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kshika\Desktop\BDM Project' May 24\"/>
    </mc:Choice>
  </mc:AlternateContent>
  <xr:revisionPtr revIDLastSave="0" documentId="13_ncr:1_{16434CEC-8882-48B7-8CB6-2BFA28401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2" r:id="rId1"/>
    <sheet name="Purchase" sheetId="5" r:id="rId2"/>
    <sheet name="Inventory" sheetId="3" r:id="rId3"/>
    <sheet name="Profit-Loss" sheetId="15" r:id="rId4"/>
    <sheet name="Pareto Chart" sheetId="21" r:id="rId5"/>
    <sheet name="PL &amp; Insights" sheetId="23" r:id="rId6"/>
    <sheet name="Profitability Analysis" sheetId="26" r:id="rId7"/>
    <sheet name="Total Profit-Loss" sheetId="27" r:id="rId8"/>
  </sheets>
  <definedNames>
    <definedName name="_xlnm._FilterDatabase" localSheetId="7" hidden="1">'Total Profit-Loss'!$D$1:$D$72</definedName>
  </definedNames>
  <calcPr calcId="191029"/>
</workbook>
</file>

<file path=xl/calcChain.xml><?xml version="1.0" encoding="utf-8"?>
<calcChain xmlns="http://schemas.openxmlformats.org/spreadsheetml/2006/main">
  <c r="B25" i="23" l="1"/>
  <c r="D9" i="23"/>
  <c r="B16" i="23" s="1"/>
  <c r="E7" i="23"/>
  <c r="D4" i="23"/>
  <c r="E4" i="23" s="1"/>
  <c r="D5" i="23"/>
  <c r="E5" i="23" s="1"/>
  <c r="D6" i="23"/>
  <c r="E6" i="23" s="1"/>
  <c r="D7" i="23"/>
  <c r="D8" i="23"/>
  <c r="E8" i="23" s="1"/>
  <c r="D3" i="23"/>
  <c r="E3" i="23" s="1"/>
  <c r="E9" i="23" s="1"/>
  <c r="B20" i="23" s="1"/>
  <c r="B22" i="23" s="1"/>
  <c r="B9" i="23"/>
  <c r="AF3" i="26" l="1"/>
  <c r="AG64" i="26"/>
  <c r="AG65" i="26"/>
  <c r="AG66" i="26"/>
  <c r="AG67" i="26"/>
  <c r="AG68" i="26"/>
  <c r="AG69" i="26"/>
  <c r="AG70" i="26"/>
  <c r="AG71" i="26"/>
  <c r="AG72" i="26"/>
  <c r="AG73" i="26"/>
  <c r="AG74" i="26"/>
  <c r="AG75" i="26"/>
  <c r="AG76" i="26"/>
  <c r="AG77" i="26"/>
  <c r="AG78" i="26"/>
  <c r="AG79" i="26"/>
  <c r="AG80" i="26"/>
  <c r="AG81" i="26"/>
  <c r="AG82" i="26"/>
  <c r="AG83" i="26"/>
  <c r="AG84" i="26"/>
  <c r="AG85" i="26"/>
  <c r="AG86" i="26"/>
  <c r="AG87" i="26"/>
  <c r="AG88" i="26"/>
  <c r="AG89" i="26"/>
  <c r="AG90" i="26"/>
  <c r="AG91" i="26"/>
  <c r="AG92" i="26"/>
  <c r="AG93" i="26"/>
  <c r="AG4" i="26"/>
  <c r="AG5" i="26"/>
  <c r="AG6" i="26"/>
  <c r="AG7" i="26"/>
  <c r="AG8" i="26"/>
  <c r="AG9" i="26"/>
  <c r="AG10" i="26"/>
  <c r="AG11" i="26"/>
  <c r="AG12" i="26"/>
  <c r="AG13" i="26"/>
  <c r="AG14" i="26"/>
  <c r="AG15" i="26"/>
  <c r="AG16" i="26"/>
  <c r="AG17" i="26"/>
  <c r="AG18" i="26"/>
  <c r="AG19" i="26"/>
  <c r="AG20" i="26"/>
  <c r="AG21" i="26"/>
  <c r="AG22" i="26"/>
  <c r="AG23" i="26"/>
  <c r="AG24" i="26"/>
  <c r="AG25" i="26"/>
  <c r="AG26" i="26"/>
  <c r="AG27" i="26"/>
  <c r="AG28" i="26"/>
  <c r="AG29" i="26"/>
  <c r="AG30" i="26"/>
  <c r="AG31" i="26"/>
  <c r="AG32" i="26"/>
  <c r="AG33" i="26"/>
  <c r="AG34" i="26"/>
  <c r="AG35" i="26"/>
  <c r="AG36" i="26"/>
  <c r="AG37" i="26"/>
  <c r="AG38" i="26"/>
  <c r="AG39" i="26"/>
  <c r="AG40" i="26"/>
  <c r="AG41" i="26"/>
  <c r="AG42" i="26"/>
  <c r="AG43" i="26"/>
  <c r="AG44" i="26"/>
  <c r="AG45" i="26"/>
  <c r="AG46" i="26"/>
  <c r="AG47" i="26"/>
  <c r="AG48" i="26"/>
  <c r="AG49" i="26"/>
  <c r="AG50" i="26"/>
  <c r="AG51" i="26"/>
  <c r="AG52" i="26"/>
  <c r="AG53" i="26"/>
  <c r="AG54" i="26"/>
  <c r="AG55" i="26"/>
  <c r="AG56" i="26"/>
  <c r="AG57" i="26"/>
  <c r="AG58" i="26"/>
  <c r="AG59" i="26"/>
  <c r="AG60" i="26"/>
  <c r="AG61" i="26"/>
  <c r="AG62" i="26"/>
  <c r="AG63" i="26"/>
  <c r="AF4" i="26"/>
  <c r="AF5" i="26"/>
  <c r="AF6" i="26"/>
  <c r="AF7" i="26"/>
  <c r="AF8" i="26"/>
  <c r="AF9" i="26"/>
  <c r="AF10" i="26"/>
  <c r="AF11" i="26"/>
  <c r="AF12" i="26"/>
  <c r="AF13" i="26"/>
  <c r="AF14" i="26"/>
  <c r="AF15" i="26"/>
  <c r="AF16" i="26"/>
  <c r="AF17" i="26"/>
  <c r="AF18" i="26"/>
  <c r="AF19" i="26"/>
  <c r="AF20" i="26"/>
  <c r="AF21" i="26"/>
  <c r="AF22" i="26"/>
  <c r="AF23" i="26"/>
  <c r="AF24" i="26"/>
  <c r="AF25" i="26"/>
  <c r="AF26" i="26"/>
  <c r="AF27" i="26"/>
  <c r="AF28" i="26"/>
  <c r="AF29" i="26"/>
  <c r="AF30" i="26"/>
  <c r="AF31" i="26"/>
  <c r="AF32" i="26"/>
  <c r="AF33" i="26"/>
  <c r="AF34" i="26"/>
  <c r="AF35" i="26"/>
  <c r="AF36" i="26"/>
  <c r="AF37" i="26"/>
  <c r="AF38" i="26"/>
  <c r="AF39" i="26"/>
  <c r="AF40" i="26"/>
  <c r="AF41" i="26"/>
  <c r="AF42" i="26"/>
  <c r="AF43" i="26"/>
  <c r="AF44" i="26"/>
  <c r="AF45" i="26"/>
  <c r="AF46" i="26"/>
  <c r="AF47" i="26"/>
  <c r="AF48" i="26"/>
  <c r="AF49" i="26"/>
  <c r="AF50" i="26"/>
  <c r="AF51" i="26"/>
  <c r="AF52" i="26"/>
  <c r="AF53" i="26"/>
  <c r="AF54" i="26"/>
  <c r="AF55" i="26"/>
  <c r="AF56" i="26"/>
  <c r="AF57" i="26"/>
  <c r="AF58" i="26"/>
  <c r="AF59" i="26"/>
  <c r="AF60" i="26"/>
  <c r="AF61" i="26"/>
  <c r="AF62" i="26"/>
  <c r="AF63" i="26"/>
  <c r="AF64" i="26"/>
  <c r="AF65" i="26"/>
  <c r="AF66" i="26"/>
  <c r="AF67" i="26"/>
  <c r="AF68" i="26"/>
  <c r="AF69" i="26"/>
  <c r="AF70" i="26"/>
  <c r="AF71" i="26"/>
  <c r="AF72" i="26"/>
  <c r="AF73" i="26"/>
  <c r="AF74" i="26"/>
  <c r="AF75" i="26"/>
  <c r="AF76" i="26"/>
  <c r="AF77" i="26"/>
  <c r="AF78" i="26"/>
  <c r="AF79" i="26"/>
  <c r="AF80" i="26"/>
  <c r="AF81" i="26"/>
  <c r="AF82" i="26"/>
  <c r="AF83" i="26"/>
  <c r="AF84" i="26"/>
  <c r="AF85" i="26"/>
  <c r="AF86" i="26"/>
  <c r="AF87" i="26"/>
  <c r="AF88" i="26"/>
  <c r="AF89" i="26"/>
  <c r="AF90" i="26"/>
  <c r="AF91" i="26"/>
  <c r="AF92" i="26"/>
  <c r="AF93" i="26"/>
  <c r="V4" i="26"/>
  <c r="AH4" i="26" s="1"/>
  <c r="W4" i="26"/>
  <c r="X4" i="26"/>
  <c r="Y4" i="26"/>
  <c r="Z4" i="26"/>
  <c r="AA4" i="26"/>
  <c r="AB4" i="26"/>
  <c r="AC4" i="26"/>
  <c r="AD4" i="26"/>
  <c r="AE4" i="26"/>
  <c r="V5" i="26"/>
  <c r="AH5" i="26" s="1"/>
  <c r="W5" i="26"/>
  <c r="X5" i="26"/>
  <c r="Y5" i="26"/>
  <c r="Z5" i="26"/>
  <c r="AA5" i="26"/>
  <c r="AB5" i="26"/>
  <c r="AC5" i="26"/>
  <c r="AD5" i="26"/>
  <c r="AE5" i="26"/>
  <c r="V6" i="26"/>
  <c r="AH6" i="26" s="1"/>
  <c r="W6" i="26"/>
  <c r="X6" i="26"/>
  <c r="Y6" i="26"/>
  <c r="Z6" i="26"/>
  <c r="AA6" i="26"/>
  <c r="AB6" i="26"/>
  <c r="AC6" i="26"/>
  <c r="AD6" i="26"/>
  <c r="AE6" i="26"/>
  <c r="V7" i="26"/>
  <c r="AH7" i="26" s="1"/>
  <c r="W7" i="26"/>
  <c r="X7" i="26"/>
  <c r="Y7" i="26"/>
  <c r="Z7" i="26"/>
  <c r="AA7" i="26"/>
  <c r="AB7" i="26"/>
  <c r="AC7" i="26"/>
  <c r="AD7" i="26"/>
  <c r="AE7" i="26"/>
  <c r="V8" i="26"/>
  <c r="AH8" i="26" s="1"/>
  <c r="W8" i="26"/>
  <c r="X8" i="26"/>
  <c r="Y8" i="26"/>
  <c r="Z8" i="26"/>
  <c r="AA8" i="26"/>
  <c r="AB8" i="26"/>
  <c r="AC8" i="26"/>
  <c r="AD8" i="26"/>
  <c r="AE8" i="26"/>
  <c r="V9" i="26"/>
  <c r="AH9" i="26" s="1"/>
  <c r="W9" i="26"/>
  <c r="X9" i="26"/>
  <c r="Y9" i="26"/>
  <c r="Z9" i="26"/>
  <c r="AA9" i="26"/>
  <c r="AB9" i="26"/>
  <c r="AC9" i="26"/>
  <c r="AD9" i="26"/>
  <c r="AE9" i="26"/>
  <c r="V10" i="26"/>
  <c r="AH10" i="26" s="1"/>
  <c r="W10" i="26"/>
  <c r="X10" i="26"/>
  <c r="Y10" i="26"/>
  <c r="Z10" i="26"/>
  <c r="AA10" i="26"/>
  <c r="AB10" i="26"/>
  <c r="AC10" i="26"/>
  <c r="AD10" i="26"/>
  <c r="AE10" i="26"/>
  <c r="V11" i="26"/>
  <c r="AH11" i="26" s="1"/>
  <c r="W11" i="26"/>
  <c r="X11" i="26"/>
  <c r="Y11" i="26"/>
  <c r="Z11" i="26"/>
  <c r="AA11" i="26"/>
  <c r="AB11" i="26"/>
  <c r="AC11" i="26"/>
  <c r="AD11" i="26"/>
  <c r="AE11" i="26"/>
  <c r="V12" i="26"/>
  <c r="AH12" i="26" s="1"/>
  <c r="W12" i="26"/>
  <c r="X12" i="26"/>
  <c r="Y12" i="26"/>
  <c r="Z12" i="26"/>
  <c r="AA12" i="26"/>
  <c r="AB12" i="26"/>
  <c r="AC12" i="26"/>
  <c r="AD12" i="26"/>
  <c r="AE12" i="26"/>
  <c r="V13" i="26"/>
  <c r="AH13" i="26" s="1"/>
  <c r="W13" i="26"/>
  <c r="X13" i="26"/>
  <c r="Y13" i="26"/>
  <c r="Z13" i="26"/>
  <c r="AA13" i="26"/>
  <c r="AB13" i="26"/>
  <c r="AC13" i="26"/>
  <c r="AD13" i="26"/>
  <c r="AE13" i="26"/>
  <c r="V14" i="26"/>
  <c r="AH14" i="26" s="1"/>
  <c r="W14" i="26"/>
  <c r="X14" i="26"/>
  <c r="Y14" i="26"/>
  <c r="Z14" i="26"/>
  <c r="AA14" i="26"/>
  <c r="AB14" i="26"/>
  <c r="AC14" i="26"/>
  <c r="AD14" i="26"/>
  <c r="AE14" i="26"/>
  <c r="V15" i="26"/>
  <c r="AH15" i="26" s="1"/>
  <c r="W15" i="26"/>
  <c r="X15" i="26"/>
  <c r="Y15" i="26"/>
  <c r="Z15" i="26"/>
  <c r="AA15" i="26"/>
  <c r="AB15" i="26"/>
  <c r="AC15" i="26"/>
  <c r="AD15" i="26"/>
  <c r="AE15" i="26"/>
  <c r="V16" i="26"/>
  <c r="AH16" i="26" s="1"/>
  <c r="W16" i="26"/>
  <c r="X16" i="26"/>
  <c r="Y16" i="26"/>
  <c r="Z16" i="26"/>
  <c r="AA16" i="26"/>
  <c r="AB16" i="26"/>
  <c r="AC16" i="26"/>
  <c r="AD16" i="26"/>
  <c r="AE16" i="26"/>
  <c r="V17" i="26"/>
  <c r="AH17" i="26" s="1"/>
  <c r="W17" i="26"/>
  <c r="X17" i="26"/>
  <c r="Y17" i="26"/>
  <c r="Z17" i="26"/>
  <c r="AA17" i="26"/>
  <c r="AB17" i="26"/>
  <c r="AC17" i="26"/>
  <c r="AD17" i="26"/>
  <c r="AE17" i="26"/>
  <c r="V18" i="26"/>
  <c r="AH18" i="26" s="1"/>
  <c r="W18" i="26"/>
  <c r="X18" i="26"/>
  <c r="Y18" i="26"/>
  <c r="Z18" i="26"/>
  <c r="AA18" i="26"/>
  <c r="AB18" i="26"/>
  <c r="AC18" i="26"/>
  <c r="AD18" i="26"/>
  <c r="AE18" i="26"/>
  <c r="V19" i="26"/>
  <c r="AH19" i="26" s="1"/>
  <c r="W19" i="26"/>
  <c r="X19" i="26"/>
  <c r="Y19" i="26"/>
  <c r="Z19" i="26"/>
  <c r="AA19" i="26"/>
  <c r="AB19" i="26"/>
  <c r="AC19" i="26"/>
  <c r="AD19" i="26"/>
  <c r="AE19" i="26"/>
  <c r="V20" i="26"/>
  <c r="AH20" i="26" s="1"/>
  <c r="W20" i="26"/>
  <c r="X20" i="26"/>
  <c r="Y20" i="26"/>
  <c r="Z20" i="26"/>
  <c r="AA20" i="26"/>
  <c r="AB20" i="26"/>
  <c r="AC20" i="26"/>
  <c r="AD20" i="26"/>
  <c r="AE20" i="26"/>
  <c r="V21" i="26"/>
  <c r="AH21" i="26" s="1"/>
  <c r="W21" i="26"/>
  <c r="X21" i="26"/>
  <c r="Y21" i="26"/>
  <c r="Z21" i="26"/>
  <c r="AA21" i="26"/>
  <c r="AB21" i="26"/>
  <c r="AC21" i="26"/>
  <c r="AD21" i="26"/>
  <c r="AE21" i="26"/>
  <c r="V22" i="26"/>
  <c r="AH22" i="26" s="1"/>
  <c r="W22" i="26"/>
  <c r="X22" i="26"/>
  <c r="Y22" i="26"/>
  <c r="Z22" i="26"/>
  <c r="AA22" i="26"/>
  <c r="AB22" i="26"/>
  <c r="AC22" i="26"/>
  <c r="AD22" i="26"/>
  <c r="AE22" i="26"/>
  <c r="V23" i="26"/>
  <c r="AH23" i="26" s="1"/>
  <c r="W23" i="26"/>
  <c r="X23" i="26"/>
  <c r="Y23" i="26"/>
  <c r="Z23" i="26"/>
  <c r="AA23" i="26"/>
  <c r="AB23" i="26"/>
  <c r="AC23" i="26"/>
  <c r="AD23" i="26"/>
  <c r="AE23" i="26"/>
  <c r="V24" i="26"/>
  <c r="AH24" i="26" s="1"/>
  <c r="W24" i="26"/>
  <c r="X24" i="26"/>
  <c r="Y24" i="26"/>
  <c r="Z24" i="26"/>
  <c r="AA24" i="26"/>
  <c r="AB24" i="26"/>
  <c r="AC24" i="26"/>
  <c r="AD24" i="26"/>
  <c r="AE24" i="26"/>
  <c r="V25" i="26"/>
  <c r="AH25" i="26" s="1"/>
  <c r="W25" i="26"/>
  <c r="X25" i="26"/>
  <c r="Y25" i="26"/>
  <c r="Z25" i="26"/>
  <c r="AA25" i="26"/>
  <c r="AB25" i="26"/>
  <c r="AC25" i="26"/>
  <c r="AD25" i="26"/>
  <c r="AE25" i="26"/>
  <c r="V26" i="26"/>
  <c r="AH26" i="26" s="1"/>
  <c r="W26" i="26"/>
  <c r="X26" i="26"/>
  <c r="Y26" i="26"/>
  <c r="Z26" i="26"/>
  <c r="AA26" i="26"/>
  <c r="AB26" i="26"/>
  <c r="AC26" i="26"/>
  <c r="AD26" i="26"/>
  <c r="AE26" i="26"/>
  <c r="V27" i="26"/>
  <c r="AH27" i="26" s="1"/>
  <c r="W27" i="26"/>
  <c r="X27" i="26"/>
  <c r="Y27" i="26"/>
  <c r="Z27" i="26"/>
  <c r="AA27" i="26"/>
  <c r="AB27" i="26"/>
  <c r="AC27" i="26"/>
  <c r="AD27" i="26"/>
  <c r="AE27" i="26"/>
  <c r="V28" i="26"/>
  <c r="AH28" i="26" s="1"/>
  <c r="W28" i="26"/>
  <c r="X28" i="26"/>
  <c r="Y28" i="26"/>
  <c r="Z28" i="26"/>
  <c r="AA28" i="26"/>
  <c r="AB28" i="26"/>
  <c r="AC28" i="26"/>
  <c r="AD28" i="26"/>
  <c r="AE28" i="26"/>
  <c r="V29" i="26"/>
  <c r="AH29" i="26" s="1"/>
  <c r="W29" i="26"/>
  <c r="X29" i="26"/>
  <c r="Y29" i="26"/>
  <c r="Z29" i="26"/>
  <c r="AA29" i="26"/>
  <c r="AB29" i="26"/>
  <c r="AC29" i="26"/>
  <c r="AD29" i="26"/>
  <c r="AE29" i="26"/>
  <c r="V30" i="26"/>
  <c r="AH30" i="26" s="1"/>
  <c r="W30" i="26"/>
  <c r="X30" i="26"/>
  <c r="Y30" i="26"/>
  <c r="Z30" i="26"/>
  <c r="AA30" i="26"/>
  <c r="AB30" i="26"/>
  <c r="AC30" i="26"/>
  <c r="AD30" i="26"/>
  <c r="AE30" i="26"/>
  <c r="V31" i="26"/>
  <c r="AH31" i="26" s="1"/>
  <c r="W31" i="26"/>
  <c r="X31" i="26"/>
  <c r="Y31" i="26"/>
  <c r="Z31" i="26"/>
  <c r="AA31" i="26"/>
  <c r="AB31" i="26"/>
  <c r="AC31" i="26"/>
  <c r="AD31" i="26"/>
  <c r="AE31" i="26"/>
  <c r="V32" i="26"/>
  <c r="AH32" i="26" s="1"/>
  <c r="W32" i="26"/>
  <c r="X32" i="26"/>
  <c r="Y32" i="26"/>
  <c r="Z32" i="26"/>
  <c r="AA32" i="26"/>
  <c r="AB32" i="26"/>
  <c r="AC32" i="26"/>
  <c r="AD32" i="26"/>
  <c r="AE32" i="26"/>
  <c r="V33" i="26"/>
  <c r="AH33" i="26" s="1"/>
  <c r="W33" i="26"/>
  <c r="X33" i="26"/>
  <c r="Y33" i="26"/>
  <c r="Z33" i="26"/>
  <c r="AA33" i="26"/>
  <c r="AB33" i="26"/>
  <c r="AC33" i="26"/>
  <c r="AD33" i="26"/>
  <c r="AE33" i="26"/>
  <c r="V34" i="26"/>
  <c r="AH34" i="26" s="1"/>
  <c r="W34" i="26"/>
  <c r="X34" i="26"/>
  <c r="Y34" i="26"/>
  <c r="Z34" i="26"/>
  <c r="AA34" i="26"/>
  <c r="AB34" i="26"/>
  <c r="AC34" i="26"/>
  <c r="AD34" i="26"/>
  <c r="AE34" i="26"/>
  <c r="V35" i="26"/>
  <c r="AH35" i="26" s="1"/>
  <c r="W35" i="26"/>
  <c r="X35" i="26"/>
  <c r="Y35" i="26"/>
  <c r="Z35" i="26"/>
  <c r="AA35" i="26"/>
  <c r="AB35" i="26"/>
  <c r="AC35" i="26"/>
  <c r="AD35" i="26"/>
  <c r="AE35" i="26"/>
  <c r="V36" i="26"/>
  <c r="AH36" i="26" s="1"/>
  <c r="W36" i="26"/>
  <c r="X36" i="26"/>
  <c r="Y36" i="26"/>
  <c r="Z36" i="26"/>
  <c r="AA36" i="26"/>
  <c r="AB36" i="26"/>
  <c r="AC36" i="26"/>
  <c r="AD36" i="26"/>
  <c r="AE36" i="26"/>
  <c r="V37" i="26"/>
  <c r="AH37" i="26" s="1"/>
  <c r="W37" i="26"/>
  <c r="X37" i="26"/>
  <c r="Y37" i="26"/>
  <c r="Z37" i="26"/>
  <c r="AA37" i="26"/>
  <c r="AB37" i="26"/>
  <c r="AC37" i="26"/>
  <c r="AD37" i="26"/>
  <c r="AE37" i="26"/>
  <c r="V38" i="26"/>
  <c r="AH38" i="26" s="1"/>
  <c r="W38" i="26"/>
  <c r="X38" i="26"/>
  <c r="Y38" i="26"/>
  <c r="Z38" i="26"/>
  <c r="AA38" i="26"/>
  <c r="AB38" i="26"/>
  <c r="AC38" i="26"/>
  <c r="AD38" i="26"/>
  <c r="AE38" i="26"/>
  <c r="V39" i="26"/>
  <c r="AH39" i="26" s="1"/>
  <c r="W39" i="26"/>
  <c r="X39" i="26"/>
  <c r="Y39" i="26"/>
  <c r="Z39" i="26"/>
  <c r="AA39" i="26"/>
  <c r="AB39" i="26"/>
  <c r="AC39" i="26"/>
  <c r="AD39" i="26"/>
  <c r="AE39" i="26"/>
  <c r="V40" i="26"/>
  <c r="AH40" i="26" s="1"/>
  <c r="W40" i="26"/>
  <c r="X40" i="26"/>
  <c r="Y40" i="26"/>
  <c r="Z40" i="26"/>
  <c r="AA40" i="26"/>
  <c r="AB40" i="26"/>
  <c r="AC40" i="26"/>
  <c r="AD40" i="26"/>
  <c r="AE40" i="26"/>
  <c r="V41" i="26"/>
  <c r="AH41" i="26" s="1"/>
  <c r="W41" i="26"/>
  <c r="X41" i="26"/>
  <c r="Y41" i="26"/>
  <c r="Z41" i="26"/>
  <c r="AA41" i="26"/>
  <c r="AB41" i="26"/>
  <c r="AC41" i="26"/>
  <c r="AD41" i="26"/>
  <c r="AE41" i="26"/>
  <c r="V42" i="26"/>
  <c r="AH42" i="26" s="1"/>
  <c r="W42" i="26"/>
  <c r="X42" i="26"/>
  <c r="Y42" i="26"/>
  <c r="Z42" i="26"/>
  <c r="AA42" i="26"/>
  <c r="AB42" i="26"/>
  <c r="AC42" i="26"/>
  <c r="AD42" i="26"/>
  <c r="AE42" i="26"/>
  <c r="V43" i="26"/>
  <c r="AH43" i="26" s="1"/>
  <c r="W43" i="26"/>
  <c r="X43" i="26"/>
  <c r="Y43" i="26"/>
  <c r="Z43" i="26"/>
  <c r="AA43" i="26"/>
  <c r="AB43" i="26"/>
  <c r="AC43" i="26"/>
  <c r="AD43" i="26"/>
  <c r="AE43" i="26"/>
  <c r="V44" i="26"/>
  <c r="AH44" i="26" s="1"/>
  <c r="W44" i="26"/>
  <c r="X44" i="26"/>
  <c r="Y44" i="26"/>
  <c r="Z44" i="26"/>
  <c r="AA44" i="26"/>
  <c r="AB44" i="26"/>
  <c r="AC44" i="26"/>
  <c r="AD44" i="26"/>
  <c r="AE44" i="26"/>
  <c r="V45" i="26"/>
  <c r="AH45" i="26" s="1"/>
  <c r="W45" i="26"/>
  <c r="X45" i="26"/>
  <c r="Y45" i="26"/>
  <c r="Z45" i="26"/>
  <c r="AA45" i="26"/>
  <c r="AB45" i="26"/>
  <c r="AC45" i="26"/>
  <c r="AD45" i="26"/>
  <c r="AE45" i="26"/>
  <c r="V46" i="26"/>
  <c r="AH46" i="26" s="1"/>
  <c r="W46" i="26"/>
  <c r="X46" i="26"/>
  <c r="Y46" i="26"/>
  <c r="Z46" i="26"/>
  <c r="AA46" i="26"/>
  <c r="AB46" i="26"/>
  <c r="AC46" i="26"/>
  <c r="AD46" i="26"/>
  <c r="AE46" i="26"/>
  <c r="V47" i="26"/>
  <c r="AH47" i="26" s="1"/>
  <c r="W47" i="26"/>
  <c r="X47" i="26"/>
  <c r="Y47" i="26"/>
  <c r="Z47" i="26"/>
  <c r="AA47" i="26"/>
  <c r="AB47" i="26"/>
  <c r="AC47" i="26"/>
  <c r="AD47" i="26"/>
  <c r="AE47" i="26"/>
  <c r="V48" i="26"/>
  <c r="AH48" i="26" s="1"/>
  <c r="W48" i="26"/>
  <c r="X48" i="26"/>
  <c r="Y48" i="26"/>
  <c r="Z48" i="26"/>
  <c r="AA48" i="26"/>
  <c r="AB48" i="26"/>
  <c r="AC48" i="26"/>
  <c r="AD48" i="26"/>
  <c r="AE48" i="26"/>
  <c r="V49" i="26"/>
  <c r="AH49" i="26" s="1"/>
  <c r="W49" i="26"/>
  <c r="X49" i="26"/>
  <c r="Y49" i="26"/>
  <c r="Z49" i="26"/>
  <c r="AA49" i="26"/>
  <c r="AB49" i="26"/>
  <c r="AC49" i="26"/>
  <c r="AD49" i="26"/>
  <c r="AE49" i="26"/>
  <c r="V50" i="26"/>
  <c r="AH50" i="26" s="1"/>
  <c r="W50" i="26"/>
  <c r="X50" i="26"/>
  <c r="Y50" i="26"/>
  <c r="Z50" i="26"/>
  <c r="AA50" i="26"/>
  <c r="AB50" i="26"/>
  <c r="AC50" i="26"/>
  <c r="AD50" i="26"/>
  <c r="AE50" i="26"/>
  <c r="V51" i="26"/>
  <c r="AH51" i="26" s="1"/>
  <c r="W51" i="26"/>
  <c r="X51" i="26"/>
  <c r="Y51" i="26"/>
  <c r="Z51" i="26"/>
  <c r="AA51" i="26"/>
  <c r="AB51" i="26"/>
  <c r="AC51" i="26"/>
  <c r="AD51" i="26"/>
  <c r="AE51" i="26"/>
  <c r="V52" i="26"/>
  <c r="AH52" i="26" s="1"/>
  <c r="W52" i="26"/>
  <c r="X52" i="26"/>
  <c r="Y52" i="26"/>
  <c r="Z52" i="26"/>
  <c r="AA52" i="26"/>
  <c r="AB52" i="26"/>
  <c r="AC52" i="26"/>
  <c r="AD52" i="26"/>
  <c r="AE52" i="26"/>
  <c r="V53" i="26"/>
  <c r="AH53" i="26" s="1"/>
  <c r="W53" i="26"/>
  <c r="X53" i="26"/>
  <c r="Y53" i="26"/>
  <c r="Z53" i="26"/>
  <c r="AA53" i="26"/>
  <c r="AB53" i="26"/>
  <c r="AC53" i="26"/>
  <c r="AD53" i="26"/>
  <c r="AE53" i="26"/>
  <c r="V54" i="26"/>
  <c r="AH54" i="26" s="1"/>
  <c r="W54" i="26"/>
  <c r="X54" i="26"/>
  <c r="Y54" i="26"/>
  <c r="Z54" i="26"/>
  <c r="AA54" i="26"/>
  <c r="AB54" i="26"/>
  <c r="AC54" i="26"/>
  <c r="AD54" i="26"/>
  <c r="AE54" i="26"/>
  <c r="V55" i="26"/>
  <c r="AH55" i="26" s="1"/>
  <c r="W55" i="26"/>
  <c r="X55" i="26"/>
  <c r="Y55" i="26"/>
  <c r="Z55" i="26"/>
  <c r="AA55" i="26"/>
  <c r="AB55" i="26"/>
  <c r="AC55" i="26"/>
  <c r="AD55" i="26"/>
  <c r="AE55" i="26"/>
  <c r="V56" i="26"/>
  <c r="AH56" i="26" s="1"/>
  <c r="W56" i="26"/>
  <c r="X56" i="26"/>
  <c r="Y56" i="26"/>
  <c r="Z56" i="26"/>
  <c r="AA56" i="26"/>
  <c r="AB56" i="26"/>
  <c r="AC56" i="26"/>
  <c r="AD56" i="26"/>
  <c r="AE56" i="26"/>
  <c r="V57" i="26"/>
  <c r="AH57" i="26" s="1"/>
  <c r="W57" i="26"/>
  <c r="X57" i="26"/>
  <c r="Y57" i="26"/>
  <c r="Z57" i="26"/>
  <c r="AA57" i="26"/>
  <c r="AB57" i="26"/>
  <c r="AC57" i="26"/>
  <c r="AD57" i="26"/>
  <c r="AE57" i="26"/>
  <c r="V58" i="26"/>
  <c r="AH58" i="26" s="1"/>
  <c r="W58" i="26"/>
  <c r="X58" i="26"/>
  <c r="Y58" i="26"/>
  <c r="Z58" i="26"/>
  <c r="AA58" i="26"/>
  <c r="AB58" i="26"/>
  <c r="AC58" i="26"/>
  <c r="AD58" i="26"/>
  <c r="AE58" i="26"/>
  <c r="V59" i="26"/>
  <c r="AH59" i="26" s="1"/>
  <c r="W59" i="26"/>
  <c r="X59" i="26"/>
  <c r="Y59" i="26"/>
  <c r="Z59" i="26"/>
  <c r="AA59" i="26"/>
  <c r="AB59" i="26"/>
  <c r="AC59" i="26"/>
  <c r="AD59" i="26"/>
  <c r="AE59" i="26"/>
  <c r="V60" i="26"/>
  <c r="AH60" i="26" s="1"/>
  <c r="W60" i="26"/>
  <c r="X60" i="26"/>
  <c r="Y60" i="26"/>
  <c r="Z60" i="26"/>
  <c r="AA60" i="26"/>
  <c r="AB60" i="26"/>
  <c r="AC60" i="26"/>
  <c r="AD60" i="26"/>
  <c r="AE60" i="26"/>
  <c r="V61" i="26"/>
  <c r="AH61" i="26" s="1"/>
  <c r="W61" i="26"/>
  <c r="X61" i="26"/>
  <c r="Y61" i="26"/>
  <c r="Z61" i="26"/>
  <c r="AA61" i="26"/>
  <c r="AB61" i="26"/>
  <c r="AC61" i="26"/>
  <c r="AD61" i="26"/>
  <c r="AE61" i="26"/>
  <c r="V62" i="26"/>
  <c r="AH62" i="26" s="1"/>
  <c r="W62" i="26"/>
  <c r="X62" i="26"/>
  <c r="Y62" i="26"/>
  <c r="Z62" i="26"/>
  <c r="AA62" i="26"/>
  <c r="AB62" i="26"/>
  <c r="AC62" i="26"/>
  <c r="AD62" i="26"/>
  <c r="AE62" i="26"/>
  <c r="V63" i="26"/>
  <c r="AH63" i="26" s="1"/>
  <c r="W63" i="26"/>
  <c r="X63" i="26"/>
  <c r="Y63" i="26"/>
  <c r="Z63" i="26"/>
  <c r="AA63" i="26"/>
  <c r="AB63" i="26"/>
  <c r="AC63" i="26"/>
  <c r="AD63" i="26"/>
  <c r="AE63" i="26"/>
  <c r="V64" i="26"/>
  <c r="AH64" i="26" s="1"/>
  <c r="W64" i="26"/>
  <c r="X64" i="26"/>
  <c r="Y64" i="26"/>
  <c r="Z64" i="26"/>
  <c r="AA64" i="26"/>
  <c r="AB64" i="26"/>
  <c r="AC64" i="26"/>
  <c r="AD64" i="26"/>
  <c r="AE64" i="26"/>
  <c r="V65" i="26"/>
  <c r="AH65" i="26" s="1"/>
  <c r="W65" i="26"/>
  <c r="X65" i="26"/>
  <c r="Y65" i="26"/>
  <c r="Z65" i="26"/>
  <c r="AA65" i="26"/>
  <c r="AB65" i="26"/>
  <c r="AC65" i="26"/>
  <c r="AD65" i="26"/>
  <c r="AE65" i="26"/>
  <c r="V66" i="26"/>
  <c r="AH66" i="26" s="1"/>
  <c r="W66" i="26"/>
  <c r="X66" i="26"/>
  <c r="Y66" i="26"/>
  <c r="Z66" i="26"/>
  <c r="AA66" i="26"/>
  <c r="AB66" i="26"/>
  <c r="AC66" i="26"/>
  <c r="AD66" i="26"/>
  <c r="AE66" i="26"/>
  <c r="V67" i="26"/>
  <c r="AH67" i="26" s="1"/>
  <c r="W67" i="26"/>
  <c r="X67" i="26"/>
  <c r="Y67" i="26"/>
  <c r="Z67" i="26"/>
  <c r="AA67" i="26"/>
  <c r="AB67" i="26"/>
  <c r="AC67" i="26"/>
  <c r="AD67" i="26"/>
  <c r="AE67" i="26"/>
  <c r="V68" i="26"/>
  <c r="AH68" i="26" s="1"/>
  <c r="W68" i="26"/>
  <c r="X68" i="26"/>
  <c r="Y68" i="26"/>
  <c r="Z68" i="26"/>
  <c r="AA68" i="26"/>
  <c r="AB68" i="26"/>
  <c r="AC68" i="26"/>
  <c r="AD68" i="26"/>
  <c r="AE68" i="26"/>
  <c r="V69" i="26"/>
  <c r="AH69" i="26" s="1"/>
  <c r="W69" i="26"/>
  <c r="X69" i="26"/>
  <c r="Y69" i="26"/>
  <c r="Z69" i="26"/>
  <c r="AA69" i="26"/>
  <c r="AB69" i="26"/>
  <c r="AC69" i="26"/>
  <c r="AD69" i="26"/>
  <c r="AE69" i="26"/>
  <c r="V70" i="26"/>
  <c r="AH70" i="26" s="1"/>
  <c r="W70" i="26"/>
  <c r="X70" i="26"/>
  <c r="Y70" i="26"/>
  <c r="Z70" i="26"/>
  <c r="AA70" i="26"/>
  <c r="AB70" i="26"/>
  <c r="AC70" i="26"/>
  <c r="AD70" i="26"/>
  <c r="AE70" i="26"/>
  <c r="V71" i="26"/>
  <c r="AH71" i="26" s="1"/>
  <c r="W71" i="26"/>
  <c r="X71" i="26"/>
  <c r="Y71" i="26"/>
  <c r="Z71" i="26"/>
  <c r="AA71" i="26"/>
  <c r="AB71" i="26"/>
  <c r="AC71" i="26"/>
  <c r="AD71" i="26"/>
  <c r="AE71" i="26"/>
  <c r="V72" i="26"/>
  <c r="AH72" i="26" s="1"/>
  <c r="W72" i="26"/>
  <c r="X72" i="26"/>
  <c r="Y72" i="26"/>
  <c r="Z72" i="26"/>
  <c r="AA72" i="26"/>
  <c r="AB72" i="26"/>
  <c r="AC72" i="26"/>
  <c r="AD72" i="26"/>
  <c r="AE72" i="26"/>
  <c r="V73" i="26"/>
  <c r="AH73" i="26" s="1"/>
  <c r="W73" i="26"/>
  <c r="X73" i="26"/>
  <c r="Y73" i="26"/>
  <c r="Z73" i="26"/>
  <c r="AA73" i="26"/>
  <c r="AB73" i="26"/>
  <c r="AC73" i="26"/>
  <c r="AD73" i="26"/>
  <c r="AE73" i="26"/>
  <c r="V74" i="26"/>
  <c r="AH74" i="26" s="1"/>
  <c r="W74" i="26"/>
  <c r="X74" i="26"/>
  <c r="Y74" i="26"/>
  <c r="Z74" i="26"/>
  <c r="AA74" i="26"/>
  <c r="AB74" i="26"/>
  <c r="AC74" i="26"/>
  <c r="AD74" i="26"/>
  <c r="AE74" i="26"/>
  <c r="V75" i="26"/>
  <c r="AH75" i="26" s="1"/>
  <c r="W75" i="26"/>
  <c r="X75" i="26"/>
  <c r="Y75" i="26"/>
  <c r="Z75" i="26"/>
  <c r="AA75" i="26"/>
  <c r="AB75" i="26"/>
  <c r="AC75" i="26"/>
  <c r="AD75" i="26"/>
  <c r="AE75" i="26"/>
  <c r="V76" i="26"/>
  <c r="AH76" i="26" s="1"/>
  <c r="W76" i="26"/>
  <c r="X76" i="26"/>
  <c r="Y76" i="26"/>
  <c r="Z76" i="26"/>
  <c r="AA76" i="26"/>
  <c r="AB76" i="26"/>
  <c r="AC76" i="26"/>
  <c r="AD76" i="26"/>
  <c r="AE76" i="26"/>
  <c r="V77" i="26"/>
  <c r="AH77" i="26" s="1"/>
  <c r="W77" i="26"/>
  <c r="X77" i="26"/>
  <c r="Y77" i="26"/>
  <c r="Z77" i="26"/>
  <c r="AA77" i="26"/>
  <c r="AB77" i="26"/>
  <c r="AC77" i="26"/>
  <c r="AD77" i="26"/>
  <c r="AE77" i="26"/>
  <c r="V78" i="26"/>
  <c r="AH78" i="26" s="1"/>
  <c r="W78" i="26"/>
  <c r="X78" i="26"/>
  <c r="Y78" i="26"/>
  <c r="Z78" i="26"/>
  <c r="AA78" i="26"/>
  <c r="AB78" i="26"/>
  <c r="AC78" i="26"/>
  <c r="AD78" i="26"/>
  <c r="AE78" i="26"/>
  <c r="V79" i="26"/>
  <c r="AH79" i="26" s="1"/>
  <c r="W79" i="26"/>
  <c r="X79" i="26"/>
  <c r="Y79" i="26"/>
  <c r="Z79" i="26"/>
  <c r="AA79" i="26"/>
  <c r="AB79" i="26"/>
  <c r="AC79" i="26"/>
  <c r="AD79" i="26"/>
  <c r="AE79" i="26"/>
  <c r="V80" i="26"/>
  <c r="AH80" i="26" s="1"/>
  <c r="W80" i="26"/>
  <c r="X80" i="26"/>
  <c r="Y80" i="26"/>
  <c r="Z80" i="26"/>
  <c r="AA80" i="26"/>
  <c r="AB80" i="26"/>
  <c r="AC80" i="26"/>
  <c r="AD80" i="26"/>
  <c r="AE80" i="26"/>
  <c r="V81" i="26"/>
  <c r="AH81" i="26" s="1"/>
  <c r="W81" i="26"/>
  <c r="X81" i="26"/>
  <c r="Y81" i="26"/>
  <c r="Z81" i="26"/>
  <c r="AA81" i="26"/>
  <c r="AB81" i="26"/>
  <c r="AC81" i="26"/>
  <c r="AD81" i="26"/>
  <c r="AE81" i="26"/>
  <c r="V82" i="26"/>
  <c r="AH82" i="26" s="1"/>
  <c r="W82" i="26"/>
  <c r="X82" i="26"/>
  <c r="Y82" i="26"/>
  <c r="Z82" i="26"/>
  <c r="AA82" i="26"/>
  <c r="AB82" i="26"/>
  <c r="AC82" i="26"/>
  <c r="AD82" i="26"/>
  <c r="AE82" i="26"/>
  <c r="V83" i="26"/>
  <c r="AH83" i="26" s="1"/>
  <c r="W83" i="26"/>
  <c r="X83" i="26"/>
  <c r="Y83" i="26"/>
  <c r="Z83" i="26"/>
  <c r="AA83" i="26"/>
  <c r="AB83" i="26"/>
  <c r="AC83" i="26"/>
  <c r="AD83" i="26"/>
  <c r="AE83" i="26"/>
  <c r="V84" i="26"/>
  <c r="AH84" i="26" s="1"/>
  <c r="W84" i="26"/>
  <c r="X84" i="26"/>
  <c r="Y84" i="26"/>
  <c r="Z84" i="26"/>
  <c r="AA84" i="26"/>
  <c r="AB84" i="26"/>
  <c r="AC84" i="26"/>
  <c r="AD84" i="26"/>
  <c r="AE84" i="26"/>
  <c r="V85" i="26"/>
  <c r="AH85" i="26" s="1"/>
  <c r="W85" i="26"/>
  <c r="X85" i="26"/>
  <c r="Y85" i="26"/>
  <c r="Z85" i="26"/>
  <c r="AA85" i="26"/>
  <c r="AB85" i="26"/>
  <c r="AC85" i="26"/>
  <c r="AD85" i="26"/>
  <c r="AE85" i="26"/>
  <c r="V86" i="26"/>
  <c r="AH86" i="26" s="1"/>
  <c r="W86" i="26"/>
  <c r="X86" i="26"/>
  <c r="Y86" i="26"/>
  <c r="Z86" i="26"/>
  <c r="AA86" i="26"/>
  <c r="AB86" i="26"/>
  <c r="AC86" i="26"/>
  <c r="AD86" i="26"/>
  <c r="AE86" i="26"/>
  <c r="V87" i="26"/>
  <c r="AH87" i="26" s="1"/>
  <c r="W87" i="26"/>
  <c r="X87" i="26"/>
  <c r="Y87" i="26"/>
  <c r="Z87" i="26"/>
  <c r="AA87" i="26"/>
  <c r="AB87" i="26"/>
  <c r="AC87" i="26"/>
  <c r="AD87" i="26"/>
  <c r="AE87" i="26"/>
  <c r="V88" i="26"/>
  <c r="AH88" i="26" s="1"/>
  <c r="W88" i="26"/>
  <c r="X88" i="26"/>
  <c r="Y88" i="26"/>
  <c r="Z88" i="26"/>
  <c r="AA88" i="26"/>
  <c r="AB88" i="26"/>
  <c r="AC88" i="26"/>
  <c r="AD88" i="26"/>
  <c r="AE88" i="26"/>
  <c r="V89" i="26"/>
  <c r="AH89" i="26" s="1"/>
  <c r="W89" i="26"/>
  <c r="X89" i="26"/>
  <c r="Y89" i="26"/>
  <c r="Z89" i="26"/>
  <c r="AA89" i="26"/>
  <c r="AB89" i="26"/>
  <c r="AC89" i="26"/>
  <c r="AD89" i="26"/>
  <c r="AE89" i="26"/>
  <c r="V90" i="26"/>
  <c r="AH90" i="26" s="1"/>
  <c r="W90" i="26"/>
  <c r="X90" i="26"/>
  <c r="Y90" i="26"/>
  <c r="Z90" i="26"/>
  <c r="AA90" i="26"/>
  <c r="AB90" i="26"/>
  <c r="AC90" i="26"/>
  <c r="AD90" i="26"/>
  <c r="AE90" i="26"/>
  <c r="V91" i="26"/>
  <c r="AH91" i="26" s="1"/>
  <c r="W91" i="26"/>
  <c r="X91" i="26"/>
  <c r="Y91" i="26"/>
  <c r="Z91" i="26"/>
  <c r="AA91" i="26"/>
  <c r="AB91" i="26"/>
  <c r="AC91" i="26"/>
  <c r="AD91" i="26"/>
  <c r="AE91" i="26"/>
  <c r="V92" i="26"/>
  <c r="AH92" i="26" s="1"/>
  <c r="W92" i="26"/>
  <c r="X92" i="26"/>
  <c r="Y92" i="26"/>
  <c r="Z92" i="26"/>
  <c r="AA92" i="26"/>
  <c r="AB92" i="26"/>
  <c r="AC92" i="26"/>
  <c r="AD92" i="26"/>
  <c r="AE92" i="26"/>
  <c r="V93" i="26"/>
  <c r="AH93" i="26" s="1"/>
  <c r="W93" i="26"/>
  <c r="X93" i="26"/>
  <c r="Y93" i="26"/>
  <c r="Z93" i="26"/>
  <c r="AA93" i="26"/>
  <c r="AB93" i="26"/>
  <c r="AC93" i="26"/>
  <c r="AD93" i="26"/>
  <c r="AE93" i="26"/>
  <c r="W3" i="26"/>
  <c r="W94" i="26" s="1"/>
  <c r="X3" i="26"/>
  <c r="X94" i="26" s="1"/>
  <c r="Y3" i="26"/>
  <c r="Y94" i="26" s="1"/>
  <c r="Z3" i="26"/>
  <c r="Z94" i="26" s="1"/>
  <c r="AA3" i="26"/>
  <c r="AA94" i="26" s="1"/>
  <c r="AB3" i="26"/>
  <c r="AB94" i="26" s="1"/>
  <c r="AC3" i="26"/>
  <c r="AC94" i="26" s="1"/>
  <c r="AD3" i="26"/>
  <c r="AD94" i="26" s="1"/>
  <c r="AE3" i="26"/>
  <c r="AE94" i="26" s="1"/>
  <c r="D4" i="15"/>
  <c r="F10" i="15" s="1"/>
  <c r="E4" i="15"/>
  <c r="F11" i="15" s="1"/>
  <c r="F4" i="15"/>
  <c r="F12" i="15" s="1"/>
  <c r="G4" i="15"/>
  <c r="F13" i="15" s="1"/>
  <c r="H4" i="15"/>
  <c r="F14" i="15" s="1"/>
  <c r="I4" i="15"/>
  <c r="F15" i="15" s="1"/>
  <c r="J4" i="15"/>
  <c r="F16" i="15" s="1"/>
  <c r="K4" i="15"/>
  <c r="F17" i="15" s="1"/>
  <c r="W95" i="5"/>
  <c r="X95" i="5"/>
  <c r="Y95" i="5"/>
  <c r="Z95" i="5"/>
  <c r="AA95" i="5"/>
  <c r="AB95" i="5"/>
  <c r="AC95" i="5"/>
  <c r="AD95" i="5"/>
  <c r="AE95" i="5"/>
  <c r="V95" i="5"/>
  <c r="M3" i="3"/>
  <c r="L3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W96" i="5" s="1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X96" i="5" s="1"/>
  <c r="J4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AD96" i="5" s="1"/>
  <c r="K4" i="3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AE96" i="5" s="1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Y96" i="5" s="1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Z96" i="5" s="1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AA96" i="5" s="1"/>
  <c r="H4" i="3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AB96" i="5" s="1"/>
  <c r="I4" i="3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AC96" i="5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V96" i="5" s="1"/>
  <c r="M94" i="5"/>
  <c r="N94" i="5"/>
  <c r="O94" i="5"/>
  <c r="P94" i="5"/>
  <c r="Q94" i="5"/>
  <c r="R94" i="5"/>
  <c r="S94" i="5"/>
  <c r="T94" i="5"/>
  <c r="U94" i="5"/>
  <c r="L94" i="5"/>
  <c r="C94" i="5"/>
  <c r="D94" i="5"/>
  <c r="E94" i="5"/>
  <c r="F94" i="5"/>
  <c r="G94" i="5"/>
  <c r="H94" i="5"/>
  <c r="I94" i="5"/>
  <c r="J94" i="5"/>
  <c r="K94" i="5"/>
  <c r="B94" i="5"/>
  <c r="C96" i="2"/>
  <c r="D96" i="2"/>
  <c r="E96" i="2"/>
  <c r="F96" i="2"/>
  <c r="G96" i="2"/>
  <c r="H96" i="2"/>
  <c r="I96" i="2"/>
  <c r="J96" i="2"/>
  <c r="K96" i="2"/>
  <c r="B96" i="2"/>
  <c r="L94" i="2"/>
  <c r="M94" i="2"/>
  <c r="N94" i="2"/>
  <c r="O94" i="2"/>
  <c r="P94" i="2"/>
  <c r="Q94" i="2"/>
  <c r="R94" i="2"/>
  <c r="S94" i="2"/>
  <c r="T94" i="2"/>
  <c r="U94" i="2"/>
  <c r="K94" i="2"/>
  <c r="C94" i="2"/>
  <c r="D94" i="2"/>
  <c r="E94" i="2"/>
  <c r="F94" i="2"/>
  <c r="G94" i="2"/>
  <c r="H94" i="2"/>
  <c r="I94" i="2"/>
  <c r="J94" i="2"/>
  <c r="B94" i="2"/>
  <c r="V3" i="5"/>
  <c r="W3" i="5"/>
  <c r="W94" i="5" s="1"/>
  <c r="X3" i="5"/>
  <c r="X94" i="5" s="1"/>
  <c r="Y3" i="5"/>
  <c r="Y94" i="5" s="1"/>
  <c r="Z3" i="5"/>
  <c r="Z94" i="5" s="1"/>
  <c r="AA3" i="5"/>
  <c r="AA94" i="5" s="1"/>
  <c r="AB3" i="5"/>
  <c r="AB94" i="5" s="1"/>
  <c r="AC3" i="5"/>
  <c r="AC94" i="5" s="1"/>
  <c r="AD3" i="5"/>
  <c r="AD94" i="5" s="1"/>
  <c r="AE3" i="5"/>
  <c r="AE94" i="5" s="1"/>
  <c r="V4" i="5"/>
  <c r="AF4" i="5" s="1"/>
  <c r="W4" i="5"/>
  <c r="X4" i="5"/>
  <c r="Y4" i="5"/>
  <c r="Z4" i="5"/>
  <c r="AA4" i="5"/>
  <c r="AB4" i="5"/>
  <c r="AC4" i="5"/>
  <c r="AD4" i="5"/>
  <c r="AE4" i="5"/>
  <c r="V5" i="5"/>
  <c r="AF5" i="5" s="1"/>
  <c r="W5" i="5"/>
  <c r="X5" i="5"/>
  <c r="Y5" i="5"/>
  <c r="Z5" i="5"/>
  <c r="AA5" i="5"/>
  <c r="AB5" i="5"/>
  <c r="AC5" i="5"/>
  <c r="AD5" i="5"/>
  <c r="AE5" i="5"/>
  <c r="V6" i="5"/>
  <c r="AF6" i="5" s="1"/>
  <c r="W6" i="5"/>
  <c r="X6" i="5"/>
  <c r="Y6" i="5"/>
  <c r="Z6" i="5"/>
  <c r="AA6" i="5"/>
  <c r="AB6" i="5"/>
  <c r="AC6" i="5"/>
  <c r="AD6" i="5"/>
  <c r="AE6" i="5"/>
  <c r="V7" i="5"/>
  <c r="AF7" i="5" s="1"/>
  <c r="W7" i="5"/>
  <c r="X7" i="5"/>
  <c r="Y7" i="5"/>
  <c r="Z7" i="5"/>
  <c r="AA7" i="5"/>
  <c r="AB7" i="5"/>
  <c r="AC7" i="5"/>
  <c r="AD7" i="5"/>
  <c r="AE7" i="5"/>
  <c r="V8" i="5"/>
  <c r="AF8" i="5" s="1"/>
  <c r="W8" i="5"/>
  <c r="X8" i="5"/>
  <c r="Y8" i="5"/>
  <c r="Z8" i="5"/>
  <c r="AA8" i="5"/>
  <c r="AB8" i="5"/>
  <c r="AC8" i="5"/>
  <c r="AD8" i="5"/>
  <c r="AE8" i="5"/>
  <c r="V9" i="5"/>
  <c r="AF9" i="5" s="1"/>
  <c r="W9" i="5"/>
  <c r="X9" i="5"/>
  <c r="Y9" i="5"/>
  <c r="Z9" i="5"/>
  <c r="AA9" i="5"/>
  <c r="AB9" i="5"/>
  <c r="AC9" i="5"/>
  <c r="AD9" i="5"/>
  <c r="AE9" i="5"/>
  <c r="V10" i="5"/>
  <c r="AF10" i="5" s="1"/>
  <c r="W10" i="5"/>
  <c r="X10" i="5"/>
  <c r="Y10" i="5"/>
  <c r="Z10" i="5"/>
  <c r="AA10" i="5"/>
  <c r="AB10" i="5"/>
  <c r="AC10" i="5"/>
  <c r="AD10" i="5"/>
  <c r="AE10" i="5"/>
  <c r="V11" i="5"/>
  <c r="AF11" i="5" s="1"/>
  <c r="W11" i="5"/>
  <c r="X11" i="5"/>
  <c r="Y11" i="5"/>
  <c r="Z11" i="5"/>
  <c r="AA11" i="5"/>
  <c r="AB11" i="5"/>
  <c r="AC11" i="5"/>
  <c r="AD11" i="5"/>
  <c r="AE11" i="5"/>
  <c r="V12" i="5"/>
  <c r="AF12" i="5" s="1"/>
  <c r="W12" i="5"/>
  <c r="X12" i="5"/>
  <c r="Y12" i="5"/>
  <c r="Z12" i="5"/>
  <c r="AA12" i="5"/>
  <c r="AB12" i="5"/>
  <c r="AC12" i="5"/>
  <c r="AD12" i="5"/>
  <c r="AE12" i="5"/>
  <c r="V13" i="5"/>
  <c r="AF13" i="5" s="1"/>
  <c r="W13" i="5"/>
  <c r="X13" i="5"/>
  <c r="Y13" i="5"/>
  <c r="Z13" i="5"/>
  <c r="AA13" i="5"/>
  <c r="AB13" i="5"/>
  <c r="AC13" i="5"/>
  <c r="AD13" i="5"/>
  <c r="AE13" i="5"/>
  <c r="V14" i="5"/>
  <c r="AF14" i="5" s="1"/>
  <c r="W14" i="5"/>
  <c r="X14" i="5"/>
  <c r="Y14" i="5"/>
  <c r="Z14" i="5"/>
  <c r="AA14" i="5"/>
  <c r="AB14" i="5"/>
  <c r="AC14" i="5"/>
  <c r="AD14" i="5"/>
  <c r="AE14" i="5"/>
  <c r="V15" i="5"/>
  <c r="AF15" i="5" s="1"/>
  <c r="W15" i="5"/>
  <c r="X15" i="5"/>
  <c r="Y15" i="5"/>
  <c r="Z15" i="5"/>
  <c r="AA15" i="5"/>
  <c r="AB15" i="5"/>
  <c r="AC15" i="5"/>
  <c r="AD15" i="5"/>
  <c r="AE15" i="5"/>
  <c r="V16" i="5"/>
  <c r="AF16" i="5" s="1"/>
  <c r="W16" i="5"/>
  <c r="X16" i="5"/>
  <c r="Y16" i="5"/>
  <c r="Z16" i="5"/>
  <c r="AA16" i="5"/>
  <c r="AB16" i="5"/>
  <c r="AC16" i="5"/>
  <c r="AD16" i="5"/>
  <c r="AE16" i="5"/>
  <c r="V17" i="5"/>
  <c r="AF17" i="5" s="1"/>
  <c r="W17" i="5"/>
  <c r="X17" i="5"/>
  <c r="Y17" i="5"/>
  <c r="Z17" i="5"/>
  <c r="AA17" i="5"/>
  <c r="AB17" i="5"/>
  <c r="AC17" i="5"/>
  <c r="AD17" i="5"/>
  <c r="AE17" i="5"/>
  <c r="V18" i="5"/>
  <c r="AF18" i="5" s="1"/>
  <c r="W18" i="5"/>
  <c r="X18" i="5"/>
  <c r="Y18" i="5"/>
  <c r="Z18" i="5"/>
  <c r="AA18" i="5"/>
  <c r="AB18" i="5"/>
  <c r="AC18" i="5"/>
  <c r="AD18" i="5"/>
  <c r="AE18" i="5"/>
  <c r="V19" i="5"/>
  <c r="AF19" i="5" s="1"/>
  <c r="W19" i="5"/>
  <c r="X19" i="5"/>
  <c r="Y19" i="5"/>
  <c r="Z19" i="5"/>
  <c r="AA19" i="5"/>
  <c r="AB19" i="5"/>
  <c r="AC19" i="5"/>
  <c r="AD19" i="5"/>
  <c r="AE19" i="5"/>
  <c r="V20" i="5"/>
  <c r="W20" i="5"/>
  <c r="X20" i="5"/>
  <c r="Y20" i="5"/>
  <c r="Z20" i="5"/>
  <c r="AA20" i="5"/>
  <c r="AB20" i="5"/>
  <c r="AC20" i="5"/>
  <c r="AD20" i="5"/>
  <c r="AE20" i="5"/>
  <c r="V21" i="5"/>
  <c r="AF21" i="5" s="1"/>
  <c r="W21" i="5"/>
  <c r="X21" i="5"/>
  <c r="Y21" i="5"/>
  <c r="Z21" i="5"/>
  <c r="AA21" i="5"/>
  <c r="AB21" i="5"/>
  <c r="AC21" i="5"/>
  <c r="AD21" i="5"/>
  <c r="AE21" i="5"/>
  <c r="V22" i="5"/>
  <c r="AF22" i="5" s="1"/>
  <c r="W22" i="5"/>
  <c r="X22" i="5"/>
  <c r="Y22" i="5"/>
  <c r="Z22" i="5"/>
  <c r="AA22" i="5"/>
  <c r="AB22" i="5"/>
  <c r="AC22" i="5"/>
  <c r="AD22" i="5"/>
  <c r="AE22" i="5"/>
  <c r="V23" i="5"/>
  <c r="AF23" i="5" s="1"/>
  <c r="W23" i="5"/>
  <c r="X23" i="5"/>
  <c r="Y23" i="5"/>
  <c r="Z23" i="5"/>
  <c r="AA23" i="5"/>
  <c r="AB23" i="5"/>
  <c r="AC23" i="5"/>
  <c r="AD23" i="5"/>
  <c r="AE23" i="5"/>
  <c r="V24" i="5"/>
  <c r="AF24" i="5" s="1"/>
  <c r="W24" i="5"/>
  <c r="X24" i="5"/>
  <c r="Y24" i="5"/>
  <c r="Z24" i="5"/>
  <c r="AA24" i="5"/>
  <c r="AB24" i="5"/>
  <c r="AC24" i="5"/>
  <c r="AD24" i="5"/>
  <c r="AE24" i="5"/>
  <c r="V25" i="5"/>
  <c r="AF25" i="5" s="1"/>
  <c r="W25" i="5"/>
  <c r="X25" i="5"/>
  <c r="Y25" i="5"/>
  <c r="Z25" i="5"/>
  <c r="AA25" i="5"/>
  <c r="AB25" i="5"/>
  <c r="AC25" i="5"/>
  <c r="AD25" i="5"/>
  <c r="AE25" i="5"/>
  <c r="V26" i="5"/>
  <c r="AF26" i="5" s="1"/>
  <c r="W26" i="5"/>
  <c r="X26" i="5"/>
  <c r="Y26" i="5"/>
  <c r="Z26" i="5"/>
  <c r="AA26" i="5"/>
  <c r="AB26" i="5"/>
  <c r="AC26" i="5"/>
  <c r="AD26" i="5"/>
  <c r="AE26" i="5"/>
  <c r="V27" i="5"/>
  <c r="AF27" i="5" s="1"/>
  <c r="W27" i="5"/>
  <c r="X27" i="5"/>
  <c r="Y27" i="5"/>
  <c r="Z27" i="5"/>
  <c r="AA27" i="5"/>
  <c r="AB27" i="5"/>
  <c r="AC27" i="5"/>
  <c r="AD27" i="5"/>
  <c r="AE27" i="5"/>
  <c r="V28" i="5"/>
  <c r="AF28" i="5" s="1"/>
  <c r="W28" i="5"/>
  <c r="X28" i="5"/>
  <c r="Y28" i="5"/>
  <c r="Z28" i="5"/>
  <c r="AA28" i="5"/>
  <c r="AB28" i="5"/>
  <c r="AC28" i="5"/>
  <c r="AD28" i="5"/>
  <c r="AE28" i="5"/>
  <c r="V29" i="5"/>
  <c r="AF29" i="5" s="1"/>
  <c r="W29" i="5"/>
  <c r="X29" i="5"/>
  <c r="Y29" i="5"/>
  <c r="Z29" i="5"/>
  <c r="AA29" i="5"/>
  <c r="AB29" i="5"/>
  <c r="AC29" i="5"/>
  <c r="AD29" i="5"/>
  <c r="AE29" i="5"/>
  <c r="V30" i="5"/>
  <c r="AF30" i="5" s="1"/>
  <c r="W30" i="5"/>
  <c r="X30" i="5"/>
  <c r="Y30" i="5"/>
  <c r="Z30" i="5"/>
  <c r="AA30" i="5"/>
  <c r="AB30" i="5"/>
  <c r="AC30" i="5"/>
  <c r="AD30" i="5"/>
  <c r="AE30" i="5"/>
  <c r="V31" i="5"/>
  <c r="AF31" i="5" s="1"/>
  <c r="W31" i="5"/>
  <c r="X31" i="5"/>
  <c r="Y31" i="5"/>
  <c r="Z31" i="5"/>
  <c r="AA31" i="5"/>
  <c r="AB31" i="5"/>
  <c r="AC31" i="5"/>
  <c r="AD31" i="5"/>
  <c r="AE31" i="5"/>
  <c r="V32" i="5"/>
  <c r="AF32" i="5" s="1"/>
  <c r="W32" i="5"/>
  <c r="X32" i="5"/>
  <c r="Y32" i="5"/>
  <c r="Z32" i="5"/>
  <c r="AA32" i="5"/>
  <c r="AB32" i="5"/>
  <c r="AC32" i="5"/>
  <c r="AD32" i="5"/>
  <c r="AE32" i="5"/>
  <c r="V33" i="5"/>
  <c r="AF33" i="5" s="1"/>
  <c r="W33" i="5"/>
  <c r="X33" i="5"/>
  <c r="Y33" i="5"/>
  <c r="Z33" i="5"/>
  <c r="AA33" i="5"/>
  <c r="AB33" i="5"/>
  <c r="AC33" i="5"/>
  <c r="AD33" i="5"/>
  <c r="AE33" i="5"/>
  <c r="V34" i="5"/>
  <c r="AF34" i="5" s="1"/>
  <c r="W34" i="5"/>
  <c r="X34" i="5"/>
  <c r="Y34" i="5"/>
  <c r="Z34" i="5"/>
  <c r="AA34" i="5"/>
  <c r="AB34" i="5"/>
  <c r="AC34" i="5"/>
  <c r="AD34" i="5"/>
  <c r="AE34" i="5"/>
  <c r="V35" i="5"/>
  <c r="AF35" i="5" s="1"/>
  <c r="W35" i="5"/>
  <c r="X35" i="5"/>
  <c r="Y35" i="5"/>
  <c r="Z35" i="5"/>
  <c r="AA35" i="5"/>
  <c r="AB35" i="5"/>
  <c r="AC35" i="5"/>
  <c r="AD35" i="5"/>
  <c r="AE35" i="5"/>
  <c r="V36" i="5"/>
  <c r="AF36" i="5" s="1"/>
  <c r="W36" i="5"/>
  <c r="X36" i="5"/>
  <c r="Y36" i="5"/>
  <c r="Z36" i="5"/>
  <c r="AA36" i="5"/>
  <c r="AB36" i="5"/>
  <c r="AC36" i="5"/>
  <c r="AD36" i="5"/>
  <c r="AE36" i="5"/>
  <c r="V37" i="5"/>
  <c r="AF37" i="5" s="1"/>
  <c r="W37" i="5"/>
  <c r="X37" i="5"/>
  <c r="Y37" i="5"/>
  <c r="Z37" i="5"/>
  <c r="AA37" i="5"/>
  <c r="AB37" i="5"/>
  <c r="AC37" i="5"/>
  <c r="AD37" i="5"/>
  <c r="AE37" i="5"/>
  <c r="V38" i="5"/>
  <c r="AF38" i="5" s="1"/>
  <c r="W38" i="5"/>
  <c r="X38" i="5"/>
  <c r="Y38" i="5"/>
  <c r="Z38" i="5"/>
  <c r="AA38" i="5"/>
  <c r="AB38" i="5"/>
  <c r="AC38" i="5"/>
  <c r="AD38" i="5"/>
  <c r="AE38" i="5"/>
  <c r="V39" i="5"/>
  <c r="AF39" i="5" s="1"/>
  <c r="W39" i="5"/>
  <c r="X39" i="5"/>
  <c r="Y39" i="5"/>
  <c r="Z39" i="5"/>
  <c r="AA39" i="5"/>
  <c r="AB39" i="5"/>
  <c r="AC39" i="5"/>
  <c r="AD39" i="5"/>
  <c r="AE39" i="5"/>
  <c r="V40" i="5"/>
  <c r="AF40" i="5" s="1"/>
  <c r="W40" i="5"/>
  <c r="X40" i="5"/>
  <c r="Y40" i="5"/>
  <c r="Z40" i="5"/>
  <c r="AA40" i="5"/>
  <c r="AB40" i="5"/>
  <c r="AC40" i="5"/>
  <c r="AD40" i="5"/>
  <c r="AE40" i="5"/>
  <c r="V41" i="5"/>
  <c r="AF41" i="5" s="1"/>
  <c r="W41" i="5"/>
  <c r="X41" i="5"/>
  <c r="Y41" i="5"/>
  <c r="Z41" i="5"/>
  <c r="AA41" i="5"/>
  <c r="AB41" i="5"/>
  <c r="AC41" i="5"/>
  <c r="AD41" i="5"/>
  <c r="AE41" i="5"/>
  <c r="V42" i="5"/>
  <c r="AF42" i="5" s="1"/>
  <c r="W42" i="5"/>
  <c r="X42" i="5"/>
  <c r="Y42" i="5"/>
  <c r="Z42" i="5"/>
  <c r="AA42" i="5"/>
  <c r="AB42" i="5"/>
  <c r="AC42" i="5"/>
  <c r="AD42" i="5"/>
  <c r="AE42" i="5"/>
  <c r="V43" i="5"/>
  <c r="AF43" i="5" s="1"/>
  <c r="W43" i="5"/>
  <c r="X43" i="5"/>
  <c r="Y43" i="5"/>
  <c r="Z43" i="5"/>
  <c r="AA43" i="5"/>
  <c r="AB43" i="5"/>
  <c r="AC43" i="5"/>
  <c r="AD43" i="5"/>
  <c r="AE43" i="5"/>
  <c r="V44" i="5"/>
  <c r="AF44" i="5" s="1"/>
  <c r="W44" i="5"/>
  <c r="X44" i="5"/>
  <c r="Y44" i="5"/>
  <c r="Z44" i="5"/>
  <c r="AA44" i="5"/>
  <c r="AB44" i="5"/>
  <c r="AC44" i="5"/>
  <c r="AD44" i="5"/>
  <c r="AE44" i="5"/>
  <c r="V45" i="5"/>
  <c r="AF45" i="5" s="1"/>
  <c r="W45" i="5"/>
  <c r="X45" i="5"/>
  <c r="Y45" i="5"/>
  <c r="Z45" i="5"/>
  <c r="AA45" i="5"/>
  <c r="AB45" i="5"/>
  <c r="AC45" i="5"/>
  <c r="AD45" i="5"/>
  <c r="AE45" i="5"/>
  <c r="V46" i="5"/>
  <c r="AF46" i="5" s="1"/>
  <c r="W46" i="5"/>
  <c r="X46" i="5"/>
  <c r="Y46" i="5"/>
  <c r="Z46" i="5"/>
  <c r="AA46" i="5"/>
  <c r="AB46" i="5"/>
  <c r="AC46" i="5"/>
  <c r="AD46" i="5"/>
  <c r="AE46" i="5"/>
  <c r="V47" i="5"/>
  <c r="AF47" i="5" s="1"/>
  <c r="W47" i="5"/>
  <c r="X47" i="5"/>
  <c r="Y47" i="5"/>
  <c r="Z47" i="5"/>
  <c r="AA47" i="5"/>
  <c r="AB47" i="5"/>
  <c r="AC47" i="5"/>
  <c r="AD47" i="5"/>
  <c r="AE47" i="5"/>
  <c r="V48" i="5"/>
  <c r="AF48" i="5" s="1"/>
  <c r="W48" i="5"/>
  <c r="X48" i="5"/>
  <c r="Y48" i="5"/>
  <c r="Z48" i="5"/>
  <c r="AA48" i="5"/>
  <c r="AB48" i="5"/>
  <c r="AC48" i="5"/>
  <c r="AD48" i="5"/>
  <c r="AE48" i="5"/>
  <c r="V49" i="5"/>
  <c r="AF49" i="5" s="1"/>
  <c r="W49" i="5"/>
  <c r="X49" i="5"/>
  <c r="Y49" i="5"/>
  <c r="Z49" i="5"/>
  <c r="AA49" i="5"/>
  <c r="AB49" i="5"/>
  <c r="AC49" i="5"/>
  <c r="AD49" i="5"/>
  <c r="AE49" i="5"/>
  <c r="V50" i="5"/>
  <c r="W50" i="5"/>
  <c r="X50" i="5"/>
  <c r="Y50" i="5"/>
  <c r="Z50" i="5"/>
  <c r="AA50" i="5"/>
  <c r="AB50" i="5"/>
  <c r="AC50" i="5"/>
  <c r="AD50" i="5"/>
  <c r="AE50" i="5"/>
  <c r="V51" i="5"/>
  <c r="AF51" i="5" s="1"/>
  <c r="W51" i="5"/>
  <c r="X51" i="5"/>
  <c r="Y51" i="5"/>
  <c r="Z51" i="5"/>
  <c r="AA51" i="5"/>
  <c r="AB51" i="5"/>
  <c r="AC51" i="5"/>
  <c r="AD51" i="5"/>
  <c r="AE51" i="5"/>
  <c r="V52" i="5"/>
  <c r="AF52" i="5" s="1"/>
  <c r="W52" i="5"/>
  <c r="X52" i="5"/>
  <c r="Y52" i="5"/>
  <c r="Z52" i="5"/>
  <c r="AA52" i="5"/>
  <c r="AB52" i="5"/>
  <c r="AC52" i="5"/>
  <c r="AD52" i="5"/>
  <c r="AE52" i="5"/>
  <c r="V53" i="5"/>
  <c r="AF53" i="5" s="1"/>
  <c r="W53" i="5"/>
  <c r="X53" i="5"/>
  <c r="Y53" i="5"/>
  <c r="Z53" i="5"/>
  <c r="AA53" i="5"/>
  <c r="AB53" i="5"/>
  <c r="AC53" i="5"/>
  <c r="AD53" i="5"/>
  <c r="AE53" i="5"/>
  <c r="V54" i="5"/>
  <c r="AF54" i="5" s="1"/>
  <c r="W54" i="5"/>
  <c r="X54" i="5"/>
  <c r="Y54" i="5"/>
  <c r="Z54" i="5"/>
  <c r="AA54" i="5"/>
  <c r="AB54" i="5"/>
  <c r="AC54" i="5"/>
  <c r="AD54" i="5"/>
  <c r="AE54" i="5"/>
  <c r="V55" i="5"/>
  <c r="AF55" i="5" s="1"/>
  <c r="W55" i="5"/>
  <c r="X55" i="5"/>
  <c r="Y55" i="5"/>
  <c r="Z55" i="5"/>
  <c r="AA55" i="5"/>
  <c r="AB55" i="5"/>
  <c r="AC55" i="5"/>
  <c r="AD55" i="5"/>
  <c r="AE55" i="5"/>
  <c r="V56" i="5"/>
  <c r="AF56" i="5" s="1"/>
  <c r="W56" i="5"/>
  <c r="X56" i="5"/>
  <c r="Y56" i="5"/>
  <c r="Z56" i="5"/>
  <c r="AA56" i="5"/>
  <c r="AB56" i="5"/>
  <c r="AC56" i="5"/>
  <c r="AD56" i="5"/>
  <c r="AE56" i="5"/>
  <c r="V57" i="5"/>
  <c r="AF57" i="5" s="1"/>
  <c r="W57" i="5"/>
  <c r="X57" i="5"/>
  <c r="Y57" i="5"/>
  <c r="Z57" i="5"/>
  <c r="AA57" i="5"/>
  <c r="AB57" i="5"/>
  <c r="AC57" i="5"/>
  <c r="AD57" i="5"/>
  <c r="AE57" i="5"/>
  <c r="V58" i="5"/>
  <c r="AF58" i="5" s="1"/>
  <c r="W58" i="5"/>
  <c r="X58" i="5"/>
  <c r="Y58" i="5"/>
  <c r="Z58" i="5"/>
  <c r="AA58" i="5"/>
  <c r="AB58" i="5"/>
  <c r="AC58" i="5"/>
  <c r="AD58" i="5"/>
  <c r="AE58" i="5"/>
  <c r="V59" i="5"/>
  <c r="AF59" i="5" s="1"/>
  <c r="W59" i="5"/>
  <c r="X59" i="5"/>
  <c r="Y59" i="5"/>
  <c r="Z59" i="5"/>
  <c r="AA59" i="5"/>
  <c r="AB59" i="5"/>
  <c r="AC59" i="5"/>
  <c r="AD59" i="5"/>
  <c r="AE59" i="5"/>
  <c r="V60" i="5"/>
  <c r="AF60" i="5" s="1"/>
  <c r="W60" i="5"/>
  <c r="X60" i="5"/>
  <c r="Y60" i="5"/>
  <c r="Z60" i="5"/>
  <c r="AA60" i="5"/>
  <c r="AB60" i="5"/>
  <c r="AC60" i="5"/>
  <c r="AD60" i="5"/>
  <c r="AE60" i="5"/>
  <c r="V61" i="5"/>
  <c r="AF61" i="5" s="1"/>
  <c r="W61" i="5"/>
  <c r="X61" i="5"/>
  <c r="Y61" i="5"/>
  <c r="Z61" i="5"/>
  <c r="AA61" i="5"/>
  <c r="AB61" i="5"/>
  <c r="AC61" i="5"/>
  <c r="AD61" i="5"/>
  <c r="AE61" i="5"/>
  <c r="V62" i="5"/>
  <c r="AF62" i="5" s="1"/>
  <c r="W62" i="5"/>
  <c r="X62" i="5"/>
  <c r="Y62" i="5"/>
  <c r="Z62" i="5"/>
  <c r="AA62" i="5"/>
  <c r="AB62" i="5"/>
  <c r="AC62" i="5"/>
  <c r="AD62" i="5"/>
  <c r="AE62" i="5"/>
  <c r="V63" i="5"/>
  <c r="AF63" i="5" s="1"/>
  <c r="W63" i="5"/>
  <c r="X63" i="5"/>
  <c r="Y63" i="5"/>
  <c r="Z63" i="5"/>
  <c r="AA63" i="5"/>
  <c r="AB63" i="5"/>
  <c r="AC63" i="5"/>
  <c r="AD63" i="5"/>
  <c r="AE63" i="5"/>
  <c r="V64" i="5"/>
  <c r="AF64" i="5" s="1"/>
  <c r="W64" i="5"/>
  <c r="X64" i="5"/>
  <c r="Y64" i="5"/>
  <c r="Z64" i="5"/>
  <c r="AA64" i="5"/>
  <c r="AB64" i="5"/>
  <c r="AC64" i="5"/>
  <c r="AD64" i="5"/>
  <c r="AE64" i="5"/>
  <c r="V65" i="5"/>
  <c r="AF65" i="5" s="1"/>
  <c r="W65" i="5"/>
  <c r="X65" i="5"/>
  <c r="Y65" i="5"/>
  <c r="Z65" i="5"/>
  <c r="AA65" i="5"/>
  <c r="AB65" i="5"/>
  <c r="AC65" i="5"/>
  <c r="AD65" i="5"/>
  <c r="AE65" i="5"/>
  <c r="V66" i="5"/>
  <c r="AF66" i="5" s="1"/>
  <c r="W66" i="5"/>
  <c r="X66" i="5"/>
  <c r="Y66" i="5"/>
  <c r="Z66" i="5"/>
  <c r="AA66" i="5"/>
  <c r="AB66" i="5"/>
  <c r="AC66" i="5"/>
  <c r="AD66" i="5"/>
  <c r="AE66" i="5"/>
  <c r="V67" i="5"/>
  <c r="AF67" i="5" s="1"/>
  <c r="W67" i="5"/>
  <c r="X67" i="5"/>
  <c r="Y67" i="5"/>
  <c r="Z67" i="5"/>
  <c r="AA67" i="5"/>
  <c r="AB67" i="5"/>
  <c r="AC67" i="5"/>
  <c r="AD67" i="5"/>
  <c r="AE67" i="5"/>
  <c r="V68" i="5"/>
  <c r="AF68" i="5" s="1"/>
  <c r="W68" i="5"/>
  <c r="X68" i="5"/>
  <c r="Y68" i="5"/>
  <c r="Z68" i="5"/>
  <c r="AA68" i="5"/>
  <c r="AB68" i="5"/>
  <c r="AC68" i="5"/>
  <c r="AD68" i="5"/>
  <c r="AE68" i="5"/>
  <c r="V69" i="5"/>
  <c r="AF69" i="5" s="1"/>
  <c r="W69" i="5"/>
  <c r="X69" i="5"/>
  <c r="Y69" i="5"/>
  <c r="Z69" i="5"/>
  <c r="AA69" i="5"/>
  <c r="AB69" i="5"/>
  <c r="AC69" i="5"/>
  <c r="AD69" i="5"/>
  <c r="AE69" i="5"/>
  <c r="V70" i="5"/>
  <c r="AF70" i="5" s="1"/>
  <c r="W70" i="5"/>
  <c r="X70" i="5"/>
  <c r="Y70" i="5"/>
  <c r="Z70" i="5"/>
  <c r="AA70" i="5"/>
  <c r="AB70" i="5"/>
  <c r="AC70" i="5"/>
  <c r="AD70" i="5"/>
  <c r="AE70" i="5"/>
  <c r="V71" i="5"/>
  <c r="AF71" i="5" s="1"/>
  <c r="W71" i="5"/>
  <c r="X71" i="5"/>
  <c r="Y71" i="5"/>
  <c r="Z71" i="5"/>
  <c r="AA71" i="5"/>
  <c r="AB71" i="5"/>
  <c r="AC71" i="5"/>
  <c r="AD71" i="5"/>
  <c r="AE71" i="5"/>
  <c r="V72" i="5"/>
  <c r="AF72" i="5" s="1"/>
  <c r="W72" i="5"/>
  <c r="X72" i="5"/>
  <c r="Y72" i="5"/>
  <c r="Z72" i="5"/>
  <c r="AA72" i="5"/>
  <c r="AB72" i="5"/>
  <c r="AC72" i="5"/>
  <c r="AD72" i="5"/>
  <c r="AE72" i="5"/>
  <c r="V73" i="5"/>
  <c r="AF73" i="5" s="1"/>
  <c r="W73" i="5"/>
  <c r="X73" i="5"/>
  <c r="Y73" i="5"/>
  <c r="Z73" i="5"/>
  <c r="AA73" i="5"/>
  <c r="AB73" i="5"/>
  <c r="AC73" i="5"/>
  <c r="AD73" i="5"/>
  <c r="AE73" i="5"/>
  <c r="V74" i="5"/>
  <c r="AF74" i="5" s="1"/>
  <c r="W74" i="5"/>
  <c r="X74" i="5"/>
  <c r="Y74" i="5"/>
  <c r="Z74" i="5"/>
  <c r="AA74" i="5"/>
  <c r="AB74" i="5"/>
  <c r="AC74" i="5"/>
  <c r="AD74" i="5"/>
  <c r="AE74" i="5"/>
  <c r="V75" i="5"/>
  <c r="AF75" i="5" s="1"/>
  <c r="W75" i="5"/>
  <c r="X75" i="5"/>
  <c r="Y75" i="5"/>
  <c r="Z75" i="5"/>
  <c r="AA75" i="5"/>
  <c r="AB75" i="5"/>
  <c r="AC75" i="5"/>
  <c r="AD75" i="5"/>
  <c r="AE75" i="5"/>
  <c r="V76" i="5"/>
  <c r="AF76" i="5" s="1"/>
  <c r="W76" i="5"/>
  <c r="X76" i="5"/>
  <c r="Y76" i="5"/>
  <c r="Z76" i="5"/>
  <c r="AA76" i="5"/>
  <c r="AB76" i="5"/>
  <c r="AC76" i="5"/>
  <c r="AD76" i="5"/>
  <c r="AE76" i="5"/>
  <c r="V77" i="5"/>
  <c r="AF77" i="5" s="1"/>
  <c r="W77" i="5"/>
  <c r="X77" i="5"/>
  <c r="Y77" i="5"/>
  <c r="Z77" i="5"/>
  <c r="AA77" i="5"/>
  <c r="AB77" i="5"/>
  <c r="AC77" i="5"/>
  <c r="AD77" i="5"/>
  <c r="AE77" i="5"/>
  <c r="V78" i="5"/>
  <c r="AF78" i="5" s="1"/>
  <c r="W78" i="5"/>
  <c r="X78" i="5"/>
  <c r="Y78" i="5"/>
  <c r="Z78" i="5"/>
  <c r="AA78" i="5"/>
  <c r="AB78" i="5"/>
  <c r="AC78" i="5"/>
  <c r="AD78" i="5"/>
  <c r="AE78" i="5"/>
  <c r="V79" i="5"/>
  <c r="AF79" i="5" s="1"/>
  <c r="W79" i="5"/>
  <c r="X79" i="5"/>
  <c r="Y79" i="5"/>
  <c r="Z79" i="5"/>
  <c r="AA79" i="5"/>
  <c r="AB79" i="5"/>
  <c r="AC79" i="5"/>
  <c r="AD79" i="5"/>
  <c r="AE79" i="5"/>
  <c r="V80" i="5"/>
  <c r="AF80" i="5" s="1"/>
  <c r="W80" i="5"/>
  <c r="X80" i="5"/>
  <c r="Y80" i="5"/>
  <c r="Z80" i="5"/>
  <c r="AA80" i="5"/>
  <c r="AB80" i="5"/>
  <c r="AC80" i="5"/>
  <c r="AD80" i="5"/>
  <c r="AE80" i="5"/>
  <c r="V81" i="5"/>
  <c r="AF81" i="5" s="1"/>
  <c r="W81" i="5"/>
  <c r="X81" i="5"/>
  <c r="Y81" i="5"/>
  <c r="Z81" i="5"/>
  <c r="AA81" i="5"/>
  <c r="AB81" i="5"/>
  <c r="AC81" i="5"/>
  <c r="AD81" i="5"/>
  <c r="AE81" i="5"/>
  <c r="V82" i="5"/>
  <c r="AF82" i="5" s="1"/>
  <c r="W82" i="5"/>
  <c r="X82" i="5"/>
  <c r="Y82" i="5"/>
  <c r="Z82" i="5"/>
  <c r="AA82" i="5"/>
  <c r="AB82" i="5"/>
  <c r="AC82" i="5"/>
  <c r="AD82" i="5"/>
  <c r="AE82" i="5"/>
  <c r="V83" i="5"/>
  <c r="AF83" i="5" s="1"/>
  <c r="W83" i="5"/>
  <c r="X83" i="5"/>
  <c r="Y83" i="5"/>
  <c r="Z83" i="5"/>
  <c r="AA83" i="5"/>
  <c r="AB83" i="5"/>
  <c r="AC83" i="5"/>
  <c r="AD83" i="5"/>
  <c r="AE83" i="5"/>
  <c r="V84" i="5"/>
  <c r="AF84" i="5" s="1"/>
  <c r="W84" i="5"/>
  <c r="X84" i="5"/>
  <c r="Y84" i="5"/>
  <c r="Z84" i="5"/>
  <c r="AA84" i="5"/>
  <c r="AB84" i="5"/>
  <c r="AC84" i="5"/>
  <c r="AD84" i="5"/>
  <c r="AE84" i="5"/>
  <c r="V85" i="5"/>
  <c r="AF85" i="5" s="1"/>
  <c r="W85" i="5"/>
  <c r="X85" i="5"/>
  <c r="Y85" i="5"/>
  <c r="Z85" i="5"/>
  <c r="AA85" i="5"/>
  <c r="AB85" i="5"/>
  <c r="AC85" i="5"/>
  <c r="AD85" i="5"/>
  <c r="AE85" i="5"/>
  <c r="V86" i="5"/>
  <c r="AF86" i="5" s="1"/>
  <c r="W86" i="5"/>
  <c r="X86" i="5"/>
  <c r="Y86" i="5"/>
  <c r="Z86" i="5"/>
  <c r="AA86" i="5"/>
  <c r="AB86" i="5"/>
  <c r="AC86" i="5"/>
  <c r="AD86" i="5"/>
  <c r="AE86" i="5"/>
  <c r="V87" i="5"/>
  <c r="AF87" i="5" s="1"/>
  <c r="W87" i="5"/>
  <c r="X87" i="5"/>
  <c r="Y87" i="5"/>
  <c r="Z87" i="5"/>
  <c r="AA87" i="5"/>
  <c r="AB87" i="5"/>
  <c r="AC87" i="5"/>
  <c r="AD87" i="5"/>
  <c r="AE87" i="5"/>
  <c r="V88" i="5"/>
  <c r="AF88" i="5" s="1"/>
  <c r="W88" i="5"/>
  <c r="X88" i="5"/>
  <c r="Y88" i="5"/>
  <c r="Z88" i="5"/>
  <c r="AA88" i="5"/>
  <c r="AB88" i="5"/>
  <c r="AC88" i="5"/>
  <c r="AD88" i="5"/>
  <c r="AE88" i="5"/>
  <c r="V89" i="5"/>
  <c r="AF89" i="5" s="1"/>
  <c r="W89" i="5"/>
  <c r="X89" i="5"/>
  <c r="Y89" i="5"/>
  <c r="Z89" i="5"/>
  <c r="AA89" i="5"/>
  <c r="AB89" i="5"/>
  <c r="AC89" i="5"/>
  <c r="AD89" i="5"/>
  <c r="AE89" i="5"/>
  <c r="V90" i="5"/>
  <c r="AF90" i="5" s="1"/>
  <c r="W90" i="5"/>
  <c r="X90" i="5"/>
  <c r="Y90" i="5"/>
  <c r="Z90" i="5"/>
  <c r="AA90" i="5"/>
  <c r="AB90" i="5"/>
  <c r="AC90" i="5"/>
  <c r="AD90" i="5"/>
  <c r="AE90" i="5"/>
  <c r="V91" i="5"/>
  <c r="AF91" i="5" s="1"/>
  <c r="W91" i="5"/>
  <c r="X91" i="5"/>
  <c r="Y91" i="5"/>
  <c r="Z91" i="5"/>
  <c r="AA91" i="5"/>
  <c r="AB91" i="5"/>
  <c r="AC91" i="5"/>
  <c r="AD91" i="5"/>
  <c r="AE91" i="5"/>
  <c r="V92" i="5"/>
  <c r="AF92" i="5" s="1"/>
  <c r="W92" i="5"/>
  <c r="X92" i="5"/>
  <c r="Y92" i="5"/>
  <c r="Z92" i="5"/>
  <c r="AA92" i="5"/>
  <c r="AB92" i="5"/>
  <c r="AC92" i="5"/>
  <c r="AD92" i="5"/>
  <c r="AE92" i="5"/>
  <c r="V93" i="5"/>
  <c r="AF93" i="5" s="1"/>
  <c r="W93" i="5"/>
  <c r="X93" i="5"/>
  <c r="Y93" i="5"/>
  <c r="Z93" i="5"/>
  <c r="AA93" i="5"/>
  <c r="AB93" i="5"/>
  <c r="AC93" i="5"/>
  <c r="AD93" i="5"/>
  <c r="AE93" i="5"/>
  <c r="V3" i="2"/>
  <c r="W3" i="2"/>
  <c r="X3" i="2"/>
  <c r="Y3" i="2"/>
  <c r="Z3" i="2"/>
  <c r="AA3" i="2"/>
  <c r="AB3" i="2"/>
  <c r="AC3" i="2"/>
  <c r="AD3" i="2"/>
  <c r="AE3" i="2"/>
  <c r="V4" i="2"/>
  <c r="W4" i="2"/>
  <c r="X4" i="2"/>
  <c r="Y4" i="2"/>
  <c r="Z4" i="2"/>
  <c r="AA4" i="2"/>
  <c r="AB4" i="2"/>
  <c r="AC4" i="2"/>
  <c r="AD4" i="2"/>
  <c r="AE4" i="2"/>
  <c r="V5" i="2"/>
  <c r="W5" i="2"/>
  <c r="X5" i="2"/>
  <c r="Y5" i="2"/>
  <c r="Z5" i="2"/>
  <c r="AA5" i="2"/>
  <c r="AB5" i="2"/>
  <c r="AC5" i="2"/>
  <c r="AD5" i="2"/>
  <c r="AE5" i="2"/>
  <c r="V6" i="2"/>
  <c r="W6" i="2"/>
  <c r="X6" i="2"/>
  <c r="Y6" i="2"/>
  <c r="Z6" i="2"/>
  <c r="AA6" i="2"/>
  <c r="AB6" i="2"/>
  <c r="AC6" i="2"/>
  <c r="AD6" i="2"/>
  <c r="AE6" i="2"/>
  <c r="V7" i="2"/>
  <c r="W7" i="2"/>
  <c r="X7" i="2"/>
  <c r="Y7" i="2"/>
  <c r="Z7" i="2"/>
  <c r="AA7" i="2"/>
  <c r="AB7" i="2"/>
  <c r="AC7" i="2"/>
  <c r="AD7" i="2"/>
  <c r="AE7" i="2"/>
  <c r="V8" i="2"/>
  <c r="W8" i="2"/>
  <c r="X8" i="2"/>
  <c r="Y8" i="2"/>
  <c r="Z8" i="2"/>
  <c r="AA8" i="2"/>
  <c r="AB8" i="2"/>
  <c r="AC8" i="2"/>
  <c r="AD8" i="2"/>
  <c r="AE8" i="2"/>
  <c r="V9" i="2"/>
  <c r="W9" i="2"/>
  <c r="X9" i="2"/>
  <c r="Y9" i="2"/>
  <c r="Z9" i="2"/>
  <c r="AA9" i="2"/>
  <c r="AB9" i="2"/>
  <c r="AC9" i="2"/>
  <c r="AD9" i="2"/>
  <c r="AE9" i="2"/>
  <c r="V10" i="2"/>
  <c r="W10" i="2"/>
  <c r="X10" i="2"/>
  <c r="Y10" i="2"/>
  <c r="Z10" i="2"/>
  <c r="AA10" i="2"/>
  <c r="AB10" i="2"/>
  <c r="AC10" i="2"/>
  <c r="AD10" i="2"/>
  <c r="AE10" i="2"/>
  <c r="V11" i="2"/>
  <c r="W11" i="2"/>
  <c r="X11" i="2"/>
  <c r="Y11" i="2"/>
  <c r="Z11" i="2"/>
  <c r="AA11" i="2"/>
  <c r="AB11" i="2"/>
  <c r="AC11" i="2"/>
  <c r="AD11" i="2"/>
  <c r="AE11" i="2"/>
  <c r="V12" i="2"/>
  <c r="W12" i="2"/>
  <c r="X12" i="2"/>
  <c r="Y12" i="2"/>
  <c r="Z12" i="2"/>
  <c r="AA12" i="2"/>
  <c r="AB12" i="2"/>
  <c r="AC12" i="2"/>
  <c r="AD12" i="2"/>
  <c r="AE12" i="2"/>
  <c r="V13" i="2"/>
  <c r="W13" i="2"/>
  <c r="X13" i="2"/>
  <c r="Y13" i="2"/>
  <c r="Z13" i="2"/>
  <c r="AA13" i="2"/>
  <c r="AB13" i="2"/>
  <c r="AC13" i="2"/>
  <c r="AD13" i="2"/>
  <c r="AE13" i="2"/>
  <c r="V14" i="2"/>
  <c r="W14" i="2"/>
  <c r="X14" i="2"/>
  <c r="Y14" i="2"/>
  <c r="Z14" i="2"/>
  <c r="AA14" i="2"/>
  <c r="AB14" i="2"/>
  <c r="AC14" i="2"/>
  <c r="AD14" i="2"/>
  <c r="AE14" i="2"/>
  <c r="V15" i="2"/>
  <c r="W15" i="2"/>
  <c r="X15" i="2"/>
  <c r="Y15" i="2"/>
  <c r="Z15" i="2"/>
  <c r="AA15" i="2"/>
  <c r="AB15" i="2"/>
  <c r="AC15" i="2"/>
  <c r="AD15" i="2"/>
  <c r="AE15" i="2"/>
  <c r="V16" i="2"/>
  <c r="W16" i="2"/>
  <c r="X16" i="2"/>
  <c r="Y16" i="2"/>
  <c r="Z16" i="2"/>
  <c r="AA16" i="2"/>
  <c r="AB16" i="2"/>
  <c r="AC16" i="2"/>
  <c r="AD16" i="2"/>
  <c r="AE16" i="2"/>
  <c r="V17" i="2"/>
  <c r="W17" i="2"/>
  <c r="X17" i="2"/>
  <c r="Y17" i="2"/>
  <c r="Z17" i="2"/>
  <c r="AA17" i="2"/>
  <c r="AB17" i="2"/>
  <c r="AC17" i="2"/>
  <c r="AD17" i="2"/>
  <c r="AE17" i="2"/>
  <c r="V18" i="2"/>
  <c r="W18" i="2"/>
  <c r="X18" i="2"/>
  <c r="Y18" i="2"/>
  <c r="Z18" i="2"/>
  <c r="AA18" i="2"/>
  <c r="AB18" i="2"/>
  <c r="AC18" i="2"/>
  <c r="AD18" i="2"/>
  <c r="AE18" i="2"/>
  <c r="V19" i="2"/>
  <c r="W19" i="2"/>
  <c r="X19" i="2"/>
  <c r="Y19" i="2"/>
  <c r="Z19" i="2"/>
  <c r="AA19" i="2"/>
  <c r="AB19" i="2"/>
  <c r="AC19" i="2"/>
  <c r="AD19" i="2"/>
  <c r="AE19" i="2"/>
  <c r="V20" i="2"/>
  <c r="W20" i="2"/>
  <c r="X20" i="2"/>
  <c r="Y20" i="2"/>
  <c r="Z20" i="2"/>
  <c r="AA20" i="2"/>
  <c r="AB20" i="2"/>
  <c r="AC20" i="2"/>
  <c r="AD20" i="2"/>
  <c r="AE20" i="2"/>
  <c r="V21" i="2"/>
  <c r="W21" i="2"/>
  <c r="X21" i="2"/>
  <c r="Y21" i="2"/>
  <c r="Z21" i="2"/>
  <c r="AA21" i="2"/>
  <c r="AB21" i="2"/>
  <c r="AC21" i="2"/>
  <c r="AD21" i="2"/>
  <c r="AE21" i="2"/>
  <c r="V22" i="2"/>
  <c r="W22" i="2"/>
  <c r="X22" i="2"/>
  <c r="Y22" i="2"/>
  <c r="Z22" i="2"/>
  <c r="AA22" i="2"/>
  <c r="AB22" i="2"/>
  <c r="AC22" i="2"/>
  <c r="AD22" i="2"/>
  <c r="AE22" i="2"/>
  <c r="V23" i="2"/>
  <c r="W23" i="2"/>
  <c r="X23" i="2"/>
  <c r="Y23" i="2"/>
  <c r="Z23" i="2"/>
  <c r="AA23" i="2"/>
  <c r="AB23" i="2"/>
  <c r="AC23" i="2"/>
  <c r="AD23" i="2"/>
  <c r="AE23" i="2"/>
  <c r="V24" i="2"/>
  <c r="W24" i="2"/>
  <c r="X24" i="2"/>
  <c r="Y24" i="2"/>
  <c r="Z24" i="2"/>
  <c r="AA24" i="2"/>
  <c r="AB24" i="2"/>
  <c r="AC24" i="2"/>
  <c r="AD24" i="2"/>
  <c r="AE24" i="2"/>
  <c r="V25" i="2"/>
  <c r="W25" i="2"/>
  <c r="X25" i="2"/>
  <c r="Y25" i="2"/>
  <c r="Z25" i="2"/>
  <c r="AA25" i="2"/>
  <c r="AB25" i="2"/>
  <c r="AC25" i="2"/>
  <c r="AD25" i="2"/>
  <c r="AE25" i="2"/>
  <c r="V26" i="2"/>
  <c r="W26" i="2"/>
  <c r="X26" i="2"/>
  <c r="Y26" i="2"/>
  <c r="Z26" i="2"/>
  <c r="AA26" i="2"/>
  <c r="AB26" i="2"/>
  <c r="AC26" i="2"/>
  <c r="AD26" i="2"/>
  <c r="AE26" i="2"/>
  <c r="V27" i="2"/>
  <c r="W27" i="2"/>
  <c r="X27" i="2"/>
  <c r="Y27" i="2"/>
  <c r="Z27" i="2"/>
  <c r="AA27" i="2"/>
  <c r="AB27" i="2"/>
  <c r="AC27" i="2"/>
  <c r="AD27" i="2"/>
  <c r="AE27" i="2"/>
  <c r="V28" i="2"/>
  <c r="W28" i="2"/>
  <c r="X28" i="2"/>
  <c r="Y28" i="2"/>
  <c r="Z28" i="2"/>
  <c r="AA28" i="2"/>
  <c r="AB28" i="2"/>
  <c r="AC28" i="2"/>
  <c r="AD28" i="2"/>
  <c r="AE28" i="2"/>
  <c r="V29" i="2"/>
  <c r="W29" i="2"/>
  <c r="X29" i="2"/>
  <c r="Y29" i="2"/>
  <c r="Z29" i="2"/>
  <c r="AA29" i="2"/>
  <c r="AB29" i="2"/>
  <c r="AC29" i="2"/>
  <c r="AD29" i="2"/>
  <c r="AE29" i="2"/>
  <c r="V30" i="2"/>
  <c r="W30" i="2"/>
  <c r="X30" i="2"/>
  <c r="Y30" i="2"/>
  <c r="Z30" i="2"/>
  <c r="AA30" i="2"/>
  <c r="AB30" i="2"/>
  <c r="AC30" i="2"/>
  <c r="AD30" i="2"/>
  <c r="AE30" i="2"/>
  <c r="V31" i="2"/>
  <c r="W31" i="2"/>
  <c r="X31" i="2"/>
  <c r="Y31" i="2"/>
  <c r="Z31" i="2"/>
  <c r="AA31" i="2"/>
  <c r="AB31" i="2"/>
  <c r="AC31" i="2"/>
  <c r="AD31" i="2"/>
  <c r="AE31" i="2"/>
  <c r="V32" i="2"/>
  <c r="W32" i="2"/>
  <c r="X32" i="2"/>
  <c r="Y32" i="2"/>
  <c r="Z32" i="2"/>
  <c r="AA32" i="2"/>
  <c r="AB32" i="2"/>
  <c r="AC32" i="2"/>
  <c r="AD32" i="2"/>
  <c r="AE32" i="2"/>
  <c r="V33" i="2"/>
  <c r="W33" i="2"/>
  <c r="X33" i="2"/>
  <c r="Y33" i="2"/>
  <c r="Z33" i="2"/>
  <c r="AA33" i="2"/>
  <c r="AB33" i="2"/>
  <c r="AC33" i="2"/>
  <c r="AD33" i="2"/>
  <c r="AE33" i="2"/>
  <c r="V34" i="2"/>
  <c r="W34" i="2"/>
  <c r="X34" i="2"/>
  <c r="Y34" i="2"/>
  <c r="Z34" i="2"/>
  <c r="AA34" i="2"/>
  <c r="AB34" i="2"/>
  <c r="AC34" i="2"/>
  <c r="AD34" i="2"/>
  <c r="AE34" i="2"/>
  <c r="V35" i="2"/>
  <c r="W35" i="2"/>
  <c r="X35" i="2"/>
  <c r="Y35" i="2"/>
  <c r="Z35" i="2"/>
  <c r="AA35" i="2"/>
  <c r="AB35" i="2"/>
  <c r="AC35" i="2"/>
  <c r="AD35" i="2"/>
  <c r="AE35" i="2"/>
  <c r="V36" i="2"/>
  <c r="W36" i="2"/>
  <c r="X36" i="2"/>
  <c r="Y36" i="2"/>
  <c r="Z36" i="2"/>
  <c r="AA36" i="2"/>
  <c r="AB36" i="2"/>
  <c r="AC36" i="2"/>
  <c r="AD36" i="2"/>
  <c r="AE36" i="2"/>
  <c r="V37" i="2"/>
  <c r="W37" i="2"/>
  <c r="X37" i="2"/>
  <c r="Y37" i="2"/>
  <c r="Z37" i="2"/>
  <c r="AA37" i="2"/>
  <c r="AB37" i="2"/>
  <c r="AC37" i="2"/>
  <c r="AD37" i="2"/>
  <c r="AE37" i="2"/>
  <c r="V38" i="2"/>
  <c r="W38" i="2"/>
  <c r="X38" i="2"/>
  <c r="Y38" i="2"/>
  <c r="Z38" i="2"/>
  <c r="AA38" i="2"/>
  <c r="AB38" i="2"/>
  <c r="AC38" i="2"/>
  <c r="AD38" i="2"/>
  <c r="AE38" i="2"/>
  <c r="V39" i="2"/>
  <c r="W39" i="2"/>
  <c r="X39" i="2"/>
  <c r="Y39" i="2"/>
  <c r="Z39" i="2"/>
  <c r="AA39" i="2"/>
  <c r="AB39" i="2"/>
  <c r="AC39" i="2"/>
  <c r="AD39" i="2"/>
  <c r="AE39" i="2"/>
  <c r="V40" i="2"/>
  <c r="W40" i="2"/>
  <c r="X40" i="2"/>
  <c r="Y40" i="2"/>
  <c r="Z40" i="2"/>
  <c r="AA40" i="2"/>
  <c r="AB40" i="2"/>
  <c r="AD40" i="2"/>
  <c r="AE40" i="2"/>
  <c r="V41" i="2"/>
  <c r="W41" i="2"/>
  <c r="X41" i="2"/>
  <c r="Y41" i="2"/>
  <c r="Z41" i="2"/>
  <c r="AA41" i="2"/>
  <c r="AB41" i="2"/>
  <c r="AC41" i="2"/>
  <c r="AD41" i="2"/>
  <c r="AE41" i="2"/>
  <c r="V42" i="2"/>
  <c r="W42" i="2"/>
  <c r="X42" i="2"/>
  <c r="Y42" i="2"/>
  <c r="Z42" i="2"/>
  <c r="AA42" i="2"/>
  <c r="AB42" i="2"/>
  <c r="AC42" i="2"/>
  <c r="AD42" i="2"/>
  <c r="AE42" i="2"/>
  <c r="V43" i="2"/>
  <c r="W43" i="2"/>
  <c r="X43" i="2"/>
  <c r="Y43" i="2"/>
  <c r="Z43" i="2"/>
  <c r="AA43" i="2"/>
  <c r="AB43" i="2"/>
  <c r="AC43" i="2"/>
  <c r="AD43" i="2"/>
  <c r="AE43" i="2"/>
  <c r="V44" i="2"/>
  <c r="W44" i="2"/>
  <c r="X44" i="2"/>
  <c r="Y44" i="2"/>
  <c r="Z44" i="2"/>
  <c r="AA44" i="2"/>
  <c r="AB44" i="2"/>
  <c r="AC44" i="2"/>
  <c r="AD44" i="2"/>
  <c r="AE44" i="2"/>
  <c r="V45" i="2"/>
  <c r="W45" i="2"/>
  <c r="X45" i="2"/>
  <c r="Y45" i="2"/>
  <c r="Z45" i="2"/>
  <c r="AA45" i="2"/>
  <c r="AB45" i="2"/>
  <c r="AC45" i="2"/>
  <c r="AD45" i="2"/>
  <c r="AE45" i="2"/>
  <c r="V46" i="2"/>
  <c r="W46" i="2"/>
  <c r="X46" i="2"/>
  <c r="Y46" i="2"/>
  <c r="Z46" i="2"/>
  <c r="AA46" i="2"/>
  <c r="AB46" i="2"/>
  <c r="AC46" i="2"/>
  <c r="AD46" i="2"/>
  <c r="AE46" i="2"/>
  <c r="V47" i="2"/>
  <c r="W47" i="2"/>
  <c r="X47" i="2"/>
  <c r="Y47" i="2"/>
  <c r="Z47" i="2"/>
  <c r="AA47" i="2"/>
  <c r="AB47" i="2"/>
  <c r="AC47" i="2"/>
  <c r="AD47" i="2"/>
  <c r="AE47" i="2"/>
  <c r="V48" i="2"/>
  <c r="W48" i="2"/>
  <c r="X48" i="2"/>
  <c r="Y48" i="2"/>
  <c r="Z48" i="2"/>
  <c r="AA48" i="2"/>
  <c r="AB48" i="2"/>
  <c r="AC48" i="2"/>
  <c r="AD48" i="2"/>
  <c r="AE48" i="2"/>
  <c r="V49" i="2"/>
  <c r="W49" i="2"/>
  <c r="X49" i="2"/>
  <c r="Y49" i="2"/>
  <c r="Z49" i="2"/>
  <c r="AA49" i="2"/>
  <c r="AB49" i="2"/>
  <c r="AC49" i="2"/>
  <c r="AD49" i="2"/>
  <c r="AE49" i="2"/>
  <c r="V50" i="2"/>
  <c r="W50" i="2"/>
  <c r="X50" i="2"/>
  <c r="Y50" i="2"/>
  <c r="Z50" i="2"/>
  <c r="AA50" i="2"/>
  <c r="AB50" i="2"/>
  <c r="AC50" i="2"/>
  <c r="AD50" i="2"/>
  <c r="AE50" i="2"/>
  <c r="V51" i="2"/>
  <c r="W51" i="2"/>
  <c r="X51" i="2"/>
  <c r="Y51" i="2"/>
  <c r="Z51" i="2"/>
  <c r="AA51" i="2"/>
  <c r="AB51" i="2"/>
  <c r="AC51" i="2"/>
  <c r="AD51" i="2"/>
  <c r="AE51" i="2"/>
  <c r="V52" i="2"/>
  <c r="W52" i="2"/>
  <c r="X52" i="2"/>
  <c r="Y52" i="2"/>
  <c r="Z52" i="2"/>
  <c r="AA52" i="2"/>
  <c r="AB52" i="2"/>
  <c r="AC52" i="2"/>
  <c r="AD52" i="2"/>
  <c r="AE52" i="2"/>
  <c r="V53" i="2"/>
  <c r="W53" i="2"/>
  <c r="X53" i="2"/>
  <c r="Y53" i="2"/>
  <c r="Z53" i="2"/>
  <c r="AA53" i="2"/>
  <c r="AB53" i="2"/>
  <c r="AD53" i="2"/>
  <c r="AE53" i="2"/>
  <c r="V54" i="2"/>
  <c r="W54" i="2"/>
  <c r="X54" i="2"/>
  <c r="Y54" i="2"/>
  <c r="Z54" i="2"/>
  <c r="AA54" i="2"/>
  <c r="AB54" i="2"/>
  <c r="AC54" i="2"/>
  <c r="AD54" i="2"/>
  <c r="AE54" i="2"/>
  <c r="V55" i="2"/>
  <c r="W55" i="2"/>
  <c r="X55" i="2"/>
  <c r="Y55" i="2"/>
  <c r="Z55" i="2"/>
  <c r="AA55" i="2"/>
  <c r="AB55" i="2"/>
  <c r="AC55" i="2"/>
  <c r="AD55" i="2"/>
  <c r="AE55" i="2"/>
  <c r="V56" i="2"/>
  <c r="W56" i="2"/>
  <c r="X56" i="2"/>
  <c r="Y56" i="2"/>
  <c r="Z56" i="2"/>
  <c r="AA56" i="2"/>
  <c r="AB56" i="2"/>
  <c r="AC56" i="2"/>
  <c r="AD56" i="2"/>
  <c r="AE56" i="2"/>
  <c r="V57" i="2"/>
  <c r="W57" i="2"/>
  <c r="X57" i="2"/>
  <c r="Y57" i="2"/>
  <c r="Z57" i="2"/>
  <c r="AA57" i="2"/>
  <c r="AB57" i="2"/>
  <c r="AC57" i="2"/>
  <c r="AD57" i="2"/>
  <c r="AE57" i="2"/>
  <c r="V58" i="2"/>
  <c r="W58" i="2"/>
  <c r="X58" i="2"/>
  <c r="Y58" i="2"/>
  <c r="Z58" i="2"/>
  <c r="AA58" i="2"/>
  <c r="AB58" i="2"/>
  <c r="AC58" i="2"/>
  <c r="AD58" i="2"/>
  <c r="AE58" i="2"/>
  <c r="V59" i="2"/>
  <c r="W59" i="2"/>
  <c r="X59" i="2"/>
  <c r="Y59" i="2"/>
  <c r="Z59" i="2"/>
  <c r="AA59" i="2"/>
  <c r="AB59" i="2"/>
  <c r="AC59" i="2"/>
  <c r="AD59" i="2"/>
  <c r="AE59" i="2"/>
  <c r="V60" i="2"/>
  <c r="W60" i="2"/>
  <c r="X60" i="2"/>
  <c r="Y60" i="2"/>
  <c r="Z60" i="2"/>
  <c r="AA60" i="2"/>
  <c r="AB60" i="2"/>
  <c r="AD60" i="2"/>
  <c r="AE60" i="2"/>
  <c r="V61" i="2"/>
  <c r="W61" i="2"/>
  <c r="X61" i="2"/>
  <c r="Y61" i="2"/>
  <c r="Z61" i="2"/>
  <c r="AA61" i="2"/>
  <c r="AB61" i="2"/>
  <c r="AC61" i="2"/>
  <c r="AD61" i="2"/>
  <c r="AE61" i="2"/>
  <c r="V62" i="2"/>
  <c r="W62" i="2"/>
  <c r="X62" i="2"/>
  <c r="Y62" i="2"/>
  <c r="Z62" i="2"/>
  <c r="AA62" i="2"/>
  <c r="AB62" i="2"/>
  <c r="AC62" i="2"/>
  <c r="AD62" i="2"/>
  <c r="AE62" i="2"/>
  <c r="V63" i="2"/>
  <c r="W63" i="2"/>
  <c r="X63" i="2"/>
  <c r="Y63" i="2"/>
  <c r="Z63" i="2"/>
  <c r="AA63" i="2"/>
  <c r="AB63" i="2"/>
  <c r="AC63" i="2"/>
  <c r="AD63" i="2"/>
  <c r="AE63" i="2"/>
  <c r="V64" i="2"/>
  <c r="W64" i="2"/>
  <c r="X64" i="2"/>
  <c r="Y64" i="2"/>
  <c r="Z64" i="2"/>
  <c r="AA64" i="2"/>
  <c r="AB64" i="2"/>
  <c r="AC64" i="2"/>
  <c r="AD64" i="2"/>
  <c r="AE64" i="2"/>
  <c r="V65" i="2"/>
  <c r="W65" i="2"/>
  <c r="X65" i="2"/>
  <c r="Y65" i="2"/>
  <c r="Z65" i="2"/>
  <c r="AA65" i="2"/>
  <c r="AB65" i="2"/>
  <c r="AC65" i="2"/>
  <c r="AD65" i="2"/>
  <c r="AE65" i="2"/>
  <c r="V66" i="2"/>
  <c r="W66" i="2"/>
  <c r="X66" i="2"/>
  <c r="Y66" i="2"/>
  <c r="Z66" i="2"/>
  <c r="AA66" i="2"/>
  <c r="AB66" i="2"/>
  <c r="AC66" i="2"/>
  <c r="AD66" i="2"/>
  <c r="AE66" i="2"/>
  <c r="V67" i="2"/>
  <c r="W67" i="2"/>
  <c r="X67" i="2"/>
  <c r="Y67" i="2"/>
  <c r="Z67" i="2"/>
  <c r="AA67" i="2"/>
  <c r="AB67" i="2"/>
  <c r="AC67" i="2"/>
  <c r="AD67" i="2"/>
  <c r="AE67" i="2"/>
  <c r="V68" i="2"/>
  <c r="W68" i="2"/>
  <c r="X68" i="2"/>
  <c r="Y68" i="2"/>
  <c r="Z68" i="2"/>
  <c r="AA68" i="2"/>
  <c r="AB68" i="2"/>
  <c r="AC68" i="2"/>
  <c r="AD68" i="2"/>
  <c r="AE68" i="2"/>
  <c r="V69" i="2"/>
  <c r="W69" i="2"/>
  <c r="X69" i="2"/>
  <c r="Y69" i="2"/>
  <c r="Z69" i="2"/>
  <c r="AA69" i="2"/>
  <c r="AB69" i="2"/>
  <c r="AC69" i="2"/>
  <c r="AD69" i="2"/>
  <c r="AE69" i="2"/>
  <c r="V70" i="2"/>
  <c r="W70" i="2"/>
  <c r="X70" i="2"/>
  <c r="Y70" i="2"/>
  <c r="Z70" i="2"/>
  <c r="AA70" i="2"/>
  <c r="AB70" i="2"/>
  <c r="AC70" i="2"/>
  <c r="AD70" i="2"/>
  <c r="AE70" i="2"/>
  <c r="V71" i="2"/>
  <c r="W71" i="2"/>
  <c r="X71" i="2"/>
  <c r="Y71" i="2"/>
  <c r="Z71" i="2"/>
  <c r="AA71" i="2"/>
  <c r="AB71" i="2"/>
  <c r="AC71" i="2"/>
  <c r="AD71" i="2"/>
  <c r="AE71" i="2"/>
  <c r="V72" i="2"/>
  <c r="W72" i="2"/>
  <c r="X72" i="2"/>
  <c r="Y72" i="2"/>
  <c r="Z72" i="2"/>
  <c r="AA72" i="2"/>
  <c r="AB72" i="2"/>
  <c r="AC72" i="2"/>
  <c r="AD72" i="2"/>
  <c r="AE72" i="2"/>
  <c r="V73" i="2"/>
  <c r="W73" i="2"/>
  <c r="X73" i="2"/>
  <c r="Y73" i="2"/>
  <c r="Z73" i="2"/>
  <c r="AA73" i="2"/>
  <c r="AB73" i="2"/>
  <c r="AC73" i="2"/>
  <c r="AD73" i="2"/>
  <c r="AE73" i="2"/>
  <c r="V74" i="2"/>
  <c r="W74" i="2"/>
  <c r="X74" i="2"/>
  <c r="Y74" i="2"/>
  <c r="Z74" i="2"/>
  <c r="AA74" i="2"/>
  <c r="AB74" i="2"/>
  <c r="AC74" i="2"/>
  <c r="AD74" i="2"/>
  <c r="AE74" i="2"/>
  <c r="V75" i="2"/>
  <c r="W75" i="2"/>
  <c r="X75" i="2"/>
  <c r="Y75" i="2"/>
  <c r="Z75" i="2"/>
  <c r="AA75" i="2"/>
  <c r="AB75" i="2"/>
  <c r="AC75" i="2"/>
  <c r="AD75" i="2"/>
  <c r="AE75" i="2"/>
  <c r="V76" i="2"/>
  <c r="W76" i="2"/>
  <c r="X76" i="2"/>
  <c r="Y76" i="2"/>
  <c r="Z76" i="2"/>
  <c r="AA76" i="2"/>
  <c r="AB76" i="2"/>
  <c r="AC76" i="2"/>
  <c r="AD76" i="2"/>
  <c r="AE76" i="2"/>
  <c r="V77" i="2"/>
  <c r="W77" i="2"/>
  <c r="X77" i="2"/>
  <c r="Y77" i="2"/>
  <c r="Z77" i="2"/>
  <c r="AA77" i="2"/>
  <c r="AB77" i="2"/>
  <c r="AC77" i="2"/>
  <c r="AD77" i="2"/>
  <c r="AE77" i="2"/>
  <c r="V78" i="2"/>
  <c r="W78" i="2"/>
  <c r="X78" i="2"/>
  <c r="Y78" i="2"/>
  <c r="Z78" i="2"/>
  <c r="AA78" i="2"/>
  <c r="AB78" i="2"/>
  <c r="AC78" i="2"/>
  <c r="AD78" i="2"/>
  <c r="AE78" i="2"/>
  <c r="V79" i="2"/>
  <c r="W79" i="2"/>
  <c r="X79" i="2"/>
  <c r="Y79" i="2"/>
  <c r="Z79" i="2"/>
  <c r="AA79" i="2"/>
  <c r="AB79" i="2"/>
  <c r="AC79" i="2"/>
  <c r="AD79" i="2"/>
  <c r="AE79" i="2"/>
  <c r="V80" i="2"/>
  <c r="W80" i="2"/>
  <c r="X80" i="2"/>
  <c r="Y80" i="2"/>
  <c r="Z80" i="2"/>
  <c r="AA80" i="2"/>
  <c r="AB80" i="2"/>
  <c r="AC80" i="2"/>
  <c r="AD80" i="2"/>
  <c r="AE80" i="2"/>
  <c r="V81" i="2"/>
  <c r="W81" i="2"/>
  <c r="X81" i="2"/>
  <c r="Y81" i="2"/>
  <c r="Z81" i="2"/>
  <c r="AA81" i="2"/>
  <c r="AB81" i="2"/>
  <c r="AD81" i="2"/>
  <c r="AE81" i="2"/>
  <c r="V82" i="2"/>
  <c r="W82" i="2"/>
  <c r="X82" i="2"/>
  <c r="Y82" i="2"/>
  <c r="Z82" i="2"/>
  <c r="AA82" i="2"/>
  <c r="AB82" i="2"/>
  <c r="AC82" i="2"/>
  <c r="AD82" i="2"/>
  <c r="AE82" i="2"/>
  <c r="V83" i="2"/>
  <c r="W83" i="2"/>
  <c r="X83" i="2"/>
  <c r="Y83" i="2"/>
  <c r="Z83" i="2"/>
  <c r="AA83" i="2"/>
  <c r="AB83" i="2"/>
  <c r="AC83" i="2"/>
  <c r="AD83" i="2"/>
  <c r="AE83" i="2"/>
  <c r="V84" i="2"/>
  <c r="W84" i="2"/>
  <c r="X84" i="2"/>
  <c r="Y84" i="2"/>
  <c r="Z84" i="2"/>
  <c r="AA84" i="2"/>
  <c r="AB84" i="2"/>
  <c r="AD84" i="2"/>
  <c r="AE84" i="2"/>
  <c r="V85" i="2"/>
  <c r="W85" i="2"/>
  <c r="X85" i="2"/>
  <c r="Y85" i="2"/>
  <c r="Z85" i="2"/>
  <c r="AA85" i="2"/>
  <c r="AB85" i="2"/>
  <c r="AC85" i="2"/>
  <c r="AD85" i="2"/>
  <c r="AE85" i="2"/>
  <c r="V86" i="2"/>
  <c r="W86" i="2"/>
  <c r="X86" i="2"/>
  <c r="Y86" i="2"/>
  <c r="Z86" i="2"/>
  <c r="AA86" i="2"/>
  <c r="AB86" i="2"/>
  <c r="AC86" i="2"/>
  <c r="AD86" i="2"/>
  <c r="AE86" i="2"/>
  <c r="V87" i="2"/>
  <c r="W87" i="2"/>
  <c r="X87" i="2"/>
  <c r="Y87" i="2"/>
  <c r="Z87" i="2"/>
  <c r="AA87" i="2"/>
  <c r="AB87" i="2"/>
  <c r="AC87" i="2"/>
  <c r="AD87" i="2"/>
  <c r="AE87" i="2"/>
  <c r="V88" i="2"/>
  <c r="W88" i="2"/>
  <c r="X88" i="2"/>
  <c r="Y88" i="2"/>
  <c r="Z88" i="2"/>
  <c r="AA88" i="2"/>
  <c r="AB88" i="2"/>
  <c r="AD88" i="2"/>
  <c r="AE88" i="2"/>
  <c r="V89" i="2"/>
  <c r="W89" i="2"/>
  <c r="X89" i="2"/>
  <c r="Y89" i="2"/>
  <c r="Z89" i="2"/>
  <c r="AA89" i="2"/>
  <c r="AB89" i="2"/>
  <c r="AC89" i="2"/>
  <c r="AD89" i="2"/>
  <c r="AE89" i="2"/>
  <c r="V90" i="2"/>
  <c r="W90" i="2"/>
  <c r="X90" i="2"/>
  <c r="Y90" i="2"/>
  <c r="Z90" i="2"/>
  <c r="AA90" i="2"/>
  <c r="AB90" i="2"/>
  <c r="AD90" i="2"/>
  <c r="AE90" i="2"/>
  <c r="V91" i="2"/>
  <c r="W91" i="2"/>
  <c r="X91" i="2"/>
  <c r="Y91" i="2"/>
  <c r="Z91" i="2"/>
  <c r="AA91" i="2"/>
  <c r="AB91" i="2"/>
  <c r="AC91" i="2"/>
  <c r="AD91" i="2"/>
  <c r="AE91" i="2"/>
  <c r="V92" i="2"/>
  <c r="W92" i="2"/>
  <c r="X92" i="2"/>
  <c r="Y92" i="2"/>
  <c r="Z92" i="2"/>
  <c r="AA92" i="2"/>
  <c r="AB92" i="2"/>
  <c r="AC92" i="2"/>
  <c r="AD92" i="2"/>
  <c r="AE92" i="2"/>
  <c r="V93" i="2"/>
  <c r="W93" i="2"/>
  <c r="X93" i="2"/>
  <c r="Y93" i="2"/>
  <c r="Z93" i="2"/>
  <c r="AA93" i="2"/>
  <c r="AB93" i="2"/>
  <c r="AC93" i="2"/>
  <c r="AD93" i="2"/>
  <c r="AE93" i="2"/>
  <c r="AF50" i="5" l="1"/>
  <c r="AF20" i="5"/>
  <c r="V94" i="5"/>
  <c r="AC94" i="2"/>
  <c r="Z94" i="2"/>
  <c r="AE94" i="2"/>
  <c r="AD94" i="2"/>
  <c r="AA94" i="2"/>
  <c r="AB94" i="2"/>
  <c r="Y94" i="2"/>
  <c r="AF8" i="2"/>
  <c r="V94" i="2"/>
  <c r="X94" i="2"/>
  <c r="B10" i="15" s="1"/>
  <c r="AD97" i="5"/>
  <c r="AD98" i="5"/>
  <c r="X98" i="5"/>
  <c r="X97" i="5"/>
  <c r="AB98" i="5"/>
  <c r="AB97" i="5"/>
  <c r="W97" i="5"/>
  <c r="W98" i="5"/>
  <c r="AA98" i="5"/>
  <c r="AA97" i="5"/>
  <c r="AC98" i="5"/>
  <c r="AC97" i="5"/>
  <c r="Z98" i="5"/>
  <c r="Z97" i="5"/>
  <c r="AE97" i="5"/>
  <c r="AE98" i="5"/>
  <c r="Y98" i="5"/>
  <c r="Y97" i="5"/>
  <c r="B94" i="3"/>
  <c r="K94" i="3"/>
  <c r="J94" i="3"/>
  <c r="H94" i="3"/>
  <c r="G94" i="3"/>
  <c r="F94" i="3"/>
  <c r="E94" i="3"/>
  <c r="M7" i="3"/>
  <c r="C94" i="3"/>
  <c r="L21" i="3"/>
  <c r="L13" i="3"/>
  <c r="L5" i="3"/>
  <c r="M23" i="3"/>
  <c r="M15" i="3"/>
  <c r="L93" i="3"/>
  <c r="D94" i="3"/>
  <c r="M55" i="3"/>
  <c r="L61" i="3"/>
  <c r="L53" i="3"/>
  <c r="M47" i="3"/>
  <c r="L45" i="3"/>
  <c r="M39" i="3"/>
  <c r="L37" i="3"/>
  <c r="M31" i="3"/>
  <c r="L29" i="3"/>
  <c r="L86" i="3"/>
  <c r="L78" i="3"/>
  <c r="L70" i="3"/>
  <c r="L62" i="3"/>
  <c r="L54" i="3"/>
  <c r="L46" i="3"/>
  <c r="L38" i="3"/>
  <c r="L30" i="3"/>
  <c r="L22" i="3"/>
  <c r="L14" i="3"/>
  <c r="L6" i="3"/>
  <c r="M88" i="3"/>
  <c r="M80" i="3"/>
  <c r="M72" i="3"/>
  <c r="M64" i="3"/>
  <c r="M56" i="3"/>
  <c r="M48" i="3"/>
  <c r="M40" i="3"/>
  <c r="M32" i="3"/>
  <c r="M24" i="3"/>
  <c r="M16" i="3"/>
  <c r="M8" i="3"/>
  <c r="L69" i="3"/>
  <c r="I94" i="3"/>
  <c r="L92" i="3"/>
  <c r="L84" i="3"/>
  <c r="L76" i="3"/>
  <c r="L68" i="3"/>
  <c r="L60" i="3"/>
  <c r="L52" i="3"/>
  <c r="L44" i="3"/>
  <c r="L36" i="3"/>
  <c r="L28" i="3"/>
  <c r="L20" i="3"/>
  <c r="L12" i="3"/>
  <c r="L4" i="3"/>
  <c r="M86" i="3"/>
  <c r="M78" i="3"/>
  <c r="M70" i="3"/>
  <c r="M62" i="3"/>
  <c r="M54" i="3"/>
  <c r="M46" i="3"/>
  <c r="M38" i="3"/>
  <c r="M30" i="3"/>
  <c r="M22" i="3"/>
  <c r="M14" i="3"/>
  <c r="M6" i="3"/>
  <c r="L77" i="3"/>
  <c r="M79" i="3"/>
  <c r="L91" i="3"/>
  <c r="L83" i="3"/>
  <c r="L75" i="3"/>
  <c r="L67" i="3"/>
  <c r="L59" i="3"/>
  <c r="L51" i="3"/>
  <c r="L43" i="3"/>
  <c r="L35" i="3"/>
  <c r="L27" i="3"/>
  <c r="L19" i="3"/>
  <c r="L11" i="3"/>
  <c r="M93" i="3"/>
  <c r="M85" i="3"/>
  <c r="M77" i="3"/>
  <c r="M69" i="3"/>
  <c r="M61" i="3"/>
  <c r="M53" i="3"/>
  <c r="M45" i="3"/>
  <c r="M37" i="3"/>
  <c r="M29" i="3"/>
  <c r="M21" i="3"/>
  <c r="M13" i="3"/>
  <c r="M5" i="3"/>
  <c r="L85" i="3"/>
  <c r="M63" i="3"/>
  <c r="L90" i="3"/>
  <c r="L82" i="3"/>
  <c r="L74" i="3"/>
  <c r="L66" i="3"/>
  <c r="L58" i="3"/>
  <c r="L50" i="3"/>
  <c r="L42" i="3"/>
  <c r="L34" i="3"/>
  <c r="L26" i="3"/>
  <c r="L18" i="3"/>
  <c r="L10" i="3"/>
  <c r="M92" i="3"/>
  <c r="M84" i="3"/>
  <c r="M76" i="3"/>
  <c r="M68" i="3"/>
  <c r="M60" i="3"/>
  <c r="M52" i="3"/>
  <c r="M44" i="3"/>
  <c r="M36" i="3"/>
  <c r="M28" i="3"/>
  <c r="M20" i="3"/>
  <c r="M12" i="3"/>
  <c r="M4" i="3"/>
  <c r="M87" i="3"/>
  <c r="M71" i="3"/>
  <c r="L89" i="3"/>
  <c r="L81" i="3"/>
  <c r="L73" i="3"/>
  <c r="L65" i="3"/>
  <c r="L57" i="3"/>
  <c r="L49" i="3"/>
  <c r="L41" i="3"/>
  <c r="L33" i="3"/>
  <c r="L25" i="3"/>
  <c r="L17" i="3"/>
  <c r="L9" i="3"/>
  <c r="M91" i="3"/>
  <c r="M83" i="3"/>
  <c r="M75" i="3"/>
  <c r="M67" i="3"/>
  <c r="M59" i="3"/>
  <c r="M51" i="3"/>
  <c r="M43" i="3"/>
  <c r="M35" i="3"/>
  <c r="M27" i="3"/>
  <c r="M19" i="3"/>
  <c r="M11" i="3"/>
  <c r="L88" i="3"/>
  <c r="L80" i="3"/>
  <c r="L72" i="3"/>
  <c r="L64" i="3"/>
  <c r="L56" i="3"/>
  <c r="L48" i="3"/>
  <c r="L40" i="3"/>
  <c r="L32" i="3"/>
  <c r="L24" i="3"/>
  <c r="L16" i="3"/>
  <c r="L8" i="3"/>
  <c r="M90" i="3"/>
  <c r="M82" i="3"/>
  <c r="M74" i="3"/>
  <c r="M66" i="3"/>
  <c r="M58" i="3"/>
  <c r="M50" i="3"/>
  <c r="M42" i="3"/>
  <c r="M34" i="3"/>
  <c r="M26" i="3"/>
  <c r="M18" i="3"/>
  <c r="M10" i="3"/>
  <c r="L87" i="3"/>
  <c r="L79" i="3"/>
  <c r="L71" i="3"/>
  <c r="L63" i="3"/>
  <c r="L55" i="3"/>
  <c r="L47" i="3"/>
  <c r="L39" i="3"/>
  <c r="L31" i="3"/>
  <c r="L23" i="3"/>
  <c r="L15" i="3"/>
  <c r="L7" i="3"/>
  <c r="M89" i="3"/>
  <c r="M81" i="3"/>
  <c r="M73" i="3"/>
  <c r="M65" i="3"/>
  <c r="M57" i="3"/>
  <c r="M49" i="3"/>
  <c r="M41" i="3"/>
  <c r="M33" i="3"/>
  <c r="M25" i="3"/>
  <c r="M17" i="3"/>
  <c r="M9" i="3"/>
  <c r="AF3" i="5"/>
  <c r="AF94" i="5" s="1"/>
  <c r="W94" i="2"/>
  <c r="B9" i="15" s="1"/>
  <c r="AF65" i="2"/>
  <c r="AF24" i="2"/>
  <c r="AF16" i="2"/>
  <c r="AF23" i="2"/>
  <c r="AF51" i="2"/>
  <c r="AF27" i="2"/>
  <c r="AF55" i="2"/>
  <c r="AF79" i="2"/>
  <c r="AF70" i="2"/>
  <c r="AF67" i="2"/>
  <c r="AF54" i="2"/>
  <c r="AF78" i="2"/>
  <c r="AF44" i="2"/>
  <c r="AF43" i="2"/>
  <c r="AF39" i="2"/>
  <c r="AF31" i="2"/>
  <c r="AF20" i="2"/>
  <c r="AF87" i="2"/>
  <c r="AF71" i="2"/>
  <c r="AF12" i="2"/>
  <c r="AF63" i="2"/>
  <c r="AF62" i="2"/>
  <c r="AF53" i="2"/>
  <c r="AF47" i="2"/>
  <c r="AF37" i="2"/>
  <c r="AF19" i="2"/>
  <c r="AF4" i="2"/>
  <c r="AF86" i="2"/>
  <c r="AF75" i="2"/>
  <c r="AF80" i="2"/>
  <c r="AF74" i="2"/>
  <c r="AF42" i="2"/>
  <c r="AF38" i="2"/>
  <c r="AF30" i="2"/>
  <c r="AF29" i="2"/>
  <c r="AF26" i="2"/>
  <c r="AF21" i="2"/>
  <c r="AF11" i="2"/>
  <c r="AF72" i="2"/>
  <c r="AF66" i="2"/>
  <c r="AF89" i="2"/>
  <c r="AF82" i="2"/>
  <c r="AF64" i="2"/>
  <c r="AF46" i="2"/>
  <c r="AF22" i="2"/>
  <c r="AF18" i="2"/>
  <c r="AF13" i="2"/>
  <c r="AF7" i="2"/>
  <c r="AF3" i="2"/>
  <c r="AF88" i="2"/>
  <c r="AF35" i="2"/>
  <c r="AF81" i="2"/>
  <c r="AF73" i="2"/>
  <c r="AF58" i="2"/>
  <c r="AF50" i="2"/>
  <c r="AF34" i="2"/>
  <c r="AF91" i="2"/>
  <c r="AF90" i="2"/>
  <c r="AF77" i="2"/>
  <c r="AF69" i="2"/>
  <c r="AF57" i="2"/>
  <c r="AF48" i="2"/>
  <c r="AF40" i="2"/>
  <c r="AF33" i="2"/>
  <c r="AF32" i="2"/>
  <c r="AF25" i="2"/>
  <c r="AF14" i="2"/>
  <c r="AF10" i="2"/>
  <c r="AF5" i="2"/>
  <c r="AF83" i="2"/>
  <c r="AF61" i="2"/>
  <c r="AF59" i="2"/>
  <c r="AF49" i="2"/>
  <c r="AF45" i="2"/>
  <c r="AF41" i="2"/>
  <c r="AF17" i="2"/>
  <c r="AF6" i="2"/>
  <c r="AF93" i="2"/>
  <c r="AF92" i="2"/>
  <c r="AF85" i="2"/>
  <c r="AF84" i="2"/>
  <c r="AF76" i="2"/>
  <c r="AF68" i="2"/>
  <c r="AF60" i="2"/>
  <c r="AF56" i="2"/>
  <c r="AF52" i="2"/>
  <c r="AF36" i="2"/>
  <c r="AF28" i="2"/>
  <c r="AF15" i="2"/>
  <c r="AF9" i="2"/>
  <c r="B16" i="15" l="1"/>
  <c r="B17" i="15"/>
  <c r="B12" i="15"/>
  <c r="B15" i="15"/>
  <c r="B11" i="15"/>
  <c r="B14" i="15"/>
  <c r="B13" i="15"/>
  <c r="AF97" i="2"/>
  <c r="AF96" i="2"/>
  <c r="M94" i="3"/>
  <c r="AF94" i="2"/>
  <c r="B13" i="23" s="1"/>
  <c r="AG3" i="26"/>
  <c r="C18" i="15"/>
  <c r="V3" i="26"/>
  <c r="E13" i="15" l="1"/>
  <c r="E14" i="15"/>
  <c r="E15" i="15"/>
  <c r="E16" i="15"/>
  <c r="E9" i="15"/>
  <c r="E17" i="15"/>
  <c r="E10" i="15"/>
  <c r="E11" i="15"/>
  <c r="E12" i="15"/>
  <c r="B23" i="23"/>
  <c r="AH3" i="26"/>
  <c r="V94" i="26"/>
  <c r="E8" i="15"/>
  <c r="AG97" i="26" l="1"/>
  <c r="AG96" i="26"/>
  <c r="C17" i="21"/>
  <c r="C18" i="21" s="1"/>
  <c r="C19" i="21" s="1"/>
  <c r="C20" i="21" s="1"/>
  <c r="C21" i="21" s="1"/>
  <c r="C22" i="21" s="1"/>
  <c r="C23" i="21" s="1"/>
  <c r="C24" i="21" s="1"/>
  <c r="C25" i="21" s="1"/>
  <c r="C26" i="21" s="1"/>
  <c r="C3" i="21"/>
  <c r="C4" i="21" s="1"/>
  <c r="C5" i="21" s="1"/>
  <c r="C6" i="21" s="1"/>
  <c r="C7" i="21" s="1"/>
  <c r="C8" i="21" s="1"/>
  <c r="C9" i="21" s="1"/>
  <c r="C10" i="21" s="1"/>
  <c r="C11" i="21" s="1"/>
  <c r="C12" i="21" s="1"/>
  <c r="C4" i="15"/>
  <c r="F9" i="15" s="1"/>
  <c r="B4" i="15"/>
  <c r="F8" i="15" s="1"/>
  <c r="F18" i="15" l="1"/>
  <c r="P95" i="5"/>
  <c r="AF95" i="5"/>
  <c r="M95" i="3" l="1"/>
  <c r="AF96" i="5" l="1"/>
  <c r="V98" i="5"/>
  <c r="AF98" i="5" s="1"/>
  <c r="V97" i="5"/>
  <c r="B8" i="15" s="1"/>
  <c r="B18" i="15" s="1"/>
  <c r="D8" i="15" l="1"/>
  <c r="D10" i="15"/>
  <c r="D9" i="15"/>
  <c r="D11" i="15"/>
  <c r="D14" i="15"/>
  <c r="D17" i="15"/>
  <c r="D16" i="15"/>
  <c r="D15" i="15"/>
  <c r="D13" i="15"/>
  <c r="D12" i="15"/>
  <c r="AF97" i="5"/>
  <c r="B14" i="23" s="1"/>
  <c r="B15" i="23" s="1"/>
  <c r="B18" i="23" l="1"/>
  <c r="B17" i="23"/>
  <c r="B27" i="23" l="1"/>
  <c r="B26" i="23"/>
  <c r="B19" i="23"/>
</calcChain>
</file>

<file path=xl/sharedStrings.xml><?xml version="1.0" encoding="utf-8"?>
<sst xmlns="http://schemas.openxmlformats.org/spreadsheetml/2006/main" count="300" uniqueCount="108">
  <si>
    <t>Date</t>
  </si>
  <si>
    <t>SALES QUANTITY</t>
  </si>
  <si>
    <t>SELLING PRICE</t>
  </si>
  <si>
    <t>REVENUE</t>
  </si>
  <si>
    <t>TOTAL DAILY REVENUE</t>
  </si>
  <si>
    <t>PURCHASE QUANTITY</t>
  </si>
  <si>
    <t>PURCHASE PRICE</t>
  </si>
  <si>
    <t>COST</t>
  </si>
  <si>
    <t>TOTAL DAILY COST</t>
  </si>
  <si>
    <t>Total Avg.</t>
  </si>
  <si>
    <t>INVENTORY</t>
  </si>
  <si>
    <t>TOTAL DAILY INVENTORY</t>
  </si>
  <si>
    <t>AVERAGE DAILY INVENTORY</t>
  </si>
  <si>
    <t>Avg. Inventory (in Rs.)</t>
  </si>
  <si>
    <t>Avg. Purchase Price</t>
  </si>
  <si>
    <t>Avg. Selling Price</t>
  </si>
  <si>
    <t>Avg. Profit</t>
  </si>
  <si>
    <t>Product</t>
  </si>
  <si>
    <t>Revenue</t>
  </si>
  <si>
    <t>% of Total Revenue</t>
  </si>
  <si>
    <t>Profit Margin %</t>
  </si>
  <si>
    <t>Rate of Depreciation</t>
  </si>
  <si>
    <t>Net Book Value</t>
  </si>
  <si>
    <t>Gross Profit</t>
  </si>
  <si>
    <t>Net Profit</t>
  </si>
  <si>
    <t>Current Assets</t>
  </si>
  <si>
    <t>Fixed Assets</t>
  </si>
  <si>
    <t>Current Ratio</t>
  </si>
  <si>
    <t>Total Assets</t>
  </si>
  <si>
    <t>Current Liabilities</t>
  </si>
  <si>
    <t>Return on Assets</t>
  </si>
  <si>
    <t>Profit/Loss</t>
  </si>
  <si>
    <t>Total Revenue</t>
  </si>
  <si>
    <t>Cumulative Revenue %</t>
  </si>
  <si>
    <t>FIXED COST ANALYSIS</t>
  </si>
  <si>
    <t>Normalized Fixed Cost</t>
  </si>
  <si>
    <t>Total Fixed Cost</t>
  </si>
  <si>
    <t>Total Normalized Fixed Cost</t>
  </si>
  <si>
    <t>Cost</t>
  </si>
  <si>
    <t>Depreciation</t>
  </si>
  <si>
    <t>Variables</t>
  </si>
  <si>
    <t>Value</t>
  </si>
  <si>
    <t>Ideal Numbers</t>
  </si>
  <si>
    <t>Remark</t>
  </si>
  <si>
    <t>BALANCE SHEET &amp; KEY INSIGHTS</t>
  </si>
  <si>
    <t>Variable Costs</t>
  </si>
  <si>
    <t>Gross Profit Ratio</t>
  </si>
  <si>
    <t>Net Profit Ratio</t>
  </si>
  <si>
    <t>Assets Turnover Ratio</t>
  </si>
  <si>
    <t>Return on Capital Employed</t>
  </si>
  <si>
    <t>% of Total Profit/Loss</t>
  </si>
  <si>
    <t>EXPENDITURE</t>
  </si>
  <si>
    <t>PROFIT</t>
  </si>
  <si>
    <t>Total Daily Revenue</t>
  </si>
  <si>
    <t>Total Profit/ Loss</t>
  </si>
  <si>
    <t>Total Daily Expenditure</t>
  </si>
  <si>
    <t>Total Expenditure</t>
  </si>
  <si>
    <t>Cumulative Profit %</t>
  </si>
  <si>
    <t>% of Total Profit</t>
  </si>
  <si>
    <t>Initial Inventory</t>
  </si>
  <si>
    <t>Ending Inventory</t>
  </si>
  <si>
    <t>COGS</t>
  </si>
  <si>
    <t>Avg. Inventory</t>
  </si>
  <si>
    <t>Missile Chloropyriphos 1.5%D.P 100 Gm</t>
  </si>
  <si>
    <t>Pandy CS ICHIBAN 700ML</t>
  </si>
  <si>
    <t>Menaka 71</t>
  </si>
  <si>
    <t>SSG SX-17 5kg</t>
  </si>
  <si>
    <t>Cotton Seed S-004</t>
  </si>
  <si>
    <t>Cotton Seed Katha BG-II</t>
  </si>
  <si>
    <t>Cotton Seed Nawab Gold</t>
  </si>
  <si>
    <t>NPK</t>
  </si>
  <si>
    <t>Urea</t>
  </si>
  <si>
    <t>DAP</t>
  </si>
  <si>
    <t>Min</t>
  </si>
  <si>
    <t>Max</t>
  </si>
  <si>
    <t>MIN</t>
  </si>
  <si>
    <t>MAX</t>
  </si>
  <si>
    <t>Furniture</t>
  </si>
  <si>
    <t>Laptop/ Printer</t>
  </si>
  <si>
    <t>Wifi charges Paid</t>
  </si>
  <si>
    <t>CCTV Cameras</t>
  </si>
  <si>
    <t>Electricity Bill Paid</t>
  </si>
  <si>
    <t>Salary Paid</t>
  </si>
  <si>
    <t>-</t>
  </si>
  <si>
    <t>5%-8%</t>
  </si>
  <si>
    <t>10%-12%</t>
  </si>
  <si>
    <t>2+</t>
  </si>
  <si>
    <t>3%-5%</t>
  </si>
  <si>
    <t>Farely Good</t>
  </si>
  <si>
    <t>Depreciation on Fixed Assets + Monthly Fixed Expenses</t>
  </si>
  <si>
    <t>Low G/P</t>
  </si>
  <si>
    <t>Very Low N/P</t>
  </si>
  <si>
    <t>i.e., Cash in Hand, Cash at Bank, Inventory, Debtors</t>
  </si>
  <si>
    <t>Indicating efficient use of assets in generating sales</t>
  </si>
  <si>
    <t>i.e., Creditors</t>
  </si>
  <si>
    <t>Fairly Good</t>
  </si>
  <si>
    <t>ROCE = Net Profit / (Total Assets - Current Liabilities)</t>
  </si>
  <si>
    <t>Indicates that business is making good use of its assets</t>
  </si>
  <si>
    <t>DAP(50 kg/bag)</t>
  </si>
  <si>
    <t>Urea(45 kg/bag)</t>
  </si>
  <si>
    <t>NPK(50 kg/bag)</t>
  </si>
  <si>
    <t>Cotton Seed Nawab Gold(1kg/packet)</t>
  </si>
  <si>
    <t>Cotton Seed Katha BG-II(1kg/packet)</t>
  </si>
  <si>
    <t>Cotton Seed S-004(1kg/packet)</t>
  </si>
  <si>
    <t>Menaka 71(100gm/packet)</t>
  </si>
  <si>
    <t>SSG SX-17 5kg(5kg/packet)</t>
  </si>
  <si>
    <t>Pandy CS ICHIBAN 700ML(50kg/packet)</t>
  </si>
  <si>
    <t>Missile Chloropyriphos 1.5%D.P 100 Gm(100gm/packet)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</si>
</sst>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&quot;₹&quot;\ #,##0"/>
    <numFmt numFmtId="165" formatCode="[$-409]d/mmm/yy;@"/>
    <numFmt numFmtId="166" formatCode="[$₹]#,##0"/>
    <numFmt numFmtId="167" formatCode="_ [$₹-4009]\ * #,##0.00_ ;_ [$₹-4009]\ * \-#,##0.00_ ;_ [$₹-4009]\ * &quot;-&quot;??_ ;_ @_ "/>
    <numFmt numFmtId="168" formatCode="&quot;₹&quot;#,##0_);[Red]\(&quot;₹&quot;#,##0\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rgb="FFFFF2CC"/>
      </patternFill>
    </fill>
    <fill>
      <patternFill patternType="solid">
        <fgColor rgb="FF00FFFF"/>
        <bgColor rgb="FFFFE599"/>
      </patternFill>
    </fill>
    <fill>
      <patternFill patternType="solid">
        <fgColor rgb="FFFF66FF"/>
        <bgColor rgb="FFFFF2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rgb="FFD9EAD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D5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rgb="FFF9CB9C"/>
      </patternFill>
    </fill>
    <fill>
      <patternFill patternType="solid">
        <fgColor rgb="FFCCFFCC"/>
        <bgColor rgb="FFFCE5CD"/>
      </patternFill>
    </fill>
    <fill>
      <patternFill patternType="solid">
        <fgColor rgb="FFCCECFF"/>
        <bgColor rgb="FFF9CB9C"/>
      </patternFill>
    </fill>
    <fill>
      <patternFill patternType="solid">
        <fgColor rgb="FFCCECFF"/>
        <bgColor rgb="FFFCE5CD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00"/>
        <bgColor rgb="FFFFE599"/>
      </patternFill>
    </fill>
    <fill>
      <patternFill patternType="solid">
        <fgColor rgb="FFFF9933"/>
        <bgColor rgb="FFFFF2CC"/>
      </patternFill>
    </fill>
    <fill>
      <patternFill patternType="solid">
        <fgColor rgb="FF00B0F0"/>
        <bgColor rgb="FFFFF2CC"/>
      </patternFill>
    </fill>
    <fill>
      <patternFill patternType="solid">
        <fgColor rgb="FFFFCC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3">
    <xf numFmtId="0" fontId="0" fillId="0" borderId="0"/>
    <xf numFmtId="9" fontId="17" fillId="0" borderId="0" applyFont="0" applyFill="0" applyBorder="0" applyAlignment="0" applyProtection="0"/>
    <xf numFmtId="0" fontId="15" fillId="21" borderId="0" applyNumberFormat="0" applyBorder="0" applyAlignment="0" applyProtection="0"/>
    <xf numFmtId="0" fontId="17" fillId="8" borderId="0" applyNumberFormat="0" applyBorder="0" applyAlignment="0" applyProtection="0"/>
    <xf numFmtId="0" fontId="17" fillId="15" borderId="0" applyNumberFormat="0" applyBorder="0" applyAlignment="0" applyProtection="0"/>
    <xf numFmtId="0" fontId="17" fillId="4" borderId="0" applyNumberFormat="0" applyBorder="0" applyAlignment="0" applyProtection="0"/>
    <xf numFmtId="0" fontId="17" fillId="9" borderId="0" applyNumberFormat="0" applyBorder="0" applyAlignment="0" applyProtection="0"/>
    <xf numFmtId="0" fontId="17" fillId="17" borderId="0" applyNumberFormat="0" applyBorder="0" applyAlignment="0" applyProtection="0"/>
    <xf numFmtId="0" fontId="17" fillId="5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6" borderId="0" applyNumberFormat="0" applyBorder="0" applyAlignment="0" applyProtection="0"/>
    <xf numFmtId="0" fontId="17" fillId="11" borderId="0" applyNumberFormat="0" applyBorder="0" applyAlignment="0" applyProtection="0"/>
    <xf numFmtId="0" fontId="17" fillId="7" borderId="0" applyNumberFormat="0" applyBorder="0" applyAlignment="0" applyProtection="0"/>
    <xf numFmtId="0" fontId="17" fillId="1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4" fillId="0" borderId="0"/>
    <xf numFmtId="0" fontId="16" fillId="14" borderId="0" applyNumberFormat="0" applyBorder="0" applyAlignment="0" applyProtection="0"/>
    <xf numFmtId="0" fontId="16" fillId="16" borderId="0" applyNumberFormat="0" applyBorder="0" applyAlignment="0" applyProtection="0"/>
    <xf numFmtId="0" fontId="16" fillId="18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6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</cellStyleXfs>
  <cellXfs count="240">
    <xf numFmtId="0" fontId="0" fillId="0" borderId="0" xfId="0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7" fillId="0" borderId="0" xfId="5" applyNumberFormat="1" applyFill="1" applyAlignment="1">
      <alignment horizontal="center" vertical="center"/>
    </xf>
    <xf numFmtId="164" fontId="17" fillId="0" borderId="0" xfId="8" applyNumberFormat="1" applyFill="1" applyAlignment="1">
      <alignment horizontal="center" vertical="center"/>
    </xf>
    <xf numFmtId="164" fontId="17" fillId="0" borderId="0" xfId="11" applyNumberFormat="1" applyFill="1" applyAlignment="1">
      <alignment horizontal="center" vertical="center"/>
    </xf>
    <xf numFmtId="2" fontId="17" fillId="0" borderId="0" xfId="3" applyNumberForma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7" fillId="0" borderId="0" xfId="3" applyFill="1" applyAlignment="1">
      <alignment horizontal="center" vertical="center"/>
    </xf>
    <xf numFmtId="1" fontId="17" fillId="0" borderId="0" xfId="3" applyNumberFormat="1" applyFill="1" applyAlignment="1">
      <alignment horizontal="center" vertical="center"/>
    </xf>
    <xf numFmtId="0" fontId="8" fillId="0" borderId="0" xfId="7" applyFont="1" applyFill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17" fillId="0" borderId="0" xfId="5" applyNumberFormat="1" applyFill="1" applyAlignment="1">
      <alignment horizontal="center" vertical="center"/>
    </xf>
    <xf numFmtId="0" fontId="10" fillId="0" borderId="0" xfId="9" applyFont="1" applyFill="1" applyAlignment="1">
      <alignment horizontal="center" vertical="center"/>
    </xf>
    <xf numFmtId="167" fontId="17" fillId="0" borderId="0" xfId="8" applyNumberFormat="1" applyFill="1" applyAlignment="1">
      <alignment horizontal="center" vertical="center"/>
    </xf>
    <xf numFmtId="167" fontId="17" fillId="0" borderId="0" xfId="11" applyNumberForma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10" borderId="0" xfId="4" applyFont="1" applyFill="1" applyBorder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164" fontId="13" fillId="0" borderId="0" xfId="2" applyNumberFormat="1" applyFon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8" fillId="11" borderId="0" xfId="12" applyFont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17" fillId="0" borderId="0" xfId="3" applyFill="1" applyBorder="1" applyAlignment="1">
      <alignment horizontal="center" vertical="center"/>
    </xf>
    <xf numFmtId="164" fontId="17" fillId="0" borderId="0" xfId="5" applyNumberFormat="1" applyFill="1" applyBorder="1" applyAlignment="1">
      <alignment horizontal="center" vertical="center"/>
    </xf>
    <xf numFmtId="164" fontId="17" fillId="0" borderId="0" xfId="8" applyNumberFormat="1" applyFill="1" applyBorder="1" applyAlignment="1">
      <alignment horizontal="center" vertical="center"/>
    </xf>
    <xf numFmtId="164" fontId="17" fillId="0" borderId="0" xfId="11" applyNumberFormat="1" applyFill="1" applyBorder="1" applyAlignment="1">
      <alignment horizontal="center" vertical="center"/>
    </xf>
    <xf numFmtId="0" fontId="17" fillId="0" borderId="0" xfId="13" applyFill="1" applyAlignment="1">
      <alignment horizontal="center" vertical="center"/>
    </xf>
    <xf numFmtId="0" fontId="19" fillId="0" borderId="0" xfId="0" applyFont="1" applyAlignment="1">
      <alignment horizontal="centerContinuous"/>
    </xf>
    <xf numFmtId="0" fontId="8" fillId="0" borderId="0" xfId="0" applyFont="1"/>
    <xf numFmtId="164" fontId="0" fillId="0" borderId="0" xfId="0" applyNumberFormat="1" applyAlignment="1">
      <alignment vertical="center"/>
    </xf>
    <xf numFmtId="168" fontId="0" fillId="0" borderId="0" xfId="0" applyNumberFormat="1" applyAlignment="1">
      <alignment horizontal="center" vertical="center"/>
    </xf>
    <xf numFmtId="164" fontId="17" fillId="0" borderId="0" xfId="13" applyNumberFormat="1" applyFill="1" applyAlignment="1">
      <alignment horizontal="center" vertical="center"/>
    </xf>
    <xf numFmtId="164" fontId="17" fillId="0" borderId="0" xfId="3" applyNumberFormat="1" applyFill="1" applyAlignment="1">
      <alignment horizontal="center" vertical="center"/>
    </xf>
    <xf numFmtId="164" fontId="17" fillId="0" borderId="0" xfId="6" applyNumberFormat="1" applyFill="1" applyAlignment="1">
      <alignment horizontal="center" vertical="center"/>
    </xf>
    <xf numFmtId="164" fontId="5" fillId="0" borderId="0" xfId="17" applyNumberFormat="1" applyFill="1" applyAlignment="1">
      <alignment horizontal="center" vertical="center"/>
    </xf>
    <xf numFmtId="164" fontId="5" fillId="0" borderId="0" xfId="18" applyNumberFormat="1" applyFill="1" applyAlignment="1">
      <alignment horizontal="center" vertical="center"/>
    </xf>
    <xf numFmtId="164" fontId="17" fillId="2" borderId="0" xfId="5" applyNumberFormat="1" applyFill="1" applyAlignment="1">
      <alignment horizontal="center" vertical="center"/>
    </xf>
    <xf numFmtId="164" fontId="9" fillId="0" borderId="0" xfId="19" applyNumberFormat="1" applyFont="1" applyFill="1" applyAlignment="1">
      <alignment horizontal="center" vertical="center"/>
    </xf>
    <xf numFmtId="164" fontId="17" fillId="0" borderId="0" xfId="12" applyNumberFormat="1" applyFill="1" applyAlignment="1">
      <alignment horizontal="center" vertical="center"/>
    </xf>
    <xf numFmtId="164" fontId="17" fillId="0" borderId="0" xfId="5" applyNumberFormat="1" applyFill="1"/>
    <xf numFmtId="164" fontId="17" fillId="0" borderId="0" xfId="8" applyNumberFormat="1" applyFill="1"/>
    <xf numFmtId="164" fontId="17" fillId="0" borderId="0" xfId="11" applyNumberFormat="1" applyFill="1"/>
    <xf numFmtId="164" fontId="17" fillId="0" borderId="0" xfId="13" applyNumberFormat="1" applyFill="1"/>
    <xf numFmtId="164" fontId="17" fillId="0" borderId="0" xfId="3" applyNumberFormat="1" applyFill="1"/>
    <xf numFmtId="164" fontId="17" fillId="0" borderId="0" xfId="6" applyNumberFormat="1" applyFill="1"/>
    <xf numFmtId="164" fontId="5" fillId="0" borderId="0" xfId="17" applyNumberFormat="1" applyFill="1"/>
    <xf numFmtId="164" fontId="5" fillId="0" borderId="0" xfId="18" applyNumberFormat="1" applyFill="1"/>
    <xf numFmtId="164" fontId="17" fillId="0" borderId="0" xfId="12" applyNumberFormat="1" applyFill="1"/>
    <xf numFmtId="40" fontId="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/>
    </xf>
    <xf numFmtId="44" fontId="0" fillId="0" borderId="0" xfId="0" applyNumberFormat="1"/>
    <xf numFmtId="0" fontId="8" fillId="0" borderId="0" xfId="4" applyFont="1" applyFill="1" applyBorder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10" fontId="9" fillId="0" borderId="0" xfId="1" applyNumberFormat="1" applyFont="1" applyAlignment="1">
      <alignment horizontal="center" vertical="center"/>
    </xf>
    <xf numFmtId="9" fontId="9" fillId="0" borderId="0" xfId="1" applyFont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10" fontId="13" fillId="0" borderId="0" xfId="1" applyNumberFormat="1" applyFont="1" applyAlignment="1">
      <alignment horizontal="center" vertical="center"/>
    </xf>
    <xf numFmtId="0" fontId="8" fillId="30" borderId="0" xfId="0" applyFont="1" applyFill="1" applyAlignment="1">
      <alignment horizontal="center" vertical="center"/>
    </xf>
    <xf numFmtId="0" fontId="10" fillId="30" borderId="0" xfId="0" applyFont="1" applyFill="1" applyAlignment="1">
      <alignment horizontal="center" vertical="center"/>
    </xf>
    <xf numFmtId="0" fontId="8" fillId="31" borderId="0" xfId="0" applyFont="1" applyFill="1" applyAlignment="1">
      <alignment horizontal="center" vertical="center"/>
    </xf>
    <xf numFmtId="0" fontId="10" fillId="31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8" fillId="30" borderId="0" xfId="24" applyFont="1" applyFill="1" applyBorder="1" applyAlignment="1">
      <alignment horizontal="center" vertical="center"/>
    </xf>
    <xf numFmtId="0" fontId="10" fillId="31" borderId="0" xfId="25" applyFont="1" applyFill="1" applyBorder="1" applyAlignment="1">
      <alignment horizontal="center" vertical="center"/>
    </xf>
    <xf numFmtId="0" fontId="10" fillId="33" borderId="0" xfId="26" applyFont="1" applyFill="1" applyBorder="1" applyAlignment="1">
      <alignment horizontal="center" vertical="center"/>
    </xf>
    <xf numFmtId="0" fontId="8" fillId="34" borderId="0" xfId="4" applyFont="1" applyFill="1" applyBorder="1" applyAlignment="1">
      <alignment horizontal="center" vertical="center"/>
    </xf>
    <xf numFmtId="0" fontId="10" fillId="34" borderId="0" xfId="9" applyFont="1" applyFill="1" applyBorder="1" applyAlignment="1">
      <alignment horizontal="center" vertical="center"/>
    </xf>
    <xf numFmtId="1" fontId="0" fillId="35" borderId="0" xfId="0" applyNumberFormat="1" applyFill="1" applyAlignment="1">
      <alignment horizontal="center" vertical="center"/>
    </xf>
    <xf numFmtId="164" fontId="0" fillId="35" borderId="0" xfId="0" applyNumberFormat="1" applyFill="1" applyAlignment="1">
      <alignment horizontal="center" vertical="center"/>
    </xf>
    <xf numFmtId="164" fontId="13" fillId="36" borderId="0" xfId="2" applyNumberFormat="1" applyFont="1" applyFill="1" applyBorder="1" applyAlignment="1">
      <alignment horizontal="center" vertical="center"/>
    </xf>
    <xf numFmtId="1" fontId="13" fillId="36" borderId="0" xfId="2" applyNumberFormat="1" applyFont="1" applyFill="1" applyBorder="1" applyAlignment="1">
      <alignment horizontal="center" vertical="center"/>
    </xf>
    <xf numFmtId="1" fontId="0" fillId="37" borderId="0" xfId="0" applyNumberFormat="1" applyFill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164" fontId="8" fillId="38" borderId="0" xfId="0" applyNumberFormat="1" applyFont="1" applyFill="1" applyAlignment="1">
      <alignment horizontal="center" vertical="center"/>
    </xf>
    <xf numFmtId="164" fontId="0" fillId="38" borderId="0" xfId="0" applyNumberFormat="1" applyFill="1" applyAlignment="1">
      <alignment horizontal="center" vertical="center"/>
    </xf>
    <xf numFmtId="164" fontId="8" fillId="34" borderId="0" xfId="0" applyNumberFormat="1" applyFon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0" fontId="8" fillId="39" borderId="0" xfId="7" applyFont="1" applyFill="1" applyAlignment="1">
      <alignment horizontal="center" vertical="center"/>
    </xf>
    <xf numFmtId="164" fontId="0" fillId="39" borderId="0" xfId="0" applyNumberFormat="1" applyFill="1" applyAlignment="1">
      <alignment horizontal="center" vertical="center"/>
    </xf>
    <xf numFmtId="167" fontId="8" fillId="32" borderId="0" xfId="0" applyNumberFormat="1" applyFont="1" applyFill="1" applyAlignment="1">
      <alignment horizontal="center" vertical="center"/>
    </xf>
    <xf numFmtId="164" fontId="0" fillId="32" borderId="0" xfId="0" applyNumberFormat="1" applyFill="1" applyAlignment="1">
      <alignment horizontal="center" vertical="center"/>
    </xf>
    <xf numFmtId="0" fontId="8" fillId="40" borderId="0" xfId="7" applyFont="1" applyFill="1" applyAlignment="1">
      <alignment horizontal="center" vertical="center"/>
    </xf>
    <xf numFmtId="164" fontId="17" fillId="40" borderId="0" xfId="7" applyNumberFormat="1" applyFill="1" applyAlignment="1">
      <alignment horizontal="center" vertical="center"/>
    </xf>
    <xf numFmtId="0" fontId="10" fillId="41" borderId="0" xfId="31" applyFont="1" applyFill="1" applyBorder="1" applyAlignment="1">
      <alignment horizontal="center" vertical="center"/>
    </xf>
    <xf numFmtId="0" fontId="4" fillId="0" borderId="0" xfId="32" applyFill="1" applyAlignment="1">
      <alignment horizontal="center" vertical="center"/>
    </xf>
    <xf numFmtId="1" fontId="8" fillId="40" borderId="0" xfId="0" applyNumberFormat="1" applyFont="1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0" fontId="8" fillId="30" borderId="0" xfId="4" applyFont="1" applyFill="1" applyBorder="1" applyAlignment="1">
      <alignment horizontal="center" vertical="center"/>
    </xf>
    <xf numFmtId="0" fontId="12" fillId="43" borderId="0" xfId="0" applyFont="1" applyFill="1" applyAlignment="1">
      <alignment horizontal="center" vertical="center"/>
    </xf>
    <xf numFmtId="9" fontId="0" fillId="35" borderId="0" xfId="0" applyNumberFormat="1" applyFill="1" applyAlignment="1">
      <alignment horizontal="center" vertical="center"/>
    </xf>
    <xf numFmtId="164" fontId="0" fillId="44" borderId="0" xfId="0" applyNumberFormat="1" applyFill="1" applyAlignment="1">
      <alignment horizontal="center" vertical="center"/>
    </xf>
    <xf numFmtId="0" fontId="4" fillId="0" borderId="2" xfId="32" applyFill="1" applyBorder="1" applyAlignment="1">
      <alignment horizontal="center" vertical="center"/>
    </xf>
    <xf numFmtId="0" fontId="4" fillId="0" borderId="0" xfId="32" applyFill="1" applyBorder="1" applyAlignment="1">
      <alignment horizontal="center" vertical="center"/>
    </xf>
    <xf numFmtId="0" fontId="4" fillId="0" borderId="2" xfId="32" applyNumberFormat="1" applyFill="1" applyBorder="1" applyAlignment="1">
      <alignment horizontal="center" vertical="center"/>
    </xf>
    <xf numFmtId="0" fontId="4" fillId="0" borderId="0" xfId="32" applyNumberFormat="1" applyFill="1" applyBorder="1" applyAlignment="1">
      <alignment horizontal="center" vertical="center"/>
    </xf>
    <xf numFmtId="0" fontId="4" fillId="0" borderId="1" xfId="32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8" fillId="32" borderId="0" xfId="0" applyFont="1" applyFill="1" applyAlignment="1">
      <alignment horizontal="center" vertical="center"/>
    </xf>
    <xf numFmtId="0" fontId="8" fillId="32" borderId="0" xfId="4" applyFont="1" applyFill="1" applyBorder="1" applyAlignment="1">
      <alignment horizontal="center" vertical="center"/>
    </xf>
    <xf numFmtId="0" fontId="12" fillId="45" borderId="0" xfId="0" applyFont="1" applyFill="1" applyAlignment="1">
      <alignment horizontal="center" vertical="center"/>
    </xf>
    <xf numFmtId="0" fontId="8" fillId="34" borderId="0" xfId="0" applyFont="1" applyFill="1" applyAlignment="1">
      <alignment horizontal="center" vertical="center"/>
    </xf>
    <xf numFmtId="0" fontId="12" fillId="46" borderId="0" xfId="0" applyFont="1" applyFill="1" applyAlignment="1">
      <alignment horizontal="center" vertical="center"/>
    </xf>
    <xf numFmtId="0" fontId="8" fillId="47" borderId="0" xfId="0" applyFont="1" applyFill="1" applyAlignment="1">
      <alignment horizontal="center" vertical="center"/>
    </xf>
    <xf numFmtId="9" fontId="17" fillId="0" borderId="0" xfId="5" applyNumberFormat="1" applyFill="1" applyAlignment="1">
      <alignment horizontal="center" vertical="center"/>
    </xf>
    <xf numFmtId="9" fontId="17" fillId="0" borderId="0" xfId="12" applyNumberFormat="1" applyFill="1" applyAlignment="1">
      <alignment horizontal="center" vertical="center"/>
    </xf>
    <xf numFmtId="0" fontId="8" fillId="32" borderId="0" xfId="14" applyFont="1" applyFill="1" applyAlignment="1">
      <alignment horizontal="center" vertical="center"/>
    </xf>
    <xf numFmtId="164" fontId="17" fillId="32" borderId="0" xfId="14" applyNumberFormat="1" applyFill="1" applyAlignment="1">
      <alignment horizontal="center" vertical="center"/>
    </xf>
    <xf numFmtId="0" fontId="8" fillId="34" borderId="0" xfId="15" applyFont="1" applyFill="1" applyAlignment="1">
      <alignment horizontal="center" vertical="center"/>
    </xf>
    <xf numFmtId="164" fontId="7" fillId="34" borderId="0" xfId="15" applyNumberFormat="1" applyFill="1" applyAlignment="1">
      <alignment horizontal="center" vertical="center"/>
    </xf>
    <xf numFmtId="0" fontId="8" fillId="50" borderId="0" xfId="5" applyFont="1" applyFill="1" applyAlignment="1">
      <alignment horizontal="center" vertical="center"/>
    </xf>
    <xf numFmtId="0" fontId="8" fillId="51" borderId="0" xfId="12" applyFont="1" applyFill="1" applyAlignment="1">
      <alignment horizontal="center" vertical="center"/>
    </xf>
    <xf numFmtId="0" fontId="11" fillId="52" borderId="0" xfId="0" applyFont="1" applyFill="1" applyAlignment="1">
      <alignment horizontal="center" vertical="center" wrapText="1"/>
    </xf>
    <xf numFmtId="0" fontId="11" fillId="53" borderId="0" xfId="0" applyFont="1" applyFill="1" applyAlignment="1">
      <alignment horizontal="center" vertical="center" wrapText="1"/>
    </xf>
    <xf numFmtId="9" fontId="11" fillId="52" borderId="0" xfId="0" applyNumberFormat="1" applyFont="1" applyFill="1" applyAlignment="1">
      <alignment horizontal="center" vertical="center" wrapText="1"/>
    </xf>
    <xf numFmtId="0" fontId="8" fillId="33" borderId="0" xfId="11" applyFont="1" applyFill="1" applyAlignment="1">
      <alignment horizontal="center" vertical="center"/>
    </xf>
    <xf numFmtId="0" fontId="8" fillId="56" borderId="0" xfId="16" applyFont="1" applyFill="1" applyBorder="1" applyAlignment="1">
      <alignment horizontal="center" vertical="center"/>
    </xf>
    <xf numFmtId="0" fontId="8" fillId="34" borderId="0" xfId="13" applyFont="1" applyFill="1" applyAlignment="1">
      <alignment horizontal="center" vertical="center"/>
    </xf>
    <xf numFmtId="0" fontId="8" fillId="57" borderId="0" xfId="9" applyFont="1" applyFill="1" applyAlignment="1">
      <alignment horizontal="center" vertical="center"/>
    </xf>
    <xf numFmtId="0" fontId="12" fillId="58" borderId="0" xfId="0" applyFont="1" applyFill="1" applyAlignment="1">
      <alignment horizontal="center" vertical="center"/>
    </xf>
    <xf numFmtId="0" fontId="12" fillId="59" borderId="0" xfId="0" applyFont="1" applyFill="1" applyAlignment="1">
      <alignment horizontal="center" vertical="center"/>
    </xf>
    <xf numFmtId="0" fontId="8" fillId="34" borderId="0" xfId="6" applyFont="1" applyFill="1" applyAlignment="1">
      <alignment horizontal="center" vertical="center"/>
    </xf>
    <xf numFmtId="0" fontId="12" fillId="60" borderId="0" xfId="0" applyFont="1" applyFill="1" applyAlignment="1">
      <alignment horizontal="center" vertical="center"/>
    </xf>
    <xf numFmtId="166" fontId="17" fillId="32" borderId="0" xfId="11" applyNumberFormat="1" applyFill="1" applyAlignment="1">
      <alignment horizontal="center" vertical="center" wrapText="1"/>
    </xf>
    <xf numFmtId="166" fontId="7" fillId="32" borderId="5" xfId="16" applyNumberFormat="1" applyFill="1" applyBorder="1" applyAlignment="1">
      <alignment horizontal="center" vertical="center" wrapText="1"/>
    </xf>
    <xf numFmtId="166" fontId="17" fillId="32" borderId="0" xfId="13" applyNumberFormat="1" applyFill="1" applyAlignment="1">
      <alignment horizontal="center" vertical="center" wrapText="1"/>
    </xf>
    <xf numFmtId="166" fontId="17" fillId="32" borderId="5" xfId="9" applyNumberFormat="1" applyFill="1" applyBorder="1" applyAlignment="1">
      <alignment horizontal="center" vertical="center" wrapText="1"/>
    </xf>
    <xf numFmtId="10" fontId="11" fillId="32" borderId="5" xfId="0" applyNumberFormat="1" applyFont="1" applyFill="1" applyBorder="1" applyAlignment="1">
      <alignment horizontal="center" vertical="center" wrapText="1"/>
    </xf>
    <xf numFmtId="10" fontId="11" fillId="32" borderId="4" xfId="0" applyNumberFormat="1" applyFont="1" applyFill="1" applyBorder="1" applyAlignment="1">
      <alignment horizontal="center" vertical="center" wrapText="1"/>
    </xf>
    <xf numFmtId="166" fontId="17" fillId="32" borderId="0" xfId="6" applyNumberFormat="1" applyFill="1" applyAlignment="1">
      <alignment horizontal="center" vertical="center" wrapText="1"/>
    </xf>
    <xf numFmtId="166" fontId="17" fillId="32" borderId="5" xfId="6" applyNumberFormat="1" applyFill="1" applyBorder="1" applyAlignment="1">
      <alignment horizontal="center" vertical="center" wrapText="1"/>
    </xf>
    <xf numFmtId="2" fontId="11" fillId="32" borderId="4" xfId="0" applyNumberFormat="1" applyFont="1" applyFill="1" applyBorder="1" applyAlignment="1">
      <alignment horizontal="center" vertical="center" wrapText="1"/>
    </xf>
    <xf numFmtId="166" fontId="17" fillId="32" borderId="0" xfId="12" applyNumberFormat="1" applyFill="1" applyAlignment="1">
      <alignment horizontal="center" vertical="center" wrapText="1"/>
    </xf>
    <xf numFmtId="164" fontId="8" fillId="34" borderId="0" xfId="5" applyNumberFormat="1" applyFont="1" applyFill="1" applyAlignment="1">
      <alignment horizontal="center" vertical="center"/>
    </xf>
    <xf numFmtId="164" fontId="8" fillId="34" borderId="0" xfId="8" applyNumberFormat="1" applyFont="1" applyFill="1" applyAlignment="1">
      <alignment horizontal="center" vertical="center"/>
    </xf>
    <xf numFmtId="164" fontId="8" fillId="34" borderId="0" xfId="11" applyNumberFormat="1" applyFont="1" applyFill="1" applyAlignment="1">
      <alignment horizontal="center" vertical="center"/>
    </xf>
    <xf numFmtId="164" fontId="8" fillId="34" borderId="0" xfId="13" applyNumberFormat="1" applyFont="1" applyFill="1" applyAlignment="1">
      <alignment horizontal="center" vertical="center"/>
    </xf>
    <xf numFmtId="164" fontId="8" fillId="34" borderId="0" xfId="3" applyNumberFormat="1" applyFont="1" applyFill="1" applyAlignment="1">
      <alignment horizontal="center" vertical="center"/>
    </xf>
    <xf numFmtId="164" fontId="8" fillId="34" borderId="0" xfId="6" applyNumberFormat="1" applyFont="1" applyFill="1" applyAlignment="1">
      <alignment horizontal="center" vertical="center"/>
    </xf>
    <xf numFmtId="164" fontId="8" fillId="34" borderId="0" xfId="17" applyNumberFormat="1" applyFont="1" applyFill="1" applyAlignment="1">
      <alignment horizontal="center" vertical="center"/>
    </xf>
    <xf numFmtId="164" fontId="8" fillId="34" borderId="0" xfId="18" applyNumberFormat="1" applyFont="1" applyFill="1" applyAlignment="1">
      <alignment horizontal="center" vertical="center"/>
    </xf>
    <xf numFmtId="164" fontId="8" fillId="42" borderId="0" xfId="5" applyNumberFormat="1" applyFont="1" applyFill="1" applyAlignment="1">
      <alignment horizontal="center" vertical="center"/>
    </xf>
    <xf numFmtId="164" fontId="8" fillId="42" borderId="0" xfId="8" applyNumberFormat="1" applyFont="1" applyFill="1" applyAlignment="1">
      <alignment horizontal="center" vertical="center"/>
    </xf>
    <xf numFmtId="164" fontId="8" fillId="42" borderId="0" xfId="11" applyNumberFormat="1" applyFont="1" applyFill="1" applyAlignment="1">
      <alignment horizontal="center" vertical="center"/>
    </xf>
    <xf numFmtId="164" fontId="8" fillId="42" borderId="0" xfId="13" applyNumberFormat="1" applyFont="1" applyFill="1" applyAlignment="1">
      <alignment horizontal="center" vertical="center"/>
    </xf>
    <xf numFmtId="164" fontId="8" fillId="42" borderId="0" xfId="3" applyNumberFormat="1" applyFont="1" applyFill="1" applyAlignment="1">
      <alignment horizontal="center" vertical="center"/>
    </xf>
    <xf numFmtId="164" fontId="8" fillId="42" borderId="0" xfId="6" applyNumberFormat="1" applyFont="1" applyFill="1" applyAlignment="1">
      <alignment horizontal="center" vertical="center"/>
    </xf>
    <xf numFmtId="164" fontId="8" fillId="42" borderId="0" xfId="17" applyNumberFormat="1" applyFont="1" applyFill="1" applyAlignment="1">
      <alignment horizontal="center" vertical="center"/>
    </xf>
    <xf numFmtId="164" fontId="8" fillId="42" borderId="0" xfId="18" applyNumberFormat="1" applyFont="1" applyFill="1" applyAlignment="1">
      <alignment horizontal="center" vertical="center"/>
    </xf>
    <xf numFmtId="164" fontId="8" fillId="31" borderId="0" xfId="5" applyNumberFormat="1" applyFont="1" applyFill="1" applyAlignment="1">
      <alignment horizontal="center" vertical="center"/>
    </xf>
    <xf numFmtId="164" fontId="8" fillId="31" borderId="0" xfId="8" applyNumberFormat="1" applyFont="1" applyFill="1" applyAlignment="1">
      <alignment horizontal="center" vertical="center"/>
    </xf>
    <xf numFmtId="164" fontId="8" fillId="31" borderId="0" xfId="11" applyNumberFormat="1" applyFont="1" applyFill="1" applyAlignment="1">
      <alignment horizontal="center" vertical="center"/>
    </xf>
    <xf numFmtId="164" fontId="8" fillId="31" borderId="0" xfId="13" applyNumberFormat="1" applyFont="1" applyFill="1" applyAlignment="1">
      <alignment horizontal="center" vertical="center"/>
    </xf>
    <xf numFmtId="164" fontId="8" fillId="31" borderId="0" xfId="3" applyNumberFormat="1" applyFont="1" applyFill="1" applyAlignment="1">
      <alignment horizontal="center" vertical="center"/>
    </xf>
    <xf numFmtId="164" fontId="8" fillId="31" borderId="0" xfId="6" applyNumberFormat="1" applyFont="1" applyFill="1" applyAlignment="1">
      <alignment horizontal="center" vertical="center"/>
    </xf>
    <xf numFmtId="164" fontId="8" fillId="31" borderId="0" xfId="17" applyNumberFormat="1" applyFont="1" applyFill="1" applyAlignment="1">
      <alignment horizontal="center" vertical="center"/>
    </xf>
    <xf numFmtId="164" fontId="8" fillId="31" borderId="0" xfId="18" applyNumberFormat="1" applyFont="1" applyFill="1" applyAlignment="1">
      <alignment horizontal="center" vertical="center"/>
    </xf>
    <xf numFmtId="164" fontId="17" fillId="0" borderId="2" xfId="5" applyNumberFormat="1" applyFill="1" applyBorder="1" applyAlignment="1">
      <alignment horizontal="center" vertical="center"/>
    </xf>
    <xf numFmtId="164" fontId="5" fillId="0" borderId="1" xfId="18" applyNumberFormat="1" applyFill="1" applyBorder="1" applyAlignment="1">
      <alignment horizontal="center" vertical="center"/>
    </xf>
    <xf numFmtId="164" fontId="5" fillId="0" borderId="0" xfId="17" applyNumberFormat="1" applyFill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0" fillId="41" borderId="0" xfId="30" applyFont="1" applyFill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17" fillId="0" borderId="0" xfId="7" applyNumberFormat="1" applyFill="1" applyAlignment="1">
      <alignment horizontal="center" vertical="center"/>
    </xf>
    <xf numFmtId="164" fontId="0" fillId="31" borderId="0" xfId="0" applyNumberFormat="1" applyFill="1" applyAlignment="1">
      <alignment horizontal="center" vertical="center"/>
    </xf>
    <xf numFmtId="164" fontId="2" fillId="0" borderId="0" xfId="4" applyNumberFormat="1" applyFont="1" applyFill="1" applyBorder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164" fontId="2" fillId="0" borderId="0" xfId="5" applyNumberFormat="1" applyFont="1" applyFill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0" fontId="13" fillId="0" borderId="0" xfId="0" applyNumberFormat="1" applyFont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38" fontId="10" fillId="31" borderId="0" xfId="0" applyNumberFormat="1" applyFont="1" applyFill="1" applyAlignment="1">
      <alignment horizontal="center" vertical="center"/>
    </xf>
    <xf numFmtId="38" fontId="13" fillId="0" borderId="0" xfId="0" applyNumberFormat="1" applyFont="1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38" fontId="9" fillId="0" borderId="0" xfId="0" applyNumberFormat="1" applyFont="1" applyAlignment="1">
      <alignment horizontal="center" vertical="center"/>
    </xf>
    <xf numFmtId="9" fontId="11" fillId="32" borderId="4" xfId="1" applyFont="1" applyFill="1" applyBorder="1" applyAlignment="1">
      <alignment horizontal="center" vertical="center" wrapText="1"/>
    </xf>
    <xf numFmtId="0" fontId="1" fillId="30" borderId="0" xfId="11" applyFont="1" applyFill="1" applyBorder="1" applyAlignment="1">
      <alignment horizontal="center" vertical="center" wrapText="1"/>
    </xf>
    <xf numFmtId="0" fontId="1" fillId="30" borderId="0" xfId="16" applyFont="1" applyFill="1" applyBorder="1" applyAlignment="1">
      <alignment horizontal="center" vertical="center" wrapText="1"/>
    </xf>
    <xf numFmtId="0" fontId="1" fillId="30" borderId="0" xfId="13" applyFont="1" applyFill="1" applyBorder="1" applyAlignment="1">
      <alignment horizontal="center" vertical="center" wrapText="1"/>
    </xf>
    <xf numFmtId="0" fontId="1" fillId="30" borderId="0" xfId="9" applyFont="1" applyFill="1" applyBorder="1" applyAlignment="1">
      <alignment horizontal="center" vertical="center" wrapText="1"/>
    </xf>
    <xf numFmtId="0" fontId="1" fillId="30" borderId="0" xfId="6" applyFont="1" applyFill="1" applyBorder="1" applyAlignment="1">
      <alignment horizontal="center" vertical="center" wrapText="1"/>
    </xf>
    <xf numFmtId="0" fontId="1" fillId="30" borderId="0" xfId="12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32" borderId="0" xfId="10" applyFont="1" applyFill="1" applyBorder="1" applyAlignment="1">
      <alignment horizontal="center" vertical="center" wrapText="1"/>
    </xf>
    <xf numFmtId="0" fontId="8" fillId="30" borderId="0" xfId="0" applyFont="1" applyFill="1" applyAlignment="1">
      <alignment horizontal="center" vertical="center"/>
    </xf>
    <xf numFmtId="0" fontId="8" fillId="31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49" fontId="8" fillId="0" borderId="0" xfId="20" applyNumberFormat="1" applyFont="1" applyAlignment="1">
      <alignment horizontal="center" vertical="center"/>
    </xf>
    <xf numFmtId="0" fontId="10" fillId="32" borderId="0" xfId="10" applyFont="1" applyFill="1" applyAlignment="1">
      <alignment horizontal="center" vertical="center" wrapText="1"/>
    </xf>
    <xf numFmtId="0" fontId="10" fillId="30" borderId="0" xfId="21" applyFont="1" applyFill="1" applyBorder="1" applyAlignment="1">
      <alignment horizontal="center" vertical="center"/>
    </xf>
    <xf numFmtId="0" fontId="10" fillId="31" borderId="0" xfId="22" applyFont="1" applyFill="1" applyBorder="1" applyAlignment="1">
      <alignment horizontal="center" vertical="center"/>
    </xf>
    <xf numFmtId="0" fontId="10" fillId="33" borderId="0" xfId="23" applyFont="1" applyFill="1" applyBorder="1" applyAlignment="1">
      <alignment horizontal="center" vertical="center"/>
    </xf>
    <xf numFmtId="0" fontId="8" fillId="32" borderId="0" xfId="0" applyFont="1" applyFill="1" applyAlignment="1">
      <alignment horizontal="center" vertical="center" wrapText="1"/>
    </xf>
    <xf numFmtId="0" fontId="8" fillId="42" borderId="0" xfId="0" applyFont="1" applyFill="1" applyAlignment="1">
      <alignment horizontal="center" vertical="center" wrapText="1"/>
    </xf>
    <xf numFmtId="0" fontId="10" fillId="41" borderId="0" xfId="30" applyFont="1" applyFill="1" applyAlignment="1">
      <alignment horizontal="center" vertical="center"/>
    </xf>
    <xf numFmtId="0" fontId="11" fillId="55" borderId="0" xfId="0" applyFont="1" applyFill="1" applyAlignment="1">
      <alignment horizontal="center" vertical="center" wrapText="1"/>
    </xf>
    <xf numFmtId="0" fontId="0" fillId="33" borderId="0" xfId="0" applyFill="1"/>
    <xf numFmtId="0" fontId="6" fillId="33" borderId="0" xfId="12" applyFont="1" applyFill="1" applyAlignment="1">
      <alignment horizontal="center" vertical="center" wrapText="1"/>
    </xf>
    <xf numFmtId="0" fontId="17" fillId="33" borderId="0" xfId="12" applyFill="1"/>
    <xf numFmtId="0" fontId="14" fillId="55" borderId="0" xfId="0" applyFont="1" applyFill="1" applyAlignment="1">
      <alignment horizontal="center" vertical="center" wrapText="1"/>
    </xf>
    <xf numFmtId="0" fontId="13" fillId="33" borderId="0" xfId="0" applyFont="1" applyFill="1"/>
    <xf numFmtId="0" fontId="11" fillId="54" borderId="0" xfId="0" applyFont="1" applyFill="1" applyAlignment="1">
      <alignment horizontal="center" vertical="center" wrapText="1"/>
    </xf>
    <xf numFmtId="0" fontId="17" fillId="33" borderId="0" xfId="6" applyFill="1" applyAlignment="1">
      <alignment horizontal="center" vertical="center" wrapText="1"/>
    </xf>
    <xf numFmtId="0" fontId="17" fillId="33" borderId="0" xfId="6" applyFill="1"/>
    <xf numFmtId="0" fontId="8" fillId="48" borderId="0" xfId="0" applyFont="1" applyFill="1" applyAlignment="1">
      <alignment horizontal="center" vertical="center"/>
    </xf>
    <xf numFmtId="0" fontId="1" fillId="33" borderId="0" xfId="11" applyFont="1" applyFill="1" applyAlignment="1">
      <alignment horizontal="center" vertical="center" wrapText="1"/>
    </xf>
    <xf numFmtId="0" fontId="17" fillId="33" borderId="0" xfId="11" applyFill="1"/>
    <xf numFmtId="0" fontId="17" fillId="33" borderId="0" xfId="11" applyFill="1" applyAlignment="1">
      <alignment horizontal="center" vertical="center" wrapText="1"/>
    </xf>
    <xf numFmtId="0" fontId="1" fillId="33" borderId="0" xfId="16" applyFont="1" applyFill="1" applyBorder="1" applyAlignment="1">
      <alignment horizontal="center" vertical="center" wrapText="1"/>
    </xf>
    <xf numFmtId="0" fontId="7" fillId="33" borderId="0" xfId="16" applyFill="1" applyBorder="1"/>
    <xf numFmtId="0" fontId="6" fillId="33" borderId="0" xfId="13" applyFont="1" applyFill="1" applyAlignment="1">
      <alignment horizontal="center" vertical="center" wrapText="1"/>
    </xf>
    <xf numFmtId="0" fontId="17" fillId="33" borderId="0" xfId="13" applyFill="1"/>
    <xf numFmtId="0" fontId="8" fillId="35" borderId="0" xfId="0" applyFont="1" applyFill="1" applyAlignment="1">
      <alignment horizontal="center" vertical="center"/>
    </xf>
    <xf numFmtId="0" fontId="17" fillId="33" borderId="0" xfId="9" applyFill="1" applyAlignment="1">
      <alignment horizontal="center" vertical="center" wrapText="1"/>
    </xf>
    <xf numFmtId="0" fontId="17" fillId="33" borderId="0" xfId="9" applyFill="1"/>
    <xf numFmtId="0" fontId="18" fillId="54" borderId="0" xfId="0" applyFont="1" applyFill="1" applyAlignment="1">
      <alignment horizontal="center" vertical="center" wrapText="1"/>
    </xf>
    <xf numFmtId="0" fontId="9" fillId="33" borderId="0" xfId="0" applyFont="1" applyFill="1"/>
    <xf numFmtId="0" fontId="18" fillId="55" borderId="0" xfId="0" applyFont="1" applyFill="1" applyAlignment="1">
      <alignment horizontal="center" vertical="center" wrapText="1"/>
    </xf>
    <xf numFmtId="0" fontId="1" fillId="33" borderId="0" xfId="6" applyFont="1" applyFill="1" applyAlignment="1">
      <alignment horizontal="center" vertical="center" wrapText="1"/>
    </xf>
    <xf numFmtId="164" fontId="8" fillId="32" borderId="0" xfId="0" applyNumberFormat="1" applyFont="1" applyFill="1" applyAlignment="1">
      <alignment horizontal="center" vertical="center" wrapText="1"/>
    </xf>
    <xf numFmtId="164" fontId="8" fillId="49" borderId="0" xfId="0" applyNumberFormat="1" applyFont="1" applyFill="1" applyAlignment="1">
      <alignment horizontal="center" vertical="center" wrapText="1"/>
    </xf>
    <xf numFmtId="0" fontId="8" fillId="61" borderId="0" xfId="0" applyFont="1" applyFill="1" applyAlignment="1">
      <alignment horizontal="center" vertical="center" wrapText="1"/>
    </xf>
    <xf numFmtId="164" fontId="8" fillId="34" borderId="0" xfId="0" applyNumberFormat="1" applyFont="1" applyFill="1" applyAlignment="1">
      <alignment horizontal="center" vertical="center"/>
    </xf>
    <xf numFmtId="164" fontId="8" fillId="42" borderId="0" xfId="0" applyNumberFormat="1" applyFont="1" applyFill="1" applyAlignment="1">
      <alignment horizontal="center" vertical="center"/>
    </xf>
    <xf numFmtId="164" fontId="8" fillId="31" borderId="0" xfId="0" applyNumberFormat="1" applyFont="1" applyFill="1" applyAlignment="1">
      <alignment horizontal="center" vertical="center"/>
    </xf>
  </cellXfs>
  <cellStyles count="33">
    <cellStyle name="20% - Accent1" xfId="3" builtinId="30"/>
    <cellStyle name="20% - Accent1 2" xfId="27" xr:uid="{44A100F2-5796-42BC-910F-8273F26411BF}"/>
    <cellStyle name="20% - Accent2" xfId="5" builtinId="34"/>
    <cellStyle name="20% - Accent2 2" xfId="28" xr:uid="{608C768A-9657-4C50-A57B-E62B96D9B324}"/>
    <cellStyle name="20% - Accent3" xfId="8" builtinId="38"/>
    <cellStyle name="20% - Accent3 2" xfId="29" xr:uid="{0B4A0929-69AB-4DA4-94E3-B13F355C1E1B}"/>
    <cellStyle name="20% - Accent4" xfId="11" builtinId="42"/>
    <cellStyle name="20% - Accent5" xfId="12" builtinId="46"/>
    <cellStyle name="20% - Accent6" xfId="13" builtinId="50"/>
    <cellStyle name="20% - Accent6 2" xfId="32" xr:uid="{0363D54B-CD50-4E16-9A8D-787A9B83ED4B}"/>
    <cellStyle name="40% - Accent2" xfId="6" builtinId="35"/>
    <cellStyle name="40% - Accent3" xfId="17" builtinId="39"/>
    <cellStyle name="40% - Accent4" xfId="18" builtinId="43"/>
    <cellStyle name="40% - Accent6" xfId="19" builtinId="51"/>
    <cellStyle name="60% - Accent1" xfId="4" builtinId="32"/>
    <cellStyle name="60% - Accent1 2" xfId="24" xr:uid="{38F963C7-6CCB-47CA-9CAF-B9B27C960DA9}"/>
    <cellStyle name="60% - Accent2" xfId="7" builtinId="36"/>
    <cellStyle name="60% - Accent2 2" xfId="25" xr:uid="{5E022031-6129-4CF3-933A-36D8CA5DDC83}"/>
    <cellStyle name="60% - Accent3" xfId="9" builtinId="40"/>
    <cellStyle name="60% - Accent3 2" xfId="26" xr:uid="{4D776556-E5BC-4FC0-89FA-105420D4345F}"/>
    <cellStyle name="60% - Accent4" xfId="15" builtinId="44"/>
    <cellStyle name="60% - Accent5" xfId="16" builtinId="48"/>
    <cellStyle name="60% - Accent6" xfId="14" builtinId="52"/>
    <cellStyle name="60% - Accent6 2" xfId="31" xr:uid="{B64E8284-D961-4CE3-983A-BCECD40A81B5}"/>
    <cellStyle name="Accent1 2" xfId="21" xr:uid="{45ABB6EE-285A-4AA6-A971-AB469572414A}"/>
    <cellStyle name="Accent2 2" xfId="22" xr:uid="{4EB7DE1D-226B-4321-B188-1BE326249C9A}"/>
    <cellStyle name="Accent3 2" xfId="23" xr:uid="{3722A63A-6494-4B59-9762-F1BB88F84E79}"/>
    <cellStyle name="Accent4" xfId="10" builtinId="41"/>
    <cellStyle name="Accent6 2" xfId="30" xr:uid="{74E14CCB-D4EB-449D-92AA-AD425F3CF160}"/>
    <cellStyle name="Good" xfId="2" builtinId="26"/>
    <cellStyle name="Normal" xfId="0" builtinId="0"/>
    <cellStyle name="Normal 2" xfId="20" xr:uid="{D8E62E8F-EDBC-4069-9157-576703379285}"/>
    <cellStyle name="Percent" xfId="1" builtinId="5"/>
  </cellStyles>
  <dxfs count="0"/>
  <tableStyles count="0" defaultTableStyle="TableStyleMedium2" defaultPivotStyle="PivotStyleLight16"/>
  <colors>
    <mruColors>
      <color rgb="FFCCFFCC"/>
      <color rgb="FF99FF99"/>
      <color rgb="FFCCFFFF"/>
      <color rgb="FFDBD5FF"/>
      <color rgb="FFFFFFCC"/>
      <color rgb="FFFF9933"/>
      <color rgb="FFFFCCCC"/>
      <color rgb="FFCCCCFF"/>
      <color rgb="FFFFCC00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2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 trend over 3 months</a:t>
            </a:r>
          </a:p>
        </c:rich>
      </c:tx>
      <c:layout>
        <c:manualLayout>
          <c:xMode val="edge"/>
          <c:yMode val="edge"/>
          <c:x val="0.22228450124165361"/>
          <c:y val="4.1666666666666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2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35288407620498"/>
          <c:y val="0.15084175084175083"/>
          <c:w val="0.7807326934222989"/>
          <c:h val="0.66863262590791106"/>
        </c:manualLayout>
      </c:layout>
      <c:lineChart>
        <c:grouping val="standard"/>
        <c:varyColors val="0"/>
        <c:ser>
          <c:idx val="0"/>
          <c:order val="0"/>
          <c:tx>
            <c:strRef>
              <c:f>Sales!$AF$1:$AF$2</c:f>
              <c:strCache>
                <c:ptCount val="2"/>
                <c:pt idx="0">
                  <c:v>TOTAL DAILY REVENUE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Sales!$AG$3:$AG$93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Sales!$AF$3:$AF$93</c:f>
              <c:numCache>
                <c:formatCode>"₹"\ #,##0</c:formatCode>
                <c:ptCount val="91"/>
                <c:pt idx="0">
                  <c:v>20587</c:v>
                </c:pt>
                <c:pt idx="1">
                  <c:v>17491.5</c:v>
                </c:pt>
                <c:pt idx="2">
                  <c:v>20672.5</c:v>
                </c:pt>
                <c:pt idx="3">
                  <c:v>29772.5</c:v>
                </c:pt>
                <c:pt idx="4">
                  <c:v>34169</c:v>
                </c:pt>
                <c:pt idx="5">
                  <c:v>31190.5</c:v>
                </c:pt>
                <c:pt idx="6">
                  <c:v>22602.5</c:v>
                </c:pt>
                <c:pt idx="7">
                  <c:v>17608.5</c:v>
                </c:pt>
                <c:pt idx="8">
                  <c:v>39988</c:v>
                </c:pt>
                <c:pt idx="9">
                  <c:v>29183</c:v>
                </c:pt>
                <c:pt idx="10">
                  <c:v>49819</c:v>
                </c:pt>
                <c:pt idx="11">
                  <c:v>30029.5</c:v>
                </c:pt>
                <c:pt idx="12">
                  <c:v>44255.5</c:v>
                </c:pt>
                <c:pt idx="13">
                  <c:v>47455.5</c:v>
                </c:pt>
                <c:pt idx="14">
                  <c:v>17408</c:v>
                </c:pt>
                <c:pt idx="15">
                  <c:v>14306.5</c:v>
                </c:pt>
                <c:pt idx="16">
                  <c:v>20610</c:v>
                </c:pt>
                <c:pt idx="17">
                  <c:v>35068.5</c:v>
                </c:pt>
                <c:pt idx="18">
                  <c:v>38542</c:v>
                </c:pt>
                <c:pt idx="19">
                  <c:v>33617.5</c:v>
                </c:pt>
                <c:pt idx="20">
                  <c:v>15492.5</c:v>
                </c:pt>
                <c:pt idx="21">
                  <c:v>16248.5</c:v>
                </c:pt>
                <c:pt idx="22">
                  <c:v>21188</c:v>
                </c:pt>
                <c:pt idx="23">
                  <c:v>32506.5</c:v>
                </c:pt>
                <c:pt idx="24">
                  <c:v>29286.5</c:v>
                </c:pt>
                <c:pt idx="25">
                  <c:v>42052.5</c:v>
                </c:pt>
                <c:pt idx="26">
                  <c:v>32830</c:v>
                </c:pt>
                <c:pt idx="27">
                  <c:v>43375</c:v>
                </c:pt>
                <c:pt idx="28">
                  <c:v>33355</c:v>
                </c:pt>
                <c:pt idx="29">
                  <c:v>59922.5</c:v>
                </c:pt>
                <c:pt idx="30">
                  <c:v>48267.5</c:v>
                </c:pt>
                <c:pt idx="31">
                  <c:v>29618</c:v>
                </c:pt>
                <c:pt idx="32">
                  <c:v>18756.5</c:v>
                </c:pt>
                <c:pt idx="33">
                  <c:v>21226</c:v>
                </c:pt>
                <c:pt idx="34">
                  <c:v>27308.5</c:v>
                </c:pt>
                <c:pt idx="35">
                  <c:v>18912</c:v>
                </c:pt>
                <c:pt idx="36">
                  <c:v>41227.5</c:v>
                </c:pt>
                <c:pt idx="37">
                  <c:v>49015</c:v>
                </c:pt>
                <c:pt idx="38">
                  <c:v>20596.5</c:v>
                </c:pt>
                <c:pt idx="39">
                  <c:v>20492</c:v>
                </c:pt>
                <c:pt idx="40">
                  <c:v>32242.5</c:v>
                </c:pt>
                <c:pt idx="41">
                  <c:v>16876.5</c:v>
                </c:pt>
                <c:pt idx="42">
                  <c:v>16585</c:v>
                </c:pt>
                <c:pt idx="43">
                  <c:v>15922.5</c:v>
                </c:pt>
                <c:pt idx="44">
                  <c:v>15525</c:v>
                </c:pt>
                <c:pt idx="45">
                  <c:v>22956.5</c:v>
                </c:pt>
                <c:pt idx="46">
                  <c:v>23049.5</c:v>
                </c:pt>
                <c:pt idx="47">
                  <c:v>22456</c:v>
                </c:pt>
                <c:pt idx="48">
                  <c:v>21352.5</c:v>
                </c:pt>
                <c:pt idx="49">
                  <c:v>35909.5</c:v>
                </c:pt>
                <c:pt idx="50">
                  <c:v>50208.5</c:v>
                </c:pt>
                <c:pt idx="51">
                  <c:v>21289</c:v>
                </c:pt>
                <c:pt idx="52">
                  <c:v>26659.16</c:v>
                </c:pt>
                <c:pt idx="53">
                  <c:v>33692.5</c:v>
                </c:pt>
                <c:pt idx="54">
                  <c:v>20825.5</c:v>
                </c:pt>
                <c:pt idx="55">
                  <c:v>14172.5</c:v>
                </c:pt>
                <c:pt idx="56">
                  <c:v>25013</c:v>
                </c:pt>
                <c:pt idx="57">
                  <c:v>16312</c:v>
                </c:pt>
                <c:pt idx="58">
                  <c:v>39140.5</c:v>
                </c:pt>
                <c:pt idx="59">
                  <c:v>10806.5</c:v>
                </c:pt>
                <c:pt idx="60">
                  <c:v>37877</c:v>
                </c:pt>
                <c:pt idx="61">
                  <c:v>34281</c:v>
                </c:pt>
                <c:pt idx="62">
                  <c:v>20376.5</c:v>
                </c:pt>
                <c:pt idx="63">
                  <c:v>37180</c:v>
                </c:pt>
                <c:pt idx="64">
                  <c:v>23292.5</c:v>
                </c:pt>
                <c:pt idx="65">
                  <c:v>28642.5</c:v>
                </c:pt>
                <c:pt idx="66">
                  <c:v>23236</c:v>
                </c:pt>
                <c:pt idx="67">
                  <c:v>21152</c:v>
                </c:pt>
                <c:pt idx="68">
                  <c:v>20856.5</c:v>
                </c:pt>
                <c:pt idx="69">
                  <c:v>26905</c:v>
                </c:pt>
                <c:pt idx="70">
                  <c:v>27102.5</c:v>
                </c:pt>
                <c:pt idx="71">
                  <c:v>19832.5</c:v>
                </c:pt>
                <c:pt idx="72">
                  <c:v>14906</c:v>
                </c:pt>
                <c:pt idx="73">
                  <c:v>20522</c:v>
                </c:pt>
                <c:pt idx="74">
                  <c:v>21782</c:v>
                </c:pt>
                <c:pt idx="75">
                  <c:v>18052.5</c:v>
                </c:pt>
                <c:pt idx="76">
                  <c:v>14992</c:v>
                </c:pt>
                <c:pt idx="77">
                  <c:v>12076</c:v>
                </c:pt>
                <c:pt idx="78">
                  <c:v>14745.5</c:v>
                </c:pt>
                <c:pt idx="79">
                  <c:v>23475</c:v>
                </c:pt>
                <c:pt idx="80">
                  <c:v>5136.5</c:v>
                </c:pt>
                <c:pt idx="81">
                  <c:v>31707</c:v>
                </c:pt>
                <c:pt idx="82">
                  <c:v>51711.5</c:v>
                </c:pt>
                <c:pt idx="83">
                  <c:v>19602.5</c:v>
                </c:pt>
                <c:pt idx="84">
                  <c:v>17422.5</c:v>
                </c:pt>
                <c:pt idx="85">
                  <c:v>68822</c:v>
                </c:pt>
                <c:pt idx="86">
                  <c:v>27374.5</c:v>
                </c:pt>
                <c:pt idx="87">
                  <c:v>58507.5</c:v>
                </c:pt>
                <c:pt idx="88">
                  <c:v>33648.5</c:v>
                </c:pt>
                <c:pt idx="89">
                  <c:v>46865</c:v>
                </c:pt>
                <c:pt idx="90">
                  <c:v>65256.5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7-48CD-8674-7BD12E35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1729609216"/>
        <c:axId val="1729588576"/>
        <c:extLst/>
      </c:lineChart>
      <c:dateAx>
        <c:axId val="17296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822846426063887"/>
              <c:y val="0.910690630430199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800]dddd\,\ mmmm\ dd\,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88576"/>
        <c:crosses val="autoZero"/>
        <c:auto val="0"/>
        <c:lblOffset val="100"/>
        <c:baseTimeUnit val="days"/>
      </c:dateAx>
      <c:valAx>
        <c:axId val="1729588576"/>
        <c:scaling>
          <c:orientation val="minMax"/>
          <c:max val="70000"/>
          <c:min val="5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ysClr val="windowText" lastClr="000000"/>
                    </a:solidFill>
                  </a:rPr>
                  <a:t>REVENUE (in ₹)</a:t>
                </a:r>
              </a:p>
            </c:rich>
          </c:tx>
          <c:layout>
            <c:manualLayout>
              <c:xMode val="edge"/>
              <c:yMode val="edge"/>
              <c:x val="8.9766606822262122E-3"/>
              <c:y val="0.3224048225032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09216"/>
        <c:crossesAt val="1"/>
        <c:crossBetween val="between"/>
        <c:majorUnit val="5000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Total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Revenue of SKU's of 3 months</a:t>
            </a:r>
          </a:p>
          <a:p>
            <a:pPr>
              <a:defRPr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defRPr>
            </a:pP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1675642338325336"/>
          <c:y val="2.12153991933115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48930946935521"/>
          <c:y val="0.1668607917620521"/>
          <c:w val="0.72743225459596161"/>
          <c:h val="0.519115498830677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Sales!$V$95</c:f>
              <c:strCache>
                <c:ptCount val="1"/>
                <c:pt idx="0">
                  <c:v>DAP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9941171491949716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BB-48DD-BB0F-39357A82BD0F}"/>
                </c:ext>
              </c:extLst>
            </c:dLbl>
            <c:dLbl>
              <c:idx val="1"/>
              <c:layout>
                <c:manualLayout>
                  <c:x val="-9.031023342943539E-3"/>
                  <c:y val="-0.2289669861554845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197-45F5-9B4F-019F12B024D5}"/>
                </c:ext>
              </c:extLst>
            </c:dLbl>
            <c:dLbl>
              <c:idx val="2"/>
              <c:layout>
                <c:manualLayout>
                  <c:x val="6.0206822286290075E-3"/>
                  <c:y val="-0.3035143769968051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97-45F5-9B4F-019F12B024D5}"/>
                </c:ext>
              </c:extLst>
            </c:dLbl>
            <c:dLbl>
              <c:idx val="3"/>
              <c:layout>
                <c:manualLayout>
                  <c:x val="0"/>
                  <c:y val="-0.197018104366347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97-45F5-9B4F-019F12B024D5}"/>
                </c:ext>
              </c:extLst>
            </c:dLbl>
            <c:dLbl>
              <c:idx val="4"/>
              <c:layout>
                <c:manualLayout>
                  <c:x val="3.0103411143145038E-3"/>
                  <c:y val="-0.3567625133120340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97-45F5-9B4F-019F12B024D5}"/>
                </c:ext>
              </c:extLst>
            </c:dLbl>
            <c:dLbl>
              <c:idx val="5"/>
              <c:layout>
                <c:manualLayout>
                  <c:x val="1.5051705571572519E-2"/>
                  <c:y val="-0.2662406815761448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97-45F5-9B4F-019F12B024D5}"/>
                </c:ext>
              </c:extLst>
            </c:dLbl>
            <c:dLbl>
              <c:idx val="6"/>
              <c:layout>
                <c:manualLayout>
                  <c:x val="0"/>
                  <c:y val="-0.1118210862619808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197-45F5-9B4F-019F12B024D5}"/>
                </c:ext>
              </c:extLst>
            </c:dLbl>
            <c:dLbl>
              <c:idx val="7"/>
              <c:layout>
                <c:manualLayout>
                  <c:x val="-9.0310233429435113E-3"/>
                  <c:y val="-0.4526091586794462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97-45F5-9B4F-019F12B024D5}"/>
                </c:ext>
              </c:extLst>
            </c:dLbl>
            <c:dLbl>
              <c:idx val="8"/>
              <c:layout>
                <c:manualLayout>
                  <c:x val="3.0103411143143936E-3"/>
                  <c:y val="-0.2396166134185303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97-45F5-9B4F-019F12B024D5}"/>
                </c:ext>
              </c:extLst>
            </c:dLbl>
            <c:dLbl>
              <c:idx val="9"/>
              <c:layout>
                <c:manualLayout>
                  <c:x val="-6.0206822286291177E-3"/>
                  <c:y val="-0.1011714589989351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197-45F5-9B4F-019F12B024D5}"/>
                </c:ext>
              </c:extLst>
            </c:dLbl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Sales!$V$94</c:f>
              <c:numCache>
                <c:formatCode>"₹"\ #,##0</c:formatCode>
                <c:ptCount val="1"/>
                <c:pt idx="0">
                  <c:v>1320300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3-4131-85E0-04A981CB1CE4}"/>
            </c:ext>
          </c:extLst>
        </c:ser>
        <c:ser>
          <c:idx val="1"/>
          <c:order val="1"/>
          <c:tx>
            <c:strRef>
              <c:f>Sales!$W$95</c:f>
              <c:strCache>
                <c:ptCount val="1"/>
                <c:pt idx="0">
                  <c:v>Urea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319488817891373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197-45F5-9B4F-019F12B02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Sales!$W$94</c:f>
              <c:numCache>
                <c:formatCode>"₹"\ #,##0</c:formatCode>
                <c:ptCount val="1"/>
                <c:pt idx="0">
                  <c:v>239583.5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197-45F5-9B4F-019F12B024D5}"/>
            </c:ext>
          </c:extLst>
        </c:ser>
        <c:ser>
          <c:idx val="2"/>
          <c:order val="2"/>
          <c:tx>
            <c:strRef>
              <c:f>Sales!$X$95</c:f>
              <c:strCache>
                <c:ptCount val="1"/>
                <c:pt idx="0">
                  <c:v>NPK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2041364457258015E-2"/>
                  <c:y val="-0.367412140575079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197-45F5-9B4F-019F12B02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Sales!$X$94</c:f>
              <c:numCache>
                <c:formatCode>"₹"\ #,##0</c:formatCode>
                <c:ptCount val="1"/>
                <c:pt idx="0">
                  <c:v>409200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197-45F5-9B4F-019F12B024D5}"/>
            </c:ext>
          </c:extLst>
        </c:ser>
        <c:ser>
          <c:idx val="3"/>
          <c:order val="3"/>
          <c:tx>
            <c:strRef>
              <c:f>Sales!$Y$95</c:f>
              <c:strCache>
                <c:ptCount val="1"/>
                <c:pt idx="0">
                  <c:v>Cotton Seed Nawab Gold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0103411143145038E-3"/>
                  <c:y val="-0.159744408945686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8197-45F5-9B4F-019F12B02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Sales!$Y$94</c:f>
              <c:numCache>
                <c:formatCode>"₹"\ #,##0</c:formatCode>
                <c:ptCount val="1"/>
                <c:pt idx="0">
                  <c:v>158950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197-45F5-9B4F-019F12B024D5}"/>
            </c:ext>
          </c:extLst>
        </c:ser>
        <c:ser>
          <c:idx val="4"/>
          <c:order val="4"/>
          <c:tx>
            <c:strRef>
              <c:f>Sales!$Z$95</c:f>
              <c:strCache>
                <c:ptCount val="1"/>
                <c:pt idx="0">
                  <c:v>Cotton Seed Katha BG-II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5188949548311263E-17"/>
                  <c:y val="-0.271565495207667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8197-45F5-9B4F-019F12B02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Sales!$Z$94</c:f>
              <c:numCache>
                <c:formatCode>"₹"\ #,##0</c:formatCode>
                <c:ptCount val="1"/>
                <c:pt idx="0">
                  <c:v>123200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197-45F5-9B4F-019F12B024D5}"/>
            </c:ext>
          </c:extLst>
        </c:ser>
        <c:ser>
          <c:idx val="5"/>
          <c:order val="5"/>
          <c:tx>
            <c:strRef>
              <c:f>Sales!$AA$95</c:f>
              <c:strCache>
                <c:ptCount val="1"/>
                <c:pt idx="0">
                  <c:v>Cotton Seed S-004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9.0310233429435668E-3"/>
                  <c:y val="-0.383386581469648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8197-45F5-9B4F-019F12B02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Sales!$AA$94</c:f>
              <c:numCache>
                <c:formatCode>"₹"\ #,##0</c:formatCode>
                <c:ptCount val="1"/>
                <c:pt idx="0">
                  <c:v>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197-45F5-9B4F-019F12B024D5}"/>
            </c:ext>
          </c:extLst>
        </c:ser>
        <c:ser>
          <c:idx val="6"/>
          <c:order val="6"/>
          <c:tx>
            <c:strRef>
              <c:f>Sales!$AB$95</c:f>
              <c:strCache>
                <c:ptCount val="1"/>
                <c:pt idx="0">
                  <c:v>SSG SX-17 5kg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22470713525026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8197-45F5-9B4F-019F12B02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Sales!$AB$94</c:f>
              <c:numCache>
                <c:formatCode>"₹"\ #,##0</c:formatCode>
                <c:ptCount val="1"/>
                <c:pt idx="0">
                  <c:v>89400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197-45F5-9B4F-019F12B024D5}"/>
            </c:ext>
          </c:extLst>
        </c:ser>
        <c:ser>
          <c:idx val="7"/>
          <c:order val="7"/>
          <c:tx>
            <c:strRef>
              <c:f>Sales!$AC$95</c:f>
              <c:strCache>
                <c:ptCount val="1"/>
                <c:pt idx="0">
                  <c:v>Menaka 71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2041364457258015E-2"/>
                  <c:y val="-0.3141640042598509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8197-45F5-9B4F-019F12B02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Sales!$AC$94</c:f>
              <c:numCache>
                <c:formatCode>"₹"\ #,##0</c:formatCode>
                <c:ptCount val="1"/>
                <c:pt idx="0">
                  <c:v>14178.66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197-45F5-9B4F-019F12B024D5}"/>
            </c:ext>
          </c:extLst>
        </c:ser>
        <c:ser>
          <c:idx val="8"/>
          <c:order val="8"/>
          <c:tx>
            <c:strRef>
              <c:f>Sales!$AD$95</c:f>
              <c:strCache>
                <c:ptCount val="1"/>
                <c:pt idx="0">
                  <c:v>Pandy CS ICHIBAN 700ML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495207667731629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8197-45F5-9B4F-019F12B02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Sales!$AD$94</c:f>
              <c:numCache>
                <c:formatCode>"₹"\ #,##0</c:formatCode>
                <c:ptCount val="1"/>
                <c:pt idx="0">
                  <c:v>100875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197-45F5-9B4F-019F12B024D5}"/>
            </c:ext>
          </c:extLst>
        </c:ser>
        <c:ser>
          <c:idx val="9"/>
          <c:order val="9"/>
          <c:tx>
            <c:strRef>
              <c:f>Sales!$AE$95</c:f>
              <c:strCache>
                <c:ptCount val="1"/>
                <c:pt idx="0">
                  <c:v>Missile Chloropyriphos 1.5%D.P 100 Gm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9.0310233429435113E-3"/>
                  <c:y val="-0.212992545260915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8197-45F5-9B4F-019F12B024D5}"/>
                </c:ext>
              </c:extLst>
            </c:dLbl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Sales!$AE$94</c:f>
              <c:numCache>
                <c:formatCode>"₹"\ #,##0</c:formatCode>
                <c:ptCount val="1"/>
                <c:pt idx="0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197-45F5-9B4F-019F12B024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7824623"/>
        <c:axId val="1847828463"/>
      </c:barChart>
      <c:catAx>
        <c:axId val="184782462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SKU</a:t>
                </a:r>
              </a:p>
            </c:rich>
          </c:tx>
          <c:layout>
            <c:manualLayout>
              <c:xMode val="edge"/>
              <c:yMode val="edge"/>
              <c:x val="0.5046170177631002"/>
              <c:y val="0.70630576568297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crossAx val="1847828463"/>
        <c:crosses val="autoZero"/>
        <c:auto val="0"/>
        <c:lblAlgn val="ctr"/>
        <c:lblOffset val="100"/>
        <c:noMultiLvlLbl val="0"/>
      </c:catAx>
      <c:valAx>
        <c:axId val="1847828463"/>
        <c:scaling>
          <c:orientation val="minMax"/>
          <c:max val="14000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REVENUE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</a:rPr>
                  <a:t> (in ₹)</a:t>
                </a:r>
                <a:endParaRPr lang="en-IN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9132524104411232E-3"/>
              <c:y val="0.26548011370783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24623"/>
        <c:crossesAt val="1"/>
        <c:crossBetween val="between"/>
        <c:majorUnit val="75000"/>
        <c:minorUnit val="100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2.2060128778220667E-2"/>
          <c:y val="0.7575018345666652"/>
          <c:w val="0.97122308360769127"/>
          <c:h val="0.22885592720894857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 Proportion (TOP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5)</a:t>
            </a:r>
          </a:p>
        </c:rich>
      </c:tx>
      <c:layout>
        <c:manualLayout>
          <c:xMode val="edge"/>
          <c:yMode val="edge"/>
          <c:x val="0.23504194834191891"/>
          <c:y val="2.0591969922678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651248652857486E-2"/>
          <c:y val="0.16144144144144146"/>
          <c:w val="0.55717092337917484"/>
          <c:h val="0.76648648648648654"/>
        </c:manualLayout>
      </c:layout>
      <c:pieChart>
        <c:varyColors val="1"/>
        <c:ser>
          <c:idx val="0"/>
          <c:order val="0"/>
          <c:tx>
            <c:strRef>
              <c:f>Sales!$V$1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7B-4B50-BA8D-50C15640D9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7B-4B50-BA8D-50C15640D9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17B-4B50-BA8D-50C15640D9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7B-4B50-BA8D-50C15640D94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17B-4B50-BA8D-50C15640D94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356-403E-A84D-AD08064C9F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356-403E-A84D-AD08064C9F1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56-403E-A84D-AD08064C9F1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349-4DFF-BFA9-390321F186C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8356-403E-A84D-AD08064C9F1B}"/>
              </c:ext>
            </c:extLst>
          </c:dPt>
          <c:dLbls>
            <c:dLbl>
              <c:idx val="0"/>
              <c:layout>
                <c:manualLayout>
                  <c:x val="-0.13930820042386657"/>
                  <c:y val="-0.121853585869333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7B-4B50-BA8D-50C15640D949}"/>
                </c:ext>
              </c:extLst>
            </c:dLbl>
            <c:dLbl>
              <c:idx val="2"/>
              <c:layout>
                <c:manualLayout>
                  <c:x val="4.7143026571580322E-2"/>
                  <c:y val="3.95821806058026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17B-4B50-BA8D-50C15640D949}"/>
                </c:ext>
              </c:extLst>
            </c:dLbl>
            <c:dLbl>
              <c:idx val="3"/>
              <c:layout>
                <c:manualLayout>
                  <c:x val="7.466134513146562E-2"/>
                  <c:y val="0.105794140597290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17B-4B50-BA8D-50C15640D949}"/>
                </c:ext>
              </c:extLst>
            </c:dLbl>
            <c:dLbl>
              <c:idx val="4"/>
              <c:layout>
                <c:manualLayout>
                  <c:x val="3.7537707098989806E-2"/>
                  <c:y val="9.906646804284599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17B-4B50-BA8D-50C15640D949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Sales!$V$95:$AE$95</c15:sqref>
                  </c15:fullRef>
                </c:ext>
              </c:extLst>
              <c:f>(Sales!$V$95:$Y$95,Sales!$AA$95)</c:f>
              <c:strCache>
                <c:ptCount val="5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Cotton Seed S-004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Sales!$V$94:$AE$94</c15:sqref>
                  </c15:fullRef>
                </c:ext>
              </c:extLst>
              <c:f>(Sales!$V$94:$Y$94,Sales!$AA$94)</c:f>
              <c:numCache>
                <c:formatCode>"₹"\ #,##0</c:formatCode>
                <c:ptCount val="5"/>
                <c:pt idx="0">
                  <c:v>1320300</c:v>
                </c:pt>
                <c:pt idx="1">
                  <c:v>239583.5</c:v>
                </c:pt>
                <c:pt idx="2">
                  <c:v>409200</c:v>
                </c:pt>
                <c:pt idx="3">
                  <c:v>158950</c:v>
                </c:pt>
                <c:pt idx="4">
                  <c:v>124100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Sales!$Z$94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15:spPr>
                  <c15:bubble3D val="0"/>
                  <c15:dLbl>
                    <c:idx val="3"/>
                    <c:layout>
                      <c:manualLayout>
                        <c:x val="-0.12576793568780326"/>
                        <c:y val="4.3124778321628712E-2"/>
                      </c:manualLayout>
                    </c:layout>
                    <c:dLblPos val="bestFit"/>
                    <c:showLegendKey val="0"/>
                    <c:showVal val="0"/>
                    <c:showCatName val="0"/>
                    <c:showSerName val="0"/>
                    <c:showPercent val="1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5-1DB1-49A1-8E59-AF4DEA75E0E1}"/>
                      </c:ext>
                    </c:extLst>
                  </c15:dLbl>
                </c15:categoryFilterException>
                <c15:categoryFilterException>
                  <c15:sqref>Sales!$AB$94</c15:sqref>
                  <c15:spPr xmlns:c15="http://schemas.microsoft.com/office/drawing/2012/chart"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15:spPr>
                  <c15:bubble3D val="0"/>
                  <c15:dLbl>
                    <c:idx val="4"/>
                    <c:layout>
                      <c:manualLayout>
                        <c:x val="-0.15545019053364892"/>
                        <c:y val="-5.9394906717741364E-2"/>
                      </c:manualLayout>
                    </c:layout>
                    <c:dLblPos val="bestFit"/>
                    <c:showLegendKey val="0"/>
                    <c:showVal val="0"/>
                    <c:showCatName val="0"/>
                    <c:showSerName val="0"/>
                    <c:showPercent val="1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7-1DB1-49A1-8E59-AF4DEA75E0E1}"/>
                      </c:ext>
                    </c:extLst>
                  </c15:dLbl>
                </c15:categoryFilterException>
                <c15:categoryFilterException>
                  <c15:sqref>Sales!$AC$94</c15:sqref>
                  <c15:spPr xmlns:c15="http://schemas.microsoft.com/office/drawing/2012/chart"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15:spPr>
                  <c15:bubble3D val="0"/>
                  <c15:dLbl>
                    <c:idx val="4"/>
                    <c:layout>
                      <c:manualLayout>
                        <c:x val="9.9576907012360258E-2"/>
                        <c:y val="6.0580265304674653E-3"/>
                      </c:manualLayout>
                    </c:layout>
                    <c:dLblPos val="bestFit"/>
                    <c:showLegendKey val="0"/>
                    <c:showVal val="0"/>
                    <c:showCatName val="0"/>
                    <c:showSerName val="0"/>
                    <c:showPercent val="1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9-1DB1-49A1-8E59-AF4DEA75E0E1}"/>
                      </c:ext>
                    </c:extLst>
                  </c15:dLbl>
                </c15:categoryFilterException>
                <c15:categoryFilterException>
                  <c15:sqref>Sales!$AD$94</c15:sqref>
                  <c15:spPr xmlns:c15="http://schemas.microsoft.com/office/drawing/2012/chart"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Sales!$AE$94</c15:sqref>
                  <c15:spPr xmlns:c15="http://schemas.microsoft.com/office/drawing/2012/chart"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2-A17B-4B50-BA8D-50C15640D94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510052648134115"/>
          <c:y val="0.27666453855430234"/>
          <c:w val="0.38852750233332817"/>
          <c:h val="0.56653578775626023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Sales</a:t>
            </a:r>
            <a:r>
              <a:rPr lang="en-IN" sz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Volume Proportion (OF TOP 5)</a:t>
            </a:r>
          </a:p>
        </c:rich>
      </c:tx>
      <c:layout>
        <c:manualLayout>
          <c:xMode val="edge"/>
          <c:yMode val="edge"/>
          <c:x val="0.15997942545983324"/>
          <c:y val="4.1873414566195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38260909920639E-2"/>
          <c:y val="0.17091782870716576"/>
          <c:w val="0.56684559813127489"/>
          <c:h val="0.80593410460563941"/>
        </c:manualLayout>
      </c:layout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D0-4853-AE5D-AEED916A2C2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D0-4853-AE5D-AEED916A2C2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D0-4853-AE5D-AEED916A2C2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D0-4853-AE5D-AEED916A2C2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3D0-4853-AE5D-AEED916A2C2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4E0-4FC1-8FC5-7E68E1DFD70D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C4E0-4FC1-8FC5-7E68E1DFD70D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4E0-4FC1-8FC5-7E68E1DFD70D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C4E0-4FC1-8FC5-7E68E1DFD70D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4E0-4FC1-8FC5-7E68E1DFD70D}"/>
              </c:ext>
            </c:extLst>
          </c:dPt>
          <c:dLbls>
            <c:dLbl>
              <c:idx val="3"/>
              <c:layout>
                <c:manualLayout>
                  <c:x val="9.9536815019929975E-2"/>
                  <c:y val="8.658228126512118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3D0-4853-AE5D-AEED916A2C20}"/>
                </c:ext>
              </c:extLst>
            </c:dLbl>
            <c:numFmt formatCode="0.00%" sourceLinked="0"/>
            <c:spPr>
              <a:solidFill>
                <a:srgbClr val="92D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Sales!$B$95:$K$95</c15:sqref>
                  </c15:fullRef>
                </c:ext>
              </c:extLst>
              <c:f>(Sales!$B$95:$E$95,Sales!$J$95)</c:f>
              <c:strCache>
                <c:ptCount val="5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Pandy CS ICHIBAN 700ML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Sales!$B$94:$K$94</c15:sqref>
                  </c15:fullRef>
                </c:ext>
              </c:extLst>
              <c:f>(Sales!$B$94:$E$94,Sales!$J$94)</c:f>
              <c:numCache>
                <c:formatCode>0</c:formatCode>
                <c:ptCount val="5"/>
                <c:pt idx="0">
                  <c:v>10.747252747252746</c:v>
                </c:pt>
                <c:pt idx="1">
                  <c:v>9.8791208791208796</c:v>
                </c:pt>
                <c:pt idx="2">
                  <c:v>3.7472527472527473</c:v>
                </c:pt>
                <c:pt idx="3">
                  <c:v>2.0549450549450547</c:v>
                </c:pt>
                <c:pt idx="4">
                  <c:v>2.7692307692307692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Sales!$F$94</c15:sqref>
                  <c15:spPr xmlns:c15="http://schemas.microsoft.com/office/drawing/2012/chart"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Sales!$G$94</c15:sqref>
                  <c15:spPr xmlns:c15="http://schemas.microsoft.com/office/drawing/2012/chart"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Sales!$H$94</c15:sqref>
                  <c15:spPr xmlns:c15="http://schemas.microsoft.com/office/drawing/2012/chart"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  <c15:dLbl>
                    <c:idx val="3"/>
                    <c:layout>
                      <c:manualLayout>
                        <c:x val="-6.5932892965982398E-2"/>
                        <c:y val="5.323818897637795E-2"/>
                      </c:manualLayout>
                    </c:layout>
                    <c:dLblPos val="bestFit"/>
                    <c:showLegendKey val="0"/>
                    <c:showVal val="0"/>
                    <c:showCatName val="0"/>
                    <c:showSerName val="0"/>
                    <c:showPercent val="1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9-C02B-4954-80FB-0DCB3F1D7153}"/>
                      </c:ext>
                    </c:extLst>
                  </c15:dLbl>
                </c15:categoryFilterException>
                <c15:categoryFilterException>
                  <c15:sqref>Sales!$I$94</c15:sqref>
                  <c15:spPr xmlns:c15="http://schemas.microsoft.com/office/drawing/2012/chart"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Sales!$K$94</c15:sqref>
                  <c15:spPr xmlns:c15="http://schemas.microsoft.com/office/drawing/2012/chart"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2-B3D0-4853-AE5D-AEED916A2C2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560137988645326"/>
          <c:y val="0.28685941142832"/>
          <c:w val="0.36246203507469227"/>
          <c:h val="0.57748317424009143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cap="none" spc="2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Sales Volume Trend</a:t>
            </a:r>
          </a:p>
        </c:rich>
      </c:tx>
      <c:layout>
        <c:manualLayout>
          <c:xMode val="edge"/>
          <c:yMode val="edge"/>
          <c:x val="0.34197899795879183"/>
          <c:y val="3.931744908390343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cap="none" spc="2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277975641446087E-2"/>
          <c:y val="0.10257922465990406"/>
          <c:w val="0.88121084743565892"/>
          <c:h val="0.39228721675183381"/>
        </c:manualLayout>
      </c:layout>
      <c:lineChart>
        <c:grouping val="standard"/>
        <c:varyColors val="0"/>
        <c:ser>
          <c:idx val="0"/>
          <c:order val="0"/>
          <c:tx>
            <c:strRef>
              <c:f>Sales!$B$2</c:f>
              <c:strCache>
                <c:ptCount val="1"/>
                <c:pt idx="0">
                  <c:v>DAP(50 kg/bag)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Sales!$B$3:$B$93</c:f>
              <c:numCache>
                <c:formatCode>General</c:formatCode>
                <c:ptCount val="91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12</c:v>
                </c:pt>
                <c:pt idx="6">
                  <c:v>5</c:v>
                </c:pt>
                <c:pt idx="7">
                  <c:v>5</c:v>
                </c:pt>
                <c:pt idx="8">
                  <c:v>15</c:v>
                </c:pt>
                <c:pt idx="9">
                  <c:v>10</c:v>
                </c:pt>
                <c:pt idx="10">
                  <c:v>28</c:v>
                </c:pt>
                <c:pt idx="11">
                  <c:v>11</c:v>
                </c:pt>
                <c:pt idx="12">
                  <c:v>23</c:v>
                </c:pt>
                <c:pt idx="13">
                  <c:v>26</c:v>
                </c:pt>
                <c:pt idx="14">
                  <c:v>1</c:v>
                </c:pt>
                <c:pt idx="15">
                  <c:v>3</c:v>
                </c:pt>
                <c:pt idx="16">
                  <c:v>7</c:v>
                </c:pt>
                <c:pt idx="17">
                  <c:v>13</c:v>
                </c:pt>
                <c:pt idx="18">
                  <c:v>19</c:v>
                </c:pt>
                <c:pt idx="19">
                  <c:v>12</c:v>
                </c:pt>
                <c:pt idx="20">
                  <c:v>5</c:v>
                </c:pt>
                <c:pt idx="21">
                  <c:v>5</c:v>
                </c:pt>
                <c:pt idx="22">
                  <c:v>7</c:v>
                </c:pt>
                <c:pt idx="23">
                  <c:v>11</c:v>
                </c:pt>
                <c:pt idx="24">
                  <c:v>12</c:v>
                </c:pt>
                <c:pt idx="25">
                  <c:v>20</c:v>
                </c:pt>
                <c:pt idx="26">
                  <c:v>17</c:v>
                </c:pt>
                <c:pt idx="27">
                  <c:v>22</c:v>
                </c:pt>
                <c:pt idx="28">
                  <c:v>10</c:v>
                </c:pt>
                <c:pt idx="29">
                  <c:v>32</c:v>
                </c:pt>
                <c:pt idx="30">
                  <c:v>22</c:v>
                </c:pt>
                <c:pt idx="31">
                  <c:v>15</c:v>
                </c:pt>
                <c:pt idx="32">
                  <c:v>8</c:v>
                </c:pt>
                <c:pt idx="33">
                  <c:v>6</c:v>
                </c:pt>
                <c:pt idx="34">
                  <c:v>8</c:v>
                </c:pt>
                <c:pt idx="35">
                  <c:v>4</c:v>
                </c:pt>
                <c:pt idx="36">
                  <c:v>15</c:v>
                </c:pt>
                <c:pt idx="37">
                  <c:v>26</c:v>
                </c:pt>
                <c:pt idx="38">
                  <c:v>4</c:v>
                </c:pt>
                <c:pt idx="39">
                  <c:v>7</c:v>
                </c:pt>
                <c:pt idx="40">
                  <c:v>16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2</c:v>
                </c:pt>
                <c:pt idx="45">
                  <c:v>8</c:v>
                </c:pt>
                <c:pt idx="46">
                  <c:v>6</c:v>
                </c:pt>
                <c:pt idx="47">
                  <c:v>8</c:v>
                </c:pt>
                <c:pt idx="48">
                  <c:v>4</c:v>
                </c:pt>
                <c:pt idx="49">
                  <c:v>15</c:v>
                </c:pt>
                <c:pt idx="50">
                  <c:v>26</c:v>
                </c:pt>
                <c:pt idx="51">
                  <c:v>4</c:v>
                </c:pt>
                <c:pt idx="52">
                  <c:v>7</c:v>
                </c:pt>
                <c:pt idx="53">
                  <c:v>16</c:v>
                </c:pt>
                <c:pt idx="54">
                  <c:v>4</c:v>
                </c:pt>
                <c:pt idx="55">
                  <c:v>5</c:v>
                </c:pt>
                <c:pt idx="56">
                  <c:v>5</c:v>
                </c:pt>
                <c:pt idx="57">
                  <c:v>2</c:v>
                </c:pt>
                <c:pt idx="58">
                  <c:v>14</c:v>
                </c:pt>
                <c:pt idx="59">
                  <c:v>3</c:v>
                </c:pt>
                <c:pt idx="60">
                  <c:v>17</c:v>
                </c:pt>
                <c:pt idx="61">
                  <c:v>15</c:v>
                </c:pt>
                <c:pt idx="62">
                  <c:v>5</c:v>
                </c:pt>
                <c:pt idx="63">
                  <c:v>17</c:v>
                </c:pt>
                <c:pt idx="64">
                  <c:v>5</c:v>
                </c:pt>
                <c:pt idx="65">
                  <c:v>8</c:v>
                </c:pt>
                <c:pt idx="66">
                  <c:v>5</c:v>
                </c:pt>
                <c:pt idx="67">
                  <c:v>8</c:v>
                </c:pt>
                <c:pt idx="68">
                  <c:v>9</c:v>
                </c:pt>
                <c:pt idx="69">
                  <c:v>13</c:v>
                </c:pt>
                <c:pt idx="70">
                  <c:v>10</c:v>
                </c:pt>
                <c:pt idx="71">
                  <c:v>2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4</c:v>
                </c:pt>
                <c:pt idx="76">
                  <c:v>2</c:v>
                </c:pt>
                <c:pt idx="77">
                  <c:v>1</c:v>
                </c:pt>
                <c:pt idx="78">
                  <c:v>3</c:v>
                </c:pt>
                <c:pt idx="79">
                  <c:v>7</c:v>
                </c:pt>
                <c:pt idx="80">
                  <c:v>0</c:v>
                </c:pt>
                <c:pt idx="81">
                  <c:v>11</c:v>
                </c:pt>
                <c:pt idx="82">
                  <c:v>22</c:v>
                </c:pt>
                <c:pt idx="83">
                  <c:v>5</c:v>
                </c:pt>
                <c:pt idx="84">
                  <c:v>5</c:v>
                </c:pt>
                <c:pt idx="85">
                  <c:v>35</c:v>
                </c:pt>
                <c:pt idx="86">
                  <c:v>10</c:v>
                </c:pt>
                <c:pt idx="87">
                  <c:v>28</c:v>
                </c:pt>
                <c:pt idx="88">
                  <c:v>11</c:v>
                </c:pt>
                <c:pt idx="89">
                  <c:v>22</c:v>
                </c:pt>
                <c:pt idx="9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E-48F3-BA8F-36731BBBAF85}"/>
            </c:ext>
          </c:extLst>
        </c:ser>
        <c:ser>
          <c:idx val="1"/>
          <c:order val="1"/>
          <c:tx>
            <c:strRef>
              <c:f>Sales!$C$2</c:f>
              <c:strCache>
                <c:ptCount val="1"/>
                <c:pt idx="0">
                  <c:v>Urea(45 kg/bag)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Sales!$C$3:$C$93</c:f>
              <c:numCache>
                <c:formatCode>General</c:formatCode>
                <c:ptCount val="91"/>
                <c:pt idx="0">
                  <c:v>18</c:v>
                </c:pt>
                <c:pt idx="1">
                  <c:v>11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17</c:v>
                </c:pt>
                <c:pt idx="6">
                  <c:v>25</c:v>
                </c:pt>
                <c:pt idx="7">
                  <c:v>9</c:v>
                </c:pt>
                <c:pt idx="8">
                  <c:v>32</c:v>
                </c:pt>
                <c:pt idx="9">
                  <c:v>2</c:v>
                </c:pt>
                <c:pt idx="10">
                  <c:v>6</c:v>
                </c:pt>
                <c:pt idx="11">
                  <c:v>23</c:v>
                </c:pt>
                <c:pt idx="12">
                  <c:v>7</c:v>
                </c:pt>
                <c:pt idx="13">
                  <c:v>7</c:v>
                </c:pt>
                <c:pt idx="14">
                  <c:v>12</c:v>
                </c:pt>
                <c:pt idx="15">
                  <c:v>1</c:v>
                </c:pt>
                <c:pt idx="16">
                  <c:v>4</c:v>
                </c:pt>
                <c:pt idx="17">
                  <c:v>9</c:v>
                </c:pt>
                <c:pt idx="18">
                  <c:v>8</c:v>
                </c:pt>
                <c:pt idx="19">
                  <c:v>15</c:v>
                </c:pt>
                <c:pt idx="20">
                  <c:v>5</c:v>
                </c:pt>
                <c:pt idx="21">
                  <c:v>9</c:v>
                </c:pt>
                <c:pt idx="22">
                  <c:v>12</c:v>
                </c:pt>
                <c:pt idx="23">
                  <c:v>21</c:v>
                </c:pt>
                <c:pt idx="24">
                  <c:v>1</c:v>
                </c:pt>
                <c:pt idx="25">
                  <c:v>5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25</c:v>
                </c:pt>
                <c:pt idx="30">
                  <c:v>15</c:v>
                </c:pt>
                <c:pt idx="31">
                  <c:v>12</c:v>
                </c:pt>
                <c:pt idx="32">
                  <c:v>1</c:v>
                </c:pt>
                <c:pt idx="33">
                  <c:v>4</c:v>
                </c:pt>
                <c:pt idx="34">
                  <c:v>9</c:v>
                </c:pt>
                <c:pt idx="35">
                  <c:v>8</c:v>
                </c:pt>
                <c:pt idx="36">
                  <c:v>15</c:v>
                </c:pt>
                <c:pt idx="37">
                  <c:v>10</c:v>
                </c:pt>
                <c:pt idx="38">
                  <c:v>21</c:v>
                </c:pt>
                <c:pt idx="39">
                  <c:v>8</c:v>
                </c:pt>
                <c:pt idx="40">
                  <c:v>5</c:v>
                </c:pt>
                <c:pt idx="41">
                  <c:v>1</c:v>
                </c:pt>
                <c:pt idx="42">
                  <c:v>10</c:v>
                </c:pt>
                <c:pt idx="43">
                  <c:v>5</c:v>
                </c:pt>
                <c:pt idx="44">
                  <c:v>10</c:v>
                </c:pt>
                <c:pt idx="45">
                  <c:v>1</c:v>
                </c:pt>
                <c:pt idx="46">
                  <c:v>5</c:v>
                </c:pt>
                <c:pt idx="47">
                  <c:v>4</c:v>
                </c:pt>
                <c:pt idx="48">
                  <c:v>5</c:v>
                </c:pt>
                <c:pt idx="49">
                  <c:v>15</c:v>
                </c:pt>
                <c:pt idx="50">
                  <c:v>9</c:v>
                </c:pt>
                <c:pt idx="51">
                  <c:v>6</c:v>
                </c:pt>
                <c:pt idx="52">
                  <c:v>5</c:v>
                </c:pt>
                <c:pt idx="53">
                  <c:v>5</c:v>
                </c:pt>
                <c:pt idx="54">
                  <c:v>7</c:v>
                </c:pt>
                <c:pt idx="55">
                  <c:v>5</c:v>
                </c:pt>
                <c:pt idx="56">
                  <c:v>22</c:v>
                </c:pt>
                <c:pt idx="57">
                  <c:v>8</c:v>
                </c:pt>
                <c:pt idx="58">
                  <c:v>17</c:v>
                </c:pt>
                <c:pt idx="59">
                  <c:v>1</c:v>
                </c:pt>
                <c:pt idx="60">
                  <c:v>18</c:v>
                </c:pt>
                <c:pt idx="61">
                  <c:v>14</c:v>
                </c:pt>
                <c:pt idx="62">
                  <c:v>1</c:v>
                </c:pt>
                <c:pt idx="63">
                  <c:v>10</c:v>
                </c:pt>
                <c:pt idx="64">
                  <c:v>5</c:v>
                </c:pt>
                <c:pt idx="65">
                  <c:v>5</c:v>
                </c:pt>
                <c:pt idx="66">
                  <c:v>4</c:v>
                </c:pt>
                <c:pt idx="67">
                  <c:v>8</c:v>
                </c:pt>
                <c:pt idx="68">
                  <c:v>1</c:v>
                </c:pt>
                <c:pt idx="69">
                  <c:v>10</c:v>
                </c:pt>
                <c:pt idx="70">
                  <c:v>5</c:v>
                </c:pt>
                <c:pt idx="71">
                  <c:v>5</c:v>
                </c:pt>
                <c:pt idx="72">
                  <c:v>4</c:v>
                </c:pt>
                <c:pt idx="73">
                  <c:v>8</c:v>
                </c:pt>
                <c:pt idx="74">
                  <c:v>8</c:v>
                </c:pt>
                <c:pt idx="75">
                  <c:v>5</c:v>
                </c:pt>
                <c:pt idx="76">
                  <c:v>8</c:v>
                </c:pt>
                <c:pt idx="77">
                  <c:v>4</c:v>
                </c:pt>
                <c:pt idx="78">
                  <c:v>7</c:v>
                </c:pt>
                <c:pt idx="79">
                  <c:v>10</c:v>
                </c:pt>
                <c:pt idx="80">
                  <c:v>1</c:v>
                </c:pt>
                <c:pt idx="81">
                  <c:v>18</c:v>
                </c:pt>
                <c:pt idx="82">
                  <c:v>31</c:v>
                </c:pt>
                <c:pt idx="83">
                  <c:v>5</c:v>
                </c:pt>
                <c:pt idx="84">
                  <c:v>5</c:v>
                </c:pt>
                <c:pt idx="85">
                  <c:v>28</c:v>
                </c:pt>
                <c:pt idx="86">
                  <c:v>17</c:v>
                </c:pt>
                <c:pt idx="87">
                  <c:v>25</c:v>
                </c:pt>
                <c:pt idx="88">
                  <c:v>9</c:v>
                </c:pt>
                <c:pt idx="89">
                  <c:v>20</c:v>
                </c:pt>
                <c:pt idx="9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E-48F3-BA8F-36731BBBAF85}"/>
            </c:ext>
          </c:extLst>
        </c:ser>
        <c:ser>
          <c:idx val="2"/>
          <c:order val="2"/>
          <c:tx>
            <c:strRef>
              <c:f>Sales!$D$2</c:f>
              <c:strCache>
                <c:ptCount val="1"/>
                <c:pt idx="0">
                  <c:v>NPK(50 kg/bag)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Sales!$D$3:$D$93</c:f>
              <c:numCache>
                <c:formatCode>General</c:formatCode>
                <c:ptCount val="9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1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6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5</c:v>
                </c:pt>
                <c:pt idx="24">
                  <c:v>4</c:v>
                </c:pt>
                <c:pt idx="25">
                  <c:v>6</c:v>
                </c:pt>
                <c:pt idx="26">
                  <c:v>1</c:v>
                </c:pt>
                <c:pt idx="27">
                  <c:v>4</c:v>
                </c:pt>
                <c:pt idx="28">
                  <c:v>7</c:v>
                </c:pt>
                <c:pt idx="29">
                  <c:v>3</c:v>
                </c:pt>
                <c:pt idx="30">
                  <c:v>6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7</c:v>
                </c:pt>
                <c:pt idx="35">
                  <c:v>3</c:v>
                </c:pt>
                <c:pt idx="36">
                  <c:v>6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5</c:v>
                </c:pt>
                <c:pt idx="49">
                  <c:v>4</c:v>
                </c:pt>
                <c:pt idx="50">
                  <c:v>6</c:v>
                </c:pt>
                <c:pt idx="51">
                  <c:v>7</c:v>
                </c:pt>
                <c:pt idx="52">
                  <c:v>6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5</c:v>
                </c:pt>
                <c:pt idx="57">
                  <c:v>5</c:v>
                </c:pt>
                <c:pt idx="58">
                  <c:v>7</c:v>
                </c:pt>
                <c:pt idx="59">
                  <c:v>2</c:v>
                </c:pt>
                <c:pt idx="60">
                  <c:v>4</c:v>
                </c:pt>
                <c:pt idx="61">
                  <c:v>2</c:v>
                </c:pt>
                <c:pt idx="62">
                  <c:v>5</c:v>
                </c:pt>
                <c:pt idx="63">
                  <c:v>4</c:v>
                </c:pt>
                <c:pt idx="64">
                  <c:v>6</c:v>
                </c:pt>
                <c:pt idx="65">
                  <c:v>7</c:v>
                </c:pt>
                <c:pt idx="66">
                  <c:v>6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5</c:v>
                </c:pt>
                <c:pt idx="71">
                  <c:v>5</c:v>
                </c:pt>
                <c:pt idx="72">
                  <c:v>1</c:v>
                </c:pt>
                <c:pt idx="73">
                  <c:v>5</c:v>
                </c:pt>
                <c:pt idx="74">
                  <c:v>4</c:v>
                </c:pt>
                <c:pt idx="75">
                  <c:v>4</c:v>
                </c:pt>
                <c:pt idx="76">
                  <c:v>1</c:v>
                </c:pt>
                <c:pt idx="77">
                  <c:v>3</c:v>
                </c:pt>
                <c:pt idx="78">
                  <c:v>1</c:v>
                </c:pt>
                <c:pt idx="79">
                  <c:v>4</c:v>
                </c:pt>
                <c:pt idx="80">
                  <c:v>1</c:v>
                </c:pt>
                <c:pt idx="81">
                  <c:v>5</c:v>
                </c:pt>
                <c:pt idx="82">
                  <c:v>5</c:v>
                </c:pt>
                <c:pt idx="83">
                  <c:v>2</c:v>
                </c:pt>
                <c:pt idx="84">
                  <c:v>3</c:v>
                </c:pt>
                <c:pt idx="85">
                  <c:v>6</c:v>
                </c:pt>
                <c:pt idx="86">
                  <c:v>3</c:v>
                </c:pt>
                <c:pt idx="87">
                  <c:v>5</c:v>
                </c:pt>
                <c:pt idx="88">
                  <c:v>7</c:v>
                </c:pt>
                <c:pt idx="89">
                  <c:v>4</c:v>
                </c:pt>
                <c:pt idx="9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EE-48F3-BA8F-36731BBBAF85}"/>
            </c:ext>
          </c:extLst>
        </c:ser>
        <c:ser>
          <c:idx val="3"/>
          <c:order val="3"/>
          <c:tx>
            <c:strRef>
              <c:f>Sales!$E$2</c:f>
              <c:strCache>
                <c:ptCount val="1"/>
                <c:pt idx="0">
                  <c:v>Cotton Seed Nawab Gold(1kg/packet)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Sales!$E$3:$E$93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1</c:v>
                </c:pt>
                <c:pt idx="46">
                  <c:v>4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1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2</c:v>
                </c:pt>
                <c:pt idx="70">
                  <c:v>3</c:v>
                </c:pt>
                <c:pt idx="71">
                  <c:v>4</c:v>
                </c:pt>
                <c:pt idx="72">
                  <c:v>1</c:v>
                </c:pt>
                <c:pt idx="73">
                  <c:v>3</c:v>
                </c:pt>
                <c:pt idx="74">
                  <c:v>4</c:v>
                </c:pt>
                <c:pt idx="75">
                  <c:v>1</c:v>
                </c:pt>
                <c:pt idx="76">
                  <c:v>4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4</c:v>
                </c:pt>
                <c:pt idx="89">
                  <c:v>1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EE-48F3-BA8F-36731BBBAF85}"/>
            </c:ext>
          </c:extLst>
        </c:ser>
        <c:ser>
          <c:idx val="4"/>
          <c:order val="4"/>
          <c:tx>
            <c:strRef>
              <c:f>Sales!$F$2</c:f>
              <c:strCache>
                <c:ptCount val="1"/>
                <c:pt idx="0">
                  <c:v>Cotton Seed Katha BG-II(1kg/packet)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Sales!$F$3:$F$93</c:f>
              <c:numCache>
                <c:formatCode>General</c:formatCode>
                <c:ptCount val="91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1</c:v>
                </c:pt>
                <c:pt idx="89">
                  <c:v>2</c:v>
                </c:pt>
                <c:pt idx="9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EE-48F3-BA8F-36731BBBAF85}"/>
            </c:ext>
          </c:extLst>
        </c:ser>
        <c:ser>
          <c:idx val="5"/>
          <c:order val="5"/>
          <c:tx>
            <c:strRef>
              <c:f>Sales!$G$2</c:f>
              <c:strCache>
                <c:ptCount val="1"/>
                <c:pt idx="0">
                  <c:v>Cotton Seed S-004(1kg/packet)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Sales!$G$3:$G$93</c:f>
              <c:numCache>
                <c:formatCode>General</c:formatCode>
                <c:ptCount val="91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4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4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EE-48F3-BA8F-36731BBBAF85}"/>
            </c:ext>
          </c:extLst>
        </c:ser>
        <c:ser>
          <c:idx val="6"/>
          <c:order val="6"/>
          <c:tx>
            <c:strRef>
              <c:f>Sales!$H$2</c:f>
              <c:strCache>
                <c:ptCount val="1"/>
                <c:pt idx="0">
                  <c:v>SSG SX-17 5kg(5kg/packet)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Sales!$H$3:$H$93</c:f>
              <c:numCache>
                <c:formatCode>General</c:formatCode>
                <c:ptCount val="91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4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4</c:v>
                </c:pt>
                <c:pt idx="9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EE-48F3-BA8F-36731BBBAF85}"/>
            </c:ext>
          </c:extLst>
        </c:ser>
        <c:ser>
          <c:idx val="7"/>
          <c:order val="7"/>
          <c:tx>
            <c:strRef>
              <c:f>Sales!$I$2</c:f>
              <c:strCache>
                <c:ptCount val="1"/>
                <c:pt idx="0">
                  <c:v>Menaka 71(100gm/packet)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Sales!$I$3:$I$93</c:f>
              <c:numCache>
                <c:formatCode>General</c:formatCode>
                <c:ptCount val="91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3</c:v>
                </c:pt>
                <c:pt idx="89">
                  <c:v>1</c:v>
                </c:pt>
                <c:pt idx="9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EE-48F3-BA8F-36731BBBAF85}"/>
            </c:ext>
          </c:extLst>
        </c:ser>
        <c:ser>
          <c:idx val="8"/>
          <c:order val="8"/>
          <c:tx>
            <c:strRef>
              <c:f>Sales!$J$2</c:f>
              <c:strCache>
                <c:ptCount val="1"/>
                <c:pt idx="0">
                  <c:v>Pandy CS ICHIBAN 700ML(50kg/packet)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Sales!$J$3:$J$93</c:f>
              <c:numCache>
                <c:formatCode>General</c:formatCode>
                <c:ptCount val="91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6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6</c:v>
                </c:pt>
                <c:pt idx="31">
                  <c:v>2</c:v>
                </c:pt>
                <c:pt idx="32">
                  <c:v>1</c:v>
                </c:pt>
                <c:pt idx="33">
                  <c:v>4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2</c:v>
                </c:pt>
                <c:pt idx="50">
                  <c:v>1</c:v>
                </c:pt>
                <c:pt idx="51">
                  <c:v>3</c:v>
                </c:pt>
                <c:pt idx="52">
                  <c:v>5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1</c:v>
                </c:pt>
                <c:pt idx="58">
                  <c:v>4</c:v>
                </c:pt>
                <c:pt idx="59">
                  <c:v>2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2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3</c:v>
                </c:pt>
                <c:pt idx="82">
                  <c:v>1</c:v>
                </c:pt>
                <c:pt idx="83">
                  <c:v>3</c:v>
                </c:pt>
                <c:pt idx="84">
                  <c:v>2</c:v>
                </c:pt>
                <c:pt idx="85">
                  <c:v>5</c:v>
                </c:pt>
                <c:pt idx="86">
                  <c:v>2</c:v>
                </c:pt>
                <c:pt idx="87">
                  <c:v>1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BEE-48F3-BA8F-36731BBBAF85}"/>
            </c:ext>
          </c:extLst>
        </c:ser>
        <c:ser>
          <c:idx val="9"/>
          <c:order val="9"/>
          <c:tx>
            <c:strRef>
              <c:f>Sales!$K$2</c:f>
              <c:strCache>
                <c:ptCount val="1"/>
                <c:pt idx="0">
                  <c:v>Missile Chloropyriphos 1.5%D.P 100 Gm(100gm/packet)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Sales!$K$3:$K$93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BEE-48F3-BA8F-36731BBBA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 cap="flat" cmpd="sng" algn="ctr">
              <a:solidFill>
                <a:schemeClr val="dk1">
                  <a:lumMod val="35000"/>
                  <a:lumOff val="65000"/>
                  <a:alpha val="82000"/>
                </a:schemeClr>
              </a:solidFill>
              <a:round/>
            </a:ln>
            <a:effectLst/>
          </c:spPr>
        </c:dropLines>
        <c:smooth val="0"/>
        <c:axId val="1847844783"/>
        <c:axId val="1847841903"/>
      </c:lineChart>
      <c:dateAx>
        <c:axId val="1847844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584750363091471"/>
              <c:y val="0.68431060413272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41903"/>
        <c:crosses val="autoZero"/>
        <c:auto val="1"/>
        <c:lblOffset val="100"/>
        <c:baseTimeUnit val="days"/>
      </c:dateAx>
      <c:valAx>
        <c:axId val="18478419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1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VOLUME</a:t>
                </a:r>
              </a:p>
            </c:rich>
          </c:tx>
          <c:layout>
            <c:manualLayout>
              <c:xMode val="edge"/>
              <c:yMode val="edge"/>
              <c:x val="1.1679263831694649E-2"/>
              <c:y val="0.2415735276544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1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447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 w="0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2.594388418764813E-2"/>
          <c:y val="0.72547318704765584"/>
          <c:w val="0.95257435995991679"/>
          <c:h val="0.24307285368522141"/>
        </c:manualLayout>
      </c:layout>
      <c:overlay val="0"/>
      <c:spPr>
        <a:solidFill>
          <a:srgbClr val="FFFF99"/>
        </a:solidFill>
        <a:ln>
          <a:solidFill>
            <a:schemeClr val="dk1">
              <a:lumMod val="35000"/>
              <a:lumOff val="65000"/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</a:t>
            </a:r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SALES</a:t>
            </a:r>
            <a:endParaRPr lang="en-US" sz="11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07687959271044"/>
          <c:y val="0.15674146617718773"/>
          <c:w val="0.81189476256753268"/>
          <c:h val="0.41217034658822543"/>
        </c:manualLayout>
      </c:layout>
      <c:barChart>
        <c:barDir val="col"/>
        <c:grouping val="clustered"/>
        <c:varyColors val="0"/>
        <c:ser>
          <c:idx val="0"/>
          <c:order val="0"/>
          <c:tx>
            <c:v>Avg. Sales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Inventory!$B$95:$K$95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Cotton Seed Katha BG-II</c:v>
                </c:pt>
                <c:pt idx="5">
                  <c:v>Cotton Seed S-004</c:v>
                </c:pt>
                <c:pt idx="6">
                  <c:v>SSG SX-17 5kg</c:v>
                </c:pt>
                <c:pt idx="7">
                  <c:v>Menaka 71</c:v>
                </c:pt>
                <c:pt idx="8">
                  <c:v>Pandy CS ICHIBAN 700ML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Sales!$B$94:$K$94</c:f>
              <c:numCache>
                <c:formatCode>0</c:formatCode>
                <c:ptCount val="10"/>
                <c:pt idx="0">
                  <c:v>10.747252747252746</c:v>
                </c:pt>
                <c:pt idx="1">
                  <c:v>9.8791208791208796</c:v>
                </c:pt>
                <c:pt idx="2">
                  <c:v>3.7472527472527473</c:v>
                </c:pt>
                <c:pt idx="3">
                  <c:v>2.0549450549450547</c:v>
                </c:pt>
                <c:pt idx="4">
                  <c:v>1.6923076923076923</c:v>
                </c:pt>
                <c:pt idx="5">
                  <c:v>1.6043956043956045</c:v>
                </c:pt>
                <c:pt idx="6">
                  <c:v>1.6373626373626373</c:v>
                </c:pt>
                <c:pt idx="7">
                  <c:v>1.6263736263736264</c:v>
                </c:pt>
                <c:pt idx="8">
                  <c:v>2.7692307692307692</c:v>
                </c:pt>
                <c:pt idx="9">
                  <c:v>1.6703296703296704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1-4AFC-BB7D-7E2817B067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0187743"/>
        <c:axId val="360202143"/>
      </c:barChart>
      <c:catAx>
        <c:axId val="36018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35855155318228898"/>
              <c:y val="0.94200939859738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02143"/>
        <c:crosses val="autoZero"/>
        <c:auto val="0"/>
        <c:lblAlgn val="ctr"/>
        <c:lblOffset val="100"/>
        <c:tickMarkSkip val="1"/>
        <c:noMultiLvlLbl val="0"/>
      </c:catAx>
      <c:valAx>
        <c:axId val="360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2.0238131153146089E-2"/>
              <c:y val="0.30136584578408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8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Purchase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Price Trend (SKU)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289961575408261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11258859213202"/>
          <c:y val="9.2003657913801495E-2"/>
          <c:w val="0.78726353370093871"/>
          <c:h val="0.43678697402643674"/>
        </c:manualLayout>
      </c:layout>
      <c:lineChart>
        <c:grouping val="standard"/>
        <c:varyColors val="0"/>
        <c:ser>
          <c:idx val="0"/>
          <c:order val="0"/>
          <c:tx>
            <c:strRef>
              <c:f>Purchase!$L$2</c:f>
              <c:strCache>
                <c:ptCount val="1"/>
                <c:pt idx="0">
                  <c:v>DAP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Purchase!$L$3:$L$93</c:f>
              <c:numCache>
                <c:formatCode>"₹"\ #,##0</c:formatCode>
                <c:ptCount val="91"/>
                <c:pt idx="0">
                  <c:v>1325</c:v>
                </c:pt>
                <c:pt idx="1">
                  <c:v>1325</c:v>
                </c:pt>
                <c:pt idx="2">
                  <c:v>1325</c:v>
                </c:pt>
                <c:pt idx="3">
                  <c:v>1325</c:v>
                </c:pt>
                <c:pt idx="4">
                  <c:v>1325</c:v>
                </c:pt>
                <c:pt idx="5">
                  <c:v>1325</c:v>
                </c:pt>
                <c:pt idx="6">
                  <c:v>1325</c:v>
                </c:pt>
                <c:pt idx="7">
                  <c:v>1325</c:v>
                </c:pt>
                <c:pt idx="8">
                  <c:v>1325</c:v>
                </c:pt>
                <c:pt idx="9">
                  <c:v>1325</c:v>
                </c:pt>
                <c:pt idx="10">
                  <c:v>1325</c:v>
                </c:pt>
                <c:pt idx="11">
                  <c:v>1325</c:v>
                </c:pt>
                <c:pt idx="12">
                  <c:v>1325</c:v>
                </c:pt>
                <c:pt idx="13">
                  <c:v>1325</c:v>
                </c:pt>
                <c:pt idx="14">
                  <c:v>1325</c:v>
                </c:pt>
                <c:pt idx="15">
                  <c:v>1325</c:v>
                </c:pt>
                <c:pt idx="16">
                  <c:v>1325</c:v>
                </c:pt>
                <c:pt idx="17">
                  <c:v>1325</c:v>
                </c:pt>
                <c:pt idx="18">
                  <c:v>1325</c:v>
                </c:pt>
                <c:pt idx="19">
                  <c:v>1325</c:v>
                </c:pt>
                <c:pt idx="20">
                  <c:v>1325</c:v>
                </c:pt>
                <c:pt idx="21">
                  <c:v>1325</c:v>
                </c:pt>
                <c:pt idx="22">
                  <c:v>1325</c:v>
                </c:pt>
                <c:pt idx="23">
                  <c:v>1325</c:v>
                </c:pt>
                <c:pt idx="24">
                  <c:v>1325</c:v>
                </c:pt>
                <c:pt idx="25">
                  <c:v>1325</c:v>
                </c:pt>
                <c:pt idx="26">
                  <c:v>1325</c:v>
                </c:pt>
                <c:pt idx="27">
                  <c:v>1325</c:v>
                </c:pt>
                <c:pt idx="28">
                  <c:v>1325</c:v>
                </c:pt>
                <c:pt idx="29">
                  <c:v>1325</c:v>
                </c:pt>
                <c:pt idx="30">
                  <c:v>1325</c:v>
                </c:pt>
                <c:pt idx="31">
                  <c:v>1325</c:v>
                </c:pt>
                <c:pt idx="32">
                  <c:v>1325</c:v>
                </c:pt>
                <c:pt idx="33">
                  <c:v>1325</c:v>
                </c:pt>
                <c:pt idx="34">
                  <c:v>1325</c:v>
                </c:pt>
                <c:pt idx="35">
                  <c:v>1325</c:v>
                </c:pt>
                <c:pt idx="36">
                  <c:v>1325</c:v>
                </c:pt>
                <c:pt idx="37">
                  <c:v>1325</c:v>
                </c:pt>
                <c:pt idx="38">
                  <c:v>1325</c:v>
                </c:pt>
                <c:pt idx="39">
                  <c:v>1325</c:v>
                </c:pt>
                <c:pt idx="40">
                  <c:v>1325</c:v>
                </c:pt>
                <c:pt idx="41">
                  <c:v>1325</c:v>
                </c:pt>
                <c:pt idx="42">
                  <c:v>1325</c:v>
                </c:pt>
                <c:pt idx="43">
                  <c:v>1325</c:v>
                </c:pt>
                <c:pt idx="44">
                  <c:v>1325</c:v>
                </c:pt>
                <c:pt idx="45">
                  <c:v>1325</c:v>
                </c:pt>
                <c:pt idx="46">
                  <c:v>1325</c:v>
                </c:pt>
                <c:pt idx="47">
                  <c:v>1325</c:v>
                </c:pt>
                <c:pt idx="48">
                  <c:v>1325</c:v>
                </c:pt>
                <c:pt idx="49">
                  <c:v>1325</c:v>
                </c:pt>
                <c:pt idx="50">
                  <c:v>1325</c:v>
                </c:pt>
                <c:pt idx="51">
                  <c:v>1325</c:v>
                </c:pt>
                <c:pt idx="52">
                  <c:v>1325</c:v>
                </c:pt>
                <c:pt idx="53">
                  <c:v>1325</c:v>
                </c:pt>
                <c:pt idx="54">
                  <c:v>1321</c:v>
                </c:pt>
                <c:pt idx="55">
                  <c:v>1321</c:v>
                </c:pt>
                <c:pt idx="56">
                  <c:v>1321</c:v>
                </c:pt>
                <c:pt idx="57">
                  <c:v>1321</c:v>
                </c:pt>
                <c:pt idx="58">
                  <c:v>1321</c:v>
                </c:pt>
                <c:pt idx="59">
                  <c:v>1321</c:v>
                </c:pt>
                <c:pt idx="60">
                  <c:v>1321</c:v>
                </c:pt>
                <c:pt idx="61">
                  <c:v>1321</c:v>
                </c:pt>
                <c:pt idx="62">
                  <c:v>1321</c:v>
                </c:pt>
                <c:pt idx="63">
                  <c:v>1321</c:v>
                </c:pt>
                <c:pt idx="64">
                  <c:v>1321</c:v>
                </c:pt>
                <c:pt idx="65">
                  <c:v>1321</c:v>
                </c:pt>
                <c:pt idx="66">
                  <c:v>1321</c:v>
                </c:pt>
                <c:pt idx="67">
                  <c:v>1321</c:v>
                </c:pt>
                <c:pt idx="68">
                  <c:v>1321</c:v>
                </c:pt>
                <c:pt idx="69">
                  <c:v>1321</c:v>
                </c:pt>
                <c:pt idx="70">
                  <c:v>1321</c:v>
                </c:pt>
                <c:pt idx="71">
                  <c:v>1321</c:v>
                </c:pt>
                <c:pt idx="72">
                  <c:v>1321</c:v>
                </c:pt>
                <c:pt idx="73">
                  <c:v>1321</c:v>
                </c:pt>
                <c:pt idx="74">
                  <c:v>1321</c:v>
                </c:pt>
                <c:pt idx="75">
                  <c:v>1321</c:v>
                </c:pt>
                <c:pt idx="76">
                  <c:v>1321</c:v>
                </c:pt>
                <c:pt idx="77">
                  <c:v>1321</c:v>
                </c:pt>
                <c:pt idx="78">
                  <c:v>1321</c:v>
                </c:pt>
                <c:pt idx="79">
                  <c:v>1321</c:v>
                </c:pt>
                <c:pt idx="80">
                  <c:v>1321</c:v>
                </c:pt>
                <c:pt idx="81">
                  <c:v>1321</c:v>
                </c:pt>
                <c:pt idx="82">
                  <c:v>1331</c:v>
                </c:pt>
                <c:pt idx="83">
                  <c:v>1331</c:v>
                </c:pt>
                <c:pt idx="84">
                  <c:v>1331</c:v>
                </c:pt>
                <c:pt idx="85">
                  <c:v>1331</c:v>
                </c:pt>
                <c:pt idx="86">
                  <c:v>1331</c:v>
                </c:pt>
                <c:pt idx="87">
                  <c:v>1331</c:v>
                </c:pt>
                <c:pt idx="88">
                  <c:v>1331</c:v>
                </c:pt>
                <c:pt idx="89">
                  <c:v>1331</c:v>
                </c:pt>
                <c:pt idx="90">
                  <c:v>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6-4E10-84EE-526825AF33B4}"/>
            </c:ext>
          </c:extLst>
        </c:ser>
        <c:ser>
          <c:idx val="1"/>
          <c:order val="1"/>
          <c:tx>
            <c:strRef>
              <c:f>Purchase!$M$2</c:f>
              <c:strCache>
                <c:ptCount val="1"/>
                <c:pt idx="0">
                  <c:v>Urea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Purchase!$M$3:$M$93</c:f>
              <c:numCache>
                <c:formatCode>"₹"\ #,##0</c:formatCode>
                <c:ptCount val="91"/>
                <c:pt idx="0">
                  <c:v>258</c:v>
                </c:pt>
                <c:pt idx="1">
                  <c:v>258</c:v>
                </c:pt>
                <c:pt idx="2">
                  <c:v>258</c:v>
                </c:pt>
                <c:pt idx="3">
                  <c:v>258</c:v>
                </c:pt>
                <c:pt idx="4">
                  <c:v>258</c:v>
                </c:pt>
                <c:pt idx="5">
                  <c:v>258</c:v>
                </c:pt>
                <c:pt idx="6">
                  <c:v>258</c:v>
                </c:pt>
                <c:pt idx="7">
                  <c:v>258</c:v>
                </c:pt>
                <c:pt idx="8">
                  <c:v>258</c:v>
                </c:pt>
                <c:pt idx="9">
                  <c:v>258</c:v>
                </c:pt>
                <c:pt idx="10">
                  <c:v>258</c:v>
                </c:pt>
                <c:pt idx="11">
                  <c:v>258</c:v>
                </c:pt>
                <c:pt idx="12">
                  <c:v>258</c:v>
                </c:pt>
                <c:pt idx="13">
                  <c:v>258</c:v>
                </c:pt>
                <c:pt idx="14">
                  <c:v>258</c:v>
                </c:pt>
                <c:pt idx="15">
                  <c:v>258</c:v>
                </c:pt>
                <c:pt idx="16">
                  <c:v>258</c:v>
                </c:pt>
                <c:pt idx="17">
                  <c:v>258</c:v>
                </c:pt>
                <c:pt idx="18">
                  <c:v>258</c:v>
                </c:pt>
                <c:pt idx="19">
                  <c:v>258</c:v>
                </c:pt>
                <c:pt idx="20">
                  <c:v>258</c:v>
                </c:pt>
                <c:pt idx="21">
                  <c:v>258</c:v>
                </c:pt>
                <c:pt idx="22">
                  <c:v>258</c:v>
                </c:pt>
                <c:pt idx="23">
                  <c:v>258</c:v>
                </c:pt>
                <c:pt idx="24">
                  <c:v>258</c:v>
                </c:pt>
                <c:pt idx="25">
                  <c:v>258</c:v>
                </c:pt>
                <c:pt idx="26">
                  <c:v>258</c:v>
                </c:pt>
                <c:pt idx="27">
                  <c:v>258</c:v>
                </c:pt>
                <c:pt idx="28">
                  <c:v>258</c:v>
                </c:pt>
                <c:pt idx="29">
                  <c:v>258</c:v>
                </c:pt>
                <c:pt idx="30">
                  <c:v>258</c:v>
                </c:pt>
                <c:pt idx="31">
                  <c:v>258</c:v>
                </c:pt>
                <c:pt idx="32">
                  <c:v>258</c:v>
                </c:pt>
                <c:pt idx="33">
                  <c:v>258</c:v>
                </c:pt>
                <c:pt idx="34">
                  <c:v>258</c:v>
                </c:pt>
                <c:pt idx="35">
                  <c:v>258</c:v>
                </c:pt>
                <c:pt idx="36">
                  <c:v>258</c:v>
                </c:pt>
                <c:pt idx="37">
                  <c:v>258</c:v>
                </c:pt>
                <c:pt idx="38">
                  <c:v>258</c:v>
                </c:pt>
                <c:pt idx="39">
                  <c:v>258</c:v>
                </c:pt>
                <c:pt idx="40">
                  <c:v>258</c:v>
                </c:pt>
                <c:pt idx="41">
                  <c:v>258</c:v>
                </c:pt>
                <c:pt idx="42">
                  <c:v>258</c:v>
                </c:pt>
                <c:pt idx="43">
                  <c:v>258</c:v>
                </c:pt>
                <c:pt idx="44">
                  <c:v>258</c:v>
                </c:pt>
                <c:pt idx="45">
                  <c:v>258</c:v>
                </c:pt>
                <c:pt idx="46">
                  <c:v>258</c:v>
                </c:pt>
                <c:pt idx="47">
                  <c:v>258</c:v>
                </c:pt>
                <c:pt idx="48">
                  <c:v>258</c:v>
                </c:pt>
                <c:pt idx="49">
                  <c:v>258</c:v>
                </c:pt>
                <c:pt idx="50">
                  <c:v>258</c:v>
                </c:pt>
                <c:pt idx="51">
                  <c:v>258</c:v>
                </c:pt>
                <c:pt idx="52">
                  <c:v>258</c:v>
                </c:pt>
                <c:pt idx="53">
                  <c:v>258</c:v>
                </c:pt>
                <c:pt idx="54">
                  <c:v>258</c:v>
                </c:pt>
                <c:pt idx="55">
                  <c:v>258</c:v>
                </c:pt>
                <c:pt idx="56">
                  <c:v>258</c:v>
                </c:pt>
                <c:pt idx="57">
                  <c:v>258</c:v>
                </c:pt>
                <c:pt idx="58">
                  <c:v>258</c:v>
                </c:pt>
                <c:pt idx="59">
                  <c:v>258</c:v>
                </c:pt>
                <c:pt idx="60">
                  <c:v>257</c:v>
                </c:pt>
                <c:pt idx="61">
                  <c:v>257</c:v>
                </c:pt>
                <c:pt idx="62">
                  <c:v>257</c:v>
                </c:pt>
                <c:pt idx="63">
                  <c:v>257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257</c:v>
                </c:pt>
                <c:pt idx="69">
                  <c:v>257</c:v>
                </c:pt>
                <c:pt idx="70">
                  <c:v>257</c:v>
                </c:pt>
                <c:pt idx="71">
                  <c:v>257</c:v>
                </c:pt>
                <c:pt idx="72">
                  <c:v>257</c:v>
                </c:pt>
                <c:pt idx="73">
                  <c:v>257</c:v>
                </c:pt>
                <c:pt idx="74">
                  <c:v>257</c:v>
                </c:pt>
                <c:pt idx="75">
                  <c:v>257</c:v>
                </c:pt>
                <c:pt idx="76">
                  <c:v>257</c:v>
                </c:pt>
                <c:pt idx="77">
                  <c:v>257</c:v>
                </c:pt>
                <c:pt idx="78">
                  <c:v>257</c:v>
                </c:pt>
                <c:pt idx="79">
                  <c:v>257</c:v>
                </c:pt>
                <c:pt idx="80">
                  <c:v>257</c:v>
                </c:pt>
                <c:pt idx="81">
                  <c:v>257</c:v>
                </c:pt>
                <c:pt idx="82">
                  <c:v>257</c:v>
                </c:pt>
                <c:pt idx="83">
                  <c:v>257</c:v>
                </c:pt>
                <c:pt idx="84">
                  <c:v>257</c:v>
                </c:pt>
                <c:pt idx="85">
                  <c:v>257</c:v>
                </c:pt>
                <c:pt idx="86">
                  <c:v>257</c:v>
                </c:pt>
                <c:pt idx="87">
                  <c:v>257</c:v>
                </c:pt>
                <c:pt idx="88">
                  <c:v>257</c:v>
                </c:pt>
                <c:pt idx="89">
                  <c:v>257</c:v>
                </c:pt>
                <c:pt idx="90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6-4E10-84EE-526825AF33B4}"/>
            </c:ext>
          </c:extLst>
        </c:ser>
        <c:ser>
          <c:idx val="2"/>
          <c:order val="2"/>
          <c:tx>
            <c:strRef>
              <c:f>Purchase!$N$2</c:f>
              <c:strCache>
                <c:ptCount val="1"/>
                <c:pt idx="0">
                  <c:v>NPK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Purchase!$N$3:$N$93</c:f>
              <c:numCache>
                <c:formatCode>"₹"\ #,##0</c:formatCode>
                <c:ptCount val="91"/>
                <c:pt idx="0">
                  <c:v>1181</c:v>
                </c:pt>
                <c:pt idx="1">
                  <c:v>1181</c:v>
                </c:pt>
                <c:pt idx="2">
                  <c:v>1181</c:v>
                </c:pt>
                <c:pt idx="3">
                  <c:v>1181</c:v>
                </c:pt>
                <c:pt idx="4">
                  <c:v>1181</c:v>
                </c:pt>
                <c:pt idx="5">
                  <c:v>1181</c:v>
                </c:pt>
                <c:pt idx="6">
                  <c:v>1181</c:v>
                </c:pt>
                <c:pt idx="7">
                  <c:v>1181</c:v>
                </c:pt>
                <c:pt idx="8">
                  <c:v>1181</c:v>
                </c:pt>
                <c:pt idx="9">
                  <c:v>1181</c:v>
                </c:pt>
                <c:pt idx="10">
                  <c:v>1181</c:v>
                </c:pt>
                <c:pt idx="11">
                  <c:v>1181</c:v>
                </c:pt>
                <c:pt idx="12">
                  <c:v>1181</c:v>
                </c:pt>
                <c:pt idx="13">
                  <c:v>1181</c:v>
                </c:pt>
                <c:pt idx="14">
                  <c:v>1181</c:v>
                </c:pt>
                <c:pt idx="15">
                  <c:v>1181</c:v>
                </c:pt>
                <c:pt idx="16">
                  <c:v>1181</c:v>
                </c:pt>
                <c:pt idx="17">
                  <c:v>1181</c:v>
                </c:pt>
                <c:pt idx="18">
                  <c:v>1181</c:v>
                </c:pt>
                <c:pt idx="19">
                  <c:v>1181</c:v>
                </c:pt>
                <c:pt idx="20">
                  <c:v>1181</c:v>
                </c:pt>
                <c:pt idx="21">
                  <c:v>1181</c:v>
                </c:pt>
                <c:pt idx="22">
                  <c:v>1181</c:v>
                </c:pt>
                <c:pt idx="23">
                  <c:v>1181</c:v>
                </c:pt>
                <c:pt idx="24">
                  <c:v>1181</c:v>
                </c:pt>
                <c:pt idx="25">
                  <c:v>1181</c:v>
                </c:pt>
                <c:pt idx="26">
                  <c:v>1181</c:v>
                </c:pt>
                <c:pt idx="27">
                  <c:v>1181</c:v>
                </c:pt>
                <c:pt idx="28">
                  <c:v>1181</c:v>
                </c:pt>
                <c:pt idx="29">
                  <c:v>1181</c:v>
                </c:pt>
                <c:pt idx="30">
                  <c:v>1181</c:v>
                </c:pt>
                <c:pt idx="31">
                  <c:v>1181</c:v>
                </c:pt>
                <c:pt idx="32">
                  <c:v>1181</c:v>
                </c:pt>
                <c:pt idx="33">
                  <c:v>1181</c:v>
                </c:pt>
                <c:pt idx="34">
                  <c:v>1181</c:v>
                </c:pt>
                <c:pt idx="35">
                  <c:v>1181</c:v>
                </c:pt>
                <c:pt idx="36">
                  <c:v>1181</c:v>
                </c:pt>
                <c:pt idx="37">
                  <c:v>1181</c:v>
                </c:pt>
                <c:pt idx="38">
                  <c:v>1181</c:v>
                </c:pt>
                <c:pt idx="39">
                  <c:v>1181</c:v>
                </c:pt>
                <c:pt idx="40">
                  <c:v>1181</c:v>
                </c:pt>
                <c:pt idx="41">
                  <c:v>1181</c:v>
                </c:pt>
                <c:pt idx="42">
                  <c:v>1181</c:v>
                </c:pt>
                <c:pt idx="43">
                  <c:v>1181</c:v>
                </c:pt>
                <c:pt idx="44">
                  <c:v>1181</c:v>
                </c:pt>
                <c:pt idx="45">
                  <c:v>1181</c:v>
                </c:pt>
                <c:pt idx="46">
                  <c:v>1181</c:v>
                </c:pt>
                <c:pt idx="47">
                  <c:v>1181</c:v>
                </c:pt>
                <c:pt idx="48">
                  <c:v>1181</c:v>
                </c:pt>
                <c:pt idx="49">
                  <c:v>1181</c:v>
                </c:pt>
                <c:pt idx="50">
                  <c:v>1181</c:v>
                </c:pt>
                <c:pt idx="51">
                  <c:v>1181</c:v>
                </c:pt>
                <c:pt idx="52">
                  <c:v>1181</c:v>
                </c:pt>
                <c:pt idx="53">
                  <c:v>1181</c:v>
                </c:pt>
                <c:pt idx="54">
                  <c:v>1181</c:v>
                </c:pt>
                <c:pt idx="55">
                  <c:v>1181</c:v>
                </c:pt>
                <c:pt idx="56">
                  <c:v>1181</c:v>
                </c:pt>
                <c:pt idx="57">
                  <c:v>1181</c:v>
                </c:pt>
                <c:pt idx="58">
                  <c:v>1181</c:v>
                </c:pt>
                <c:pt idx="59">
                  <c:v>1181</c:v>
                </c:pt>
                <c:pt idx="60">
                  <c:v>1181</c:v>
                </c:pt>
                <c:pt idx="61">
                  <c:v>1181</c:v>
                </c:pt>
                <c:pt idx="62">
                  <c:v>1181</c:v>
                </c:pt>
                <c:pt idx="63">
                  <c:v>1181</c:v>
                </c:pt>
                <c:pt idx="64">
                  <c:v>1181</c:v>
                </c:pt>
                <c:pt idx="65">
                  <c:v>1181</c:v>
                </c:pt>
                <c:pt idx="66">
                  <c:v>1181</c:v>
                </c:pt>
                <c:pt idx="67">
                  <c:v>1181</c:v>
                </c:pt>
                <c:pt idx="68">
                  <c:v>1181</c:v>
                </c:pt>
                <c:pt idx="69">
                  <c:v>1181</c:v>
                </c:pt>
                <c:pt idx="70">
                  <c:v>1181</c:v>
                </c:pt>
                <c:pt idx="71">
                  <c:v>1181</c:v>
                </c:pt>
                <c:pt idx="72">
                  <c:v>1181</c:v>
                </c:pt>
                <c:pt idx="73">
                  <c:v>1181</c:v>
                </c:pt>
                <c:pt idx="74">
                  <c:v>1181</c:v>
                </c:pt>
                <c:pt idx="75">
                  <c:v>1181</c:v>
                </c:pt>
                <c:pt idx="76">
                  <c:v>1181</c:v>
                </c:pt>
                <c:pt idx="77">
                  <c:v>1181</c:v>
                </c:pt>
                <c:pt idx="78">
                  <c:v>1181</c:v>
                </c:pt>
                <c:pt idx="79">
                  <c:v>1181</c:v>
                </c:pt>
                <c:pt idx="80">
                  <c:v>1181</c:v>
                </c:pt>
                <c:pt idx="81">
                  <c:v>1181</c:v>
                </c:pt>
                <c:pt idx="82">
                  <c:v>1178</c:v>
                </c:pt>
                <c:pt idx="83">
                  <c:v>1178</c:v>
                </c:pt>
                <c:pt idx="84">
                  <c:v>1178</c:v>
                </c:pt>
                <c:pt idx="85">
                  <c:v>1178</c:v>
                </c:pt>
                <c:pt idx="86">
                  <c:v>1178</c:v>
                </c:pt>
                <c:pt idx="87">
                  <c:v>1178</c:v>
                </c:pt>
                <c:pt idx="88">
                  <c:v>1178</c:v>
                </c:pt>
                <c:pt idx="89">
                  <c:v>1178</c:v>
                </c:pt>
                <c:pt idx="90">
                  <c:v>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F6-4E10-84EE-526825AF33B4}"/>
            </c:ext>
          </c:extLst>
        </c:ser>
        <c:ser>
          <c:idx val="3"/>
          <c:order val="3"/>
          <c:tx>
            <c:strRef>
              <c:f>Purchase!$O$2</c:f>
              <c:strCache>
                <c:ptCount val="1"/>
                <c:pt idx="0">
                  <c:v>Cotton Seed Nawab Gold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Purchase!$O$3:$O$93</c:f>
              <c:numCache>
                <c:formatCode>"₹"\ #,##0</c:formatCode>
                <c:ptCount val="91"/>
                <c:pt idx="0">
                  <c:v>825</c:v>
                </c:pt>
                <c:pt idx="1">
                  <c:v>825</c:v>
                </c:pt>
                <c:pt idx="2">
                  <c:v>825</c:v>
                </c:pt>
                <c:pt idx="3">
                  <c:v>825</c:v>
                </c:pt>
                <c:pt idx="4">
                  <c:v>825</c:v>
                </c:pt>
                <c:pt idx="5">
                  <c:v>825</c:v>
                </c:pt>
                <c:pt idx="6">
                  <c:v>825</c:v>
                </c:pt>
                <c:pt idx="7">
                  <c:v>825</c:v>
                </c:pt>
                <c:pt idx="8">
                  <c:v>825</c:v>
                </c:pt>
                <c:pt idx="9">
                  <c:v>825</c:v>
                </c:pt>
                <c:pt idx="10">
                  <c:v>825</c:v>
                </c:pt>
                <c:pt idx="11">
                  <c:v>825</c:v>
                </c:pt>
                <c:pt idx="12">
                  <c:v>825</c:v>
                </c:pt>
                <c:pt idx="13">
                  <c:v>825</c:v>
                </c:pt>
                <c:pt idx="14">
                  <c:v>825</c:v>
                </c:pt>
                <c:pt idx="15">
                  <c:v>825</c:v>
                </c:pt>
                <c:pt idx="16">
                  <c:v>825</c:v>
                </c:pt>
                <c:pt idx="17">
                  <c:v>825</c:v>
                </c:pt>
                <c:pt idx="18">
                  <c:v>825</c:v>
                </c:pt>
                <c:pt idx="19">
                  <c:v>825</c:v>
                </c:pt>
                <c:pt idx="20">
                  <c:v>825</c:v>
                </c:pt>
                <c:pt idx="21">
                  <c:v>825</c:v>
                </c:pt>
                <c:pt idx="22">
                  <c:v>825</c:v>
                </c:pt>
                <c:pt idx="23">
                  <c:v>825</c:v>
                </c:pt>
                <c:pt idx="24">
                  <c:v>825</c:v>
                </c:pt>
                <c:pt idx="25">
                  <c:v>825</c:v>
                </c:pt>
                <c:pt idx="26">
                  <c:v>825</c:v>
                </c:pt>
                <c:pt idx="27">
                  <c:v>825</c:v>
                </c:pt>
                <c:pt idx="28">
                  <c:v>825</c:v>
                </c:pt>
                <c:pt idx="29">
                  <c:v>825</c:v>
                </c:pt>
                <c:pt idx="30">
                  <c:v>825</c:v>
                </c:pt>
                <c:pt idx="31">
                  <c:v>825</c:v>
                </c:pt>
                <c:pt idx="32">
                  <c:v>825</c:v>
                </c:pt>
                <c:pt idx="33">
                  <c:v>825</c:v>
                </c:pt>
                <c:pt idx="34">
                  <c:v>825</c:v>
                </c:pt>
                <c:pt idx="35">
                  <c:v>825</c:v>
                </c:pt>
                <c:pt idx="36">
                  <c:v>825</c:v>
                </c:pt>
                <c:pt idx="37">
                  <c:v>825</c:v>
                </c:pt>
                <c:pt idx="38">
                  <c:v>825</c:v>
                </c:pt>
                <c:pt idx="39">
                  <c:v>825</c:v>
                </c:pt>
                <c:pt idx="40">
                  <c:v>825</c:v>
                </c:pt>
                <c:pt idx="41">
                  <c:v>825</c:v>
                </c:pt>
                <c:pt idx="42">
                  <c:v>825</c:v>
                </c:pt>
                <c:pt idx="43">
                  <c:v>825</c:v>
                </c:pt>
                <c:pt idx="44">
                  <c:v>825</c:v>
                </c:pt>
                <c:pt idx="45">
                  <c:v>825</c:v>
                </c:pt>
                <c:pt idx="46">
                  <c:v>825</c:v>
                </c:pt>
                <c:pt idx="47">
                  <c:v>825</c:v>
                </c:pt>
                <c:pt idx="48">
                  <c:v>825</c:v>
                </c:pt>
                <c:pt idx="49">
                  <c:v>825</c:v>
                </c:pt>
                <c:pt idx="50">
                  <c:v>825</c:v>
                </c:pt>
                <c:pt idx="51">
                  <c:v>825</c:v>
                </c:pt>
                <c:pt idx="52">
                  <c:v>825</c:v>
                </c:pt>
                <c:pt idx="53">
                  <c:v>825</c:v>
                </c:pt>
                <c:pt idx="54">
                  <c:v>825</c:v>
                </c:pt>
                <c:pt idx="55">
                  <c:v>825</c:v>
                </c:pt>
                <c:pt idx="56">
                  <c:v>825</c:v>
                </c:pt>
                <c:pt idx="57">
                  <c:v>825</c:v>
                </c:pt>
                <c:pt idx="58">
                  <c:v>825</c:v>
                </c:pt>
                <c:pt idx="59">
                  <c:v>825</c:v>
                </c:pt>
                <c:pt idx="60">
                  <c:v>825</c:v>
                </c:pt>
                <c:pt idx="61">
                  <c:v>825</c:v>
                </c:pt>
                <c:pt idx="62">
                  <c:v>825</c:v>
                </c:pt>
                <c:pt idx="63">
                  <c:v>825</c:v>
                </c:pt>
                <c:pt idx="64">
                  <c:v>825</c:v>
                </c:pt>
                <c:pt idx="65">
                  <c:v>825</c:v>
                </c:pt>
                <c:pt idx="66">
                  <c:v>825</c:v>
                </c:pt>
                <c:pt idx="67">
                  <c:v>825</c:v>
                </c:pt>
                <c:pt idx="68">
                  <c:v>825</c:v>
                </c:pt>
                <c:pt idx="69">
                  <c:v>825</c:v>
                </c:pt>
                <c:pt idx="70">
                  <c:v>825</c:v>
                </c:pt>
                <c:pt idx="71">
                  <c:v>825</c:v>
                </c:pt>
                <c:pt idx="72">
                  <c:v>825</c:v>
                </c:pt>
                <c:pt idx="73">
                  <c:v>825</c:v>
                </c:pt>
                <c:pt idx="74">
                  <c:v>825</c:v>
                </c:pt>
                <c:pt idx="75">
                  <c:v>825</c:v>
                </c:pt>
                <c:pt idx="76">
                  <c:v>825</c:v>
                </c:pt>
                <c:pt idx="77">
                  <c:v>825</c:v>
                </c:pt>
                <c:pt idx="78">
                  <c:v>825</c:v>
                </c:pt>
                <c:pt idx="79">
                  <c:v>825</c:v>
                </c:pt>
                <c:pt idx="80">
                  <c:v>825</c:v>
                </c:pt>
                <c:pt idx="81">
                  <c:v>825</c:v>
                </c:pt>
                <c:pt idx="82">
                  <c:v>825</c:v>
                </c:pt>
                <c:pt idx="83">
                  <c:v>825</c:v>
                </c:pt>
                <c:pt idx="84">
                  <c:v>825</c:v>
                </c:pt>
                <c:pt idx="85">
                  <c:v>825</c:v>
                </c:pt>
                <c:pt idx="86">
                  <c:v>825</c:v>
                </c:pt>
                <c:pt idx="87">
                  <c:v>825</c:v>
                </c:pt>
                <c:pt idx="88">
                  <c:v>825</c:v>
                </c:pt>
                <c:pt idx="89">
                  <c:v>825</c:v>
                </c:pt>
                <c:pt idx="90">
                  <c:v>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F6-4E10-84EE-526825AF33B4}"/>
            </c:ext>
          </c:extLst>
        </c:ser>
        <c:ser>
          <c:idx val="4"/>
          <c:order val="4"/>
          <c:tx>
            <c:strRef>
              <c:f>Purchase!$P$2</c:f>
              <c:strCache>
                <c:ptCount val="1"/>
                <c:pt idx="0">
                  <c:v>Cotton Seed Katha BG-II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Purchase!$P$3:$P$93</c:f>
              <c:numCache>
                <c:formatCode>"₹"\ #,##0</c:formatCode>
                <c:ptCount val="91"/>
                <c:pt idx="0">
                  <c:v>730</c:v>
                </c:pt>
                <c:pt idx="1">
                  <c:v>730</c:v>
                </c:pt>
                <c:pt idx="2">
                  <c:v>730</c:v>
                </c:pt>
                <c:pt idx="3">
                  <c:v>730</c:v>
                </c:pt>
                <c:pt idx="4">
                  <c:v>730</c:v>
                </c:pt>
                <c:pt idx="5">
                  <c:v>730</c:v>
                </c:pt>
                <c:pt idx="6">
                  <c:v>730</c:v>
                </c:pt>
                <c:pt idx="7">
                  <c:v>730</c:v>
                </c:pt>
                <c:pt idx="8">
                  <c:v>730</c:v>
                </c:pt>
                <c:pt idx="9">
                  <c:v>730</c:v>
                </c:pt>
                <c:pt idx="10">
                  <c:v>730</c:v>
                </c:pt>
                <c:pt idx="11">
                  <c:v>730</c:v>
                </c:pt>
                <c:pt idx="12">
                  <c:v>730</c:v>
                </c:pt>
                <c:pt idx="13">
                  <c:v>730</c:v>
                </c:pt>
                <c:pt idx="14">
                  <c:v>730</c:v>
                </c:pt>
                <c:pt idx="15">
                  <c:v>730</c:v>
                </c:pt>
                <c:pt idx="16">
                  <c:v>730</c:v>
                </c:pt>
                <c:pt idx="17">
                  <c:v>730</c:v>
                </c:pt>
                <c:pt idx="18">
                  <c:v>730</c:v>
                </c:pt>
                <c:pt idx="19">
                  <c:v>730</c:v>
                </c:pt>
                <c:pt idx="20">
                  <c:v>730</c:v>
                </c:pt>
                <c:pt idx="21">
                  <c:v>730</c:v>
                </c:pt>
                <c:pt idx="22">
                  <c:v>730</c:v>
                </c:pt>
                <c:pt idx="23">
                  <c:v>730</c:v>
                </c:pt>
                <c:pt idx="24">
                  <c:v>730</c:v>
                </c:pt>
                <c:pt idx="25">
                  <c:v>730</c:v>
                </c:pt>
                <c:pt idx="26">
                  <c:v>730</c:v>
                </c:pt>
                <c:pt idx="27">
                  <c:v>730</c:v>
                </c:pt>
                <c:pt idx="28">
                  <c:v>730</c:v>
                </c:pt>
                <c:pt idx="29">
                  <c:v>730</c:v>
                </c:pt>
                <c:pt idx="30">
                  <c:v>730</c:v>
                </c:pt>
                <c:pt idx="31">
                  <c:v>730</c:v>
                </c:pt>
                <c:pt idx="32">
                  <c:v>730</c:v>
                </c:pt>
                <c:pt idx="33">
                  <c:v>730</c:v>
                </c:pt>
                <c:pt idx="34">
                  <c:v>730</c:v>
                </c:pt>
                <c:pt idx="35">
                  <c:v>730</c:v>
                </c:pt>
                <c:pt idx="36">
                  <c:v>730</c:v>
                </c:pt>
                <c:pt idx="37">
                  <c:v>730</c:v>
                </c:pt>
                <c:pt idx="38">
                  <c:v>730</c:v>
                </c:pt>
                <c:pt idx="39">
                  <c:v>730</c:v>
                </c:pt>
                <c:pt idx="40">
                  <c:v>730</c:v>
                </c:pt>
                <c:pt idx="41">
                  <c:v>730</c:v>
                </c:pt>
                <c:pt idx="42">
                  <c:v>730</c:v>
                </c:pt>
                <c:pt idx="43">
                  <c:v>730</c:v>
                </c:pt>
                <c:pt idx="44">
                  <c:v>730</c:v>
                </c:pt>
                <c:pt idx="45">
                  <c:v>730</c:v>
                </c:pt>
                <c:pt idx="46">
                  <c:v>730</c:v>
                </c:pt>
                <c:pt idx="47">
                  <c:v>730</c:v>
                </c:pt>
                <c:pt idx="48">
                  <c:v>730</c:v>
                </c:pt>
                <c:pt idx="49">
                  <c:v>730</c:v>
                </c:pt>
                <c:pt idx="50">
                  <c:v>730</c:v>
                </c:pt>
                <c:pt idx="51">
                  <c:v>730</c:v>
                </c:pt>
                <c:pt idx="52">
                  <c:v>730</c:v>
                </c:pt>
                <c:pt idx="53">
                  <c:v>730</c:v>
                </c:pt>
                <c:pt idx="54">
                  <c:v>730</c:v>
                </c:pt>
                <c:pt idx="55">
                  <c:v>730</c:v>
                </c:pt>
                <c:pt idx="56">
                  <c:v>730</c:v>
                </c:pt>
                <c:pt idx="57">
                  <c:v>730</c:v>
                </c:pt>
                <c:pt idx="58">
                  <c:v>730</c:v>
                </c:pt>
                <c:pt idx="59">
                  <c:v>730</c:v>
                </c:pt>
                <c:pt idx="60">
                  <c:v>730</c:v>
                </c:pt>
                <c:pt idx="61">
                  <c:v>730</c:v>
                </c:pt>
                <c:pt idx="62">
                  <c:v>730</c:v>
                </c:pt>
                <c:pt idx="63">
                  <c:v>730</c:v>
                </c:pt>
                <c:pt idx="64">
                  <c:v>730</c:v>
                </c:pt>
                <c:pt idx="65">
                  <c:v>730</c:v>
                </c:pt>
                <c:pt idx="66">
                  <c:v>730</c:v>
                </c:pt>
                <c:pt idx="67">
                  <c:v>730</c:v>
                </c:pt>
                <c:pt idx="68">
                  <c:v>730</c:v>
                </c:pt>
                <c:pt idx="69">
                  <c:v>730</c:v>
                </c:pt>
                <c:pt idx="70">
                  <c:v>730</c:v>
                </c:pt>
                <c:pt idx="71">
                  <c:v>730</c:v>
                </c:pt>
                <c:pt idx="72">
                  <c:v>730</c:v>
                </c:pt>
                <c:pt idx="73">
                  <c:v>730</c:v>
                </c:pt>
                <c:pt idx="74">
                  <c:v>730</c:v>
                </c:pt>
                <c:pt idx="75">
                  <c:v>730</c:v>
                </c:pt>
                <c:pt idx="76">
                  <c:v>730</c:v>
                </c:pt>
                <c:pt idx="77">
                  <c:v>730</c:v>
                </c:pt>
                <c:pt idx="78">
                  <c:v>730</c:v>
                </c:pt>
                <c:pt idx="79">
                  <c:v>730</c:v>
                </c:pt>
                <c:pt idx="80">
                  <c:v>730</c:v>
                </c:pt>
                <c:pt idx="81">
                  <c:v>730</c:v>
                </c:pt>
                <c:pt idx="82">
                  <c:v>730</c:v>
                </c:pt>
                <c:pt idx="83">
                  <c:v>730</c:v>
                </c:pt>
                <c:pt idx="84">
                  <c:v>730</c:v>
                </c:pt>
                <c:pt idx="85">
                  <c:v>730</c:v>
                </c:pt>
                <c:pt idx="86">
                  <c:v>730</c:v>
                </c:pt>
                <c:pt idx="87">
                  <c:v>730</c:v>
                </c:pt>
                <c:pt idx="88">
                  <c:v>730</c:v>
                </c:pt>
                <c:pt idx="89">
                  <c:v>730</c:v>
                </c:pt>
                <c:pt idx="90">
                  <c:v>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F6-4E10-84EE-526825AF33B4}"/>
            </c:ext>
          </c:extLst>
        </c:ser>
        <c:ser>
          <c:idx val="5"/>
          <c:order val="5"/>
          <c:tx>
            <c:strRef>
              <c:f>Purchase!$Q$2</c:f>
              <c:strCache>
                <c:ptCount val="1"/>
                <c:pt idx="0">
                  <c:v>Cotton Seed S-004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Purchase!$Q$3:$Q$93</c:f>
              <c:numCache>
                <c:formatCode>"₹"\ #,##0</c:formatCode>
                <c:ptCount val="91"/>
                <c:pt idx="0">
                  <c:v>825</c:v>
                </c:pt>
                <c:pt idx="1">
                  <c:v>825</c:v>
                </c:pt>
                <c:pt idx="2">
                  <c:v>825</c:v>
                </c:pt>
                <c:pt idx="3">
                  <c:v>825</c:v>
                </c:pt>
                <c:pt idx="4">
                  <c:v>825</c:v>
                </c:pt>
                <c:pt idx="5">
                  <c:v>825</c:v>
                </c:pt>
                <c:pt idx="6">
                  <c:v>825</c:v>
                </c:pt>
                <c:pt idx="7">
                  <c:v>825</c:v>
                </c:pt>
                <c:pt idx="8">
                  <c:v>825</c:v>
                </c:pt>
                <c:pt idx="9">
                  <c:v>825</c:v>
                </c:pt>
                <c:pt idx="10">
                  <c:v>825</c:v>
                </c:pt>
                <c:pt idx="11">
                  <c:v>825</c:v>
                </c:pt>
                <c:pt idx="12">
                  <c:v>825</c:v>
                </c:pt>
                <c:pt idx="13">
                  <c:v>825</c:v>
                </c:pt>
                <c:pt idx="14">
                  <c:v>825</c:v>
                </c:pt>
                <c:pt idx="15">
                  <c:v>825</c:v>
                </c:pt>
                <c:pt idx="16">
                  <c:v>825</c:v>
                </c:pt>
                <c:pt idx="17">
                  <c:v>825</c:v>
                </c:pt>
                <c:pt idx="18">
                  <c:v>825</c:v>
                </c:pt>
                <c:pt idx="19">
                  <c:v>825</c:v>
                </c:pt>
                <c:pt idx="20">
                  <c:v>825</c:v>
                </c:pt>
                <c:pt idx="21">
                  <c:v>825</c:v>
                </c:pt>
                <c:pt idx="22">
                  <c:v>825</c:v>
                </c:pt>
                <c:pt idx="23">
                  <c:v>825</c:v>
                </c:pt>
                <c:pt idx="24">
                  <c:v>825</c:v>
                </c:pt>
                <c:pt idx="25">
                  <c:v>825</c:v>
                </c:pt>
                <c:pt idx="26">
                  <c:v>825</c:v>
                </c:pt>
                <c:pt idx="27">
                  <c:v>825</c:v>
                </c:pt>
                <c:pt idx="28">
                  <c:v>825</c:v>
                </c:pt>
                <c:pt idx="29">
                  <c:v>825</c:v>
                </c:pt>
                <c:pt idx="30">
                  <c:v>825</c:v>
                </c:pt>
                <c:pt idx="31">
                  <c:v>825</c:v>
                </c:pt>
                <c:pt idx="32">
                  <c:v>825</c:v>
                </c:pt>
                <c:pt idx="33">
                  <c:v>825</c:v>
                </c:pt>
                <c:pt idx="34">
                  <c:v>825</c:v>
                </c:pt>
                <c:pt idx="35">
                  <c:v>825</c:v>
                </c:pt>
                <c:pt idx="36">
                  <c:v>825</c:v>
                </c:pt>
                <c:pt idx="37">
                  <c:v>825</c:v>
                </c:pt>
                <c:pt idx="38">
                  <c:v>825</c:v>
                </c:pt>
                <c:pt idx="39">
                  <c:v>825</c:v>
                </c:pt>
                <c:pt idx="40">
                  <c:v>825</c:v>
                </c:pt>
                <c:pt idx="41">
                  <c:v>825</c:v>
                </c:pt>
                <c:pt idx="42">
                  <c:v>825</c:v>
                </c:pt>
                <c:pt idx="43">
                  <c:v>825</c:v>
                </c:pt>
                <c:pt idx="44">
                  <c:v>825</c:v>
                </c:pt>
                <c:pt idx="45">
                  <c:v>825</c:v>
                </c:pt>
                <c:pt idx="46">
                  <c:v>825</c:v>
                </c:pt>
                <c:pt idx="47">
                  <c:v>825</c:v>
                </c:pt>
                <c:pt idx="48">
                  <c:v>825</c:v>
                </c:pt>
                <c:pt idx="49">
                  <c:v>825</c:v>
                </c:pt>
                <c:pt idx="50">
                  <c:v>825</c:v>
                </c:pt>
                <c:pt idx="51">
                  <c:v>825</c:v>
                </c:pt>
                <c:pt idx="52">
                  <c:v>825</c:v>
                </c:pt>
                <c:pt idx="53">
                  <c:v>825</c:v>
                </c:pt>
                <c:pt idx="54">
                  <c:v>825</c:v>
                </c:pt>
                <c:pt idx="55">
                  <c:v>825</c:v>
                </c:pt>
                <c:pt idx="56">
                  <c:v>825</c:v>
                </c:pt>
                <c:pt idx="57">
                  <c:v>825</c:v>
                </c:pt>
                <c:pt idx="58">
                  <c:v>825</c:v>
                </c:pt>
                <c:pt idx="59">
                  <c:v>825</c:v>
                </c:pt>
                <c:pt idx="60">
                  <c:v>825</c:v>
                </c:pt>
                <c:pt idx="61">
                  <c:v>825</c:v>
                </c:pt>
                <c:pt idx="62">
                  <c:v>825</c:v>
                </c:pt>
                <c:pt idx="63">
                  <c:v>825</c:v>
                </c:pt>
                <c:pt idx="64">
                  <c:v>825</c:v>
                </c:pt>
                <c:pt idx="65">
                  <c:v>825</c:v>
                </c:pt>
                <c:pt idx="66">
                  <c:v>825</c:v>
                </c:pt>
                <c:pt idx="67">
                  <c:v>825</c:v>
                </c:pt>
                <c:pt idx="68">
                  <c:v>825</c:v>
                </c:pt>
                <c:pt idx="69">
                  <c:v>825</c:v>
                </c:pt>
                <c:pt idx="70">
                  <c:v>825</c:v>
                </c:pt>
                <c:pt idx="71">
                  <c:v>825</c:v>
                </c:pt>
                <c:pt idx="72">
                  <c:v>825</c:v>
                </c:pt>
                <c:pt idx="73">
                  <c:v>825</c:v>
                </c:pt>
                <c:pt idx="74">
                  <c:v>825</c:v>
                </c:pt>
                <c:pt idx="75">
                  <c:v>825</c:v>
                </c:pt>
                <c:pt idx="76">
                  <c:v>825</c:v>
                </c:pt>
                <c:pt idx="77">
                  <c:v>825</c:v>
                </c:pt>
                <c:pt idx="78">
                  <c:v>825</c:v>
                </c:pt>
                <c:pt idx="79">
                  <c:v>825</c:v>
                </c:pt>
                <c:pt idx="80">
                  <c:v>825</c:v>
                </c:pt>
                <c:pt idx="81">
                  <c:v>825</c:v>
                </c:pt>
                <c:pt idx="82">
                  <c:v>825</c:v>
                </c:pt>
                <c:pt idx="83">
                  <c:v>825</c:v>
                </c:pt>
                <c:pt idx="84">
                  <c:v>825</c:v>
                </c:pt>
                <c:pt idx="85">
                  <c:v>825</c:v>
                </c:pt>
                <c:pt idx="86">
                  <c:v>825</c:v>
                </c:pt>
                <c:pt idx="87">
                  <c:v>825</c:v>
                </c:pt>
                <c:pt idx="88">
                  <c:v>825</c:v>
                </c:pt>
                <c:pt idx="89">
                  <c:v>825</c:v>
                </c:pt>
                <c:pt idx="90">
                  <c:v>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F6-4E10-84EE-526825AF33B4}"/>
            </c:ext>
          </c:extLst>
        </c:ser>
        <c:ser>
          <c:idx val="6"/>
          <c:order val="6"/>
          <c:tx>
            <c:strRef>
              <c:f>Purchase!$R$2</c:f>
              <c:strCache>
                <c:ptCount val="1"/>
                <c:pt idx="0">
                  <c:v>SSG SX-17 5kg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Purchase!$R$3:$R$93</c:f>
              <c:numCache>
                <c:formatCode>"₹"\ #,##0</c:formatCode>
                <c:ptCount val="91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  <c:pt idx="4">
                  <c:v>550</c:v>
                </c:pt>
                <c:pt idx="5">
                  <c:v>550</c:v>
                </c:pt>
                <c:pt idx="6">
                  <c:v>550</c:v>
                </c:pt>
                <c:pt idx="7">
                  <c:v>550</c:v>
                </c:pt>
                <c:pt idx="8">
                  <c:v>550</c:v>
                </c:pt>
                <c:pt idx="9">
                  <c:v>550</c:v>
                </c:pt>
                <c:pt idx="10">
                  <c:v>550</c:v>
                </c:pt>
                <c:pt idx="11">
                  <c:v>550</c:v>
                </c:pt>
                <c:pt idx="12">
                  <c:v>550</c:v>
                </c:pt>
                <c:pt idx="13">
                  <c:v>550</c:v>
                </c:pt>
                <c:pt idx="14">
                  <c:v>550</c:v>
                </c:pt>
                <c:pt idx="15">
                  <c:v>550</c:v>
                </c:pt>
                <c:pt idx="16">
                  <c:v>550</c:v>
                </c:pt>
                <c:pt idx="17">
                  <c:v>550</c:v>
                </c:pt>
                <c:pt idx="18">
                  <c:v>550</c:v>
                </c:pt>
                <c:pt idx="19">
                  <c:v>550</c:v>
                </c:pt>
                <c:pt idx="20">
                  <c:v>550</c:v>
                </c:pt>
                <c:pt idx="21">
                  <c:v>550</c:v>
                </c:pt>
                <c:pt idx="22">
                  <c:v>550</c:v>
                </c:pt>
                <c:pt idx="23">
                  <c:v>550</c:v>
                </c:pt>
                <c:pt idx="24">
                  <c:v>550</c:v>
                </c:pt>
                <c:pt idx="25">
                  <c:v>550</c:v>
                </c:pt>
                <c:pt idx="26">
                  <c:v>550</c:v>
                </c:pt>
                <c:pt idx="27">
                  <c:v>550</c:v>
                </c:pt>
                <c:pt idx="28">
                  <c:v>550</c:v>
                </c:pt>
                <c:pt idx="29">
                  <c:v>550</c:v>
                </c:pt>
                <c:pt idx="30">
                  <c:v>550</c:v>
                </c:pt>
                <c:pt idx="31">
                  <c:v>550</c:v>
                </c:pt>
                <c:pt idx="32">
                  <c:v>550</c:v>
                </c:pt>
                <c:pt idx="33">
                  <c:v>550</c:v>
                </c:pt>
                <c:pt idx="34">
                  <c:v>550</c:v>
                </c:pt>
                <c:pt idx="35">
                  <c:v>550</c:v>
                </c:pt>
                <c:pt idx="36">
                  <c:v>550</c:v>
                </c:pt>
                <c:pt idx="37">
                  <c:v>550</c:v>
                </c:pt>
                <c:pt idx="38">
                  <c:v>550</c:v>
                </c:pt>
                <c:pt idx="39">
                  <c:v>550</c:v>
                </c:pt>
                <c:pt idx="40">
                  <c:v>550</c:v>
                </c:pt>
                <c:pt idx="41">
                  <c:v>550</c:v>
                </c:pt>
                <c:pt idx="42">
                  <c:v>550</c:v>
                </c:pt>
                <c:pt idx="43">
                  <c:v>550</c:v>
                </c:pt>
                <c:pt idx="44">
                  <c:v>550</c:v>
                </c:pt>
                <c:pt idx="45">
                  <c:v>550</c:v>
                </c:pt>
                <c:pt idx="46">
                  <c:v>550</c:v>
                </c:pt>
                <c:pt idx="47">
                  <c:v>550</c:v>
                </c:pt>
                <c:pt idx="48">
                  <c:v>550</c:v>
                </c:pt>
                <c:pt idx="49">
                  <c:v>550</c:v>
                </c:pt>
                <c:pt idx="50">
                  <c:v>550</c:v>
                </c:pt>
                <c:pt idx="51">
                  <c:v>550</c:v>
                </c:pt>
                <c:pt idx="52">
                  <c:v>550</c:v>
                </c:pt>
                <c:pt idx="53">
                  <c:v>550</c:v>
                </c:pt>
                <c:pt idx="54">
                  <c:v>550</c:v>
                </c:pt>
                <c:pt idx="55">
                  <c:v>550</c:v>
                </c:pt>
                <c:pt idx="56">
                  <c:v>550</c:v>
                </c:pt>
                <c:pt idx="57">
                  <c:v>550</c:v>
                </c:pt>
                <c:pt idx="58">
                  <c:v>550</c:v>
                </c:pt>
                <c:pt idx="59">
                  <c:v>550</c:v>
                </c:pt>
                <c:pt idx="60">
                  <c:v>550</c:v>
                </c:pt>
                <c:pt idx="61">
                  <c:v>550</c:v>
                </c:pt>
                <c:pt idx="62">
                  <c:v>550</c:v>
                </c:pt>
                <c:pt idx="63">
                  <c:v>550</c:v>
                </c:pt>
                <c:pt idx="64">
                  <c:v>550</c:v>
                </c:pt>
                <c:pt idx="65">
                  <c:v>550</c:v>
                </c:pt>
                <c:pt idx="66">
                  <c:v>550</c:v>
                </c:pt>
                <c:pt idx="67">
                  <c:v>550</c:v>
                </c:pt>
                <c:pt idx="68">
                  <c:v>550</c:v>
                </c:pt>
                <c:pt idx="69">
                  <c:v>550</c:v>
                </c:pt>
                <c:pt idx="70">
                  <c:v>550</c:v>
                </c:pt>
                <c:pt idx="71">
                  <c:v>550</c:v>
                </c:pt>
                <c:pt idx="72">
                  <c:v>550</c:v>
                </c:pt>
                <c:pt idx="73">
                  <c:v>550</c:v>
                </c:pt>
                <c:pt idx="74">
                  <c:v>550</c:v>
                </c:pt>
                <c:pt idx="75">
                  <c:v>550</c:v>
                </c:pt>
                <c:pt idx="76">
                  <c:v>550</c:v>
                </c:pt>
                <c:pt idx="77">
                  <c:v>550</c:v>
                </c:pt>
                <c:pt idx="78">
                  <c:v>550</c:v>
                </c:pt>
                <c:pt idx="79">
                  <c:v>550</c:v>
                </c:pt>
                <c:pt idx="80">
                  <c:v>550</c:v>
                </c:pt>
                <c:pt idx="81">
                  <c:v>550</c:v>
                </c:pt>
                <c:pt idx="82">
                  <c:v>550</c:v>
                </c:pt>
                <c:pt idx="83">
                  <c:v>550</c:v>
                </c:pt>
                <c:pt idx="84">
                  <c:v>550</c:v>
                </c:pt>
                <c:pt idx="85">
                  <c:v>550</c:v>
                </c:pt>
                <c:pt idx="86">
                  <c:v>550</c:v>
                </c:pt>
                <c:pt idx="87">
                  <c:v>550</c:v>
                </c:pt>
                <c:pt idx="88">
                  <c:v>550</c:v>
                </c:pt>
                <c:pt idx="89">
                  <c:v>550</c:v>
                </c:pt>
                <c:pt idx="90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F6-4E10-84EE-526825AF33B4}"/>
            </c:ext>
          </c:extLst>
        </c:ser>
        <c:ser>
          <c:idx val="7"/>
          <c:order val="7"/>
          <c:tx>
            <c:strRef>
              <c:f>Purchase!$S$2</c:f>
              <c:strCache>
                <c:ptCount val="1"/>
                <c:pt idx="0">
                  <c:v>Menaka 71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Purchase!$S$3:$S$93</c:f>
              <c:numCache>
                <c:formatCode>"₹"\ #,##0</c:formatCode>
                <c:ptCount val="91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F6-4E10-84EE-526825AF33B4}"/>
            </c:ext>
          </c:extLst>
        </c:ser>
        <c:ser>
          <c:idx val="8"/>
          <c:order val="8"/>
          <c:tx>
            <c:strRef>
              <c:f>Purchase!$T$2</c:f>
              <c:strCache>
                <c:ptCount val="1"/>
                <c:pt idx="0">
                  <c:v>Pandy CS ICHIBAN 700ML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Purchase!$T$3:$T$93</c:f>
              <c:numCache>
                <c:formatCode>"₹"\ #,##0</c:formatCode>
                <c:ptCount val="91"/>
                <c:pt idx="0">
                  <c:v>370</c:v>
                </c:pt>
                <c:pt idx="1">
                  <c:v>370</c:v>
                </c:pt>
                <c:pt idx="2">
                  <c:v>370</c:v>
                </c:pt>
                <c:pt idx="3">
                  <c:v>370</c:v>
                </c:pt>
                <c:pt idx="4">
                  <c:v>370</c:v>
                </c:pt>
                <c:pt idx="5">
                  <c:v>370</c:v>
                </c:pt>
                <c:pt idx="6">
                  <c:v>370</c:v>
                </c:pt>
                <c:pt idx="7">
                  <c:v>370</c:v>
                </c:pt>
                <c:pt idx="8">
                  <c:v>370</c:v>
                </c:pt>
                <c:pt idx="9">
                  <c:v>370</c:v>
                </c:pt>
                <c:pt idx="10">
                  <c:v>370</c:v>
                </c:pt>
                <c:pt idx="11">
                  <c:v>370</c:v>
                </c:pt>
                <c:pt idx="12">
                  <c:v>370</c:v>
                </c:pt>
                <c:pt idx="13">
                  <c:v>370</c:v>
                </c:pt>
                <c:pt idx="14">
                  <c:v>370</c:v>
                </c:pt>
                <c:pt idx="15">
                  <c:v>370</c:v>
                </c:pt>
                <c:pt idx="16">
                  <c:v>370</c:v>
                </c:pt>
                <c:pt idx="17">
                  <c:v>370</c:v>
                </c:pt>
                <c:pt idx="18">
                  <c:v>370</c:v>
                </c:pt>
                <c:pt idx="19">
                  <c:v>370</c:v>
                </c:pt>
                <c:pt idx="20">
                  <c:v>370</c:v>
                </c:pt>
                <c:pt idx="21">
                  <c:v>370</c:v>
                </c:pt>
                <c:pt idx="22">
                  <c:v>370</c:v>
                </c:pt>
                <c:pt idx="23">
                  <c:v>370</c:v>
                </c:pt>
                <c:pt idx="24">
                  <c:v>370</c:v>
                </c:pt>
                <c:pt idx="25">
                  <c:v>370</c:v>
                </c:pt>
                <c:pt idx="26">
                  <c:v>370</c:v>
                </c:pt>
                <c:pt idx="27">
                  <c:v>370</c:v>
                </c:pt>
                <c:pt idx="28">
                  <c:v>370</c:v>
                </c:pt>
                <c:pt idx="29">
                  <c:v>370</c:v>
                </c:pt>
                <c:pt idx="30">
                  <c:v>370</c:v>
                </c:pt>
                <c:pt idx="31">
                  <c:v>370</c:v>
                </c:pt>
                <c:pt idx="32">
                  <c:v>370</c:v>
                </c:pt>
                <c:pt idx="33">
                  <c:v>370</c:v>
                </c:pt>
                <c:pt idx="34">
                  <c:v>370</c:v>
                </c:pt>
                <c:pt idx="35">
                  <c:v>370</c:v>
                </c:pt>
                <c:pt idx="36">
                  <c:v>370</c:v>
                </c:pt>
                <c:pt idx="37">
                  <c:v>370</c:v>
                </c:pt>
                <c:pt idx="38">
                  <c:v>370</c:v>
                </c:pt>
                <c:pt idx="39">
                  <c:v>370</c:v>
                </c:pt>
                <c:pt idx="40">
                  <c:v>370</c:v>
                </c:pt>
                <c:pt idx="41">
                  <c:v>370</c:v>
                </c:pt>
                <c:pt idx="42">
                  <c:v>370</c:v>
                </c:pt>
                <c:pt idx="43">
                  <c:v>370</c:v>
                </c:pt>
                <c:pt idx="44">
                  <c:v>370</c:v>
                </c:pt>
                <c:pt idx="45">
                  <c:v>370</c:v>
                </c:pt>
                <c:pt idx="46">
                  <c:v>370</c:v>
                </c:pt>
                <c:pt idx="47">
                  <c:v>370</c:v>
                </c:pt>
                <c:pt idx="48">
                  <c:v>370</c:v>
                </c:pt>
                <c:pt idx="49">
                  <c:v>370</c:v>
                </c:pt>
                <c:pt idx="50">
                  <c:v>370</c:v>
                </c:pt>
                <c:pt idx="51">
                  <c:v>370</c:v>
                </c:pt>
                <c:pt idx="52">
                  <c:v>370</c:v>
                </c:pt>
                <c:pt idx="53">
                  <c:v>370</c:v>
                </c:pt>
                <c:pt idx="54">
                  <c:v>370</c:v>
                </c:pt>
                <c:pt idx="55">
                  <c:v>370</c:v>
                </c:pt>
                <c:pt idx="56">
                  <c:v>370</c:v>
                </c:pt>
                <c:pt idx="57">
                  <c:v>370</c:v>
                </c:pt>
                <c:pt idx="58">
                  <c:v>370</c:v>
                </c:pt>
                <c:pt idx="59">
                  <c:v>370</c:v>
                </c:pt>
                <c:pt idx="60">
                  <c:v>370</c:v>
                </c:pt>
                <c:pt idx="61">
                  <c:v>370</c:v>
                </c:pt>
                <c:pt idx="62">
                  <c:v>370</c:v>
                </c:pt>
                <c:pt idx="63">
                  <c:v>370</c:v>
                </c:pt>
                <c:pt idx="64">
                  <c:v>370</c:v>
                </c:pt>
                <c:pt idx="65">
                  <c:v>370</c:v>
                </c:pt>
                <c:pt idx="66">
                  <c:v>370</c:v>
                </c:pt>
                <c:pt idx="67">
                  <c:v>370</c:v>
                </c:pt>
                <c:pt idx="68">
                  <c:v>370</c:v>
                </c:pt>
                <c:pt idx="69">
                  <c:v>370</c:v>
                </c:pt>
                <c:pt idx="70">
                  <c:v>370</c:v>
                </c:pt>
                <c:pt idx="71">
                  <c:v>370</c:v>
                </c:pt>
                <c:pt idx="72">
                  <c:v>370</c:v>
                </c:pt>
                <c:pt idx="73">
                  <c:v>370</c:v>
                </c:pt>
                <c:pt idx="74">
                  <c:v>370</c:v>
                </c:pt>
                <c:pt idx="75">
                  <c:v>370</c:v>
                </c:pt>
                <c:pt idx="76">
                  <c:v>370</c:v>
                </c:pt>
                <c:pt idx="77">
                  <c:v>370</c:v>
                </c:pt>
                <c:pt idx="78">
                  <c:v>370</c:v>
                </c:pt>
                <c:pt idx="79">
                  <c:v>370</c:v>
                </c:pt>
                <c:pt idx="80">
                  <c:v>370</c:v>
                </c:pt>
                <c:pt idx="81">
                  <c:v>370</c:v>
                </c:pt>
                <c:pt idx="82">
                  <c:v>370</c:v>
                </c:pt>
                <c:pt idx="83">
                  <c:v>370</c:v>
                </c:pt>
                <c:pt idx="84">
                  <c:v>370</c:v>
                </c:pt>
                <c:pt idx="85">
                  <c:v>370</c:v>
                </c:pt>
                <c:pt idx="86">
                  <c:v>370</c:v>
                </c:pt>
                <c:pt idx="87">
                  <c:v>370</c:v>
                </c:pt>
                <c:pt idx="88">
                  <c:v>370</c:v>
                </c:pt>
                <c:pt idx="89">
                  <c:v>370</c:v>
                </c:pt>
                <c:pt idx="90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F-4B5A-8C63-E49804914EAD}"/>
            </c:ext>
          </c:extLst>
        </c:ser>
        <c:ser>
          <c:idx val="9"/>
          <c:order val="9"/>
          <c:tx>
            <c:strRef>
              <c:f>Purchase!$U$2</c:f>
              <c:strCache>
                <c:ptCount val="1"/>
                <c:pt idx="0">
                  <c:v>Missile Chloropyriphos 1.5%D.P 100 Gm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Purchase!$U$3:$U$93</c:f>
              <c:numCache>
                <c:formatCode>"₹"\ #,##0</c:formatCode>
                <c:ptCount val="9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F-4B5A-8C63-E4980491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486143"/>
        <c:axId val="1629490463"/>
      </c:lineChart>
      <c:dateAx>
        <c:axId val="1629486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490463"/>
        <c:crosses val="autoZero"/>
        <c:auto val="1"/>
        <c:lblOffset val="100"/>
        <c:baseTimeUnit val="days"/>
      </c:dateAx>
      <c:valAx>
        <c:axId val="1629490463"/>
        <c:scaling>
          <c:orientation val="minMax"/>
          <c:max val="1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PURCHASE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</a:rPr>
                  <a:t> PRICE </a:t>
                </a:r>
                <a:endParaRPr lang="en-IN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1889309945766867E-2"/>
              <c:y val="0.1851046899680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486143"/>
        <c:crosses val="autoZero"/>
        <c:crossBetween val="between"/>
        <c:majorUnit val="100"/>
        <c:min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370653596254358E-2"/>
          <c:y val="0.74141073146399683"/>
          <c:w val="0.96422012450172834"/>
          <c:h val="0.24147278535884373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Inventory Trend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28214385670305064"/>
          <c:y val="2.6809651474530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98733061389996"/>
          <c:y val="0.13333333333333336"/>
          <c:w val="0.85022621542584254"/>
          <c:h val="0.532065328295089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Inventory!$M$1:$M$2</c:f>
              <c:strCache>
                <c:ptCount val="2"/>
                <c:pt idx="0">
                  <c:v>AVERAGE DAILY INVENTORY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Inventory!$N$3:$N$93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Inventory!$M$3:$M$93</c:f>
              <c:numCache>
                <c:formatCode>0</c:formatCode>
                <c:ptCount val="91"/>
                <c:pt idx="0">
                  <c:v>76.599999999999994</c:v>
                </c:pt>
                <c:pt idx="1">
                  <c:v>80.099999999999994</c:v>
                </c:pt>
                <c:pt idx="2">
                  <c:v>77.2</c:v>
                </c:pt>
                <c:pt idx="3">
                  <c:v>74.5</c:v>
                </c:pt>
                <c:pt idx="4">
                  <c:v>71.099999999999994</c:v>
                </c:pt>
                <c:pt idx="5">
                  <c:v>67.3</c:v>
                </c:pt>
                <c:pt idx="6">
                  <c:v>62.9</c:v>
                </c:pt>
                <c:pt idx="7">
                  <c:v>58.5</c:v>
                </c:pt>
                <c:pt idx="8">
                  <c:v>55.9</c:v>
                </c:pt>
                <c:pt idx="9">
                  <c:v>49.8</c:v>
                </c:pt>
                <c:pt idx="10">
                  <c:v>46.6</c:v>
                </c:pt>
                <c:pt idx="11">
                  <c:v>57.4</c:v>
                </c:pt>
                <c:pt idx="12">
                  <c:v>52.3</c:v>
                </c:pt>
                <c:pt idx="13">
                  <c:v>57.8</c:v>
                </c:pt>
                <c:pt idx="14">
                  <c:v>65</c:v>
                </c:pt>
                <c:pt idx="15">
                  <c:v>62.1</c:v>
                </c:pt>
                <c:pt idx="16">
                  <c:v>60</c:v>
                </c:pt>
                <c:pt idx="17">
                  <c:v>57.4</c:v>
                </c:pt>
                <c:pt idx="18">
                  <c:v>105.6</c:v>
                </c:pt>
                <c:pt idx="19">
                  <c:v>101.4</c:v>
                </c:pt>
                <c:pt idx="20">
                  <c:v>96.9</c:v>
                </c:pt>
                <c:pt idx="21">
                  <c:v>94.7</c:v>
                </c:pt>
                <c:pt idx="22">
                  <c:v>92</c:v>
                </c:pt>
                <c:pt idx="23">
                  <c:v>96.2</c:v>
                </c:pt>
                <c:pt idx="24">
                  <c:v>91.4</c:v>
                </c:pt>
                <c:pt idx="25">
                  <c:v>90.2</c:v>
                </c:pt>
                <c:pt idx="26">
                  <c:v>85.6</c:v>
                </c:pt>
                <c:pt idx="27">
                  <c:v>81.599999999999994</c:v>
                </c:pt>
                <c:pt idx="28">
                  <c:v>76.8</c:v>
                </c:pt>
                <c:pt idx="29">
                  <c:v>72.5</c:v>
                </c:pt>
                <c:pt idx="30">
                  <c:v>65.3</c:v>
                </c:pt>
                <c:pt idx="31">
                  <c:v>59.4</c:v>
                </c:pt>
                <c:pt idx="32">
                  <c:v>55.5</c:v>
                </c:pt>
                <c:pt idx="33">
                  <c:v>56.4</c:v>
                </c:pt>
                <c:pt idx="34">
                  <c:v>53.5</c:v>
                </c:pt>
                <c:pt idx="35">
                  <c:v>49.9</c:v>
                </c:pt>
                <c:pt idx="36">
                  <c:v>46.8</c:v>
                </c:pt>
                <c:pt idx="37">
                  <c:v>41.6</c:v>
                </c:pt>
                <c:pt idx="38">
                  <c:v>66.400000000000006</c:v>
                </c:pt>
                <c:pt idx="39">
                  <c:v>62.2</c:v>
                </c:pt>
                <c:pt idx="40">
                  <c:v>75.2</c:v>
                </c:pt>
                <c:pt idx="41">
                  <c:v>71.7</c:v>
                </c:pt>
                <c:pt idx="42">
                  <c:v>69.599999999999994</c:v>
                </c:pt>
                <c:pt idx="43">
                  <c:v>77.7</c:v>
                </c:pt>
                <c:pt idx="44">
                  <c:v>75.3</c:v>
                </c:pt>
                <c:pt idx="45">
                  <c:v>80.7</c:v>
                </c:pt>
                <c:pt idx="46">
                  <c:v>78.099999999999994</c:v>
                </c:pt>
                <c:pt idx="47">
                  <c:v>75.099999999999994</c:v>
                </c:pt>
                <c:pt idx="48">
                  <c:v>104.6</c:v>
                </c:pt>
                <c:pt idx="49">
                  <c:v>101.5</c:v>
                </c:pt>
                <c:pt idx="50">
                  <c:v>96.6</c:v>
                </c:pt>
                <c:pt idx="51">
                  <c:v>95.4</c:v>
                </c:pt>
                <c:pt idx="52">
                  <c:v>92.5</c:v>
                </c:pt>
                <c:pt idx="53">
                  <c:v>89</c:v>
                </c:pt>
                <c:pt idx="54">
                  <c:v>85.2</c:v>
                </c:pt>
                <c:pt idx="55">
                  <c:v>82.3</c:v>
                </c:pt>
                <c:pt idx="56">
                  <c:v>80.2</c:v>
                </c:pt>
                <c:pt idx="57">
                  <c:v>75.5</c:v>
                </c:pt>
                <c:pt idx="58">
                  <c:v>73.099999999999994</c:v>
                </c:pt>
                <c:pt idx="59">
                  <c:v>68</c:v>
                </c:pt>
                <c:pt idx="60">
                  <c:v>66.5</c:v>
                </c:pt>
                <c:pt idx="61">
                  <c:v>81.3</c:v>
                </c:pt>
                <c:pt idx="62">
                  <c:v>84.1</c:v>
                </c:pt>
                <c:pt idx="63">
                  <c:v>91.8</c:v>
                </c:pt>
                <c:pt idx="64">
                  <c:v>87.4</c:v>
                </c:pt>
                <c:pt idx="65">
                  <c:v>87</c:v>
                </c:pt>
                <c:pt idx="66">
                  <c:v>88.6</c:v>
                </c:pt>
                <c:pt idx="67">
                  <c:v>85.5</c:v>
                </c:pt>
                <c:pt idx="68">
                  <c:v>82.5</c:v>
                </c:pt>
                <c:pt idx="69">
                  <c:v>91.3</c:v>
                </c:pt>
                <c:pt idx="70">
                  <c:v>87.8</c:v>
                </c:pt>
                <c:pt idx="71">
                  <c:v>90.6</c:v>
                </c:pt>
                <c:pt idx="72">
                  <c:v>87.5</c:v>
                </c:pt>
                <c:pt idx="73">
                  <c:v>85.3</c:v>
                </c:pt>
                <c:pt idx="74">
                  <c:v>82.3</c:v>
                </c:pt>
                <c:pt idx="75">
                  <c:v>79</c:v>
                </c:pt>
                <c:pt idx="76">
                  <c:v>76.3</c:v>
                </c:pt>
                <c:pt idx="77">
                  <c:v>73.7</c:v>
                </c:pt>
                <c:pt idx="78">
                  <c:v>71.7</c:v>
                </c:pt>
                <c:pt idx="79">
                  <c:v>72.099999999999994</c:v>
                </c:pt>
                <c:pt idx="80">
                  <c:v>68.900000000000006</c:v>
                </c:pt>
                <c:pt idx="81">
                  <c:v>67.8</c:v>
                </c:pt>
                <c:pt idx="82">
                  <c:v>65.099999999999994</c:v>
                </c:pt>
                <c:pt idx="83">
                  <c:v>107.8</c:v>
                </c:pt>
                <c:pt idx="84">
                  <c:v>104.9</c:v>
                </c:pt>
                <c:pt idx="85">
                  <c:v>102.5</c:v>
                </c:pt>
                <c:pt idx="86">
                  <c:v>94.4</c:v>
                </c:pt>
                <c:pt idx="87">
                  <c:v>90.3</c:v>
                </c:pt>
                <c:pt idx="88">
                  <c:v>83.1</c:v>
                </c:pt>
                <c:pt idx="89">
                  <c:v>78.8</c:v>
                </c:pt>
                <c:pt idx="90">
                  <c:v>72.8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F-4EEE-B63E-F56AE7E58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193983"/>
        <c:axId val="360197823"/>
        <c:extLst/>
      </c:barChart>
      <c:dateAx>
        <c:axId val="36019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614757223357155"/>
              <c:y val="0.82707563699309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800]dddd\,\ mmmm\ dd\,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97823"/>
        <c:crosses val="autoZero"/>
        <c:auto val="1"/>
        <c:lblOffset val="100"/>
        <c:baseTimeUnit val="days"/>
      </c:dateAx>
      <c:valAx>
        <c:axId val="360197823"/>
        <c:scaling>
          <c:orientation val="minMax"/>
          <c:max val="11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INVENTORY</a:t>
                </a:r>
              </a:p>
            </c:rich>
          </c:tx>
          <c:layout>
            <c:manualLayout>
              <c:xMode val="edge"/>
              <c:yMode val="edge"/>
              <c:x val="2.2390148334732719E-2"/>
              <c:y val="0.296305053021187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9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968292376551168"/>
          <c:y val="0.89121860772765349"/>
          <c:w val="0.50034885437808896"/>
          <c:h val="8.197174079781580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</a:t>
            </a:r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Stock in Store</a:t>
            </a:r>
            <a:endParaRPr lang="en-US" sz="11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3073541119860017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1714785651793"/>
          <c:y val="0.15981481481481483"/>
          <c:w val="0.85412729658792663"/>
          <c:h val="0.51827391367745701"/>
        </c:manualLayout>
      </c:layout>
      <c:barChart>
        <c:barDir val="col"/>
        <c:grouping val="clustered"/>
        <c:varyColors val="0"/>
        <c:ser>
          <c:idx val="0"/>
          <c:order val="0"/>
          <c:tx>
            <c:v>Inventory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Inventory!$B$95:$K$95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Cotton Seed Katha BG-II</c:v>
                </c:pt>
                <c:pt idx="5">
                  <c:v>Cotton Seed S-004</c:v>
                </c:pt>
                <c:pt idx="6">
                  <c:v>SSG SX-17 5kg</c:v>
                </c:pt>
                <c:pt idx="7">
                  <c:v>Menaka 71</c:v>
                </c:pt>
                <c:pt idx="8">
                  <c:v>Pandy CS ICHIBAN 700ML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Inventory!$B$94:$K$94</c:f>
              <c:numCache>
                <c:formatCode>0</c:formatCode>
                <c:ptCount val="10"/>
                <c:pt idx="0">
                  <c:v>204.97802197802199</c:v>
                </c:pt>
                <c:pt idx="1">
                  <c:v>165.16483516483515</c:v>
                </c:pt>
                <c:pt idx="2">
                  <c:v>54.692307692307693</c:v>
                </c:pt>
                <c:pt idx="3">
                  <c:v>57.318681318681321</c:v>
                </c:pt>
                <c:pt idx="4">
                  <c:v>55.758241758241759</c:v>
                </c:pt>
                <c:pt idx="5">
                  <c:v>42.81318681318681</c:v>
                </c:pt>
                <c:pt idx="6">
                  <c:v>48.285714285714285</c:v>
                </c:pt>
                <c:pt idx="7">
                  <c:v>46.175824175824175</c:v>
                </c:pt>
                <c:pt idx="8">
                  <c:v>45.846153846153847</c:v>
                </c:pt>
                <c:pt idx="9">
                  <c:v>49.340659340659343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F-41C8-8909-A80A293264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0187743"/>
        <c:axId val="360202143"/>
      </c:barChart>
      <c:catAx>
        <c:axId val="36018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3858902012248474"/>
              <c:y val="0.921365558471857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02143"/>
        <c:crosses val="autoZero"/>
        <c:auto val="0"/>
        <c:lblAlgn val="ctr"/>
        <c:lblOffset val="100"/>
        <c:noMultiLvlLbl val="0"/>
      </c:catAx>
      <c:valAx>
        <c:axId val="360202143"/>
        <c:scaling>
          <c:orientation val="minMax"/>
          <c:max val="17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52828813065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87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>
                <a:solidFill>
                  <a:schemeClr val="bg2">
                    <a:lumMod val="90000"/>
                  </a:schemeClr>
                </a:solidFill>
                <a:latin typeface="Algerian" panose="04020705040A02060702" pitchFamily="82" charset="0"/>
              </a:rPr>
              <a:t>Inventory</a:t>
            </a:r>
            <a:r>
              <a:rPr lang="en-IN" sz="1100" baseline="0">
                <a:solidFill>
                  <a:schemeClr val="bg2">
                    <a:lumMod val="90000"/>
                  </a:schemeClr>
                </a:solidFill>
                <a:latin typeface="Algerian" panose="04020705040A02060702" pitchFamily="82" charset="0"/>
              </a:rPr>
              <a:t> Fluctuation</a:t>
            </a:r>
            <a:endParaRPr lang="en-IN" sz="1100">
              <a:solidFill>
                <a:schemeClr val="bg2">
                  <a:lumMod val="90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98387526052224"/>
          <c:y val="0.1118798341578984"/>
          <c:w val="0.8111863517060367"/>
          <c:h val="0.40198244024806634"/>
        </c:manualLayout>
      </c:layout>
      <c:lineChart>
        <c:grouping val="standard"/>
        <c:varyColors val="0"/>
        <c:ser>
          <c:idx val="0"/>
          <c:order val="0"/>
          <c:tx>
            <c:strRef>
              <c:f>Inventory!$B$2</c:f>
              <c:strCache>
                <c:ptCount val="1"/>
                <c:pt idx="0">
                  <c:v>DAP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Inventory!$B$3:$B$93</c:f>
              <c:numCache>
                <c:formatCode>General</c:formatCode>
                <c:ptCount val="91"/>
                <c:pt idx="0">
                  <c:v>300</c:v>
                </c:pt>
                <c:pt idx="1">
                  <c:v>299</c:v>
                </c:pt>
                <c:pt idx="2">
                  <c:v>296</c:v>
                </c:pt>
                <c:pt idx="3">
                  <c:v>289</c:v>
                </c:pt>
                <c:pt idx="4">
                  <c:v>276</c:v>
                </c:pt>
                <c:pt idx="5">
                  <c:v>257</c:v>
                </c:pt>
                <c:pt idx="6">
                  <c:v>245</c:v>
                </c:pt>
                <c:pt idx="7">
                  <c:v>240</c:v>
                </c:pt>
                <c:pt idx="8">
                  <c:v>235</c:v>
                </c:pt>
                <c:pt idx="9">
                  <c:v>220</c:v>
                </c:pt>
                <c:pt idx="10">
                  <c:v>210</c:v>
                </c:pt>
                <c:pt idx="11">
                  <c:v>182</c:v>
                </c:pt>
                <c:pt idx="12">
                  <c:v>171</c:v>
                </c:pt>
                <c:pt idx="13">
                  <c:v>148</c:v>
                </c:pt>
                <c:pt idx="14">
                  <c:v>122</c:v>
                </c:pt>
                <c:pt idx="15">
                  <c:v>121</c:v>
                </c:pt>
                <c:pt idx="16">
                  <c:v>118</c:v>
                </c:pt>
                <c:pt idx="17">
                  <c:v>111</c:v>
                </c:pt>
                <c:pt idx="18">
                  <c:v>348</c:v>
                </c:pt>
                <c:pt idx="19">
                  <c:v>329</c:v>
                </c:pt>
                <c:pt idx="20">
                  <c:v>317</c:v>
                </c:pt>
                <c:pt idx="21">
                  <c:v>312</c:v>
                </c:pt>
                <c:pt idx="22">
                  <c:v>307</c:v>
                </c:pt>
                <c:pt idx="23">
                  <c:v>300</c:v>
                </c:pt>
                <c:pt idx="24">
                  <c:v>289</c:v>
                </c:pt>
                <c:pt idx="25">
                  <c:v>277</c:v>
                </c:pt>
                <c:pt idx="26">
                  <c:v>257</c:v>
                </c:pt>
                <c:pt idx="27">
                  <c:v>240</c:v>
                </c:pt>
                <c:pt idx="28">
                  <c:v>218</c:v>
                </c:pt>
                <c:pt idx="29">
                  <c:v>208</c:v>
                </c:pt>
                <c:pt idx="30">
                  <c:v>176</c:v>
                </c:pt>
                <c:pt idx="31">
                  <c:v>154</c:v>
                </c:pt>
                <c:pt idx="32">
                  <c:v>139</c:v>
                </c:pt>
                <c:pt idx="33">
                  <c:v>131</c:v>
                </c:pt>
                <c:pt idx="34">
                  <c:v>125</c:v>
                </c:pt>
                <c:pt idx="35">
                  <c:v>117</c:v>
                </c:pt>
                <c:pt idx="36">
                  <c:v>113</c:v>
                </c:pt>
                <c:pt idx="37">
                  <c:v>98</c:v>
                </c:pt>
                <c:pt idx="38">
                  <c:v>72</c:v>
                </c:pt>
                <c:pt idx="39">
                  <c:v>68</c:v>
                </c:pt>
                <c:pt idx="40">
                  <c:v>61</c:v>
                </c:pt>
                <c:pt idx="41">
                  <c:v>45</c:v>
                </c:pt>
                <c:pt idx="42">
                  <c:v>41</c:v>
                </c:pt>
                <c:pt idx="43">
                  <c:v>36</c:v>
                </c:pt>
                <c:pt idx="44">
                  <c:v>31</c:v>
                </c:pt>
                <c:pt idx="45">
                  <c:v>29</c:v>
                </c:pt>
                <c:pt idx="46">
                  <c:v>21</c:v>
                </c:pt>
                <c:pt idx="47">
                  <c:v>15</c:v>
                </c:pt>
                <c:pt idx="48">
                  <c:v>332</c:v>
                </c:pt>
                <c:pt idx="49">
                  <c:v>328</c:v>
                </c:pt>
                <c:pt idx="50">
                  <c:v>313</c:v>
                </c:pt>
                <c:pt idx="51">
                  <c:v>287</c:v>
                </c:pt>
                <c:pt idx="52">
                  <c:v>283</c:v>
                </c:pt>
                <c:pt idx="53">
                  <c:v>276</c:v>
                </c:pt>
                <c:pt idx="54">
                  <c:v>260</c:v>
                </c:pt>
                <c:pt idx="55">
                  <c:v>256</c:v>
                </c:pt>
                <c:pt idx="56">
                  <c:v>251</c:v>
                </c:pt>
                <c:pt idx="57">
                  <c:v>246</c:v>
                </c:pt>
                <c:pt idx="58">
                  <c:v>244</c:v>
                </c:pt>
                <c:pt idx="59">
                  <c:v>230</c:v>
                </c:pt>
                <c:pt idx="60">
                  <c:v>227</c:v>
                </c:pt>
                <c:pt idx="61">
                  <c:v>210</c:v>
                </c:pt>
                <c:pt idx="62">
                  <c:v>195</c:v>
                </c:pt>
                <c:pt idx="63">
                  <c:v>190</c:v>
                </c:pt>
                <c:pt idx="64">
                  <c:v>173</c:v>
                </c:pt>
                <c:pt idx="65">
                  <c:v>168</c:v>
                </c:pt>
                <c:pt idx="66">
                  <c:v>160</c:v>
                </c:pt>
                <c:pt idx="67">
                  <c:v>155</c:v>
                </c:pt>
                <c:pt idx="68">
                  <c:v>147</c:v>
                </c:pt>
                <c:pt idx="69">
                  <c:v>138</c:v>
                </c:pt>
                <c:pt idx="70">
                  <c:v>125</c:v>
                </c:pt>
                <c:pt idx="71">
                  <c:v>115</c:v>
                </c:pt>
                <c:pt idx="72">
                  <c:v>113</c:v>
                </c:pt>
                <c:pt idx="73">
                  <c:v>109</c:v>
                </c:pt>
                <c:pt idx="74">
                  <c:v>105</c:v>
                </c:pt>
                <c:pt idx="75">
                  <c:v>100</c:v>
                </c:pt>
                <c:pt idx="76">
                  <c:v>96</c:v>
                </c:pt>
                <c:pt idx="77">
                  <c:v>94</c:v>
                </c:pt>
                <c:pt idx="78">
                  <c:v>93</c:v>
                </c:pt>
                <c:pt idx="79">
                  <c:v>90</c:v>
                </c:pt>
                <c:pt idx="80">
                  <c:v>83</c:v>
                </c:pt>
                <c:pt idx="81">
                  <c:v>83</c:v>
                </c:pt>
                <c:pt idx="82">
                  <c:v>72</c:v>
                </c:pt>
                <c:pt idx="83">
                  <c:v>500</c:v>
                </c:pt>
                <c:pt idx="84">
                  <c:v>495</c:v>
                </c:pt>
                <c:pt idx="85">
                  <c:v>490</c:v>
                </c:pt>
                <c:pt idx="86">
                  <c:v>455</c:v>
                </c:pt>
                <c:pt idx="87">
                  <c:v>445</c:v>
                </c:pt>
                <c:pt idx="88">
                  <c:v>417</c:v>
                </c:pt>
                <c:pt idx="89">
                  <c:v>406</c:v>
                </c:pt>
                <c:pt idx="90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E-44AF-9EFA-610EDD28A5F9}"/>
            </c:ext>
          </c:extLst>
        </c:ser>
        <c:ser>
          <c:idx val="1"/>
          <c:order val="1"/>
          <c:tx>
            <c:strRef>
              <c:f>Inventory!$C$2</c:f>
              <c:strCache>
                <c:ptCount val="1"/>
                <c:pt idx="0">
                  <c:v>Urea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Inventory!$C$3:$C$93</c:f>
              <c:numCache>
                <c:formatCode>General</c:formatCode>
                <c:ptCount val="91"/>
                <c:pt idx="0">
                  <c:v>204</c:v>
                </c:pt>
                <c:pt idx="1">
                  <c:v>186</c:v>
                </c:pt>
                <c:pt idx="2">
                  <c:v>175</c:v>
                </c:pt>
                <c:pt idx="3">
                  <c:v>170</c:v>
                </c:pt>
                <c:pt idx="4">
                  <c:v>165</c:v>
                </c:pt>
                <c:pt idx="5">
                  <c:v>159</c:v>
                </c:pt>
                <c:pt idx="6">
                  <c:v>142</c:v>
                </c:pt>
                <c:pt idx="7">
                  <c:v>117</c:v>
                </c:pt>
                <c:pt idx="8">
                  <c:v>108</c:v>
                </c:pt>
                <c:pt idx="9">
                  <c:v>76</c:v>
                </c:pt>
                <c:pt idx="10">
                  <c:v>74</c:v>
                </c:pt>
                <c:pt idx="11">
                  <c:v>68</c:v>
                </c:pt>
                <c:pt idx="12">
                  <c:v>45</c:v>
                </c:pt>
                <c:pt idx="13">
                  <c:v>38</c:v>
                </c:pt>
                <c:pt idx="14">
                  <c:v>31</c:v>
                </c:pt>
                <c:pt idx="15">
                  <c:v>19</c:v>
                </c:pt>
                <c:pt idx="16">
                  <c:v>18</c:v>
                </c:pt>
                <c:pt idx="17">
                  <c:v>14</c:v>
                </c:pt>
                <c:pt idx="18">
                  <c:v>280</c:v>
                </c:pt>
                <c:pt idx="19">
                  <c:v>272</c:v>
                </c:pt>
                <c:pt idx="20">
                  <c:v>257</c:v>
                </c:pt>
                <c:pt idx="21">
                  <c:v>252</c:v>
                </c:pt>
                <c:pt idx="22">
                  <c:v>243</c:v>
                </c:pt>
                <c:pt idx="23">
                  <c:v>231</c:v>
                </c:pt>
                <c:pt idx="24">
                  <c:v>210</c:v>
                </c:pt>
                <c:pt idx="25">
                  <c:v>209</c:v>
                </c:pt>
                <c:pt idx="26">
                  <c:v>204</c:v>
                </c:pt>
                <c:pt idx="27">
                  <c:v>194</c:v>
                </c:pt>
                <c:pt idx="28">
                  <c:v>184</c:v>
                </c:pt>
                <c:pt idx="29">
                  <c:v>174</c:v>
                </c:pt>
                <c:pt idx="30">
                  <c:v>149</c:v>
                </c:pt>
                <c:pt idx="31">
                  <c:v>134</c:v>
                </c:pt>
                <c:pt idx="32">
                  <c:v>122</c:v>
                </c:pt>
                <c:pt idx="33">
                  <c:v>121</c:v>
                </c:pt>
                <c:pt idx="34">
                  <c:v>117</c:v>
                </c:pt>
                <c:pt idx="35">
                  <c:v>108</c:v>
                </c:pt>
                <c:pt idx="36">
                  <c:v>100</c:v>
                </c:pt>
                <c:pt idx="37">
                  <c:v>85</c:v>
                </c:pt>
                <c:pt idx="38">
                  <c:v>275</c:v>
                </c:pt>
                <c:pt idx="39">
                  <c:v>254</c:v>
                </c:pt>
                <c:pt idx="40">
                  <c:v>246</c:v>
                </c:pt>
                <c:pt idx="41">
                  <c:v>241</c:v>
                </c:pt>
                <c:pt idx="42">
                  <c:v>240</c:v>
                </c:pt>
                <c:pt idx="43">
                  <c:v>230</c:v>
                </c:pt>
                <c:pt idx="44">
                  <c:v>225</c:v>
                </c:pt>
                <c:pt idx="45">
                  <c:v>215</c:v>
                </c:pt>
                <c:pt idx="46">
                  <c:v>214</c:v>
                </c:pt>
                <c:pt idx="47">
                  <c:v>209</c:v>
                </c:pt>
                <c:pt idx="48">
                  <c:v>205</c:v>
                </c:pt>
                <c:pt idx="49">
                  <c:v>200</c:v>
                </c:pt>
                <c:pt idx="50">
                  <c:v>185</c:v>
                </c:pt>
                <c:pt idx="51">
                  <c:v>176</c:v>
                </c:pt>
                <c:pt idx="52">
                  <c:v>170</c:v>
                </c:pt>
                <c:pt idx="53">
                  <c:v>165</c:v>
                </c:pt>
                <c:pt idx="54">
                  <c:v>160</c:v>
                </c:pt>
                <c:pt idx="55">
                  <c:v>153</c:v>
                </c:pt>
                <c:pt idx="56">
                  <c:v>148</c:v>
                </c:pt>
                <c:pt idx="57">
                  <c:v>126</c:v>
                </c:pt>
                <c:pt idx="58">
                  <c:v>118</c:v>
                </c:pt>
                <c:pt idx="59">
                  <c:v>101</c:v>
                </c:pt>
                <c:pt idx="60">
                  <c:v>100</c:v>
                </c:pt>
                <c:pt idx="61">
                  <c:v>282</c:v>
                </c:pt>
                <c:pt idx="62">
                  <c:v>268</c:v>
                </c:pt>
                <c:pt idx="63">
                  <c:v>267</c:v>
                </c:pt>
                <c:pt idx="64">
                  <c:v>257</c:v>
                </c:pt>
                <c:pt idx="65">
                  <c:v>252</c:v>
                </c:pt>
                <c:pt idx="66">
                  <c:v>247</c:v>
                </c:pt>
                <c:pt idx="67">
                  <c:v>243</c:v>
                </c:pt>
                <c:pt idx="68">
                  <c:v>235</c:v>
                </c:pt>
                <c:pt idx="69">
                  <c:v>234</c:v>
                </c:pt>
                <c:pt idx="70">
                  <c:v>224</c:v>
                </c:pt>
                <c:pt idx="71">
                  <c:v>219</c:v>
                </c:pt>
                <c:pt idx="72">
                  <c:v>214</c:v>
                </c:pt>
                <c:pt idx="73">
                  <c:v>210</c:v>
                </c:pt>
                <c:pt idx="74">
                  <c:v>202</c:v>
                </c:pt>
                <c:pt idx="75">
                  <c:v>194</c:v>
                </c:pt>
                <c:pt idx="76">
                  <c:v>189</c:v>
                </c:pt>
                <c:pt idx="77">
                  <c:v>181</c:v>
                </c:pt>
                <c:pt idx="78">
                  <c:v>177</c:v>
                </c:pt>
                <c:pt idx="79">
                  <c:v>170</c:v>
                </c:pt>
                <c:pt idx="80">
                  <c:v>160</c:v>
                </c:pt>
                <c:pt idx="81">
                  <c:v>159</c:v>
                </c:pt>
                <c:pt idx="82">
                  <c:v>141</c:v>
                </c:pt>
                <c:pt idx="83">
                  <c:v>110</c:v>
                </c:pt>
                <c:pt idx="84">
                  <c:v>105</c:v>
                </c:pt>
                <c:pt idx="85">
                  <c:v>100</c:v>
                </c:pt>
                <c:pt idx="86">
                  <c:v>72</c:v>
                </c:pt>
                <c:pt idx="87">
                  <c:v>55</c:v>
                </c:pt>
                <c:pt idx="88">
                  <c:v>30</c:v>
                </c:pt>
                <c:pt idx="89">
                  <c:v>21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E-44AF-9EFA-610EDD28A5F9}"/>
            </c:ext>
          </c:extLst>
        </c:ser>
        <c:ser>
          <c:idx val="2"/>
          <c:order val="2"/>
          <c:tx>
            <c:strRef>
              <c:f>Inventory!$D$2</c:f>
              <c:strCache>
                <c:ptCount val="1"/>
                <c:pt idx="0">
                  <c:v>NPK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Inventory!$D$3:$D$93</c:f>
              <c:numCache>
                <c:formatCode>General</c:formatCode>
                <c:ptCount val="91"/>
                <c:pt idx="0">
                  <c:v>44</c:v>
                </c:pt>
                <c:pt idx="1">
                  <c:v>40</c:v>
                </c:pt>
                <c:pt idx="2">
                  <c:v>37</c:v>
                </c:pt>
                <c:pt idx="3">
                  <c:v>33</c:v>
                </c:pt>
                <c:pt idx="4">
                  <c:v>30</c:v>
                </c:pt>
                <c:pt idx="5">
                  <c:v>29</c:v>
                </c:pt>
                <c:pt idx="6">
                  <c:v>25</c:v>
                </c:pt>
                <c:pt idx="7">
                  <c:v>23</c:v>
                </c:pt>
                <c:pt idx="8">
                  <c:v>20</c:v>
                </c:pt>
                <c:pt idx="9">
                  <c:v>14</c:v>
                </c:pt>
                <c:pt idx="10">
                  <c:v>5</c:v>
                </c:pt>
                <c:pt idx="11">
                  <c:v>3</c:v>
                </c:pt>
                <c:pt idx="12">
                  <c:v>1</c:v>
                </c:pt>
                <c:pt idx="13">
                  <c:v>96</c:v>
                </c:pt>
                <c:pt idx="14">
                  <c:v>92</c:v>
                </c:pt>
                <c:pt idx="15">
                  <c:v>86</c:v>
                </c:pt>
                <c:pt idx="16">
                  <c:v>85</c:v>
                </c:pt>
                <c:pt idx="17">
                  <c:v>81</c:v>
                </c:pt>
                <c:pt idx="18">
                  <c:v>74</c:v>
                </c:pt>
                <c:pt idx="19">
                  <c:v>71</c:v>
                </c:pt>
                <c:pt idx="20">
                  <c:v>65</c:v>
                </c:pt>
                <c:pt idx="21">
                  <c:v>63</c:v>
                </c:pt>
                <c:pt idx="22">
                  <c:v>61</c:v>
                </c:pt>
                <c:pt idx="23">
                  <c:v>59</c:v>
                </c:pt>
                <c:pt idx="24">
                  <c:v>54</c:v>
                </c:pt>
                <c:pt idx="25">
                  <c:v>50</c:v>
                </c:pt>
                <c:pt idx="26">
                  <c:v>44</c:v>
                </c:pt>
                <c:pt idx="27">
                  <c:v>43</c:v>
                </c:pt>
                <c:pt idx="28">
                  <c:v>39</c:v>
                </c:pt>
                <c:pt idx="29">
                  <c:v>32</c:v>
                </c:pt>
                <c:pt idx="30">
                  <c:v>29</c:v>
                </c:pt>
                <c:pt idx="31">
                  <c:v>23</c:v>
                </c:pt>
                <c:pt idx="32">
                  <c:v>22</c:v>
                </c:pt>
                <c:pt idx="33">
                  <c:v>20</c:v>
                </c:pt>
                <c:pt idx="34">
                  <c:v>16</c:v>
                </c:pt>
                <c:pt idx="35">
                  <c:v>9</c:v>
                </c:pt>
                <c:pt idx="36">
                  <c:v>6</c:v>
                </c:pt>
                <c:pt idx="37">
                  <c:v>0</c:v>
                </c:pt>
                <c:pt idx="38">
                  <c:v>98</c:v>
                </c:pt>
                <c:pt idx="39">
                  <c:v>95</c:v>
                </c:pt>
                <c:pt idx="40">
                  <c:v>94</c:v>
                </c:pt>
                <c:pt idx="41">
                  <c:v>92</c:v>
                </c:pt>
                <c:pt idx="42">
                  <c:v>88</c:v>
                </c:pt>
                <c:pt idx="43">
                  <c:v>87</c:v>
                </c:pt>
                <c:pt idx="44">
                  <c:v>86</c:v>
                </c:pt>
                <c:pt idx="45">
                  <c:v>83</c:v>
                </c:pt>
                <c:pt idx="46">
                  <c:v>78</c:v>
                </c:pt>
                <c:pt idx="47">
                  <c:v>74</c:v>
                </c:pt>
                <c:pt idx="48">
                  <c:v>72</c:v>
                </c:pt>
                <c:pt idx="49">
                  <c:v>67</c:v>
                </c:pt>
                <c:pt idx="50">
                  <c:v>63</c:v>
                </c:pt>
                <c:pt idx="51">
                  <c:v>57</c:v>
                </c:pt>
                <c:pt idx="52">
                  <c:v>50</c:v>
                </c:pt>
                <c:pt idx="53">
                  <c:v>44</c:v>
                </c:pt>
                <c:pt idx="54">
                  <c:v>43</c:v>
                </c:pt>
                <c:pt idx="55">
                  <c:v>39</c:v>
                </c:pt>
                <c:pt idx="56">
                  <c:v>38</c:v>
                </c:pt>
                <c:pt idx="57">
                  <c:v>33</c:v>
                </c:pt>
                <c:pt idx="58">
                  <c:v>28</c:v>
                </c:pt>
                <c:pt idx="59">
                  <c:v>21</c:v>
                </c:pt>
                <c:pt idx="60">
                  <c:v>19</c:v>
                </c:pt>
                <c:pt idx="61">
                  <c:v>15</c:v>
                </c:pt>
                <c:pt idx="62">
                  <c:v>13</c:v>
                </c:pt>
                <c:pt idx="63">
                  <c:v>108</c:v>
                </c:pt>
                <c:pt idx="64">
                  <c:v>104</c:v>
                </c:pt>
                <c:pt idx="65">
                  <c:v>98</c:v>
                </c:pt>
                <c:pt idx="66">
                  <c:v>91</c:v>
                </c:pt>
                <c:pt idx="67">
                  <c:v>85</c:v>
                </c:pt>
                <c:pt idx="68">
                  <c:v>84</c:v>
                </c:pt>
                <c:pt idx="69">
                  <c:v>80</c:v>
                </c:pt>
                <c:pt idx="70">
                  <c:v>79</c:v>
                </c:pt>
                <c:pt idx="71">
                  <c:v>74</c:v>
                </c:pt>
                <c:pt idx="72">
                  <c:v>69</c:v>
                </c:pt>
                <c:pt idx="73">
                  <c:v>68</c:v>
                </c:pt>
                <c:pt idx="74">
                  <c:v>63</c:v>
                </c:pt>
                <c:pt idx="75">
                  <c:v>59</c:v>
                </c:pt>
                <c:pt idx="76">
                  <c:v>55</c:v>
                </c:pt>
                <c:pt idx="77">
                  <c:v>54</c:v>
                </c:pt>
                <c:pt idx="78">
                  <c:v>51</c:v>
                </c:pt>
                <c:pt idx="79">
                  <c:v>50</c:v>
                </c:pt>
                <c:pt idx="80">
                  <c:v>46</c:v>
                </c:pt>
                <c:pt idx="81">
                  <c:v>45</c:v>
                </c:pt>
                <c:pt idx="82">
                  <c:v>40</c:v>
                </c:pt>
                <c:pt idx="83">
                  <c:v>85</c:v>
                </c:pt>
                <c:pt idx="84">
                  <c:v>83</c:v>
                </c:pt>
                <c:pt idx="85">
                  <c:v>80</c:v>
                </c:pt>
                <c:pt idx="86">
                  <c:v>74</c:v>
                </c:pt>
                <c:pt idx="87">
                  <c:v>71</c:v>
                </c:pt>
                <c:pt idx="88">
                  <c:v>66</c:v>
                </c:pt>
                <c:pt idx="89">
                  <c:v>59</c:v>
                </c:pt>
                <c:pt idx="9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BE-44AF-9EFA-610EDD28A5F9}"/>
            </c:ext>
          </c:extLst>
        </c:ser>
        <c:ser>
          <c:idx val="3"/>
          <c:order val="3"/>
          <c:tx>
            <c:strRef>
              <c:f>Inventory!$E$2</c:f>
              <c:strCache>
                <c:ptCount val="1"/>
                <c:pt idx="0">
                  <c:v>Cotton Seed Nawab Gold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Inventory!$E$3:$E$93</c:f>
              <c:numCache>
                <c:formatCode>General</c:formatCode>
                <c:ptCount val="91"/>
                <c:pt idx="0">
                  <c:v>33</c:v>
                </c:pt>
                <c:pt idx="1">
                  <c:v>32</c:v>
                </c:pt>
                <c:pt idx="2">
                  <c:v>30</c:v>
                </c:pt>
                <c:pt idx="3">
                  <c:v>29</c:v>
                </c:pt>
                <c:pt idx="4">
                  <c:v>28</c:v>
                </c:pt>
                <c:pt idx="5">
                  <c:v>26</c:v>
                </c:pt>
                <c:pt idx="6">
                  <c:v>24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76</c:v>
                </c:pt>
                <c:pt idx="12">
                  <c:v>75</c:v>
                </c:pt>
                <c:pt idx="13">
                  <c:v>74</c:v>
                </c:pt>
                <c:pt idx="14">
                  <c:v>72</c:v>
                </c:pt>
                <c:pt idx="15">
                  <c:v>70</c:v>
                </c:pt>
                <c:pt idx="16">
                  <c:v>67</c:v>
                </c:pt>
                <c:pt idx="17">
                  <c:v>66</c:v>
                </c:pt>
                <c:pt idx="18">
                  <c:v>64</c:v>
                </c:pt>
                <c:pt idx="19">
                  <c:v>63</c:v>
                </c:pt>
                <c:pt idx="20">
                  <c:v>61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55</c:v>
                </c:pt>
                <c:pt idx="25">
                  <c:v>52</c:v>
                </c:pt>
                <c:pt idx="26">
                  <c:v>51</c:v>
                </c:pt>
                <c:pt idx="27">
                  <c:v>50</c:v>
                </c:pt>
                <c:pt idx="28">
                  <c:v>49</c:v>
                </c:pt>
                <c:pt idx="29">
                  <c:v>47</c:v>
                </c:pt>
                <c:pt idx="30">
                  <c:v>46</c:v>
                </c:pt>
                <c:pt idx="31">
                  <c:v>45</c:v>
                </c:pt>
                <c:pt idx="32">
                  <c:v>43</c:v>
                </c:pt>
                <c:pt idx="33">
                  <c:v>41</c:v>
                </c:pt>
                <c:pt idx="34">
                  <c:v>38</c:v>
                </c:pt>
                <c:pt idx="35">
                  <c:v>37</c:v>
                </c:pt>
                <c:pt idx="36">
                  <c:v>35</c:v>
                </c:pt>
                <c:pt idx="37">
                  <c:v>32</c:v>
                </c:pt>
                <c:pt idx="38">
                  <c:v>28</c:v>
                </c:pt>
                <c:pt idx="39">
                  <c:v>26</c:v>
                </c:pt>
                <c:pt idx="40">
                  <c:v>104</c:v>
                </c:pt>
                <c:pt idx="41">
                  <c:v>101</c:v>
                </c:pt>
                <c:pt idx="42">
                  <c:v>100</c:v>
                </c:pt>
                <c:pt idx="43">
                  <c:v>98</c:v>
                </c:pt>
                <c:pt idx="44">
                  <c:v>95</c:v>
                </c:pt>
                <c:pt idx="45">
                  <c:v>91</c:v>
                </c:pt>
                <c:pt idx="46">
                  <c:v>90</c:v>
                </c:pt>
                <c:pt idx="47">
                  <c:v>86</c:v>
                </c:pt>
                <c:pt idx="48">
                  <c:v>84</c:v>
                </c:pt>
                <c:pt idx="49">
                  <c:v>82</c:v>
                </c:pt>
                <c:pt idx="50">
                  <c:v>79</c:v>
                </c:pt>
                <c:pt idx="51">
                  <c:v>78</c:v>
                </c:pt>
                <c:pt idx="52">
                  <c:v>76</c:v>
                </c:pt>
                <c:pt idx="53">
                  <c:v>73</c:v>
                </c:pt>
                <c:pt idx="54">
                  <c:v>69</c:v>
                </c:pt>
                <c:pt idx="55">
                  <c:v>68</c:v>
                </c:pt>
                <c:pt idx="56">
                  <c:v>67</c:v>
                </c:pt>
                <c:pt idx="57">
                  <c:v>65</c:v>
                </c:pt>
                <c:pt idx="58">
                  <c:v>63</c:v>
                </c:pt>
                <c:pt idx="59">
                  <c:v>60</c:v>
                </c:pt>
                <c:pt idx="60">
                  <c:v>59</c:v>
                </c:pt>
                <c:pt idx="61">
                  <c:v>57</c:v>
                </c:pt>
                <c:pt idx="62">
                  <c:v>54</c:v>
                </c:pt>
                <c:pt idx="63">
                  <c:v>50</c:v>
                </c:pt>
                <c:pt idx="64">
                  <c:v>49</c:v>
                </c:pt>
                <c:pt idx="65">
                  <c:v>45</c:v>
                </c:pt>
                <c:pt idx="66">
                  <c:v>43</c:v>
                </c:pt>
                <c:pt idx="67">
                  <c:v>41</c:v>
                </c:pt>
                <c:pt idx="68">
                  <c:v>38</c:v>
                </c:pt>
                <c:pt idx="69">
                  <c:v>87</c:v>
                </c:pt>
                <c:pt idx="70">
                  <c:v>85</c:v>
                </c:pt>
                <c:pt idx="71">
                  <c:v>82</c:v>
                </c:pt>
                <c:pt idx="72">
                  <c:v>78</c:v>
                </c:pt>
                <c:pt idx="73">
                  <c:v>77</c:v>
                </c:pt>
                <c:pt idx="74">
                  <c:v>74</c:v>
                </c:pt>
                <c:pt idx="75">
                  <c:v>70</c:v>
                </c:pt>
                <c:pt idx="76">
                  <c:v>69</c:v>
                </c:pt>
                <c:pt idx="77">
                  <c:v>65</c:v>
                </c:pt>
                <c:pt idx="78">
                  <c:v>63</c:v>
                </c:pt>
                <c:pt idx="79">
                  <c:v>61</c:v>
                </c:pt>
                <c:pt idx="80">
                  <c:v>58</c:v>
                </c:pt>
                <c:pt idx="81">
                  <c:v>57</c:v>
                </c:pt>
                <c:pt idx="82">
                  <c:v>55</c:v>
                </c:pt>
                <c:pt idx="83">
                  <c:v>52</c:v>
                </c:pt>
                <c:pt idx="84">
                  <c:v>48</c:v>
                </c:pt>
                <c:pt idx="85">
                  <c:v>47</c:v>
                </c:pt>
                <c:pt idx="86">
                  <c:v>46</c:v>
                </c:pt>
                <c:pt idx="87">
                  <c:v>44</c:v>
                </c:pt>
                <c:pt idx="88">
                  <c:v>41</c:v>
                </c:pt>
                <c:pt idx="89">
                  <c:v>37</c:v>
                </c:pt>
                <c:pt idx="9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BE-44AF-9EFA-610EDD28A5F9}"/>
            </c:ext>
          </c:extLst>
        </c:ser>
        <c:ser>
          <c:idx val="4"/>
          <c:order val="4"/>
          <c:tx>
            <c:strRef>
              <c:f>Inventory!$F$2</c:f>
              <c:strCache>
                <c:ptCount val="1"/>
                <c:pt idx="0">
                  <c:v>Cotton Seed Katha BG-II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Inventory!$F$3:$F$93</c:f>
              <c:numCache>
                <c:formatCode>General</c:formatCode>
                <c:ptCount val="91"/>
                <c:pt idx="0">
                  <c:v>20</c:v>
                </c:pt>
                <c:pt idx="1">
                  <c:v>17</c:v>
                </c:pt>
                <c:pt idx="2">
                  <c:v>15</c:v>
                </c:pt>
                <c:pt idx="3">
                  <c:v>14</c:v>
                </c:pt>
                <c:pt idx="4">
                  <c:v>10</c:v>
                </c:pt>
                <c:pt idx="5">
                  <c:v>8</c:v>
                </c:pt>
                <c:pt idx="6">
                  <c:v>7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60</c:v>
                </c:pt>
                <c:pt idx="12">
                  <c:v>59</c:v>
                </c:pt>
                <c:pt idx="13">
                  <c:v>58</c:v>
                </c:pt>
                <c:pt idx="14">
                  <c:v>56</c:v>
                </c:pt>
                <c:pt idx="15">
                  <c:v>54</c:v>
                </c:pt>
                <c:pt idx="16">
                  <c:v>51</c:v>
                </c:pt>
                <c:pt idx="17">
                  <c:v>50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45</c:v>
                </c:pt>
                <c:pt idx="22">
                  <c:v>44</c:v>
                </c:pt>
                <c:pt idx="23">
                  <c:v>42</c:v>
                </c:pt>
                <c:pt idx="24">
                  <c:v>40</c:v>
                </c:pt>
                <c:pt idx="25">
                  <c:v>37</c:v>
                </c:pt>
                <c:pt idx="26">
                  <c:v>36</c:v>
                </c:pt>
                <c:pt idx="27">
                  <c:v>34</c:v>
                </c:pt>
                <c:pt idx="28">
                  <c:v>32</c:v>
                </c:pt>
                <c:pt idx="29">
                  <c:v>29</c:v>
                </c:pt>
                <c:pt idx="30">
                  <c:v>28</c:v>
                </c:pt>
                <c:pt idx="31">
                  <c:v>27</c:v>
                </c:pt>
                <c:pt idx="32">
                  <c:v>26</c:v>
                </c:pt>
                <c:pt idx="33">
                  <c:v>24</c:v>
                </c:pt>
                <c:pt idx="34">
                  <c:v>23</c:v>
                </c:pt>
                <c:pt idx="35">
                  <c:v>22</c:v>
                </c:pt>
                <c:pt idx="36">
                  <c:v>20</c:v>
                </c:pt>
                <c:pt idx="37">
                  <c:v>18</c:v>
                </c:pt>
                <c:pt idx="38">
                  <c:v>15</c:v>
                </c:pt>
                <c:pt idx="39">
                  <c:v>14</c:v>
                </c:pt>
                <c:pt idx="40">
                  <c:v>92</c:v>
                </c:pt>
                <c:pt idx="41">
                  <c:v>90</c:v>
                </c:pt>
                <c:pt idx="42">
                  <c:v>87</c:v>
                </c:pt>
                <c:pt idx="43">
                  <c:v>86</c:v>
                </c:pt>
                <c:pt idx="44">
                  <c:v>85</c:v>
                </c:pt>
                <c:pt idx="45">
                  <c:v>84</c:v>
                </c:pt>
                <c:pt idx="46">
                  <c:v>82</c:v>
                </c:pt>
                <c:pt idx="47">
                  <c:v>81</c:v>
                </c:pt>
                <c:pt idx="48">
                  <c:v>80</c:v>
                </c:pt>
                <c:pt idx="49">
                  <c:v>78</c:v>
                </c:pt>
                <c:pt idx="50">
                  <c:v>76</c:v>
                </c:pt>
                <c:pt idx="51">
                  <c:v>73</c:v>
                </c:pt>
                <c:pt idx="52">
                  <c:v>72</c:v>
                </c:pt>
                <c:pt idx="53">
                  <c:v>70</c:v>
                </c:pt>
                <c:pt idx="54">
                  <c:v>68</c:v>
                </c:pt>
                <c:pt idx="55">
                  <c:v>65</c:v>
                </c:pt>
                <c:pt idx="56">
                  <c:v>64</c:v>
                </c:pt>
                <c:pt idx="57">
                  <c:v>63</c:v>
                </c:pt>
                <c:pt idx="58">
                  <c:v>62</c:v>
                </c:pt>
                <c:pt idx="59">
                  <c:v>60</c:v>
                </c:pt>
                <c:pt idx="60">
                  <c:v>59</c:v>
                </c:pt>
                <c:pt idx="61">
                  <c:v>58</c:v>
                </c:pt>
                <c:pt idx="62">
                  <c:v>56</c:v>
                </c:pt>
                <c:pt idx="63">
                  <c:v>54</c:v>
                </c:pt>
                <c:pt idx="64">
                  <c:v>51</c:v>
                </c:pt>
                <c:pt idx="65">
                  <c:v>50</c:v>
                </c:pt>
                <c:pt idx="66">
                  <c:v>48</c:v>
                </c:pt>
                <c:pt idx="67">
                  <c:v>46</c:v>
                </c:pt>
                <c:pt idx="68">
                  <c:v>43</c:v>
                </c:pt>
                <c:pt idx="69">
                  <c:v>102</c:v>
                </c:pt>
                <c:pt idx="70">
                  <c:v>101</c:v>
                </c:pt>
                <c:pt idx="71">
                  <c:v>100</c:v>
                </c:pt>
                <c:pt idx="72">
                  <c:v>98</c:v>
                </c:pt>
                <c:pt idx="73">
                  <c:v>97</c:v>
                </c:pt>
                <c:pt idx="74">
                  <c:v>96</c:v>
                </c:pt>
                <c:pt idx="75">
                  <c:v>94</c:v>
                </c:pt>
                <c:pt idx="76">
                  <c:v>92</c:v>
                </c:pt>
                <c:pt idx="77">
                  <c:v>89</c:v>
                </c:pt>
                <c:pt idx="78">
                  <c:v>88</c:v>
                </c:pt>
                <c:pt idx="79">
                  <c:v>86</c:v>
                </c:pt>
                <c:pt idx="80">
                  <c:v>85</c:v>
                </c:pt>
                <c:pt idx="81">
                  <c:v>84</c:v>
                </c:pt>
                <c:pt idx="82">
                  <c:v>83</c:v>
                </c:pt>
                <c:pt idx="83">
                  <c:v>81</c:v>
                </c:pt>
                <c:pt idx="84">
                  <c:v>80</c:v>
                </c:pt>
                <c:pt idx="85">
                  <c:v>79</c:v>
                </c:pt>
                <c:pt idx="86">
                  <c:v>77</c:v>
                </c:pt>
                <c:pt idx="87">
                  <c:v>75</c:v>
                </c:pt>
                <c:pt idx="88">
                  <c:v>72</c:v>
                </c:pt>
                <c:pt idx="89">
                  <c:v>71</c:v>
                </c:pt>
                <c:pt idx="9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BE-44AF-9EFA-610EDD28A5F9}"/>
            </c:ext>
          </c:extLst>
        </c:ser>
        <c:ser>
          <c:idx val="5"/>
          <c:order val="5"/>
          <c:tx>
            <c:strRef>
              <c:f>Inventory!$G$2</c:f>
              <c:strCache>
                <c:ptCount val="1"/>
                <c:pt idx="0">
                  <c:v>Cotton Seed S-004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Inventory!$G$3:$G$93</c:f>
              <c:numCache>
                <c:formatCode>General</c:formatCode>
                <c:ptCount val="91"/>
                <c:pt idx="0">
                  <c:v>21</c:v>
                </c:pt>
                <c:pt idx="1">
                  <c:v>17</c:v>
                </c:pt>
                <c:pt idx="2">
                  <c:v>15</c:v>
                </c:pt>
                <c:pt idx="3">
                  <c:v>14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43</c:v>
                </c:pt>
                <c:pt idx="12">
                  <c:v>41</c:v>
                </c:pt>
                <c:pt idx="13">
                  <c:v>38</c:v>
                </c:pt>
                <c:pt idx="14">
                  <c:v>37</c:v>
                </c:pt>
                <c:pt idx="15">
                  <c:v>36</c:v>
                </c:pt>
                <c:pt idx="16">
                  <c:v>35</c:v>
                </c:pt>
                <c:pt idx="17">
                  <c:v>33</c:v>
                </c:pt>
                <c:pt idx="18">
                  <c:v>32</c:v>
                </c:pt>
                <c:pt idx="19">
                  <c:v>28</c:v>
                </c:pt>
                <c:pt idx="20">
                  <c:v>26</c:v>
                </c:pt>
                <c:pt idx="21">
                  <c:v>25</c:v>
                </c:pt>
                <c:pt idx="22">
                  <c:v>23</c:v>
                </c:pt>
                <c:pt idx="23">
                  <c:v>22</c:v>
                </c:pt>
                <c:pt idx="24">
                  <c:v>21</c:v>
                </c:pt>
                <c:pt idx="25">
                  <c:v>40</c:v>
                </c:pt>
                <c:pt idx="26">
                  <c:v>38</c:v>
                </c:pt>
                <c:pt idx="27">
                  <c:v>37</c:v>
                </c:pt>
                <c:pt idx="28">
                  <c:v>36</c:v>
                </c:pt>
                <c:pt idx="29">
                  <c:v>34</c:v>
                </c:pt>
                <c:pt idx="30">
                  <c:v>32</c:v>
                </c:pt>
                <c:pt idx="31">
                  <c:v>29</c:v>
                </c:pt>
                <c:pt idx="32">
                  <c:v>28</c:v>
                </c:pt>
                <c:pt idx="33">
                  <c:v>57</c:v>
                </c:pt>
                <c:pt idx="34">
                  <c:v>56</c:v>
                </c:pt>
                <c:pt idx="35">
                  <c:v>54</c:v>
                </c:pt>
                <c:pt idx="36">
                  <c:v>53</c:v>
                </c:pt>
                <c:pt idx="37">
                  <c:v>49</c:v>
                </c:pt>
                <c:pt idx="38">
                  <c:v>47</c:v>
                </c:pt>
                <c:pt idx="39">
                  <c:v>46</c:v>
                </c:pt>
                <c:pt idx="40">
                  <c:v>44</c:v>
                </c:pt>
                <c:pt idx="41">
                  <c:v>43</c:v>
                </c:pt>
                <c:pt idx="42">
                  <c:v>42</c:v>
                </c:pt>
                <c:pt idx="43">
                  <c:v>41</c:v>
                </c:pt>
                <c:pt idx="44">
                  <c:v>39</c:v>
                </c:pt>
                <c:pt idx="45">
                  <c:v>38</c:v>
                </c:pt>
                <c:pt idx="46">
                  <c:v>37</c:v>
                </c:pt>
                <c:pt idx="47">
                  <c:v>35</c:v>
                </c:pt>
                <c:pt idx="48">
                  <c:v>33</c:v>
                </c:pt>
                <c:pt idx="49">
                  <c:v>30</c:v>
                </c:pt>
                <c:pt idx="50">
                  <c:v>29</c:v>
                </c:pt>
                <c:pt idx="51">
                  <c:v>68</c:v>
                </c:pt>
                <c:pt idx="52">
                  <c:v>67</c:v>
                </c:pt>
                <c:pt idx="53">
                  <c:v>65</c:v>
                </c:pt>
                <c:pt idx="54">
                  <c:v>64</c:v>
                </c:pt>
                <c:pt idx="55">
                  <c:v>60</c:v>
                </c:pt>
                <c:pt idx="56">
                  <c:v>58</c:v>
                </c:pt>
                <c:pt idx="57">
                  <c:v>57</c:v>
                </c:pt>
                <c:pt idx="58">
                  <c:v>55</c:v>
                </c:pt>
                <c:pt idx="59">
                  <c:v>54</c:v>
                </c:pt>
                <c:pt idx="60">
                  <c:v>53</c:v>
                </c:pt>
                <c:pt idx="61">
                  <c:v>52</c:v>
                </c:pt>
                <c:pt idx="62">
                  <c:v>50</c:v>
                </c:pt>
                <c:pt idx="63">
                  <c:v>49</c:v>
                </c:pt>
                <c:pt idx="64">
                  <c:v>48</c:v>
                </c:pt>
                <c:pt idx="65">
                  <c:v>71</c:v>
                </c:pt>
                <c:pt idx="66">
                  <c:v>69</c:v>
                </c:pt>
                <c:pt idx="67">
                  <c:v>66</c:v>
                </c:pt>
                <c:pt idx="68">
                  <c:v>65</c:v>
                </c:pt>
                <c:pt idx="69">
                  <c:v>64</c:v>
                </c:pt>
                <c:pt idx="70">
                  <c:v>63</c:v>
                </c:pt>
                <c:pt idx="71">
                  <c:v>61</c:v>
                </c:pt>
                <c:pt idx="72">
                  <c:v>60</c:v>
                </c:pt>
                <c:pt idx="73">
                  <c:v>56</c:v>
                </c:pt>
                <c:pt idx="74">
                  <c:v>54</c:v>
                </c:pt>
                <c:pt idx="75">
                  <c:v>53</c:v>
                </c:pt>
                <c:pt idx="76">
                  <c:v>51</c:v>
                </c:pt>
                <c:pt idx="77">
                  <c:v>50</c:v>
                </c:pt>
                <c:pt idx="78">
                  <c:v>49</c:v>
                </c:pt>
                <c:pt idx="79">
                  <c:v>48</c:v>
                </c:pt>
                <c:pt idx="80">
                  <c:v>46</c:v>
                </c:pt>
                <c:pt idx="81">
                  <c:v>45</c:v>
                </c:pt>
                <c:pt idx="82">
                  <c:v>64</c:v>
                </c:pt>
                <c:pt idx="83">
                  <c:v>62</c:v>
                </c:pt>
                <c:pt idx="84">
                  <c:v>60</c:v>
                </c:pt>
                <c:pt idx="85">
                  <c:v>57</c:v>
                </c:pt>
                <c:pt idx="86">
                  <c:v>56</c:v>
                </c:pt>
                <c:pt idx="87">
                  <c:v>55</c:v>
                </c:pt>
                <c:pt idx="88">
                  <c:v>54</c:v>
                </c:pt>
                <c:pt idx="89">
                  <c:v>52</c:v>
                </c:pt>
                <c:pt idx="9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BE-44AF-9EFA-610EDD28A5F9}"/>
            </c:ext>
          </c:extLst>
        </c:ser>
        <c:ser>
          <c:idx val="6"/>
          <c:order val="6"/>
          <c:tx>
            <c:strRef>
              <c:f>Inventory!$H$2</c:f>
              <c:strCache>
                <c:ptCount val="1"/>
                <c:pt idx="0">
                  <c:v>SSG SX-17 5kg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Inventory!$H$3:$H$93</c:f>
              <c:numCache>
                <c:formatCode>General</c:formatCode>
                <c:ptCount val="91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63</c:v>
                </c:pt>
                <c:pt idx="15">
                  <c:v>62</c:v>
                </c:pt>
                <c:pt idx="16">
                  <c:v>60</c:v>
                </c:pt>
                <c:pt idx="17">
                  <c:v>59</c:v>
                </c:pt>
                <c:pt idx="18">
                  <c:v>55</c:v>
                </c:pt>
                <c:pt idx="19">
                  <c:v>53</c:v>
                </c:pt>
                <c:pt idx="20">
                  <c:v>52</c:v>
                </c:pt>
                <c:pt idx="21">
                  <c:v>50</c:v>
                </c:pt>
                <c:pt idx="22">
                  <c:v>49</c:v>
                </c:pt>
                <c:pt idx="23">
                  <c:v>48</c:v>
                </c:pt>
                <c:pt idx="24">
                  <c:v>47</c:v>
                </c:pt>
                <c:pt idx="25">
                  <c:v>45</c:v>
                </c:pt>
                <c:pt idx="26">
                  <c:v>44</c:v>
                </c:pt>
                <c:pt idx="27">
                  <c:v>43</c:v>
                </c:pt>
                <c:pt idx="28">
                  <c:v>41</c:v>
                </c:pt>
                <c:pt idx="29">
                  <c:v>39</c:v>
                </c:pt>
                <c:pt idx="30">
                  <c:v>36</c:v>
                </c:pt>
                <c:pt idx="31">
                  <c:v>35</c:v>
                </c:pt>
                <c:pt idx="32">
                  <c:v>34</c:v>
                </c:pt>
                <c:pt idx="33">
                  <c:v>33</c:v>
                </c:pt>
                <c:pt idx="34">
                  <c:v>31</c:v>
                </c:pt>
                <c:pt idx="35">
                  <c:v>30</c:v>
                </c:pt>
                <c:pt idx="36">
                  <c:v>26</c:v>
                </c:pt>
                <c:pt idx="37">
                  <c:v>24</c:v>
                </c:pt>
                <c:pt idx="38">
                  <c:v>23</c:v>
                </c:pt>
                <c:pt idx="39">
                  <c:v>21</c:v>
                </c:pt>
                <c:pt idx="40">
                  <c:v>20</c:v>
                </c:pt>
                <c:pt idx="41">
                  <c:v>19</c:v>
                </c:pt>
                <c:pt idx="42">
                  <c:v>18</c:v>
                </c:pt>
                <c:pt idx="43">
                  <c:v>76</c:v>
                </c:pt>
                <c:pt idx="44">
                  <c:v>75</c:v>
                </c:pt>
                <c:pt idx="45">
                  <c:v>74</c:v>
                </c:pt>
                <c:pt idx="46">
                  <c:v>72</c:v>
                </c:pt>
                <c:pt idx="47">
                  <c:v>70</c:v>
                </c:pt>
                <c:pt idx="48">
                  <c:v>67</c:v>
                </c:pt>
                <c:pt idx="49">
                  <c:v>66</c:v>
                </c:pt>
                <c:pt idx="50">
                  <c:v>65</c:v>
                </c:pt>
                <c:pt idx="51">
                  <c:v>64</c:v>
                </c:pt>
                <c:pt idx="52">
                  <c:v>62</c:v>
                </c:pt>
                <c:pt idx="53">
                  <c:v>61</c:v>
                </c:pt>
                <c:pt idx="54">
                  <c:v>57</c:v>
                </c:pt>
                <c:pt idx="55">
                  <c:v>55</c:v>
                </c:pt>
                <c:pt idx="56">
                  <c:v>54</c:v>
                </c:pt>
                <c:pt idx="57">
                  <c:v>52</c:v>
                </c:pt>
                <c:pt idx="58">
                  <c:v>51</c:v>
                </c:pt>
                <c:pt idx="59">
                  <c:v>50</c:v>
                </c:pt>
                <c:pt idx="60">
                  <c:v>49</c:v>
                </c:pt>
                <c:pt idx="61">
                  <c:v>47</c:v>
                </c:pt>
                <c:pt idx="62">
                  <c:v>46</c:v>
                </c:pt>
                <c:pt idx="63">
                  <c:v>45</c:v>
                </c:pt>
                <c:pt idx="64">
                  <c:v>43</c:v>
                </c:pt>
                <c:pt idx="65">
                  <c:v>41</c:v>
                </c:pt>
                <c:pt idx="66">
                  <c:v>38</c:v>
                </c:pt>
                <c:pt idx="67">
                  <c:v>37</c:v>
                </c:pt>
                <c:pt idx="68">
                  <c:v>36</c:v>
                </c:pt>
                <c:pt idx="69">
                  <c:v>35</c:v>
                </c:pt>
                <c:pt idx="70">
                  <c:v>33</c:v>
                </c:pt>
                <c:pt idx="71">
                  <c:v>92</c:v>
                </c:pt>
                <c:pt idx="72">
                  <c:v>88</c:v>
                </c:pt>
                <c:pt idx="73">
                  <c:v>86</c:v>
                </c:pt>
                <c:pt idx="74">
                  <c:v>85</c:v>
                </c:pt>
                <c:pt idx="75">
                  <c:v>83</c:v>
                </c:pt>
                <c:pt idx="76">
                  <c:v>82</c:v>
                </c:pt>
                <c:pt idx="77">
                  <c:v>81</c:v>
                </c:pt>
                <c:pt idx="78">
                  <c:v>80</c:v>
                </c:pt>
                <c:pt idx="79">
                  <c:v>78</c:v>
                </c:pt>
                <c:pt idx="80">
                  <c:v>77</c:v>
                </c:pt>
                <c:pt idx="81">
                  <c:v>76</c:v>
                </c:pt>
                <c:pt idx="82">
                  <c:v>74</c:v>
                </c:pt>
                <c:pt idx="83">
                  <c:v>72</c:v>
                </c:pt>
                <c:pt idx="84">
                  <c:v>69</c:v>
                </c:pt>
                <c:pt idx="85">
                  <c:v>68</c:v>
                </c:pt>
                <c:pt idx="86">
                  <c:v>67</c:v>
                </c:pt>
                <c:pt idx="87">
                  <c:v>66</c:v>
                </c:pt>
                <c:pt idx="88">
                  <c:v>64</c:v>
                </c:pt>
                <c:pt idx="89">
                  <c:v>63</c:v>
                </c:pt>
                <c:pt idx="90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BE-44AF-9EFA-610EDD28A5F9}"/>
            </c:ext>
          </c:extLst>
        </c:ser>
        <c:ser>
          <c:idx val="7"/>
          <c:order val="7"/>
          <c:tx>
            <c:strRef>
              <c:f>Inventory!$I$2</c:f>
              <c:strCache>
                <c:ptCount val="1"/>
                <c:pt idx="0">
                  <c:v>Menaka 71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Inventory!$I$3:$I$93</c:f>
              <c:numCache>
                <c:formatCode>General</c:formatCode>
                <c:ptCount val="91"/>
                <c:pt idx="0">
                  <c:v>36</c:v>
                </c:pt>
                <c:pt idx="1">
                  <c:v>34</c:v>
                </c:pt>
                <c:pt idx="2">
                  <c:v>33</c:v>
                </c:pt>
                <c:pt idx="3">
                  <c:v>31</c:v>
                </c:pt>
                <c:pt idx="4">
                  <c:v>30</c:v>
                </c:pt>
                <c:pt idx="5">
                  <c:v>29</c:v>
                </c:pt>
                <c:pt idx="6">
                  <c:v>28</c:v>
                </c:pt>
                <c:pt idx="7">
                  <c:v>26</c:v>
                </c:pt>
                <c:pt idx="8">
                  <c:v>25</c:v>
                </c:pt>
                <c:pt idx="9">
                  <c:v>24</c:v>
                </c:pt>
                <c:pt idx="10">
                  <c:v>22</c:v>
                </c:pt>
                <c:pt idx="11">
                  <c:v>20</c:v>
                </c:pt>
                <c:pt idx="12">
                  <c:v>17</c:v>
                </c:pt>
                <c:pt idx="13">
                  <c:v>16</c:v>
                </c:pt>
                <c:pt idx="14">
                  <c:v>15</c:v>
                </c:pt>
                <c:pt idx="15">
                  <c:v>14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7</c:v>
                </c:pt>
                <c:pt idx="21">
                  <c:v>6</c:v>
                </c:pt>
                <c:pt idx="22">
                  <c:v>2</c:v>
                </c:pt>
                <c:pt idx="23">
                  <c:v>75</c:v>
                </c:pt>
                <c:pt idx="24">
                  <c:v>74</c:v>
                </c:pt>
                <c:pt idx="25">
                  <c:v>72</c:v>
                </c:pt>
                <c:pt idx="26">
                  <c:v>71</c:v>
                </c:pt>
                <c:pt idx="27">
                  <c:v>70</c:v>
                </c:pt>
                <c:pt idx="28">
                  <c:v>69</c:v>
                </c:pt>
                <c:pt idx="29">
                  <c:v>67</c:v>
                </c:pt>
                <c:pt idx="30">
                  <c:v>66</c:v>
                </c:pt>
                <c:pt idx="31">
                  <c:v>65</c:v>
                </c:pt>
                <c:pt idx="32">
                  <c:v>63</c:v>
                </c:pt>
                <c:pt idx="33">
                  <c:v>62</c:v>
                </c:pt>
                <c:pt idx="34">
                  <c:v>60</c:v>
                </c:pt>
                <c:pt idx="35">
                  <c:v>59</c:v>
                </c:pt>
                <c:pt idx="36">
                  <c:v>55</c:v>
                </c:pt>
                <c:pt idx="37">
                  <c:v>53</c:v>
                </c:pt>
                <c:pt idx="38">
                  <c:v>52</c:v>
                </c:pt>
                <c:pt idx="39">
                  <c:v>50</c:v>
                </c:pt>
                <c:pt idx="40">
                  <c:v>49</c:v>
                </c:pt>
                <c:pt idx="41">
                  <c:v>48</c:v>
                </c:pt>
                <c:pt idx="42">
                  <c:v>47</c:v>
                </c:pt>
                <c:pt idx="43">
                  <c:v>45</c:v>
                </c:pt>
                <c:pt idx="44">
                  <c:v>44</c:v>
                </c:pt>
                <c:pt idx="45">
                  <c:v>43</c:v>
                </c:pt>
                <c:pt idx="46">
                  <c:v>41</c:v>
                </c:pt>
                <c:pt idx="47">
                  <c:v>40</c:v>
                </c:pt>
                <c:pt idx="48">
                  <c:v>38</c:v>
                </c:pt>
                <c:pt idx="49">
                  <c:v>37</c:v>
                </c:pt>
                <c:pt idx="50">
                  <c:v>33</c:v>
                </c:pt>
                <c:pt idx="51">
                  <c:v>31</c:v>
                </c:pt>
                <c:pt idx="52">
                  <c:v>30</c:v>
                </c:pt>
                <c:pt idx="53">
                  <c:v>28</c:v>
                </c:pt>
                <c:pt idx="54">
                  <c:v>27</c:v>
                </c:pt>
                <c:pt idx="55">
                  <c:v>26</c:v>
                </c:pt>
                <c:pt idx="56">
                  <c:v>25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19</c:v>
                </c:pt>
                <c:pt idx="61">
                  <c:v>15</c:v>
                </c:pt>
                <c:pt idx="62">
                  <c:v>88</c:v>
                </c:pt>
                <c:pt idx="63">
                  <c:v>87</c:v>
                </c:pt>
                <c:pt idx="64">
                  <c:v>85</c:v>
                </c:pt>
                <c:pt idx="65">
                  <c:v>84</c:v>
                </c:pt>
                <c:pt idx="66">
                  <c:v>83</c:v>
                </c:pt>
                <c:pt idx="67">
                  <c:v>82</c:v>
                </c:pt>
                <c:pt idx="68">
                  <c:v>80</c:v>
                </c:pt>
                <c:pt idx="69">
                  <c:v>79</c:v>
                </c:pt>
                <c:pt idx="70">
                  <c:v>78</c:v>
                </c:pt>
                <c:pt idx="71">
                  <c:v>76</c:v>
                </c:pt>
                <c:pt idx="72">
                  <c:v>72</c:v>
                </c:pt>
                <c:pt idx="73">
                  <c:v>70</c:v>
                </c:pt>
                <c:pt idx="74">
                  <c:v>69</c:v>
                </c:pt>
                <c:pt idx="75">
                  <c:v>67</c:v>
                </c:pt>
                <c:pt idx="76">
                  <c:v>66</c:v>
                </c:pt>
                <c:pt idx="77">
                  <c:v>65</c:v>
                </c:pt>
                <c:pt idx="78">
                  <c:v>64</c:v>
                </c:pt>
                <c:pt idx="79">
                  <c:v>62</c:v>
                </c:pt>
                <c:pt idx="80">
                  <c:v>61</c:v>
                </c:pt>
                <c:pt idx="81">
                  <c:v>60</c:v>
                </c:pt>
                <c:pt idx="82">
                  <c:v>58</c:v>
                </c:pt>
                <c:pt idx="83">
                  <c:v>55</c:v>
                </c:pt>
                <c:pt idx="84">
                  <c:v>53</c:v>
                </c:pt>
                <c:pt idx="85">
                  <c:v>52</c:v>
                </c:pt>
                <c:pt idx="86">
                  <c:v>51</c:v>
                </c:pt>
                <c:pt idx="87">
                  <c:v>49</c:v>
                </c:pt>
                <c:pt idx="88">
                  <c:v>47</c:v>
                </c:pt>
                <c:pt idx="89">
                  <c:v>44</c:v>
                </c:pt>
                <c:pt idx="9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BE-44AF-9EFA-610EDD28A5F9}"/>
            </c:ext>
          </c:extLst>
        </c:ser>
        <c:ser>
          <c:idx val="8"/>
          <c:order val="8"/>
          <c:tx>
            <c:strRef>
              <c:f>Inventory!$J$2</c:f>
              <c:strCache>
                <c:ptCount val="1"/>
                <c:pt idx="0">
                  <c:v>Pandy CS ICHIBAN 700ML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Inventory!$J$3:$J$93</c:f>
              <c:numCache>
                <c:formatCode>General</c:formatCode>
                <c:ptCount val="91"/>
                <c:pt idx="0">
                  <c:v>76</c:v>
                </c:pt>
                <c:pt idx="1">
                  <c:v>72</c:v>
                </c:pt>
                <c:pt idx="2">
                  <c:v>69</c:v>
                </c:pt>
                <c:pt idx="3">
                  <c:v>66</c:v>
                </c:pt>
                <c:pt idx="4">
                  <c:v>64</c:v>
                </c:pt>
                <c:pt idx="5">
                  <c:v>62</c:v>
                </c:pt>
                <c:pt idx="6">
                  <c:v>58</c:v>
                </c:pt>
                <c:pt idx="7">
                  <c:v>57</c:v>
                </c:pt>
                <c:pt idx="8">
                  <c:v>55</c:v>
                </c:pt>
                <c:pt idx="9">
                  <c:v>53</c:v>
                </c:pt>
                <c:pt idx="10">
                  <c:v>52</c:v>
                </c:pt>
                <c:pt idx="11">
                  <c:v>48</c:v>
                </c:pt>
                <c:pt idx="12">
                  <c:v>45</c:v>
                </c:pt>
                <c:pt idx="13">
                  <c:v>44</c:v>
                </c:pt>
                <c:pt idx="14">
                  <c:v>102</c:v>
                </c:pt>
                <c:pt idx="15">
                  <c:v>100</c:v>
                </c:pt>
                <c:pt idx="16">
                  <c:v>96</c:v>
                </c:pt>
                <c:pt idx="17">
                  <c:v>93</c:v>
                </c:pt>
                <c:pt idx="18">
                  <c:v>91</c:v>
                </c:pt>
                <c:pt idx="19">
                  <c:v>89</c:v>
                </c:pt>
                <c:pt idx="20">
                  <c:v>88</c:v>
                </c:pt>
                <c:pt idx="21">
                  <c:v>85</c:v>
                </c:pt>
                <c:pt idx="22">
                  <c:v>84</c:v>
                </c:pt>
                <c:pt idx="23">
                  <c:v>81</c:v>
                </c:pt>
                <c:pt idx="24">
                  <c:v>78</c:v>
                </c:pt>
                <c:pt idx="25">
                  <c:v>76</c:v>
                </c:pt>
                <c:pt idx="26">
                  <c:v>70</c:v>
                </c:pt>
                <c:pt idx="27">
                  <c:v>65</c:v>
                </c:pt>
                <c:pt idx="28">
                  <c:v>61</c:v>
                </c:pt>
                <c:pt idx="29">
                  <c:v>57</c:v>
                </c:pt>
                <c:pt idx="30">
                  <c:v>54</c:v>
                </c:pt>
                <c:pt idx="31">
                  <c:v>48</c:v>
                </c:pt>
                <c:pt idx="32">
                  <c:v>46</c:v>
                </c:pt>
                <c:pt idx="33">
                  <c:v>45</c:v>
                </c:pt>
                <c:pt idx="34">
                  <c:v>41</c:v>
                </c:pt>
                <c:pt idx="35">
                  <c:v>37</c:v>
                </c:pt>
                <c:pt idx="36">
                  <c:v>35</c:v>
                </c:pt>
                <c:pt idx="37">
                  <c:v>33</c:v>
                </c:pt>
                <c:pt idx="38">
                  <c:v>32</c:v>
                </c:pt>
                <c:pt idx="39">
                  <c:v>29</c:v>
                </c:pt>
                <c:pt idx="40">
                  <c:v>24</c:v>
                </c:pt>
                <c:pt idx="41">
                  <c:v>21</c:v>
                </c:pt>
                <c:pt idx="42">
                  <c:v>17</c:v>
                </c:pt>
                <c:pt idx="43">
                  <c:v>64</c:v>
                </c:pt>
                <c:pt idx="44">
                  <c:v>62</c:v>
                </c:pt>
                <c:pt idx="45">
                  <c:v>60</c:v>
                </c:pt>
                <c:pt idx="46">
                  <c:v>57</c:v>
                </c:pt>
                <c:pt idx="47">
                  <c:v>53</c:v>
                </c:pt>
                <c:pt idx="48">
                  <c:v>48</c:v>
                </c:pt>
                <c:pt idx="49">
                  <c:v>43</c:v>
                </c:pt>
                <c:pt idx="50">
                  <c:v>41</c:v>
                </c:pt>
                <c:pt idx="51">
                  <c:v>40</c:v>
                </c:pt>
                <c:pt idx="52">
                  <c:v>37</c:v>
                </c:pt>
                <c:pt idx="53">
                  <c:v>32</c:v>
                </c:pt>
                <c:pt idx="54">
                  <c:v>29</c:v>
                </c:pt>
                <c:pt idx="55">
                  <c:v>27</c:v>
                </c:pt>
                <c:pt idx="56">
                  <c:v>25</c:v>
                </c:pt>
                <c:pt idx="57">
                  <c:v>21</c:v>
                </c:pt>
                <c:pt idx="58">
                  <c:v>20</c:v>
                </c:pt>
                <c:pt idx="59">
                  <c:v>16</c:v>
                </c:pt>
                <c:pt idx="60">
                  <c:v>14</c:v>
                </c:pt>
                <c:pt idx="61">
                  <c:v>13</c:v>
                </c:pt>
                <c:pt idx="62">
                  <c:v>10</c:v>
                </c:pt>
                <c:pt idx="63">
                  <c:v>8</c:v>
                </c:pt>
                <c:pt idx="64">
                  <c:v>5</c:v>
                </c:pt>
                <c:pt idx="65">
                  <c:v>3</c:v>
                </c:pt>
                <c:pt idx="66">
                  <c:v>50</c:v>
                </c:pt>
                <c:pt idx="67">
                  <c:v>46</c:v>
                </c:pt>
                <c:pt idx="68">
                  <c:v>45</c:v>
                </c:pt>
                <c:pt idx="69">
                  <c:v>44</c:v>
                </c:pt>
                <c:pt idx="70">
                  <c:v>42</c:v>
                </c:pt>
                <c:pt idx="71">
                  <c:v>41</c:v>
                </c:pt>
                <c:pt idx="72">
                  <c:v>38</c:v>
                </c:pt>
                <c:pt idx="73">
                  <c:v>36</c:v>
                </c:pt>
                <c:pt idx="74">
                  <c:v>33</c:v>
                </c:pt>
                <c:pt idx="75">
                  <c:v>31</c:v>
                </c:pt>
                <c:pt idx="76">
                  <c:v>27</c:v>
                </c:pt>
                <c:pt idx="77">
                  <c:v>23</c:v>
                </c:pt>
                <c:pt idx="78">
                  <c:v>18</c:v>
                </c:pt>
                <c:pt idx="79">
                  <c:v>43</c:v>
                </c:pt>
                <c:pt idx="80">
                  <c:v>41</c:v>
                </c:pt>
                <c:pt idx="81">
                  <c:v>40</c:v>
                </c:pt>
                <c:pt idx="82">
                  <c:v>37</c:v>
                </c:pt>
                <c:pt idx="83">
                  <c:v>36</c:v>
                </c:pt>
                <c:pt idx="84">
                  <c:v>33</c:v>
                </c:pt>
                <c:pt idx="85">
                  <c:v>31</c:v>
                </c:pt>
                <c:pt idx="86">
                  <c:v>26</c:v>
                </c:pt>
                <c:pt idx="87">
                  <c:v>24</c:v>
                </c:pt>
                <c:pt idx="88">
                  <c:v>23</c:v>
                </c:pt>
                <c:pt idx="89">
                  <c:v>20</c:v>
                </c:pt>
                <c:pt idx="9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A-408A-A790-B0F370D2CC4B}"/>
            </c:ext>
          </c:extLst>
        </c:ser>
        <c:ser>
          <c:idx val="9"/>
          <c:order val="9"/>
          <c:tx>
            <c:strRef>
              <c:f>Inventory!$K$2</c:f>
              <c:strCache>
                <c:ptCount val="1"/>
                <c:pt idx="0">
                  <c:v>Missile Chloropyriphos 1.5%D.P 100 Gm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Inventory!$A$3:$A$93</c:f>
              <c:numCache>
                <c:formatCode>m/d/yyyy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Inventory!$K$3:$K$93</c:f>
              <c:numCache>
                <c:formatCode>General</c:formatCode>
                <c:ptCount val="91"/>
                <c:pt idx="0">
                  <c:v>8</c:v>
                </c:pt>
                <c:pt idx="1">
                  <c:v>82</c:v>
                </c:pt>
                <c:pt idx="2">
                  <c:v>81</c:v>
                </c:pt>
                <c:pt idx="3">
                  <c:v>80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68</c:v>
                </c:pt>
                <c:pt idx="11">
                  <c:v>66</c:v>
                </c:pt>
                <c:pt idx="12">
                  <c:v>64</c:v>
                </c:pt>
                <c:pt idx="13">
                  <c:v>62</c:v>
                </c:pt>
                <c:pt idx="14">
                  <c:v>60</c:v>
                </c:pt>
                <c:pt idx="15">
                  <c:v>59</c:v>
                </c:pt>
                <c:pt idx="16">
                  <c:v>58</c:v>
                </c:pt>
                <c:pt idx="17">
                  <c:v>56</c:v>
                </c:pt>
                <c:pt idx="18">
                  <c:v>53</c:v>
                </c:pt>
                <c:pt idx="19">
                  <c:v>52</c:v>
                </c:pt>
                <c:pt idx="20">
                  <c:v>50</c:v>
                </c:pt>
                <c:pt idx="21">
                  <c:v>49</c:v>
                </c:pt>
                <c:pt idx="22">
                  <c:v>48</c:v>
                </c:pt>
                <c:pt idx="23">
                  <c:v>47</c:v>
                </c:pt>
                <c:pt idx="24">
                  <c:v>46</c:v>
                </c:pt>
                <c:pt idx="25">
                  <c:v>44</c:v>
                </c:pt>
                <c:pt idx="26">
                  <c:v>41</c:v>
                </c:pt>
                <c:pt idx="27">
                  <c:v>40</c:v>
                </c:pt>
                <c:pt idx="28">
                  <c:v>39</c:v>
                </c:pt>
                <c:pt idx="29">
                  <c:v>38</c:v>
                </c:pt>
                <c:pt idx="30">
                  <c:v>37</c:v>
                </c:pt>
                <c:pt idx="31">
                  <c:v>34</c:v>
                </c:pt>
                <c:pt idx="32">
                  <c:v>32</c:v>
                </c:pt>
                <c:pt idx="33">
                  <c:v>30</c:v>
                </c:pt>
                <c:pt idx="34">
                  <c:v>28</c:v>
                </c:pt>
                <c:pt idx="35">
                  <c:v>26</c:v>
                </c:pt>
                <c:pt idx="36">
                  <c:v>25</c:v>
                </c:pt>
                <c:pt idx="37">
                  <c:v>24</c:v>
                </c:pt>
                <c:pt idx="38">
                  <c:v>22</c:v>
                </c:pt>
                <c:pt idx="39">
                  <c:v>19</c:v>
                </c:pt>
                <c:pt idx="40">
                  <c:v>18</c:v>
                </c:pt>
                <c:pt idx="41">
                  <c:v>17</c:v>
                </c:pt>
                <c:pt idx="42">
                  <c:v>16</c:v>
                </c:pt>
                <c:pt idx="43">
                  <c:v>14</c:v>
                </c:pt>
                <c:pt idx="44">
                  <c:v>11</c:v>
                </c:pt>
                <c:pt idx="45">
                  <c:v>90</c:v>
                </c:pt>
                <c:pt idx="46">
                  <c:v>89</c:v>
                </c:pt>
                <c:pt idx="47">
                  <c:v>88</c:v>
                </c:pt>
                <c:pt idx="48">
                  <c:v>87</c:v>
                </c:pt>
                <c:pt idx="49">
                  <c:v>84</c:v>
                </c:pt>
                <c:pt idx="50">
                  <c:v>82</c:v>
                </c:pt>
                <c:pt idx="51">
                  <c:v>80</c:v>
                </c:pt>
                <c:pt idx="52">
                  <c:v>78</c:v>
                </c:pt>
                <c:pt idx="53">
                  <c:v>76</c:v>
                </c:pt>
                <c:pt idx="54">
                  <c:v>75</c:v>
                </c:pt>
                <c:pt idx="55">
                  <c:v>74</c:v>
                </c:pt>
                <c:pt idx="56">
                  <c:v>72</c:v>
                </c:pt>
                <c:pt idx="57">
                  <c:v>69</c:v>
                </c:pt>
                <c:pt idx="58">
                  <c:v>68</c:v>
                </c:pt>
                <c:pt idx="59">
                  <c:v>67</c:v>
                </c:pt>
                <c:pt idx="60">
                  <c:v>66</c:v>
                </c:pt>
                <c:pt idx="61">
                  <c:v>64</c:v>
                </c:pt>
                <c:pt idx="62">
                  <c:v>61</c:v>
                </c:pt>
                <c:pt idx="63">
                  <c:v>60</c:v>
                </c:pt>
                <c:pt idx="64">
                  <c:v>59</c:v>
                </c:pt>
                <c:pt idx="65">
                  <c:v>58</c:v>
                </c:pt>
                <c:pt idx="66">
                  <c:v>57</c:v>
                </c:pt>
                <c:pt idx="67">
                  <c:v>54</c:v>
                </c:pt>
                <c:pt idx="68">
                  <c:v>52</c:v>
                </c:pt>
                <c:pt idx="69">
                  <c:v>50</c:v>
                </c:pt>
                <c:pt idx="70">
                  <c:v>48</c:v>
                </c:pt>
                <c:pt idx="71">
                  <c:v>46</c:v>
                </c:pt>
                <c:pt idx="72">
                  <c:v>45</c:v>
                </c:pt>
                <c:pt idx="73">
                  <c:v>44</c:v>
                </c:pt>
                <c:pt idx="74">
                  <c:v>42</c:v>
                </c:pt>
                <c:pt idx="75">
                  <c:v>39</c:v>
                </c:pt>
                <c:pt idx="76">
                  <c:v>36</c:v>
                </c:pt>
                <c:pt idx="77">
                  <c:v>35</c:v>
                </c:pt>
                <c:pt idx="78">
                  <c:v>34</c:v>
                </c:pt>
                <c:pt idx="79">
                  <c:v>33</c:v>
                </c:pt>
                <c:pt idx="80">
                  <c:v>32</c:v>
                </c:pt>
                <c:pt idx="81">
                  <c:v>29</c:v>
                </c:pt>
                <c:pt idx="82">
                  <c:v>27</c:v>
                </c:pt>
                <c:pt idx="83">
                  <c:v>25</c:v>
                </c:pt>
                <c:pt idx="84">
                  <c:v>23</c:v>
                </c:pt>
                <c:pt idx="85">
                  <c:v>21</c:v>
                </c:pt>
                <c:pt idx="86">
                  <c:v>20</c:v>
                </c:pt>
                <c:pt idx="87">
                  <c:v>19</c:v>
                </c:pt>
                <c:pt idx="88">
                  <c:v>17</c:v>
                </c:pt>
                <c:pt idx="89">
                  <c:v>15</c:v>
                </c:pt>
                <c:pt idx="9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A-408A-A790-B0F370D2C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41711"/>
        <c:axId val="143832111"/>
      </c:lineChart>
      <c:dateAx>
        <c:axId val="14384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i="1">
                    <a:solidFill>
                      <a:schemeClr val="bg2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8408204044697228"/>
              <c:y val="0.67391093535874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2111"/>
        <c:crosses val="autoZero"/>
        <c:auto val="1"/>
        <c:lblOffset val="100"/>
        <c:baseTimeUnit val="days"/>
      </c:dateAx>
      <c:valAx>
        <c:axId val="143832111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i="1">
                    <a:solidFill>
                      <a:schemeClr val="bg2"/>
                    </a:solidFill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1.9444478566544233E-2"/>
              <c:y val="0.25645280235988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41711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8556143820555971E-2"/>
          <c:y val="0.73238218010359324"/>
          <c:w val="0.96584323215448298"/>
          <c:h val="0.2528685573595336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Profit Contribution of</a:t>
            </a:r>
            <a:r>
              <a:rPr lang="en-IN" sz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TOP 5 </a:t>
            </a: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SKU’s</a:t>
            </a:r>
          </a:p>
        </c:rich>
      </c:tx>
      <c:layout>
        <c:manualLayout>
          <c:xMode val="edge"/>
          <c:yMode val="edge"/>
          <c:x val="0.15561455510901787"/>
          <c:y val="2.6794393157751832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354500433404256E-2"/>
          <c:y val="0.2061312109693185"/>
          <c:w val="0.57881656838349749"/>
          <c:h val="0.6915860032582134"/>
        </c:manualLayout>
      </c:layout>
      <c:pieChart>
        <c:varyColors val="1"/>
        <c:ser>
          <c:idx val="0"/>
          <c:order val="0"/>
          <c:tx>
            <c:strRef>
              <c:f>'Profit-Loss'!$B$7</c:f>
              <c:strCache>
                <c:ptCount val="1"/>
                <c:pt idx="0">
                  <c:v>Profit/Loss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AE-4FBA-92F1-88D2D00648C2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AE-4FBA-92F1-88D2D00648C2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E-4FBA-92F1-88D2D00648C2}"/>
              </c:ext>
            </c:extLst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AE-4FBA-92F1-88D2D00648C2}"/>
              </c:ext>
            </c:extLst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CAE-4FBA-92F1-88D2D00648C2}"/>
              </c:ext>
            </c:extLst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9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/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6-46A4-A649-CADF72F6DC83}"/>
              </c:ext>
            </c:extLst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6-46A4-A649-CADF72F6DC83}"/>
              </c:ext>
            </c:extLst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6-46A4-A649-CADF72F6DC83}"/>
              </c:ext>
            </c:extLst>
          </c:dPt>
          <c:dPt>
            <c:idx val="8"/>
            <c:bubble3D val="0"/>
            <c:spPr>
              <a:gradFill>
                <a:gsLst>
                  <a:gs pos="0">
                    <a:schemeClr val="accent3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</a:schemeClr>
                    </a:gs>
                    <a:gs pos="100000">
                      <a:schemeClr val="accent3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6-46A4-A649-CADF72F6DC83}"/>
              </c:ext>
            </c:extLst>
          </c:dPt>
          <c:dPt>
            <c:idx val="9"/>
            <c:bubble3D val="0"/>
            <c:spPr>
              <a:gradFill>
                <a:gsLst>
                  <a:gs pos="0">
                    <a:schemeClr val="accent4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</a:schemeClr>
                    </a:gs>
                    <a:gs pos="100000">
                      <a:schemeClr val="accent4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6-46A4-A649-CADF72F6DC83}"/>
              </c:ext>
            </c:extLst>
          </c:dPt>
          <c:dLbls>
            <c:dLbl>
              <c:idx val="3"/>
              <c:layout>
                <c:manualLayout>
                  <c:x val="9.7232164161297999E-2"/>
                  <c:y val="8.152694814010318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AE-4FBA-92F1-88D2D00648C2}"/>
                </c:ext>
              </c:extLst>
            </c:dLbl>
            <c:dLbl>
              <c:idx val="4"/>
              <c:layout>
                <c:manualLayout>
                  <c:x val="4.0843474111190645E-2"/>
                  <c:y val="9.53502579418951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AE-4FBA-92F1-88D2D00648C2}"/>
                </c:ext>
              </c:extLst>
            </c:dLbl>
            <c:numFmt formatCode="0%" sourceLinked="0"/>
            <c:spPr>
              <a:solidFill>
                <a:srgbClr val="CCFFFF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'Profit-Loss'!$A$8:$A$17</c15:sqref>
                  </c15:fullRef>
                </c:ext>
              </c:extLst>
              <c:f>('Profit-Loss'!$A$8:$A$10,'Profit-Loss'!$A$12,'Profit-Loss'!$A$14)</c:f>
              <c:strCache>
                <c:ptCount val="5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Katha BG-II</c:v>
                </c:pt>
                <c:pt idx="4">
                  <c:v>SSG SX-17 5kg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'Profit-Loss'!$B$8:$B$17</c15:sqref>
                  </c15:fullRef>
                </c:ext>
              </c:extLst>
              <c:f>('Profit-Loss'!$B$8:$B$10,'Profit-Loss'!$B$12,'Profit-Loss'!$B$14)</c:f>
              <c:numCache>
                <c:formatCode>"₹"\ #,##0</c:formatCode>
                <c:ptCount val="5"/>
                <c:pt idx="0">
                  <c:v>73079</c:v>
                </c:pt>
                <c:pt idx="1">
                  <c:v>13258.5</c:v>
                </c:pt>
                <c:pt idx="2">
                  <c:v>8826</c:v>
                </c:pt>
                <c:pt idx="3">
                  <c:v>12970</c:v>
                </c:pt>
                <c:pt idx="4">
                  <c:v>9650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'Profit-Loss'!$B$11</c15:sqref>
                  <c15:spPr xmlns:c15="http://schemas.microsoft.com/office/drawing/2012/chart">
                    <a:gradFill>
                      <a:gsLst>
                        <a:gs pos="0">
                          <a:schemeClr val="accent4">
                            <a:lumMod val="40000"/>
                            <a:lumOff val="60000"/>
                          </a:schemeClr>
                        </a:gs>
                        <a:gs pos="90000">
                          <a:schemeClr val="accent4"/>
                        </a:gs>
                      </a:gsLst>
                      <a:lin ang="5400000" scaled="0"/>
                    </a:gradFill>
                    <a:ln>
                      <a:gradFill>
                        <a:gsLst>
                          <a:gs pos="0">
                            <a:schemeClr val="accent4"/>
                          </a:gs>
                          <a:gs pos="100000">
                            <a:schemeClr val="accent4">
                              <a:lumMod val="75000"/>
                            </a:schemeClr>
                          </a:gs>
                        </a:gsLst>
                        <a:lin ang="5400000" scaled="1"/>
                      </a:gradFill>
                    </a:ln>
                    <a:effectLst/>
                  </c15:spPr>
                  <c15:bubble3D val="0"/>
                  <c15:dLbl>
                    <c:idx val="2"/>
                    <c:layout>
                      <c:manualLayout>
                        <c:x val="1.6933983136634488E-2"/>
                        <c:y val="-4.1820866141732284E-2"/>
                      </c:manualLayout>
                    </c:layout>
                    <c:dLblPos val="bestFit"/>
                    <c:showLegendKey val="0"/>
                    <c:showVal val="0"/>
                    <c:showCatName val="0"/>
                    <c:showSerName val="0"/>
                    <c:showPercent val="1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5-46EE-4BDF-A1CA-EB10D815337F}"/>
                      </c:ext>
                    </c:extLst>
                  </c15:dLbl>
                </c15:categoryFilterException>
                <c15:categoryFilterException>
                  <c15:sqref>'Profit-Loss'!$B$13</c15:sqref>
                  <c15:spPr xmlns:c15="http://schemas.microsoft.com/office/drawing/2012/chart">
                    <a:gradFill>
                      <a:gsLst>
                        <a:gs pos="0">
                          <a:schemeClr val="accent6">
                            <a:lumMod val="40000"/>
                            <a:lumOff val="60000"/>
                          </a:schemeClr>
                        </a:gs>
                        <a:gs pos="90000">
                          <a:schemeClr val="accent6"/>
                        </a:gs>
                      </a:gsLst>
                      <a:lin ang="5400000" scaled="0"/>
                    </a:gradFill>
                    <a:ln>
                      <a:gradFill>
                        <a:gsLst>
                          <a:gs pos="0">
                            <a:schemeClr val="accent6"/>
                          </a:gs>
                          <a:gs pos="100000">
                            <a:schemeClr val="accent6">
                              <a:lumMod val="75000"/>
                            </a:schemeClr>
                          </a:gs>
                        </a:gsLst>
                        <a:lin ang="5400000" scaled="1"/>
                      </a:gradFill>
                    </a:ln>
                    <a:effectLst/>
                  </c15:spPr>
                  <c15:bubble3D val="0"/>
                </c15:categoryFilterException>
                <c15:categoryFilterException>
                  <c15:sqref>'Profit-Loss'!$B$15</c15:sqref>
                  <c15:spPr xmlns:c15="http://schemas.microsoft.com/office/drawing/2012/chart">
                    <a:gradFill>
                      <a:gsLst>
                        <a:gs pos="0">
                          <a:schemeClr val="accent2">
                            <a:lumMod val="60000"/>
                            <a:lumMod val="40000"/>
                            <a:lumOff val="60000"/>
                          </a:schemeClr>
                        </a:gs>
                        <a:gs pos="90000">
                          <a:schemeClr val="accent2">
                            <a:lumMod val="60000"/>
                          </a:schemeClr>
                        </a:gs>
                      </a:gsLst>
                      <a:lin ang="5400000" scaled="0"/>
                    </a:gradFill>
                    <a:ln>
                      <a:gradFill>
                        <a:gsLst>
                          <a:gs pos="0">
                            <a:schemeClr val="accent2">
                              <a:lumMod val="60000"/>
                            </a:schemeClr>
                          </a:gs>
                          <a:gs pos="100000">
                            <a:schemeClr val="accent2">
                              <a:lumMod val="60000"/>
                              <a:lumMod val="75000"/>
                            </a:schemeClr>
                          </a:gs>
                        </a:gsLst>
                        <a:lin ang="5400000" scaled="1"/>
                      </a:gradFill>
                    </a:ln>
                    <a:effectLst/>
                  </c15:spPr>
                  <c15:bubble3D val="0"/>
                  <c15:dLbl>
                    <c:idx val="4"/>
                    <c:layout>
                      <c:manualLayout>
                        <c:x val="0.19141147339261577"/>
                        <c:y val="3.837021449904969E-2"/>
                      </c:manualLayout>
                    </c:layout>
                    <c:dLblPos val="bestFit"/>
                    <c:showLegendKey val="0"/>
                    <c:showVal val="0"/>
                    <c:showCatName val="0"/>
                    <c:showSerName val="0"/>
                    <c:showPercent val="1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9-46EE-4BDF-A1CA-EB10D815337F}"/>
                      </c:ext>
                    </c:extLst>
                  </c15:dLbl>
                </c15:categoryFilterException>
                <c15:categoryFilterException>
                  <c15:sqref>'Profit-Loss'!$B$16</c15:sqref>
                  <c15:spPr xmlns:c15="http://schemas.microsoft.com/office/drawing/2012/chart">
                    <a:gradFill>
                      <a:gsLst>
                        <a:gs pos="0">
                          <a:schemeClr val="accent3">
                            <a:lumMod val="60000"/>
                            <a:lumMod val="40000"/>
                            <a:lumOff val="60000"/>
                          </a:schemeClr>
                        </a:gs>
                        <a:gs pos="90000">
                          <a:schemeClr val="accent3">
                            <a:lumMod val="60000"/>
                          </a:schemeClr>
                        </a:gs>
                      </a:gsLst>
                      <a:lin ang="5400000" scaled="0"/>
                    </a:gradFill>
                    <a:ln>
                      <a:gradFill>
                        <a:gsLst>
                          <a:gs pos="0">
                            <a:schemeClr val="accent3">
                              <a:lumMod val="60000"/>
                            </a:schemeClr>
                          </a:gs>
                          <a:gs pos="100000">
                            <a:schemeClr val="accent3">
                              <a:lumMod val="60000"/>
                              <a:lumMod val="75000"/>
                            </a:schemeClr>
                          </a:gs>
                        </a:gsLst>
                        <a:lin ang="5400000" scaled="1"/>
                      </a:gradFill>
                    </a:ln>
                    <a:effectLst/>
                  </c15:spPr>
                  <c15:bubble3D val="0"/>
                </c15:categoryFilterException>
                <c15:categoryFilterException>
                  <c15:sqref>'Profit-Loss'!$B$17</c15:sqref>
                  <c15:spPr xmlns:c15="http://schemas.microsoft.com/office/drawing/2012/chart">
                    <a:gradFill>
                      <a:gsLst>
                        <a:gs pos="0">
                          <a:schemeClr val="accent4">
                            <a:lumMod val="60000"/>
                            <a:lumMod val="40000"/>
                            <a:lumOff val="60000"/>
                          </a:schemeClr>
                        </a:gs>
                        <a:gs pos="90000">
                          <a:schemeClr val="accent4">
                            <a:lumMod val="60000"/>
                          </a:schemeClr>
                        </a:gs>
                      </a:gsLst>
                      <a:lin ang="5400000" scaled="0"/>
                    </a:gradFill>
                    <a:ln>
                      <a:gradFill>
                        <a:gsLst>
                          <a:gs pos="0">
                            <a:schemeClr val="accent4">
                              <a:lumMod val="60000"/>
                            </a:schemeClr>
                          </a:gs>
                          <a:gs pos="100000">
                            <a:schemeClr val="accent4">
                              <a:lumMod val="60000"/>
                              <a:lumMod val="75000"/>
                            </a:schemeClr>
                          </a:gs>
                        </a:gsLst>
                        <a:lin ang="5400000" scaled="1"/>
                      </a:gra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2-FCAE-4FBA-92F1-88D2D00648C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505412233306913"/>
          <c:y val="0.26675878255602664"/>
          <c:w val="0.33919737305564079"/>
          <c:h val="0.60029754694124771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 Purchasing v/s Selling Price</a:t>
            </a:r>
          </a:p>
        </c:rich>
      </c:tx>
      <c:layout>
        <c:manualLayout>
          <c:xMode val="edge"/>
          <c:yMode val="edge"/>
          <c:x val="0.1434469253517429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26840204383522"/>
          <c:y val="0.140848670756646"/>
          <c:w val="0.81306695961472175"/>
          <c:h val="0.459995967300962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'Profit-Loss'!$A$2</c:f>
              <c:strCache>
                <c:ptCount val="1"/>
                <c:pt idx="0">
                  <c:v>Avg. Purchase Price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2.3200291620997212E-3"/>
                  <c:y val="1.92390013748281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36-40AE-A5C4-E1FCE09C5F25}"/>
                </c:ext>
              </c:extLst>
            </c:dLbl>
            <c:dLbl>
              <c:idx val="1"/>
              <c:layout>
                <c:manualLayout>
                  <c:x val="-6.9598840019333003E-3"/>
                  <c:y val="2.729599090133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36-40AE-A5C4-E1FCE09C5F25}"/>
                </c:ext>
              </c:extLst>
            </c:dLbl>
            <c:dLbl>
              <c:idx val="2"/>
              <c:layout>
                <c:manualLayout>
                  <c:x val="-1.3279952424970478E-2"/>
                  <c:y val="1.737517185351835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36-40AE-A5C4-E1FCE09C5F25}"/>
                </c:ext>
              </c:extLst>
            </c:dLbl>
            <c:dLbl>
              <c:idx val="3"/>
              <c:layout>
                <c:manualLayout>
                  <c:x val="-2.8043935498948398E-3"/>
                  <c:y val="2.302631578947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36-40AE-A5C4-E1FCE09C5F25}"/>
                </c:ext>
              </c:extLst>
            </c:dLbl>
            <c:dLbl>
              <c:idx val="5"/>
              <c:layout>
                <c:manualLayout>
                  <c:x val="-1.29130869552891E-2"/>
                  <c:y val="1.92467413914370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36-40AE-A5C4-E1FCE09C5F25}"/>
                </c:ext>
              </c:extLst>
            </c:dLbl>
            <c:dLbl>
              <c:idx val="6"/>
              <c:layout>
                <c:manualLayout>
                  <c:x val="-4.6398095008229837E-3"/>
                  <c:y val="2.57475628046494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36-40AE-A5C4-E1FCE09C5F25}"/>
                </c:ext>
              </c:extLst>
            </c:dLbl>
            <c:dLbl>
              <c:idx val="7"/>
              <c:layout>
                <c:manualLayout>
                  <c:x val="-3.4800437431495813E-3"/>
                  <c:y val="1.27304399450068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A36-40AE-A5C4-E1FCE09C5F25}"/>
                </c:ext>
              </c:extLst>
            </c:dLbl>
            <c:dLbl>
              <c:idx val="8"/>
              <c:layout>
                <c:manualLayout>
                  <c:x val="-4.6398095008229837E-3"/>
                  <c:y val="1.76907574053243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A36-40AE-A5C4-E1FCE09C5F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0" i="1" u="none" strike="noStrike" kern="1200" cap="none" spc="0" normalizeH="0" baseline="0">
                    <a:solidFill>
                      <a:schemeClr val="accent1">
                        <a:lumMod val="75000"/>
                      </a:schemeClr>
                    </a:solidFill>
                    <a:uFill>
                      <a:solidFill>
                        <a:schemeClr val="tx1"/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'Profit-Loss'!$B$1:$K$1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Cotton Seed Katha BG-II</c:v>
                </c:pt>
                <c:pt idx="5">
                  <c:v>Cotton Seed S-004</c:v>
                </c:pt>
                <c:pt idx="6">
                  <c:v>SSG SX-17 5kg</c:v>
                </c:pt>
                <c:pt idx="7">
                  <c:v>Menaka 71</c:v>
                </c:pt>
                <c:pt idx="8">
                  <c:v>Pandy CS ICHIBAN 700ML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'Profit-Loss'!$B$2:$K$2</c:f>
              <c:numCache>
                <c:formatCode>"₹"\ #,##0</c:formatCode>
                <c:ptCount val="10"/>
                <c:pt idx="0">
                  <c:v>1324.3626373626373</c:v>
                </c:pt>
                <c:pt idx="1">
                  <c:v>257.65934065934067</c:v>
                </c:pt>
                <c:pt idx="2">
                  <c:v>1180.7032967032967</c:v>
                </c:pt>
                <c:pt idx="3">
                  <c:v>825</c:v>
                </c:pt>
                <c:pt idx="4">
                  <c:v>730</c:v>
                </c:pt>
                <c:pt idx="5">
                  <c:v>825</c:v>
                </c:pt>
                <c:pt idx="6">
                  <c:v>550</c:v>
                </c:pt>
                <c:pt idx="7">
                  <c:v>65</c:v>
                </c:pt>
                <c:pt idx="8">
                  <c:v>370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36-40AE-A5C4-E1FCE09C5F25}"/>
            </c:ext>
          </c:extLst>
        </c:ser>
        <c:ser>
          <c:idx val="1"/>
          <c:order val="1"/>
          <c:tx>
            <c:strRef>
              <c:f>'Profit-Loss'!$A$3</c:f>
              <c:strCache>
                <c:ptCount val="1"/>
                <c:pt idx="0">
                  <c:v>Avg. Selling Price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90000">
                  <a:schemeClr val="accent3"/>
                </a:gs>
              </a:gsLst>
              <a:lin ang="5400000" scaled="0"/>
            </a:gradFill>
            <a:ln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2.8966853448489158E-17"/>
                  <c:y val="-1.48809523809523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D4-48DC-A8E9-1535AA326DCD}"/>
                </c:ext>
              </c:extLst>
            </c:dLbl>
            <c:dLbl>
              <c:idx val="1"/>
              <c:layout>
                <c:manualLayout>
                  <c:x val="3.1600568810238585E-3"/>
                  <c:y val="-8.92857142857143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D4-48DC-A8E9-1535AA326DCD}"/>
                </c:ext>
              </c:extLst>
            </c:dLbl>
            <c:dLbl>
              <c:idx val="2"/>
              <c:layout>
                <c:manualLayout>
                  <c:x val="-3.1600568810238585E-3"/>
                  <c:y val="-5.95238095238096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D4-48DC-A8E9-1535AA326DCD}"/>
                </c:ext>
              </c:extLst>
            </c:dLbl>
            <c:dLbl>
              <c:idx val="3"/>
              <c:layout>
                <c:manualLayout>
                  <c:x val="-1.2640227524095434E-2"/>
                  <c:y val="-0.1240079365079365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D4-48DC-A8E9-1535AA326DCD}"/>
                </c:ext>
              </c:extLst>
            </c:dLbl>
            <c:dLbl>
              <c:idx val="4"/>
              <c:layout>
                <c:manualLayout>
                  <c:x val="0"/>
                  <c:y val="-8.92857142857142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D4-48DC-A8E9-1535AA326DCD}"/>
                </c:ext>
              </c:extLst>
            </c:dLbl>
            <c:dLbl>
              <c:idx val="5"/>
              <c:layout>
                <c:manualLayout>
                  <c:x val="3.1600568810239162E-3"/>
                  <c:y val="-5.95238095238095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4D4-48DC-A8E9-1535AA326DCD}"/>
                </c:ext>
              </c:extLst>
            </c:dLbl>
            <c:dLbl>
              <c:idx val="6"/>
              <c:layout>
                <c:manualLayout>
                  <c:x val="-5.7933706896978315E-17"/>
                  <c:y val="-0.1240079365079365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4D4-48DC-A8E9-1535AA326DCD}"/>
                </c:ext>
              </c:extLst>
            </c:dLbl>
            <c:dLbl>
              <c:idx val="7"/>
              <c:layout>
                <c:manualLayout>
                  <c:x val="3.1600568810238585E-3"/>
                  <c:y val="-6.94444444444444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4D4-48DC-A8E9-1535AA326DCD}"/>
                </c:ext>
              </c:extLst>
            </c:dLbl>
            <c:dLbl>
              <c:idx val="8"/>
              <c:layout>
                <c:manualLayout>
                  <c:x val="-3.1600568810238585E-3"/>
                  <c:y val="-0.1140873015873016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4D4-48DC-A8E9-1535AA326DCD}"/>
                </c:ext>
              </c:extLst>
            </c:dLbl>
            <c:dLbl>
              <c:idx val="9"/>
              <c:layout>
                <c:manualLayout>
                  <c:x val="0"/>
                  <c:y val="-6.44841269841269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4D4-48DC-A8E9-1535AA326DCD}"/>
                </c:ext>
              </c:extLst>
            </c:dLbl>
            <c:dLbl>
              <c:idx val="10"/>
              <c:layout>
                <c:manualLayout>
                  <c:x val="-9.4801706430715747E-3"/>
                  <c:y val="-0.1140873015873015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4D4-48DC-A8E9-1535AA326DCD}"/>
                </c:ext>
              </c:extLst>
            </c:dLbl>
            <c:dLbl>
              <c:idx val="11"/>
              <c:layout>
                <c:manualLayout>
                  <c:x val="3.1600568810238585E-3"/>
                  <c:y val="-2.976190476190478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4D4-48DC-A8E9-1535AA326DCD}"/>
                </c:ext>
              </c:extLst>
            </c:dLbl>
            <c:dLbl>
              <c:idx val="12"/>
              <c:layout>
                <c:manualLayout>
                  <c:x val="0"/>
                  <c:y val="-0.1041666666666666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4D4-48DC-A8E9-1535AA326DCD}"/>
                </c:ext>
              </c:extLst>
            </c:dLbl>
            <c:dLbl>
              <c:idx val="13"/>
              <c:layout>
                <c:manualLayout>
                  <c:x val="0"/>
                  <c:y val="-8.43253968253968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4D4-48DC-A8E9-1535AA326DCD}"/>
                </c:ext>
              </c:extLst>
            </c:dLbl>
            <c:dLbl>
              <c:idx val="14"/>
              <c:layout>
                <c:manualLayout>
                  <c:x val="-3.1600568810240901E-3"/>
                  <c:y val="-8.43253968253968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4D4-48DC-A8E9-1535AA326DCD}"/>
                </c:ext>
              </c:extLst>
            </c:dLbl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0" i="1" u="none" strike="noStrike" kern="1200" cap="none" spc="0" normalizeH="0" baseline="0">
                    <a:solidFill>
                      <a:schemeClr val="accent2">
                        <a:lumMod val="75000"/>
                      </a:schemeClr>
                    </a:solidFill>
                    <a:uFill>
                      <a:solidFill>
                        <a:schemeClr val="tx1"/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'Profit-Loss'!$B$1:$K$1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Cotton Seed Katha BG-II</c:v>
                </c:pt>
                <c:pt idx="5">
                  <c:v>Cotton Seed S-004</c:v>
                </c:pt>
                <c:pt idx="6">
                  <c:v>SSG SX-17 5kg</c:v>
                </c:pt>
                <c:pt idx="7">
                  <c:v>Menaka 71</c:v>
                </c:pt>
                <c:pt idx="8">
                  <c:v>Pandy CS ICHIBAN 700ML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'Profit-Loss'!$B$3:$K$3</c:f>
              <c:numCache>
                <c:formatCode>"₹"\ #,##0</c:formatCode>
                <c:ptCount val="10"/>
                <c:pt idx="0">
                  <c:v>1350</c:v>
                </c:pt>
                <c:pt idx="1">
                  <c:v>266.5</c:v>
                </c:pt>
                <c:pt idx="2">
                  <c:v>1200</c:v>
                </c:pt>
                <c:pt idx="3">
                  <c:v>850</c:v>
                </c:pt>
                <c:pt idx="4">
                  <c:v>800</c:v>
                </c:pt>
                <c:pt idx="5">
                  <c:v>850</c:v>
                </c:pt>
                <c:pt idx="6">
                  <c:v>600</c:v>
                </c:pt>
                <c:pt idx="7">
                  <c:v>81.814808948351654</c:v>
                </c:pt>
                <c:pt idx="8">
                  <c:v>400.27472527472526</c:v>
                </c:pt>
                <c:pt idx="9">
                  <c:v>30.307692307692307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36-40AE-A5C4-E1FCE09C5F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47586293"/>
        <c:axId val="623919526"/>
      </c:barChart>
      <c:catAx>
        <c:axId val="24758629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/>
                  <a:t>Products</a:t>
                </a:r>
              </a:p>
            </c:rich>
          </c:tx>
          <c:layout>
            <c:manualLayout>
              <c:xMode val="edge"/>
              <c:yMode val="edge"/>
              <c:x val="0.44064903089515456"/>
              <c:y val="0.839942175196850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9526"/>
        <c:crosses val="autoZero"/>
        <c:auto val="1"/>
        <c:lblAlgn val="ctr"/>
        <c:lblOffset val="100"/>
        <c:noMultiLvlLbl val="0"/>
      </c:catAx>
      <c:valAx>
        <c:axId val="623919526"/>
        <c:scaling>
          <c:orientation val="minMax"/>
          <c:max val="14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/>
                  <a:t>Average Price</a:t>
                </a:r>
              </a:p>
            </c:rich>
          </c:tx>
          <c:layout>
            <c:manualLayout>
              <c:xMode val="edge"/>
              <c:yMode val="edge"/>
              <c:x val="0"/>
              <c:y val="0.24057617797775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586293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Profit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2894779116465863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6222876720563"/>
          <c:y val="0.15360564304461943"/>
          <c:w val="0.80420373264410649"/>
          <c:h val="0.457173548103441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'Profit-Loss'!$A$4</c:f>
              <c:strCache>
                <c:ptCount val="1"/>
                <c:pt idx="0">
                  <c:v>Avg. Profit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'Profit-Loss'!$B$5:$K$5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Cotton Seed Katha BG-II</c:v>
                </c:pt>
                <c:pt idx="5">
                  <c:v>Cotton Seed S-004</c:v>
                </c:pt>
                <c:pt idx="6">
                  <c:v>SSG SX-17 5kg</c:v>
                </c:pt>
                <c:pt idx="7">
                  <c:v>Menaka 71</c:v>
                </c:pt>
                <c:pt idx="8">
                  <c:v>Pandy CS ICHIBAN 700ML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'Profit-Loss'!$B$4:$K$4</c:f>
              <c:numCache>
                <c:formatCode>"₹"\ #,##0</c:formatCode>
                <c:ptCount val="10"/>
                <c:pt idx="0">
                  <c:v>25.637362637362685</c:v>
                </c:pt>
                <c:pt idx="1">
                  <c:v>8.8406593406593288</c:v>
                </c:pt>
                <c:pt idx="2">
                  <c:v>19.296703296703299</c:v>
                </c:pt>
                <c:pt idx="3">
                  <c:v>25</c:v>
                </c:pt>
                <c:pt idx="4">
                  <c:v>70</c:v>
                </c:pt>
                <c:pt idx="5">
                  <c:v>25</c:v>
                </c:pt>
                <c:pt idx="6">
                  <c:v>50</c:v>
                </c:pt>
                <c:pt idx="7">
                  <c:v>16.814808948351654</c:v>
                </c:pt>
                <c:pt idx="8">
                  <c:v>30.274725274725256</c:v>
                </c:pt>
                <c:pt idx="9">
                  <c:v>5.3076923076923066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C-4C1D-876E-109C07310F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26944"/>
        <c:axId val="20229824"/>
        <c:extLst/>
      </c:barChart>
      <c:catAx>
        <c:axId val="2022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564319488689868"/>
              <c:y val="0.922256364295926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824"/>
        <c:crosses val="autoZero"/>
        <c:auto val="1"/>
        <c:lblAlgn val="ctr"/>
        <c:lblOffset val="100"/>
        <c:noMultiLvlLbl val="0"/>
      </c:catAx>
      <c:valAx>
        <c:axId val="20229824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Average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</a:rPr>
                  <a:t> Profit</a:t>
                </a:r>
                <a:endParaRPr lang="en-IN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2880498371438511E-2"/>
              <c:y val="0.272127442403032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944"/>
        <c:crosses val="autoZero"/>
        <c:crossBetween val="between"/>
        <c:min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784429054801902"/>
          <c:y val="4.9582239720034997E-2"/>
          <c:w val="0.22180777082351885"/>
          <c:h val="9.731351840405615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PROFIT Margin (%)</a:t>
            </a:r>
          </a:p>
        </c:rich>
      </c:tx>
      <c:layout>
        <c:manualLayout>
          <c:xMode val="edge"/>
          <c:yMode val="edge"/>
          <c:x val="0.26532259664015551"/>
          <c:y val="2.3408239700374533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21757670719373"/>
          <c:y val="0.23238594473443627"/>
          <c:w val="0.81792049293586411"/>
          <c:h val="0.428892034563095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'Profit-Loss'!$F$7</c:f>
              <c:strCache>
                <c:ptCount val="1"/>
                <c:pt idx="0">
                  <c:v>Profit Margin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'Profit-Loss'!$A$8:$A$17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Cotton Seed Katha BG-II</c:v>
                </c:pt>
                <c:pt idx="5">
                  <c:v>Cotton Seed S-004</c:v>
                </c:pt>
                <c:pt idx="6">
                  <c:v>SSG SX-17 5kg</c:v>
                </c:pt>
                <c:pt idx="7">
                  <c:v>Menaka 71</c:v>
                </c:pt>
                <c:pt idx="8">
                  <c:v>Pandy CS ICHIBAN 700ML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'Profit-Loss'!$F$8:$F$17</c:f>
              <c:numCache>
                <c:formatCode>0%</c:formatCode>
                <c:ptCount val="10"/>
                <c:pt idx="0">
                  <c:v>1.8990638990639026E-2</c:v>
                </c:pt>
                <c:pt idx="1">
                  <c:v>3.3173205781085659E-2</c:v>
                </c:pt>
                <c:pt idx="2">
                  <c:v>1.6080586080586084E-2</c:v>
                </c:pt>
                <c:pt idx="3">
                  <c:v>2.9411764705882353E-2</c:v>
                </c:pt>
                <c:pt idx="4">
                  <c:v>8.7499999999999994E-2</c:v>
                </c:pt>
                <c:pt idx="5">
                  <c:v>2.9411764705882353E-2</c:v>
                </c:pt>
                <c:pt idx="6">
                  <c:v>8.3333333333333329E-2</c:v>
                </c:pt>
                <c:pt idx="7">
                  <c:v>0.20552280405576168</c:v>
                </c:pt>
                <c:pt idx="8">
                  <c:v>7.5634866163349301E-2</c:v>
                </c:pt>
                <c:pt idx="9">
                  <c:v>0.17512690355329946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F-4D70-A2ED-23430F8ED0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43351074"/>
        <c:axId val="914210801"/>
      </c:barChart>
      <c:catAx>
        <c:axId val="24335107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>
                    <a:solidFill>
                      <a:schemeClr val="tx1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3940842407293546"/>
              <c:y val="0.93360649090212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10801"/>
        <c:crosses val="autoZero"/>
        <c:auto val="1"/>
        <c:lblAlgn val="ctr"/>
        <c:lblOffset val="100"/>
        <c:noMultiLvlLbl val="0"/>
      </c:catAx>
      <c:valAx>
        <c:axId val="9142108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1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5107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61006064310454344"/>
          <c:y val="0.10080325282373412"/>
          <c:w val="0.32345875429954818"/>
          <c:h val="7.5860507246376802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Profitability Analysis (in %)</a:t>
            </a:r>
          </a:p>
        </c:rich>
      </c:tx>
      <c:layout>
        <c:manualLayout>
          <c:xMode val="edge"/>
          <c:yMode val="edge"/>
          <c:x val="0.25544239338001273"/>
          <c:y val="4.8732943469785572E-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84709072409871"/>
          <c:y val="0.105336419431503"/>
          <c:w val="0.79833247292210674"/>
          <c:h val="0.4014319901188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'Profit-Loss'!$D$7</c:f>
              <c:strCache>
                <c:ptCount val="1"/>
                <c:pt idx="0">
                  <c:v>% of Total Profit/Loss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3653723742838958E-3"/>
                  <c:y val="-9.259220886862817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374-4290-B49E-8396F79A3089}"/>
                </c:ext>
              </c:extLst>
            </c:dLbl>
            <c:dLbl>
              <c:idx val="1"/>
              <c:layout>
                <c:manualLayout>
                  <c:x val="0"/>
                  <c:y val="1.949317738791414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74-4290-B49E-8396F79A3089}"/>
                </c:ext>
              </c:extLst>
            </c:dLbl>
            <c:dLbl>
              <c:idx val="2"/>
              <c:layout>
                <c:manualLayout>
                  <c:x val="0"/>
                  <c:y val="-0.1266339869281045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374-4290-B49E-8396F79A3089}"/>
                </c:ext>
              </c:extLst>
            </c:dLbl>
            <c:dLbl>
              <c:idx val="4"/>
              <c:layout>
                <c:manualLayout>
                  <c:x val="-1.2730744748567792E-2"/>
                  <c:y val="-9.803921568627450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374-4290-B49E-8396F79A3089}"/>
                </c:ext>
              </c:extLst>
            </c:dLbl>
            <c:dLbl>
              <c:idx val="5"/>
              <c:layout>
                <c:manualLayout>
                  <c:x val="0"/>
                  <c:y val="-9.81826720189388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374-4290-B49E-8396F79A3089}"/>
                </c:ext>
              </c:extLst>
            </c:dLbl>
            <c:dLbl>
              <c:idx val="6"/>
              <c:layout>
                <c:manualLayout>
                  <c:x val="-1.1669714543315588E-16"/>
                  <c:y val="-2.85947712418300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374-4290-B49E-8396F79A3089}"/>
                </c:ext>
              </c:extLst>
            </c:dLbl>
            <c:dLbl>
              <c:idx val="9"/>
              <c:layout>
                <c:manualLayout>
                  <c:x val="0"/>
                  <c:y val="-4.084967320261441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374-4290-B49E-8396F79A30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1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'Profit-Loss'!$A$8:$A$17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Cotton Seed Katha BG-II</c:v>
                </c:pt>
                <c:pt idx="5">
                  <c:v>Cotton Seed S-004</c:v>
                </c:pt>
                <c:pt idx="6">
                  <c:v>SSG SX-17 5kg</c:v>
                </c:pt>
                <c:pt idx="7">
                  <c:v>Menaka 71</c:v>
                </c:pt>
                <c:pt idx="8">
                  <c:v>Pandy CS ICHIBAN 700ML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'Profit-Loss'!$D$8:$D$17</c:f>
              <c:numCache>
                <c:formatCode>0.00%</c:formatCode>
                <c:ptCount val="10"/>
                <c:pt idx="0">
                  <c:v>0.72562240746301143</c:v>
                </c:pt>
                <c:pt idx="1">
                  <c:v>0.13164745945276121</c:v>
                </c:pt>
                <c:pt idx="2">
                  <c:v>8.7635892229895568E-2</c:v>
                </c:pt>
                <c:pt idx="3">
                  <c:v>4.6419419462356878E-2</c:v>
                </c:pt>
                <c:pt idx="4">
                  <c:v>0.12878285998433556</c:v>
                </c:pt>
                <c:pt idx="5">
                  <c:v>4.4433561945250701E-2</c:v>
                </c:pt>
                <c:pt idx="6">
                  <c:v>9.5817625200373013E-2</c:v>
                </c:pt>
                <c:pt idx="7">
                  <c:v>4.8491264609953753E-2</c:v>
                </c:pt>
                <c:pt idx="8">
                  <c:v>-0.31729038479563937</c:v>
                </c:pt>
                <c:pt idx="9">
                  <c:v>8.4398944477012509E-3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74-4290-B49E-8396F79A3089}"/>
            </c:ext>
          </c:extLst>
        </c:ser>
        <c:ser>
          <c:idx val="1"/>
          <c:order val="1"/>
          <c:tx>
            <c:strRef>
              <c:f>'Profit-Loss'!$E$7</c:f>
              <c:strCache>
                <c:ptCount val="1"/>
                <c:pt idx="0">
                  <c:v>% of Total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1826861871419479E-3"/>
                  <c:y val="-5.310457516339871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374-4290-B49E-8396F79A3089}"/>
                </c:ext>
              </c:extLst>
            </c:dLbl>
            <c:dLbl>
              <c:idx val="1"/>
              <c:layout>
                <c:manualLayout>
                  <c:x val="0"/>
                  <c:y val="-3.89863547758284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374-4290-B49E-8396F79A3089}"/>
                </c:ext>
              </c:extLst>
            </c:dLbl>
            <c:dLbl>
              <c:idx val="2"/>
              <c:layout>
                <c:manualLayout>
                  <c:x val="-5.834857271657794E-17"/>
                  <c:y val="-0.1588836781431732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374-4290-B49E-8396F79A3089}"/>
                </c:ext>
              </c:extLst>
            </c:dLbl>
            <c:dLbl>
              <c:idx val="3"/>
              <c:layout>
                <c:manualLayout>
                  <c:x val="-5.834857271657794E-17"/>
                  <c:y val="-4.436145849415881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374-4290-B49E-8396F79A3089}"/>
                </c:ext>
              </c:extLst>
            </c:dLbl>
            <c:dLbl>
              <c:idx val="4"/>
              <c:layout>
                <c:manualLayout>
                  <c:x val="-1.5913430935709856E-2"/>
                  <c:y val="-0.1981566182903607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374-4290-B49E-8396F79A3089}"/>
                </c:ext>
              </c:extLst>
            </c:dLbl>
            <c:dLbl>
              <c:idx val="5"/>
              <c:layout>
                <c:manualLayout>
                  <c:x val="-3.1824355819303619E-3"/>
                  <c:y val="-0.1727151523338994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482495225970719"/>
                      <c:h val="7.08021331892336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A374-4290-B49E-8396F79A3089}"/>
                </c:ext>
              </c:extLst>
            </c:dLbl>
            <c:dLbl>
              <c:idx val="6"/>
              <c:layout>
                <c:manualLayout>
                  <c:x val="-3.1823102793245689E-3"/>
                  <c:y val="-0.1059810997889969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164226607256523"/>
                      <c:h val="9.122696979054088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A374-4290-B49E-8396F79A3089}"/>
                </c:ext>
              </c:extLst>
            </c:dLbl>
            <c:dLbl>
              <c:idx val="7"/>
              <c:layout>
                <c:manualLayout>
                  <c:x val="-3.1826861871419479E-3"/>
                  <c:y val="-8.28460038986354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374-4290-B49E-8396F79A3089}"/>
                </c:ext>
              </c:extLst>
            </c:dLbl>
            <c:dLbl>
              <c:idx val="8"/>
              <c:layout>
                <c:manualLayout>
                  <c:x val="-1.5913430935709856E-2"/>
                  <c:y val="1.04633060573311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374-4290-B49E-8396F79A3089}"/>
                </c:ext>
              </c:extLst>
            </c:dLbl>
            <c:dLbl>
              <c:idx val="9"/>
              <c:layout>
                <c:manualLayout>
                  <c:x val="3.1826861871419479E-3"/>
                  <c:y val="-0.1161706808707735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374-4290-B49E-8396F79A3089}"/>
                </c:ext>
              </c:extLst>
            </c:dLbl>
            <c:dLbl>
              <c:idx val="10"/>
              <c:layout>
                <c:manualLayout>
                  <c:x val="-2.5461489497135583E-2"/>
                  <c:y val="-0.136452241715399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374-4290-B49E-8396F79A3089}"/>
                </c:ext>
              </c:extLst>
            </c:dLbl>
            <c:dLbl>
              <c:idx val="11"/>
              <c:layout>
                <c:manualLayout>
                  <c:x val="-1.9096117122851686E-2"/>
                  <c:y val="-0.1461988304093567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374-4290-B49E-8396F79A3089}"/>
                </c:ext>
              </c:extLst>
            </c:dLbl>
            <c:dLbl>
              <c:idx val="12"/>
              <c:layout>
                <c:manualLayout>
                  <c:x val="-9.5480585614258432E-3"/>
                  <c:y val="-0.1461988304093567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374-4290-B49E-8396F79A3089}"/>
                </c:ext>
              </c:extLst>
            </c:dLbl>
            <c:dLbl>
              <c:idx val="13"/>
              <c:layout>
                <c:manualLayout>
                  <c:x val="1.2730744748567792E-2"/>
                  <c:y val="-0.1072124756335283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374-4290-B49E-8396F79A30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1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'Profit-Loss'!$A$8:$A$17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NPK</c:v>
                </c:pt>
                <c:pt idx="3">
                  <c:v>Cotton Seed Nawab Gold</c:v>
                </c:pt>
                <c:pt idx="4">
                  <c:v>Cotton Seed Katha BG-II</c:v>
                </c:pt>
                <c:pt idx="5">
                  <c:v>Cotton Seed S-004</c:v>
                </c:pt>
                <c:pt idx="6">
                  <c:v>SSG SX-17 5kg</c:v>
                </c:pt>
                <c:pt idx="7">
                  <c:v>Menaka 71</c:v>
                </c:pt>
                <c:pt idx="8">
                  <c:v>Pandy CS ICHIBAN 700ML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'Profit-Loss'!$E$8:$E$17</c:f>
              <c:numCache>
                <c:formatCode>0.00%</c:formatCode>
                <c:ptCount val="10"/>
                <c:pt idx="0">
                  <c:v>0.51087546805487138</c:v>
                </c:pt>
                <c:pt idx="1">
                  <c:v>9.2704182913522906E-2</c:v>
                </c:pt>
                <c:pt idx="2">
                  <c:v>0.15833540977660637</c:v>
                </c:pt>
                <c:pt idx="3">
                  <c:v>6.1503942776128015E-2</c:v>
                </c:pt>
                <c:pt idx="4">
                  <c:v>4.7670876061773962E-2</c:v>
                </c:pt>
                <c:pt idx="5">
                  <c:v>4.8019121097939516E-2</c:v>
                </c:pt>
                <c:pt idx="6">
                  <c:v>3.4592340259111946E-2</c:v>
                </c:pt>
                <c:pt idx="7">
                  <c:v>5.4862755160879221E-3</c:v>
                </c:pt>
                <c:pt idx="8">
                  <c:v>3.9032464470222794E-2</c:v>
                </c:pt>
                <c:pt idx="9">
                  <c:v>1.7799190737350667E-3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374-4290-B49E-8396F79A30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922291628"/>
        <c:axId val="765375414"/>
      </c:barChart>
      <c:catAx>
        <c:axId val="9222916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7641403990637388"/>
              <c:y val="0.8328486053213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1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375414"/>
        <c:crosses val="autoZero"/>
        <c:auto val="1"/>
        <c:lblAlgn val="ctr"/>
        <c:lblOffset val="100"/>
        <c:noMultiLvlLbl val="0"/>
      </c:catAx>
      <c:valAx>
        <c:axId val="765375414"/>
        <c:scaling>
          <c:orientation val="minMax"/>
          <c:max val="0.8"/>
          <c:min val="-0.30000000000000004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1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2916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1404266303122044"/>
          <c:y val="0.89755159281560393"/>
          <c:w val="0.6145631700556845"/>
          <c:h val="8.65965219259873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Pareto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Chart of Total Profit</a:t>
            </a:r>
          </a:p>
        </c:rich>
      </c:tx>
      <c:layout>
        <c:manualLayout>
          <c:xMode val="edge"/>
          <c:yMode val="edge"/>
          <c:x val="0.28606869428861326"/>
          <c:y val="6.2361656490066098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38667904799461"/>
          <c:y val="0.17103301056036402"/>
          <c:w val="0.81599565805485952"/>
          <c:h val="0.317678501675541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Chart'!$B$2</c:f>
              <c:strCache>
                <c:ptCount val="1"/>
                <c:pt idx="0">
                  <c:v>% of Total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10C-4A89-A602-64F8B27D856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10C-4A89-A602-64F8B27D8561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0C-4A89-A602-64F8B27D8561}"/>
              </c:ext>
            </c:extLst>
          </c:dPt>
          <c:dLbls>
            <c:dLbl>
              <c:idx val="0"/>
              <c:layout>
                <c:manualLayout>
                  <c:x val="0"/>
                  <c:y val="1.492537313432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10C-4A89-A602-64F8B27D8561}"/>
                </c:ext>
              </c:extLst>
            </c:dLbl>
            <c:dLbl>
              <c:idx val="1"/>
              <c:layout>
                <c:manualLayout>
                  <c:x val="0"/>
                  <c:y val="1.9900497512437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10C-4A89-A602-64F8B27D8561}"/>
                </c:ext>
              </c:extLst>
            </c:dLbl>
            <c:dLbl>
              <c:idx val="2"/>
              <c:layout>
                <c:manualLayout>
                  <c:x val="2.6925148088314487E-2"/>
                  <c:y val="-9.95024875621899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10C-4A89-A602-64F8B27D8561}"/>
                </c:ext>
              </c:extLst>
            </c:dLbl>
            <c:dLbl>
              <c:idx val="3"/>
              <c:layout>
                <c:manualLayout>
                  <c:x val="8.0775444264943458E-3"/>
                  <c:y val="-4.47761194029850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10C-4A89-A602-64F8B27D8561}"/>
                </c:ext>
              </c:extLst>
            </c:dLbl>
            <c:dLbl>
              <c:idx val="4"/>
              <c:layout>
                <c:manualLayout>
                  <c:x val="2.6925148088314487E-2"/>
                  <c:y val="-6.9651741293532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10C-4A89-A602-64F8B27D8561}"/>
                </c:ext>
              </c:extLst>
            </c:dLbl>
            <c:dLbl>
              <c:idx val="5"/>
              <c:layout>
                <c:manualLayout>
                  <c:x val="5.1157781367797521E-2"/>
                  <c:y val="-1.492537313432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10C-4A89-A602-64F8B27D8561}"/>
                </c:ext>
              </c:extLst>
            </c:dLbl>
            <c:dLbl>
              <c:idx val="6"/>
              <c:layout>
                <c:manualLayout>
                  <c:x val="2.2486314816463675E-2"/>
                  <c:y val="-7.46268656716417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10C-4A89-A602-64F8B27D8561}"/>
                </c:ext>
              </c:extLst>
            </c:dLbl>
            <c:dLbl>
              <c:idx val="7"/>
              <c:layout>
                <c:manualLayout>
                  <c:x val="1.2623018245497988E-3"/>
                  <c:y val="-8.457711442786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10C-4A89-A602-64F8B27D8561}"/>
                </c:ext>
              </c:extLst>
            </c:dLbl>
            <c:dLbl>
              <c:idx val="8"/>
              <c:layout>
                <c:manualLayout>
                  <c:x val="0.12116316639741519"/>
                  <c:y val="-7.960199004975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0C-4A89-A602-64F8B27D8561}"/>
                </c:ext>
              </c:extLst>
            </c:dLbl>
            <c:dLbl>
              <c:idx val="9"/>
              <c:layout>
                <c:manualLayout>
                  <c:x val="5.923532579429177E-2"/>
                  <c:y val="-1.9900497512437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0C-4A89-A602-64F8B27D8561}"/>
                </c:ext>
              </c:extLst>
            </c:dLbl>
            <c:dLbl>
              <c:idx val="10"/>
              <c:layout>
                <c:manualLayout>
                  <c:x val="0.18578352180936986"/>
                  <c:y val="-0.119402985074626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0C-4A89-A602-64F8B27D8561}"/>
                </c:ext>
              </c:extLst>
            </c:dLbl>
            <c:dLbl>
              <c:idx val="11"/>
              <c:layout>
                <c:manualLayout>
                  <c:x val="0.13731825525040378"/>
                  <c:y val="-6.46766169154228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0C-4A89-A602-64F8B27D8561}"/>
                </c:ext>
              </c:extLst>
            </c:dLbl>
            <c:dLbl>
              <c:idx val="12"/>
              <c:layout>
                <c:manualLayout>
                  <c:x val="8.8852988691437804E-2"/>
                  <c:y val="-4.97512437810945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0C-4A89-A602-64F8B27D8561}"/>
                </c:ext>
              </c:extLst>
            </c:dLbl>
            <c:dLbl>
              <c:idx val="13"/>
              <c:layout>
                <c:manualLayout>
                  <c:x val="0"/>
                  <c:y val="-0.2139299565166294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21-46E8-8A76-236BDDBB22B1}"/>
                </c:ext>
              </c:extLst>
            </c:dLbl>
            <c:dLbl>
              <c:idx val="14"/>
              <c:layout>
                <c:manualLayout>
                  <c:x val="2.6925148088314485E-3"/>
                  <c:y val="-0.203979707760410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21-46E8-8A76-236BDDBB22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Chart'!$A$3:$A$12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Cotton Seed Katha BG-II</c:v>
                </c:pt>
                <c:pt idx="3">
                  <c:v>SSG SX-17 5kg</c:v>
                </c:pt>
                <c:pt idx="4">
                  <c:v>NPK</c:v>
                </c:pt>
                <c:pt idx="5">
                  <c:v>Menaka 71</c:v>
                </c:pt>
                <c:pt idx="6">
                  <c:v>Cotton Seed Nawab Gold</c:v>
                </c:pt>
                <c:pt idx="7">
                  <c:v>Cotton Seed S-004</c:v>
                </c:pt>
                <c:pt idx="8">
                  <c:v>Missile Chloropyriphos 1.5%D.P 100 Gm</c:v>
                </c:pt>
                <c:pt idx="9">
                  <c:v>Pandy CS ICHIBAN 700ML</c:v>
                </c:pt>
              </c:strCache>
            </c:strRef>
          </c:cat>
          <c:val>
            <c:numRef>
              <c:f>'Pareto Chart'!$B$3:$B$12</c:f>
              <c:numCache>
                <c:formatCode>0.00%</c:formatCode>
                <c:ptCount val="10"/>
                <c:pt idx="0">
                  <c:v>0.72562240746301143</c:v>
                </c:pt>
                <c:pt idx="1">
                  <c:v>0.13164745945276121</c:v>
                </c:pt>
                <c:pt idx="2">
                  <c:v>0.12878285998433556</c:v>
                </c:pt>
                <c:pt idx="3">
                  <c:v>9.5817625200373013E-2</c:v>
                </c:pt>
                <c:pt idx="4">
                  <c:v>8.7635892229895568E-2</c:v>
                </c:pt>
                <c:pt idx="5">
                  <c:v>4.8491264609953753E-2</c:v>
                </c:pt>
                <c:pt idx="6">
                  <c:v>4.6419419462356878E-2</c:v>
                </c:pt>
                <c:pt idx="7">
                  <c:v>4.4433561945250701E-2</c:v>
                </c:pt>
                <c:pt idx="8">
                  <c:v>8.4398944477012509E-3</c:v>
                </c:pt>
                <c:pt idx="9">
                  <c:v>-0.31729038479563937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E-4924-A7B7-5B0D005E96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3002527"/>
        <c:axId val="382987647"/>
      </c:barChart>
      <c:lineChart>
        <c:grouping val="standard"/>
        <c:varyColors val="0"/>
        <c:ser>
          <c:idx val="1"/>
          <c:order val="1"/>
          <c:tx>
            <c:strRef>
              <c:f>'Pareto Chart'!$C$2</c:f>
              <c:strCache>
                <c:ptCount val="1"/>
                <c:pt idx="0">
                  <c:v>Cumulative Profit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6542810985460469E-2"/>
                  <c:y val="-0.154228855721393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21-46E8-8A76-236BDDBB22B1}"/>
                </c:ext>
              </c:extLst>
            </c:dLbl>
            <c:dLbl>
              <c:idx val="1"/>
              <c:layout>
                <c:manualLayout>
                  <c:x val="-5.9325551558451359E-2"/>
                  <c:y val="-6.03770481692399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21-46E8-8A76-236BDDBB22B1}"/>
                </c:ext>
              </c:extLst>
            </c:dLbl>
            <c:dLbl>
              <c:idx val="2"/>
              <c:layout>
                <c:manualLayout>
                  <c:x val="-5.9265385357181788E-2"/>
                  <c:y val="-6.56520904860782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21-46E8-8A76-236BDDBB22B1}"/>
                </c:ext>
              </c:extLst>
            </c:dLbl>
            <c:dLbl>
              <c:idx val="3"/>
              <c:layout>
                <c:manualLayout>
                  <c:x val="-6.4620355411954766E-2"/>
                  <c:y val="-9.4527363184079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4E-4924-A7B7-5B0D005E96E9}"/>
                </c:ext>
              </c:extLst>
            </c:dLbl>
            <c:dLbl>
              <c:idx val="4"/>
              <c:layout>
                <c:manualLayout>
                  <c:x val="-5.6542812340150773E-2"/>
                  <c:y val="-0.11629832171761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221-46E8-8A76-236BDDBB22B1}"/>
                </c:ext>
              </c:extLst>
            </c:dLbl>
            <c:dLbl>
              <c:idx val="5"/>
              <c:layout>
                <c:manualLayout>
                  <c:x val="-7.0005366741297911E-2"/>
                  <c:y val="-5.22844239770289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221-46E8-8A76-236BDDBB22B1}"/>
                </c:ext>
              </c:extLst>
            </c:dLbl>
            <c:dLbl>
              <c:idx val="6"/>
              <c:layout>
                <c:manualLayout>
                  <c:x val="-5.9235325794291964E-2"/>
                  <c:y val="-7.4626865671641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221-46E8-8A76-236BDDBB22B1}"/>
                </c:ext>
              </c:extLst>
            </c:dLbl>
            <c:dLbl>
              <c:idx val="7"/>
              <c:layout>
                <c:manualLayout>
                  <c:x val="-4.8043655086245113E-2"/>
                  <c:y val="-9.14228737073662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221-46E8-8A76-236BDDBB22B1}"/>
                </c:ext>
              </c:extLst>
            </c:dLbl>
            <c:dLbl>
              <c:idx val="8"/>
              <c:layout>
                <c:manualLayout>
                  <c:x val="-5.1308352829698207E-2"/>
                  <c:y val="-0.116921938282518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221-46E8-8A76-236BDDBB22B1}"/>
                </c:ext>
              </c:extLst>
            </c:dLbl>
            <c:dLbl>
              <c:idx val="9"/>
              <c:layout>
                <c:manualLayout>
                  <c:x val="-4.8465266558966075E-2"/>
                  <c:y val="-7.46268656716417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221-46E8-8A76-236BDDBB22B1}"/>
                </c:ext>
              </c:extLst>
            </c:dLbl>
            <c:dLbl>
              <c:idx val="10"/>
              <c:layout>
                <c:manualLayout>
                  <c:x val="-5.3850296176628969E-3"/>
                  <c:y val="-0.119402985074626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221-46E8-8A76-236BDDBB22B1}"/>
                </c:ext>
              </c:extLst>
            </c:dLbl>
            <c:dLbl>
              <c:idx val="11"/>
              <c:layout>
                <c:manualLayout>
                  <c:x val="-2.6925148088315473E-3"/>
                  <c:y val="-0.159203980099502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221-46E8-8A76-236BDDBB22B1}"/>
                </c:ext>
              </c:extLst>
            </c:dLbl>
            <c:dLbl>
              <c:idx val="12"/>
              <c:layout>
                <c:manualLayout>
                  <c:x val="2.69251480883135E-3"/>
                  <c:y val="-7.96019900497512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221-46E8-8A76-236BDDBB22B1}"/>
                </c:ext>
              </c:extLst>
            </c:dLbl>
            <c:dLbl>
              <c:idx val="13"/>
              <c:layout>
                <c:manualLayout>
                  <c:x val="-8.6160473882606253E-2"/>
                  <c:y val="8.95522388059701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221-46E8-8A76-236BDDBB22B1}"/>
                </c:ext>
              </c:extLst>
            </c:dLbl>
            <c:dLbl>
              <c:idx val="14"/>
              <c:layout>
                <c:manualLayout>
                  <c:x val="-5.3850296176628969E-3"/>
                  <c:y val="7.960199004975124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221-46E8-8A76-236BDDBB22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Chart'!$A$3:$A$12</c:f>
              <c:strCache>
                <c:ptCount val="10"/>
                <c:pt idx="0">
                  <c:v>DAP</c:v>
                </c:pt>
                <c:pt idx="1">
                  <c:v>Urea</c:v>
                </c:pt>
                <c:pt idx="2">
                  <c:v>Cotton Seed Katha BG-II</c:v>
                </c:pt>
                <c:pt idx="3">
                  <c:v>SSG SX-17 5kg</c:v>
                </c:pt>
                <c:pt idx="4">
                  <c:v>NPK</c:v>
                </c:pt>
                <c:pt idx="5">
                  <c:v>Menaka 71</c:v>
                </c:pt>
                <c:pt idx="6">
                  <c:v>Cotton Seed Nawab Gold</c:v>
                </c:pt>
                <c:pt idx="7">
                  <c:v>Cotton Seed S-004</c:v>
                </c:pt>
                <c:pt idx="8">
                  <c:v>Missile Chloropyriphos 1.5%D.P 100 Gm</c:v>
                </c:pt>
                <c:pt idx="9">
                  <c:v>Pandy CS ICHIBAN 700ML</c:v>
                </c:pt>
              </c:strCache>
            </c:strRef>
          </c:cat>
          <c:val>
            <c:numRef>
              <c:f>'Pareto Chart'!$C$3:$C$12</c:f>
              <c:numCache>
                <c:formatCode>0.00%</c:formatCode>
                <c:ptCount val="10"/>
                <c:pt idx="0">
                  <c:v>0.72562240746301143</c:v>
                </c:pt>
                <c:pt idx="1">
                  <c:v>0.85726986691577267</c:v>
                </c:pt>
                <c:pt idx="2">
                  <c:v>0.98605272690010826</c:v>
                </c:pt>
                <c:pt idx="3">
                  <c:v>1.0818703521004813</c:v>
                </c:pt>
                <c:pt idx="4">
                  <c:v>1.169506244330377</c:v>
                </c:pt>
                <c:pt idx="5">
                  <c:v>1.2179975089403308</c:v>
                </c:pt>
                <c:pt idx="6">
                  <c:v>1.2644169284026876</c:v>
                </c:pt>
                <c:pt idx="7">
                  <c:v>1.3088504903479383</c:v>
                </c:pt>
                <c:pt idx="8">
                  <c:v>1.3172903847956396</c:v>
                </c:pt>
                <c:pt idx="9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E-4924-A7B7-5B0D005E96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3002527"/>
        <c:axId val="382987647"/>
      </c:lineChart>
      <c:catAx>
        <c:axId val="38300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6475222503487551"/>
              <c:y val="0.803924863869628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87647"/>
        <c:crosses val="autoZero"/>
        <c:auto val="1"/>
        <c:lblAlgn val="ctr"/>
        <c:lblOffset val="100"/>
        <c:tickLblSkip val="1"/>
        <c:noMultiLvlLbl val="0"/>
      </c:catAx>
      <c:valAx>
        <c:axId val="382987647"/>
        <c:scaling>
          <c:orientation val="minMax"/>
          <c:max val="1.4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Cumulative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</a:rPr>
                  <a:t> %</a:t>
                </a:r>
                <a:endParaRPr lang="en-IN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5.8669261657317059E-3"/>
              <c:y val="0.309466055549026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025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96256768388605"/>
          <c:y val="0.87556391271986522"/>
          <c:w val="0.70767790738597081"/>
          <c:h val="0.10090910665869736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Pareto Chart of Total REVENUE</a:t>
            </a:r>
          </a:p>
        </c:rich>
      </c:tx>
      <c:layout>
        <c:manualLayout>
          <c:xMode val="edge"/>
          <c:yMode val="edge"/>
          <c:x val="0.22789389067524116"/>
          <c:y val="9.861932938856015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34918263834385"/>
          <c:y val="0.25679075618506264"/>
          <c:w val="0.81408461402131804"/>
          <c:h val="0.296500550773122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Chart'!$B$16</c:f>
              <c:strCache>
                <c:ptCount val="1"/>
                <c:pt idx="0">
                  <c:v>% of 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0385852090032149E-3"/>
                  <c:y val="-2.95857988165680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012-42FB-B4A0-F23BC636B187}"/>
                </c:ext>
              </c:extLst>
            </c:dLbl>
            <c:dLbl>
              <c:idx val="1"/>
              <c:layout>
                <c:manualLayout>
                  <c:x val="-8.0385852090032392E-3"/>
                  <c:y val="1.97238658777120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012-42FB-B4A0-F23BC636B187}"/>
                </c:ext>
              </c:extLst>
            </c:dLbl>
            <c:dLbl>
              <c:idx val="2"/>
              <c:layout>
                <c:manualLayout>
                  <c:x val="2.1436227224008574E-2"/>
                  <c:y val="1.47928994082839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012-42FB-B4A0-F23BC636B187}"/>
                </c:ext>
              </c:extLst>
            </c:dLbl>
            <c:dLbl>
              <c:idx val="3"/>
              <c:layout>
                <c:manualLayout>
                  <c:x val="0.10182207931404068"/>
                  <c:y val="-7.88954635108481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012-42FB-B4A0-F23BC636B187}"/>
                </c:ext>
              </c:extLst>
            </c:dLbl>
            <c:dLbl>
              <c:idx val="4"/>
              <c:layout>
                <c:manualLayout>
                  <c:x val="4.0192926045016029E-2"/>
                  <c:y val="-2.95857988165680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012-42FB-B4A0-F23BC636B187}"/>
                </c:ext>
              </c:extLst>
            </c:dLbl>
            <c:dLbl>
              <c:idx val="5"/>
              <c:layout>
                <c:manualLayout>
                  <c:x val="0.1232583065380493"/>
                  <c:y val="-0.133136094674556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012-42FB-B4A0-F23BC636B187}"/>
                </c:ext>
              </c:extLst>
            </c:dLbl>
            <c:dLbl>
              <c:idx val="6"/>
              <c:layout>
                <c:manualLayout>
                  <c:x val="7.7706323687030981E-2"/>
                  <c:y val="-7.8895463510848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012-42FB-B4A0-F23BC636B187}"/>
                </c:ext>
              </c:extLst>
            </c:dLbl>
            <c:dLbl>
              <c:idx val="7"/>
              <c:layout>
                <c:manualLayout>
                  <c:x val="2.1436227224008574E-2"/>
                  <c:y val="-1.9723865877712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012-42FB-B4A0-F23BC636B187}"/>
                </c:ext>
              </c:extLst>
            </c:dLbl>
            <c:dLbl>
              <c:idx val="8"/>
              <c:layout>
                <c:manualLayout>
                  <c:x val="0.18756698821007503"/>
                  <c:y val="-0.192307692307692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012-42FB-B4A0-F23BC636B187}"/>
                </c:ext>
              </c:extLst>
            </c:dLbl>
            <c:dLbl>
              <c:idx val="9"/>
              <c:layout>
                <c:manualLayout>
                  <c:x val="0.12593783494105026"/>
                  <c:y val="-0.1331360946745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012-42FB-B4A0-F23BC636B187}"/>
                </c:ext>
              </c:extLst>
            </c:dLbl>
            <c:dLbl>
              <c:idx val="10"/>
              <c:layout>
                <c:manualLayout>
                  <c:x val="8.0385852090032156E-2"/>
                  <c:y val="-6.90335305719921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012-42FB-B4A0-F23BC636B187}"/>
                </c:ext>
              </c:extLst>
            </c:dLbl>
            <c:dLbl>
              <c:idx val="11"/>
              <c:layout>
                <c:manualLayout>
                  <c:x val="2.9474812433011692E-2"/>
                  <c:y val="-9.86193293885601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012-42FB-B4A0-F23BC636B187}"/>
                </c:ext>
              </c:extLst>
            </c:dLbl>
            <c:dLbl>
              <c:idx val="12"/>
              <c:layout>
                <c:manualLayout>
                  <c:x val="0.1232583065380491"/>
                  <c:y val="-0.182445759368836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012-42FB-B4A0-F23BC636B187}"/>
                </c:ext>
              </c:extLst>
            </c:dLbl>
            <c:dLbl>
              <c:idx val="13"/>
              <c:layout>
                <c:manualLayout>
                  <c:x val="6.1629153269024649E-2"/>
                  <c:y val="-0.108481262327416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012-42FB-B4A0-F23BC636B187}"/>
                </c:ext>
              </c:extLst>
            </c:dLbl>
            <c:dLbl>
              <c:idx val="14"/>
              <c:layout>
                <c:manualLayout>
                  <c:x val="5.3590568060019475E-3"/>
                  <c:y val="-4.93096646942801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012-42FB-B4A0-F23BC636B1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Chart'!$A$17:$A$26</c:f>
              <c:strCache>
                <c:ptCount val="10"/>
                <c:pt idx="0">
                  <c:v>DAP</c:v>
                </c:pt>
                <c:pt idx="1">
                  <c:v>NPK</c:v>
                </c:pt>
                <c:pt idx="2">
                  <c:v>Urea</c:v>
                </c:pt>
                <c:pt idx="3">
                  <c:v>Cotton Seed Nawab Gold</c:v>
                </c:pt>
                <c:pt idx="4">
                  <c:v>Cotton Seed S-004</c:v>
                </c:pt>
                <c:pt idx="5">
                  <c:v>Cotton Seed Katha BG-II</c:v>
                </c:pt>
                <c:pt idx="6">
                  <c:v>Pandy CS ICHIBAN 700ML</c:v>
                </c:pt>
                <c:pt idx="7">
                  <c:v>SSG SX-17 5kg</c:v>
                </c:pt>
                <c:pt idx="8">
                  <c:v>Menaka 71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'Pareto Chart'!$B$17:$B$26</c:f>
              <c:numCache>
                <c:formatCode>0.00%</c:formatCode>
                <c:ptCount val="10"/>
                <c:pt idx="0">
                  <c:v>0.51087546805487138</c:v>
                </c:pt>
                <c:pt idx="1">
                  <c:v>0.15833540977660637</c:v>
                </c:pt>
                <c:pt idx="2">
                  <c:v>9.2704182913522906E-2</c:v>
                </c:pt>
                <c:pt idx="3">
                  <c:v>6.1503942776128015E-2</c:v>
                </c:pt>
                <c:pt idx="4">
                  <c:v>4.8019121097939516E-2</c:v>
                </c:pt>
                <c:pt idx="5">
                  <c:v>4.7670876061773962E-2</c:v>
                </c:pt>
                <c:pt idx="6">
                  <c:v>3.9032464470222794E-2</c:v>
                </c:pt>
                <c:pt idx="7">
                  <c:v>3.4592340259111946E-2</c:v>
                </c:pt>
                <c:pt idx="8">
                  <c:v>5.4862755160879221E-3</c:v>
                </c:pt>
                <c:pt idx="9">
                  <c:v>1.7799190737350667E-3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9-4851-9AB0-CF14553D9E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2990527"/>
        <c:axId val="382996767"/>
      </c:barChart>
      <c:lineChart>
        <c:grouping val="standard"/>
        <c:varyColors val="0"/>
        <c:ser>
          <c:idx val="1"/>
          <c:order val="1"/>
          <c:tx>
            <c:strRef>
              <c:f>'Pareto Chart'!$C$16</c:f>
              <c:strCache>
                <c:ptCount val="1"/>
                <c:pt idx="0">
                  <c:v>Cumulative Revenue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6988210075026797E-2"/>
                  <c:y val="-0.328446411815103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012-42FB-B4A0-F23BC636B187}"/>
                </c:ext>
              </c:extLst>
            </c:dLbl>
            <c:dLbl>
              <c:idx val="1"/>
              <c:layout>
                <c:manualLayout>
                  <c:x val="-8.0385852090032156E-2"/>
                  <c:y val="-0.240978540247235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12-42FB-B4A0-F23BC636B187}"/>
                </c:ext>
              </c:extLst>
            </c:dLbl>
            <c:dLbl>
              <c:idx val="2"/>
              <c:layout>
                <c:manualLayout>
                  <c:x val="-7.2347266881028993E-2"/>
                  <c:y val="-0.162721893491124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12-42FB-B4A0-F23BC636B187}"/>
                </c:ext>
              </c:extLst>
            </c:dLbl>
            <c:dLbl>
              <c:idx val="3"/>
              <c:layout>
                <c:manualLayout>
                  <c:x val="-5.8949624866023578E-2"/>
                  <c:y val="-8.3826429980276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12-42FB-B4A0-F23BC636B187}"/>
                </c:ext>
              </c:extLst>
            </c:dLbl>
            <c:dLbl>
              <c:idx val="4"/>
              <c:layout>
                <c:manualLayout>
                  <c:x val="-6.4308681672025775E-2"/>
                  <c:y val="-0.1331360946745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12-42FB-B4A0-F23BC636B187}"/>
                </c:ext>
              </c:extLst>
            </c:dLbl>
            <c:dLbl>
              <c:idx val="5"/>
              <c:layout>
                <c:manualLayout>
                  <c:x val="-7.5026795284030015E-2"/>
                  <c:y val="-0.177514792899408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12-42FB-B4A0-F23BC636B187}"/>
                </c:ext>
              </c:extLst>
            </c:dLbl>
            <c:dLbl>
              <c:idx val="6"/>
              <c:layout>
                <c:manualLayout>
                  <c:x val="-6.9667738478027971E-2"/>
                  <c:y val="-8.3826429980276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012-42FB-B4A0-F23BC636B187}"/>
                </c:ext>
              </c:extLst>
            </c:dLbl>
            <c:dLbl>
              <c:idx val="7"/>
              <c:layout>
                <c:manualLayout>
                  <c:x val="-7.5026795284030015E-2"/>
                  <c:y val="-0.133136094674556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12-42FB-B4A0-F23BC636B187}"/>
                </c:ext>
              </c:extLst>
            </c:dLbl>
            <c:dLbl>
              <c:idx val="8"/>
              <c:layout>
                <c:manualLayout>
                  <c:x val="-8.0385852090032156E-2"/>
                  <c:y val="-0.177514792899408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012-42FB-B4A0-F23BC636B187}"/>
                </c:ext>
              </c:extLst>
            </c:dLbl>
            <c:dLbl>
              <c:idx val="9"/>
              <c:layout>
                <c:manualLayout>
                  <c:x val="-7.2347266881028938E-2"/>
                  <c:y val="-6.41025641025641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12-42FB-B4A0-F23BC636B187}"/>
                </c:ext>
              </c:extLst>
            </c:dLbl>
            <c:dLbl>
              <c:idx val="10"/>
              <c:layout>
                <c:manualLayout>
                  <c:x val="-7.7706323687031079E-2"/>
                  <c:y val="-0.103550295857988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012-42FB-B4A0-F23BC636B187}"/>
                </c:ext>
              </c:extLst>
            </c:dLbl>
            <c:dLbl>
              <c:idx val="11"/>
              <c:layout>
                <c:manualLayout>
                  <c:x val="-7.5026795284030112E-2"/>
                  <c:y val="-0.152859960552268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12-42FB-B4A0-F23BC636B187}"/>
                </c:ext>
              </c:extLst>
            </c:dLbl>
            <c:dLbl>
              <c:idx val="12"/>
              <c:layout>
                <c:manualLayout>
                  <c:x val="-7.2347266881029035E-2"/>
                  <c:y val="-7.8895463510848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12-42FB-B4A0-F23BC636B187}"/>
                </c:ext>
              </c:extLst>
            </c:dLbl>
            <c:dLbl>
              <c:idx val="13"/>
              <c:layout>
                <c:manualLayout>
                  <c:x val="-4.8231511254019289E-2"/>
                  <c:y val="-0.108481262327416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012-42FB-B4A0-F23BC636B187}"/>
                </c:ext>
              </c:extLst>
            </c:dLbl>
            <c:dLbl>
              <c:idx val="14"/>
              <c:layout>
                <c:manualLayout>
                  <c:x val="-2.6795284030010718E-3"/>
                  <c:y val="-0.182445759368836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012-42FB-B4A0-F23BC636B1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Chart'!$A$17:$A$26</c:f>
              <c:strCache>
                <c:ptCount val="10"/>
                <c:pt idx="0">
                  <c:v>DAP</c:v>
                </c:pt>
                <c:pt idx="1">
                  <c:v>NPK</c:v>
                </c:pt>
                <c:pt idx="2">
                  <c:v>Urea</c:v>
                </c:pt>
                <c:pt idx="3">
                  <c:v>Cotton Seed Nawab Gold</c:v>
                </c:pt>
                <c:pt idx="4">
                  <c:v>Cotton Seed S-004</c:v>
                </c:pt>
                <c:pt idx="5">
                  <c:v>Cotton Seed Katha BG-II</c:v>
                </c:pt>
                <c:pt idx="6">
                  <c:v>Pandy CS ICHIBAN 700ML</c:v>
                </c:pt>
                <c:pt idx="7">
                  <c:v>SSG SX-17 5kg</c:v>
                </c:pt>
                <c:pt idx="8">
                  <c:v>Menaka 71</c:v>
                </c:pt>
                <c:pt idx="9">
                  <c:v>Missile Chloropyriphos 1.5%D.P 100 Gm</c:v>
                </c:pt>
              </c:strCache>
            </c:strRef>
          </c:cat>
          <c:val>
            <c:numRef>
              <c:f>'Pareto Chart'!$C$17:$C$26</c:f>
              <c:numCache>
                <c:formatCode>0.00%</c:formatCode>
                <c:ptCount val="10"/>
                <c:pt idx="0">
                  <c:v>0.51087546805487138</c:v>
                </c:pt>
                <c:pt idx="1">
                  <c:v>0.66921087783147781</c:v>
                </c:pt>
                <c:pt idx="2">
                  <c:v>0.76191506074500071</c:v>
                </c:pt>
                <c:pt idx="3">
                  <c:v>0.82341900352112873</c:v>
                </c:pt>
                <c:pt idx="4">
                  <c:v>0.87143812461906822</c:v>
                </c:pt>
                <c:pt idx="5">
                  <c:v>0.91910900068084223</c:v>
                </c:pt>
                <c:pt idx="6">
                  <c:v>0.95814146515106502</c:v>
                </c:pt>
                <c:pt idx="7">
                  <c:v>0.99273380541017697</c:v>
                </c:pt>
                <c:pt idx="8">
                  <c:v>0.99822008092626491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89-4851-9AB0-CF14553D9E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2990527"/>
        <c:axId val="382996767"/>
      </c:lineChart>
      <c:catAx>
        <c:axId val="38299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8978551113586688"/>
              <c:y val="0.86546924510083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96767"/>
        <c:crosses val="autoZero"/>
        <c:auto val="1"/>
        <c:lblAlgn val="ctr"/>
        <c:lblOffset val="100"/>
        <c:noMultiLvlLbl val="0"/>
      </c:catAx>
      <c:valAx>
        <c:axId val="3829967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1">
                    <a:solidFill>
                      <a:sysClr val="windowText" lastClr="000000"/>
                    </a:solidFill>
                  </a:rPr>
                  <a:t>Cumulative</a:t>
                </a:r>
                <a:r>
                  <a:rPr lang="en-US" sz="900" b="1" i="1" baseline="0">
                    <a:solidFill>
                      <a:sysClr val="windowText" lastClr="000000"/>
                    </a:solidFill>
                  </a:rPr>
                  <a:t> %</a:t>
                </a:r>
                <a:endParaRPr lang="en-US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661906811487805E-3"/>
              <c:y val="0.29781526661498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9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96665569536927"/>
          <c:y val="0.91905980988127778"/>
          <c:w val="0.66420150053590565"/>
          <c:h val="6.8406021786136834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>
                <a:solidFill>
                  <a:schemeClr val="bg1"/>
                </a:solidFill>
                <a:latin typeface="Algerian" panose="04020705040A02060702" pitchFamily="82" charset="0"/>
              </a:rPr>
              <a:t>Fixed</a:t>
            </a:r>
            <a:r>
              <a:rPr lang="en-US" sz="1200" baseline="0">
                <a:solidFill>
                  <a:schemeClr val="bg1"/>
                </a:solidFill>
                <a:latin typeface="Algerian" panose="04020705040A02060702" pitchFamily="82" charset="0"/>
              </a:rPr>
              <a:t> Costs proportion</a:t>
            </a:r>
            <a:endParaRPr lang="en-US" sz="1200">
              <a:solidFill>
                <a:schemeClr val="bg1"/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2276521804966686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449878861296192E-2"/>
          <c:y val="0.13098221373554464"/>
          <c:w val="0.57962472239047047"/>
          <c:h val="0.82126663662954935"/>
        </c:manualLayout>
      </c:layout>
      <c:pieChart>
        <c:varyColors val="1"/>
        <c:ser>
          <c:idx val="0"/>
          <c:order val="0"/>
          <c:tx>
            <c:strRef>
              <c:f>'PL &amp; Insights'!$C$9</c:f>
              <c:strCache>
                <c:ptCount val="1"/>
                <c:pt idx="0">
                  <c:v>Total Normalized Fixed Cost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C5-40FE-AACA-C8332D5A442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C5-40FE-AACA-C8332D5A442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C5-40FE-AACA-C8332D5A442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6C5-40FE-AACA-C8332D5A442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6C5-40FE-AACA-C8332D5A442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6C5-40FE-AACA-C8332D5A442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6C5-40FE-AACA-C8332D5A442E}"/>
              </c:ext>
            </c:extLst>
          </c:dPt>
          <c:dLbls>
            <c:dLbl>
              <c:idx val="0"/>
              <c:layout>
                <c:manualLayout>
                  <c:x val="-7.6644710276600095E-2"/>
                  <c:y val="0.1157877234010598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C5-40FE-AACA-C8332D5A442E}"/>
                </c:ext>
              </c:extLst>
            </c:dLbl>
            <c:dLbl>
              <c:idx val="1"/>
              <c:layout>
                <c:manualLayout>
                  <c:x val="-0.10619397334948516"/>
                  <c:y val="-8.46624757736345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6C5-40FE-AACA-C8332D5A442E}"/>
                </c:ext>
              </c:extLst>
            </c:dLbl>
            <c:dLbl>
              <c:idx val="2"/>
              <c:layout>
                <c:manualLayout>
                  <c:x val="9.9873309105592542E-2"/>
                  <c:y val="-0.1343456557031188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C5-40FE-AACA-C8332D5A442E}"/>
                </c:ext>
              </c:extLst>
            </c:dLbl>
            <c:dLbl>
              <c:idx val="3"/>
              <c:layout>
                <c:manualLayout>
                  <c:x val="6.4102564102564097E-2"/>
                  <c:y val="2.295407896901170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6C5-40FE-AACA-C8332D5A442E}"/>
                </c:ext>
              </c:extLst>
            </c:dLbl>
            <c:dLbl>
              <c:idx val="4"/>
              <c:layout>
                <c:manualLayout>
                  <c:x val="5.9102564102564092E-2"/>
                  <c:y val="2.987370107346935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6C5-40FE-AACA-C8332D5A442E}"/>
                </c:ext>
              </c:extLst>
            </c:dLbl>
            <c:dLbl>
              <c:idx val="5"/>
              <c:layout>
                <c:manualLayout>
                  <c:x val="8.600393700787401E-2"/>
                  <c:y val="0.124981226801690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6C5-40FE-AACA-C8332D5A442E}"/>
                </c:ext>
              </c:extLst>
            </c:dLbl>
            <c:spPr>
              <a:solidFill>
                <a:srgbClr val="CC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 &amp; Insights'!$A$3:$A$8</c:f>
              <c:strCache>
                <c:ptCount val="6"/>
                <c:pt idx="0">
                  <c:v>Furniture</c:v>
                </c:pt>
                <c:pt idx="1">
                  <c:v>Laptop/ Printer</c:v>
                </c:pt>
                <c:pt idx="2">
                  <c:v>CCTV Cameras</c:v>
                </c:pt>
                <c:pt idx="3">
                  <c:v>Wifi charges Paid</c:v>
                </c:pt>
                <c:pt idx="4">
                  <c:v>Electricity Bill Paid</c:v>
                </c:pt>
                <c:pt idx="5">
                  <c:v>Salary Paid</c:v>
                </c:pt>
              </c:strCache>
            </c:strRef>
          </c:cat>
          <c:val>
            <c:numRef>
              <c:f>'PL &amp; Insights'!$D$3:$D$8</c:f>
              <c:numCache>
                <c:formatCode>"₹"\ #,##0</c:formatCode>
                <c:ptCount val="6"/>
                <c:pt idx="0">
                  <c:v>7500</c:v>
                </c:pt>
                <c:pt idx="1">
                  <c:v>20000</c:v>
                </c:pt>
                <c:pt idx="2">
                  <c:v>12000</c:v>
                </c:pt>
                <c:pt idx="3">
                  <c:v>1800</c:v>
                </c:pt>
                <c:pt idx="4">
                  <c:v>1800</c:v>
                </c:pt>
                <c:pt idx="5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C5-40FE-AACA-C8332D5A442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808701796890768"/>
          <c:y val="0.23314000711547886"/>
          <c:w val="0.28953891580860086"/>
          <c:h val="0.57877741305354735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2">
                    <a:lumMod val="75000"/>
                  </a:schemeClr>
                </a:solidFill>
                <a:latin typeface="Algerian" panose="04020705040A02060702" pitchFamily="82" charset="0"/>
              </a:rPr>
              <a:t>Insights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674677200584828"/>
          <c:y val="0.15981481481481483"/>
          <c:w val="0.58520803607602745"/>
          <c:h val="0.649081364829396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'PL &amp; Insights'!$A$11:$F$11</c:f>
              <c:strCache>
                <c:ptCount val="1"/>
                <c:pt idx="0">
                  <c:v>BALANCE SHEET &amp; KEY INSIGHTS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 &amp; Insights'!$A$13:$A$17</c:f>
              <c:strCache>
                <c:ptCount val="5"/>
                <c:pt idx="0">
                  <c:v>Total Revenue</c:v>
                </c:pt>
                <c:pt idx="1">
                  <c:v>Variable Costs</c:v>
                </c:pt>
                <c:pt idx="2">
                  <c:v>Gross Profit</c:v>
                </c:pt>
                <c:pt idx="3">
                  <c:v>Normalized Fixed Cost</c:v>
                </c:pt>
                <c:pt idx="4">
                  <c:v>Net Profit</c:v>
                </c:pt>
              </c:strCache>
            </c:strRef>
          </c:cat>
          <c:val>
            <c:numRef>
              <c:f>'PL &amp; Insights'!$B$13:$B$17</c:f>
              <c:numCache>
                <c:formatCode>[$₹]#,##0</c:formatCode>
                <c:ptCount val="5"/>
                <c:pt idx="0">
                  <c:v>2584387.16</c:v>
                </c:pt>
                <c:pt idx="1">
                  <c:v>2483675</c:v>
                </c:pt>
                <c:pt idx="2">
                  <c:v>100712.16000000015</c:v>
                </c:pt>
                <c:pt idx="3">
                  <c:v>53100</c:v>
                </c:pt>
                <c:pt idx="4">
                  <c:v>47612.160000000149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7-4680-AEA7-B769D6CCB7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09959424"/>
        <c:axId val="1009951264"/>
      </c:barChart>
      <c:catAx>
        <c:axId val="1009959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Variables</a:t>
                </a:r>
              </a:p>
            </c:rich>
          </c:tx>
          <c:layout>
            <c:manualLayout>
              <c:xMode val="edge"/>
              <c:yMode val="edge"/>
              <c:x val="2.2371364653243849E-2"/>
              <c:y val="0.38354895903498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951264"/>
        <c:crosses val="autoZero"/>
        <c:auto val="1"/>
        <c:lblAlgn val="ctr"/>
        <c:lblOffset val="100"/>
        <c:noMultiLvlLbl val="0"/>
      </c:catAx>
      <c:valAx>
        <c:axId val="100995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ysClr val="windowText" lastClr="000000"/>
                    </a:solidFill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0.60559922669062338"/>
              <c:y val="0.897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95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478192323275023"/>
          <c:y val="0.11197593663623906"/>
          <c:w val="0.23945639345417394"/>
          <c:h val="0.14803227030249538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REVENUE,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EXPENDITURE &amp; P/L (per day)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98381452318463"/>
          <c:y val="0.15971479500891267"/>
          <c:w val="0.76685301837270337"/>
          <c:h val="0.62596811093800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'Profitability Analysis'!$AF$1:$AF$2</c:f>
              <c:strCache>
                <c:ptCount val="2"/>
                <c:pt idx="0">
                  <c:v>Total Daily Expenditure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Analysis'!$AI$3:$AI$63</c:f>
              <c:numCache>
                <c:formatCode>m/d/yyyy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Analysis'!$AF$3:$AF$93</c:f>
              <c:numCache>
                <c:formatCode>"₹"\ #,##0</c:formatCode>
                <c:ptCount val="91"/>
                <c:pt idx="0">
                  <c:v>1875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126300</c:v>
                </c:pt>
                <c:pt idx="11">
                  <c:v>0</c:v>
                </c:pt>
                <c:pt idx="12">
                  <c:v>118100</c:v>
                </c:pt>
                <c:pt idx="13">
                  <c:v>55200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402200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4875</c:v>
                </c:pt>
                <c:pt idx="23">
                  <c:v>0</c:v>
                </c:pt>
                <c:pt idx="24">
                  <c:v>16500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24750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169700</c:v>
                </c:pt>
                <c:pt idx="38">
                  <c:v>0</c:v>
                </c:pt>
                <c:pt idx="39">
                  <c:v>124400</c:v>
                </c:pt>
                <c:pt idx="40">
                  <c:v>0</c:v>
                </c:pt>
                <c:pt idx="41">
                  <c:v>0</c:v>
                </c:pt>
                <c:pt idx="42">
                  <c:v>51500</c:v>
                </c:pt>
                <c:pt idx="43">
                  <c:v>0</c:v>
                </c:pt>
                <c:pt idx="44">
                  <c:v>2000</c:v>
                </c:pt>
                <c:pt idx="45">
                  <c:v>0</c:v>
                </c:pt>
                <c:pt idx="46">
                  <c:v>0</c:v>
                </c:pt>
                <c:pt idx="47">
                  <c:v>430625</c:v>
                </c:pt>
                <c:pt idx="48">
                  <c:v>0</c:v>
                </c:pt>
                <c:pt idx="49">
                  <c:v>0</c:v>
                </c:pt>
                <c:pt idx="50">
                  <c:v>33000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51400</c:v>
                </c:pt>
                <c:pt idx="61">
                  <c:v>4875</c:v>
                </c:pt>
                <c:pt idx="62">
                  <c:v>118100</c:v>
                </c:pt>
                <c:pt idx="63">
                  <c:v>0</c:v>
                </c:pt>
                <c:pt idx="64">
                  <c:v>20625</c:v>
                </c:pt>
                <c:pt idx="65">
                  <c:v>18500</c:v>
                </c:pt>
                <c:pt idx="66">
                  <c:v>0</c:v>
                </c:pt>
                <c:pt idx="67">
                  <c:v>0</c:v>
                </c:pt>
                <c:pt idx="68">
                  <c:v>85050</c:v>
                </c:pt>
                <c:pt idx="69">
                  <c:v>0</c:v>
                </c:pt>
                <c:pt idx="70">
                  <c:v>33000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11100</c:v>
                </c:pt>
                <c:pt idx="79">
                  <c:v>0</c:v>
                </c:pt>
                <c:pt idx="80">
                  <c:v>0</c:v>
                </c:pt>
                <c:pt idx="81">
                  <c:v>16500</c:v>
                </c:pt>
                <c:pt idx="82">
                  <c:v>657850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9-44F2-A701-FD587BBF11D8}"/>
            </c:ext>
          </c:extLst>
        </c:ser>
        <c:ser>
          <c:idx val="1"/>
          <c:order val="1"/>
          <c:tx>
            <c:strRef>
              <c:f>'Profitability Analysis'!$AG$1:$AG$2</c:f>
              <c:strCache>
                <c:ptCount val="2"/>
                <c:pt idx="0">
                  <c:v>Total Daily Revenue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Analysis'!$AI$3:$AI$63</c:f>
              <c:numCache>
                <c:formatCode>m/d/yyyy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Analysis'!$AG$3:$AG$93</c:f>
              <c:numCache>
                <c:formatCode>"₹"\ #,##0</c:formatCode>
                <c:ptCount val="91"/>
                <c:pt idx="0">
                  <c:v>20587</c:v>
                </c:pt>
                <c:pt idx="1">
                  <c:v>17491.5</c:v>
                </c:pt>
                <c:pt idx="2">
                  <c:v>20672.5</c:v>
                </c:pt>
                <c:pt idx="3">
                  <c:v>29772.5</c:v>
                </c:pt>
                <c:pt idx="4">
                  <c:v>34169</c:v>
                </c:pt>
                <c:pt idx="5">
                  <c:v>31190.5</c:v>
                </c:pt>
                <c:pt idx="6">
                  <c:v>22602.5</c:v>
                </c:pt>
                <c:pt idx="7">
                  <c:v>17608.5</c:v>
                </c:pt>
                <c:pt idx="8">
                  <c:v>39988</c:v>
                </c:pt>
                <c:pt idx="9">
                  <c:v>29183</c:v>
                </c:pt>
                <c:pt idx="10">
                  <c:v>49819</c:v>
                </c:pt>
                <c:pt idx="11">
                  <c:v>30029.5</c:v>
                </c:pt>
                <c:pt idx="12">
                  <c:v>44255.5</c:v>
                </c:pt>
                <c:pt idx="13">
                  <c:v>47455.5</c:v>
                </c:pt>
                <c:pt idx="14">
                  <c:v>17408</c:v>
                </c:pt>
                <c:pt idx="15">
                  <c:v>14306.5</c:v>
                </c:pt>
                <c:pt idx="16">
                  <c:v>20610</c:v>
                </c:pt>
                <c:pt idx="17">
                  <c:v>35068.5</c:v>
                </c:pt>
                <c:pt idx="18">
                  <c:v>38542</c:v>
                </c:pt>
                <c:pt idx="19">
                  <c:v>33617.5</c:v>
                </c:pt>
                <c:pt idx="20">
                  <c:v>15492.5</c:v>
                </c:pt>
                <c:pt idx="21">
                  <c:v>16248.5</c:v>
                </c:pt>
                <c:pt idx="22">
                  <c:v>21188</c:v>
                </c:pt>
                <c:pt idx="23">
                  <c:v>32506.5</c:v>
                </c:pt>
                <c:pt idx="24">
                  <c:v>29286.5</c:v>
                </c:pt>
                <c:pt idx="25">
                  <c:v>42052.5</c:v>
                </c:pt>
                <c:pt idx="26">
                  <c:v>32830</c:v>
                </c:pt>
                <c:pt idx="27">
                  <c:v>43375</c:v>
                </c:pt>
                <c:pt idx="28">
                  <c:v>33355</c:v>
                </c:pt>
                <c:pt idx="29">
                  <c:v>59922.5</c:v>
                </c:pt>
                <c:pt idx="30">
                  <c:v>48267.5</c:v>
                </c:pt>
                <c:pt idx="31">
                  <c:v>29618</c:v>
                </c:pt>
                <c:pt idx="32">
                  <c:v>18756.5</c:v>
                </c:pt>
                <c:pt idx="33">
                  <c:v>21226</c:v>
                </c:pt>
                <c:pt idx="34">
                  <c:v>27308.5</c:v>
                </c:pt>
                <c:pt idx="35">
                  <c:v>18912</c:v>
                </c:pt>
                <c:pt idx="36">
                  <c:v>41227.5</c:v>
                </c:pt>
                <c:pt idx="37">
                  <c:v>49015</c:v>
                </c:pt>
                <c:pt idx="38">
                  <c:v>20596.5</c:v>
                </c:pt>
                <c:pt idx="39">
                  <c:v>20492</c:v>
                </c:pt>
                <c:pt idx="40">
                  <c:v>32242.5</c:v>
                </c:pt>
                <c:pt idx="41">
                  <c:v>16876.5</c:v>
                </c:pt>
                <c:pt idx="42">
                  <c:v>16585</c:v>
                </c:pt>
                <c:pt idx="43">
                  <c:v>15922.5</c:v>
                </c:pt>
                <c:pt idx="44">
                  <c:v>15525</c:v>
                </c:pt>
                <c:pt idx="45">
                  <c:v>22956.5</c:v>
                </c:pt>
                <c:pt idx="46">
                  <c:v>23049.5</c:v>
                </c:pt>
                <c:pt idx="47">
                  <c:v>22456</c:v>
                </c:pt>
                <c:pt idx="48">
                  <c:v>21352.5</c:v>
                </c:pt>
                <c:pt idx="49">
                  <c:v>35909.5</c:v>
                </c:pt>
                <c:pt idx="50">
                  <c:v>50208.5</c:v>
                </c:pt>
                <c:pt idx="51">
                  <c:v>21289</c:v>
                </c:pt>
                <c:pt idx="52">
                  <c:v>26659.16</c:v>
                </c:pt>
                <c:pt idx="53">
                  <c:v>33692.5</c:v>
                </c:pt>
                <c:pt idx="54">
                  <c:v>20825.5</c:v>
                </c:pt>
                <c:pt idx="55">
                  <c:v>14172.5</c:v>
                </c:pt>
                <c:pt idx="56">
                  <c:v>25013</c:v>
                </c:pt>
                <c:pt idx="57">
                  <c:v>16312</c:v>
                </c:pt>
                <c:pt idx="58">
                  <c:v>39140.5</c:v>
                </c:pt>
                <c:pt idx="59">
                  <c:v>10806.5</c:v>
                </c:pt>
                <c:pt idx="60">
                  <c:v>37877</c:v>
                </c:pt>
                <c:pt idx="61">
                  <c:v>34281</c:v>
                </c:pt>
                <c:pt idx="62">
                  <c:v>20376.5</c:v>
                </c:pt>
                <c:pt idx="63">
                  <c:v>37180</c:v>
                </c:pt>
                <c:pt idx="64">
                  <c:v>23292.5</c:v>
                </c:pt>
                <c:pt idx="65">
                  <c:v>28642.5</c:v>
                </c:pt>
                <c:pt idx="66">
                  <c:v>23236</c:v>
                </c:pt>
                <c:pt idx="67">
                  <c:v>21152</c:v>
                </c:pt>
                <c:pt idx="68">
                  <c:v>20856.5</c:v>
                </c:pt>
                <c:pt idx="69">
                  <c:v>26905</c:v>
                </c:pt>
                <c:pt idx="70">
                  <c:v>27102.5</c:v>
                </c:pt>
                <c:pt idx="71">
                  <c:v>19832.5</c:v>
                </c:pt>
                <c:pt idx="72">
                  <c:v>14906</c:v>
                </c:pt>
                <c:pt idx="73">
                  <c:v>20522</c:v>
                </c:pt>
                <c:pt idx="74">
                  <c:v>21782</c:v>
                </c:pt>
                <c:pt idx="75">
                  <c:v>18052.5</c:v>
                </c:pt>
                <c:pt idx="76">
                  <c:v>14992</c:v>
                </c:pt>
                <c:pt idx="77">
                  <c:v>12076</c:v>
                </c:pt>
                <c:pt idx="78">
                  <c:v>14745.5</c:v>
                </c:pt>
                <c:pt idx="79">
                  <c:v>23475</c:v>
                </c:pt>
                <c:pt idx="80">
                  <c:v>5136.5</c:v>
                </c:pt>
                <c:pt idx="81">
                  <c:v>31707</c:v>
                </c:pt>
                <c:pt idx="82">
                  <c:v>51711.5</c:v>
                </c:pt>
                <c:pt idx="83">
                  <c:v>19602.5</c:v>
                </c:pt>
                <c:pt idx="84">
                  <c:v>17422.5</c:v>
                </c:pt>
                <c:pt idx="85">
                  <c:v>68822</c:v>
                </c:pt>
                <c:pt idx="86">
                  <c:v>27374.5</c:v>
                </c:pt>
                <c:pt idx="87">
                  <c:v>58507.5</c:v>
                </c:pt>
                <c:pt idx="88">
                  <c:v>33648.5</c:v>
                </c:pt>
                <c:pt idx="89">
                  <c:v>46865</c:v>
                </c:pt>
                <c:pt idx="90">
                  <c:v>65256.5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19-44F2-A701-FD587BBF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4675135"/>
        <c:axId val="84651615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'Profitability Analysis'!$AI$1:$AI$2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Analysis'!$AI$3:$AI$63</c15:sqref>
                        </c15:formulaRef>
                      </c:ext>
                    </c:extLst>
                    <c:numCache>
                      <c:formatCode>m/d/yyyy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Analysis'!$AI$3:$AI$93</c15:sqref>
                        </c15:formulaRef>
                      </c:ext>
                    </c:extLst>
                    <c:numCache>
                      <c:formatCode>m/d/yyyy</c:formatCode>
                      <c:ptCount val="9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  <c:pt idx="61">
                        <c:v>45444</c:v>
                      </c:pt>
                      <c:pt idx="62">
                        <c:v>45445</c:v>
                      </c:pt>
                      <c:pt idx="63">
                        <c:v>45446</c:v>
                      </c:pt>
                      <c:pt idx="64">
                        <c:v>45447</c:v>
                      </c:pt>
                      <c:pt idx="65">
                        <c:v>45448</c:v>
                      </c:pt>
                      <c:pt idx="66">
                        <c:v>45449</c:v>
                      </c:pt>
                      <c:pt idx="67">
                        <c:v>45450</c:v>
                      </c:pt>
                      <c:pt idx="68">
                        <c:v>45451</c:v>
                      </c:pt>
                      <c:pt idx="69">
                        <c:v>45452</c:v>
                      </c:pt>
                      <c:pt idx="70">
                        <c:v>45453</c:v>
                      </c:pt>
                      <c:pt idx="71">
                        <c:v>45454</c:v>
                      </c:pt>
                      <c:pt idx="72">
                        <c:v>45455</c:v>
                      </c:pt>
                      <c:pt idx="73">
                        <c:v>45456</c:v>
                      </c:pt>
                      <c:pt idx="74">
                        <c:v>45457</c:v>
                      </c:pt>
                      <c:pt idx="75">
                        <c:v>45458</c:v>
                      </c:pt>
                      <c:pt idx="76">
                        <c:v>45459</c:v>
                      </c:pt>
                      <c:pt idx="77">
                        <c:v>45460</c:v>
                      </c:pt>
                      <c:pt idx="78">
                        <c:v>45461</c:v>
                      </c:pt>
                      <c:pt idx="79">
                        <c:v>45462</c:v>
                      </c:pt>
                      <c:pt idx="80">
                        <c:v>45463</c:v>
                      </c:pt>
                      <c:pt idx="81">
                        <c:v>45464</c:v>
                      </c:pt>
                      <c:pt idx="82">
                        <c:v>45465</c:v>
                      </c:pt>
                      <c:pt idx="83">
                        <c:v>45466</c:v>
                      </c:pt>
                      <c:pt idx="84">
                        <c:v>45467</c:v>
                      </c:pt>
                      <c:pt idx="85">
                        <c:v>45468</c:v>
                      </c:pt>
                      <c:pt idx="86">
                        <c:v>45469</c:v>
                      </c:pt>
                      <c:pt idx="87">
                        <c:v>45470</c:v>
                      </c:pt>
                      <c:pt idx="88">
                        <c:v>45471</c:v>
                      </c:pt>
                      <c:pt idx="89">
                        <c:v>45472</c:v>
                      </c:pt>
                      <c:pt idx="90">
                        <c:v>45473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A19-44F2-A701-FD587BBF11D8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'Profitability Analysis'!$AH$1:$AH$2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'Profitability Analysis'!$AH$3:$AH$93</c:f>
              <c:numCache>
                <c:formatCode>"₹"#,##0_);[Red]\("₹"#,##0\)</c:formatCode>
                <c:ptCount val="91"/>
                <c:pt idx="0">
                  <c:v>3195</c:v>
                </c:pt>
                <c:pt idx="1">
                  <c:v>4020</c:v>
                </c:pt>
                <c:pt idx="2">
                  <c:v>9420</c:v>
                </c:pt>
                <c:pt idx="3">
                  <c:v>17490</c:v>
                </c:pt>
                <c:pt idx="4">
                  <c:v>25560</c:v>
                </c:pt>
                <c:pt idx="5">
                  <c:v>16170</c:v>
                </c:pt>
                <c:pt idx="6">
                  <c:v>6720</c:v>
                </c:pt>
                <c:pt idx="7">
                  <c:v>6720</c:v>
                </c:pt>
                <c:pt idx="8">
                  <c:v>20220</c:v>
                </c:pt>
                <c:pt idx="9">
                  <c:v>13410</c:v>
                </c:pt>
                <c:pt idx="10">
                  <c:v>37740</c:v>
                </c:pt>
                <c:pt idx="11">
                  <c:v>14790</c:v>
                </c:pt>
                <c:pt idx="12">
                  <c:v>30990</c:v>
                </c:pt>
                <c:pt idx="13">
                  <c:v>35040</c:v>
                </c:pt>
                <c:pt idx="14">
                  <c:v>1320</c:v>
                </c:pt>
                <c:pt idx="15">
                  <c:v>4020</c:v>
                </c:pt>
                <c:pt idx="16">
                  <c:v>9386</c:v>
                </c:pt>
                <c:pt idx="17">
                  <c:v>-313790</c:v>
                </c:pt>
                <c:pt idx="18">
                  <c:v>25620</c:v>
                </c:pt>
                <c:pt idx="19">
                  <c:v>16140</c:v>
                </c:pt>
                <c:pt idx="20">
                  <c:v>6720</c:v>
                </c:pt>
                <c:pt idx="21">
                  <c:v>6720</c:v>
                </c:pt>
                <c:pt idx="22">
                  <c:v>9420</c:v>
                </c:pt>
                <c:pt idx="23">
                  <c:v>14820</c:v>
                </c:pt>
                <c:pt idx="24">
                  <c:v>16140</c:v>
                </c:pt>
                <c:pt idx="25">
                  <c:v>26910</c:v>
                </c:pt>
                <c:pt idx="26">
                  <c:v>22915</c:v>
                </c:pt>
                <c:pt idx="27">
                  <c:v>29670</c:v>
                </c:pt>
                <c:pt idx="28">
                  <c:v>13470</c:v>
                </c:pt>
                <c:pt idx="29">
                  <c:v>43170</c:v>
                </c:pt>
                <c:pt idx="30">
                  <c:v>29610</c:v>
                </c:pt>
                <c:pt idx="31">
                  <c:v>20190</c:v>
                </c:pt>
                <c:pt idx="32">
                  <c:v>10740</c:v>
                </c:pt>
                <c:pt idx="33">
                  <c:v>8040</c:v>
                </c:pt>
                <c:pt idx="34">
                  <c:v>10740</c:v>
                </c:pt>
                <c:pt idx="35">
                  <c:v>5370</c:v>
                </c:pt>
                <c:pt idx="36">
                  <c:v>20220</c:v>
                </c:pt>
                <c:pt idx="37">
                  <c:v>35030</c:v>
                </c:pt>
                <c:pt idx="38">
                  <c:v>5310</c:v>
                </c:pt>
                <c:pt idx="39">
                  <c:v>9420</c:v>
                </c:pt>
                <c:pt idx="40">
                  <c:v>21570</c:v>
                </c:pt>
                <c:pt idx="41">
                  <c:v>5370</c:v>
                </c:pt>
                <c:pt idx="42">
                  <c:v>6690</c:v>
                </c:pt>
                <c:pt idx="43">
                  <c:v>6660</c:v>
                </c:pt>
                <c:pt idx="44">
                  <c:v>4670</c:v>
                </c:pt>
                <c:pt idx="45">
                  <c:v>10770</c:v>
                </c:pt>
                <c:pt idx="46">
                  <c:v>8063</c:v>
                </c:pt>
                <c:pt idx="47">
                  <c:v>-419855</c:v>
                </c:pt>
                <c:pt idx="48">
                  <c:v>5310</c:v>
                </c:pt>
                <c:pt idx="49">
                  <c:v>20190</c:v>
                </c:pt>
                <c:pt idx="50">
                  <c:v>35040</c:v>
                </c:pt>
                <c:pt idx="51">
                  <c:v>5340</c:v>
                </c:pt>
                <c:pt idx="52">
                  <c:v>9390</c:v>
                </c:pt>
                <c:pt idx="53">
                  <c:v>21570</c:v>
                </c:pt>
                <c:pt idx="54">
                  <c:v>5370</c:v>
                </c:pt>
                <c:pt idx="55">
                  <c:v>6690</c:v>
                </c:pt>
                <c:pt idx="56">
                  <c:v>6660</c:v>
                </c:pt>
                <c:pt idx="57">
                  <c:v>2670</c:v>
                </c:pt>
                <c:pt idx="58">
                  <c:v>18870</c:v>
                </c:pt>
                <c:pt idx="59">
                  <c:v>4020</c:v>
                </c:pt>
                <c:pt idx="60">
                  <c:v>22890</c:v>
                </c:pt>
                <c:pt idx="61">
                  <c:v>20160</c:v>
                </c:pt>
                <c:pt idx="62">
                  <c:v>6720</c:v>
                </c:pt>
                <c:pt idx="63">
                  <c:v>22920</c:v>
                </c:pt>
                <c:pt idx="64">
                  <c:v>6720</c:v>
                </c:pt>
                <c:pt idx="65">
                  <c:v>10770</c:v>
                </c:pt>
                <c:pt idx="66">
                  <c:v>6660</c:v>
                </c:pt>
                <c:pt idx="67">
                  <c:v>10740</c:v>
                </c:pt>
                <c:pt idx="68">
                  <c:v>12090</c:v>
                </c:pt>
                <c:pt idx="69">
                  <c:v>17490</c:v>
                </c:pt>
                <c:pt idx="70">
                  <c:v>13440</c:v>
                </c:pt>
                <c:pt idx="71">
                  <c:v>2670</c:v>
                </c:pt>
                <c:pt idx="72">
                  <c:v>5370</c:v>
                </c:pt>
                <c:pt idx="73">
                  <c:v>5340</c:v>
                </c:pt>
                <c:pt idx="74">
                  <c:v>6660</c:v>
                </c:pt>
                <c:pt idx="75">
                  <c:v>5310</c:v>
                </c:pt>
                <c:pt idx="76">
                  <c:v>2670</c:v>
                </c:pt>
                <c:pt idx="77">
                  <c:v>1320</c:v>
                </c:pt>
                <c:pt idx="78">
                  <c:v>4020</c:v>
                </c:pt>
                <c:pt idx="79">
                  <c:v>9420</c:v>
                </c:pt>
                <c:pt idx="80">
                  <c:v>-90</c:v>
                </c:pt>
                <c:pt idx="81">
                  <c:v>14790</c:v>
                </c:pt>
                <c:pt idx="82">
                  <c:v>-569310</c:v>
                </c:pt>
                <c:pt idx="83">
                  <c:v>6690</c:v>
                </c:pt>
                <c:pt idx="84">
                  <c:v>6690</c:v>
                </c:pt>
                <c:pt idx="85">
                  <c:v>47220</c:v>
                </c:pt>
                <c:pt idx="86">
                  <c:v>13466</c:v>
                </c:pt>
                <c:pt idx="87">
                  <c:v>37725</c:v>
                </c:pt>
                <c:pt idx="88">
                  <c:v>14790</c:v>
                </c:pt>
                <c:pt idx="89">
                  <c:v>29645</c:v>
                </c:pt>
                <c:pt idx="90">
                  <c:v>49890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19-44F2-A701-FD587BBF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5135"/>
        <c:axId val="84651615"/>
      </c:lineChart>
      <c:dateAx>
        <c:axId val="8467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15404636920385"/>
              <c:y val="0.794096944432748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615"/>
        <c:crosses val="autoZero"/>
        <c:auto val="1"/>
        <c:lblOffset val="100"/>
        <c:baseTimeUnit val="days"/>
      </c:dateAx>
      <c:valAx>
        <c:axId val="84651615"/>
        <c:scaling>
          <c:orientation val="minMax"/>
          <c:max val="700000"/>
          <c:min val="-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 baseline="0">
                    <a:solidFill>
                      <a:sysClr val="windowText" lastClr="000000"/>
                    </a:solidFill>
                  </a:rPr>
                  <a:t>AMOUNT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6502624671916011E-3"/>
          <c:y val="0.86352162196303006"/>
          <c:w val="0.98192169728783907"/>
          <c:h val="9.161789268320071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&amp; P/L (per day)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20603674540681"/>
          <c:y val="0.15971479500891267"/>
          <c:w val="0.76963079615048113"/>
          <c:h val="0.625968110938004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'Profitability Analysis'!$AG$1:$AG$2</c:f>
              <c:strCache>
                <c:ptCount val="2"/>
                <c:pt idx="0">
                  <c:v>Total Daily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shade val="86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shade val="8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86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Analysis'!$AI$3:$AI$63</c:f>
              <c:numCache>
                <c:formatCode>m/d/yyyy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Analysis'!$AG$3:$AG$93</c:f>
              <c:numCache>
                <c:formatCode>"₹"\ #,##0</c:formatCode>
                <c:ptCount val="91"/>
                <c:pt idx="0">
                  <c:v>20587</c:v>
                </c:pt>
                <c:pt idx="1">
                  <c:v>17491.5</c:v>
                </c:pt>
                <c:pt idx="2">
                  <c:v>20672.5</c:v>
                </c:pt>
                <c:pt idx="3">
                  <c:v>29772.5</c:v>
                </c:pt>
                <c:pt idx="4">
                  <c:v>34169</c:v>
                </c:pt>
                <c:pt idx="5">
                  <c:v>31190.5</c:v>
                </c:pt>
                <c:pt idx="6">
                  <c:v>22602.5</c:v>
                </c:pt>
                <c:pt idx="7">
                  <c:v>17608.5</c:v>
                </c:pt>
                <c:pt idx="8">
                  <c:v>39988</c:v>
                </c:pt>
                <c:pt idx="9">
                  <c:v>29183</c:v>
                </c:pt>
                <c:pt idx="10">
                  <c:v>49819</c:v>
                </c:pt>
                <c:pt idx="11">
                  <c:v>30029.5</c:v>
                </c:pt>
                <c:pt idx="12">
                  <c:v>44255.5</c:v>
                </c:pt>
                <c:pt idx="13">
                  <c:v>47455.5</c:v>
                </c:pt>
                <c:pt idx="14">
                  <c:v>17408</c:v>
                </c:pt>
                <c:pt idx="15">
                  <c:v>14306.5</c:v>
                </c:pt>
                <c:pt idx="16">
                  <c:v>20610</c:v>
                </c:pt>
                <c:pt idx="17">
                  <c:v>35068.5</c:v>
                </c:pt>
                <c:pt idx="18">
                  <c:v>38542</c:v>
                </c:pt>
                <c:pt idx="19">
                  <c:v>33617.5</c:v>
                </c:pt>
                <c:pt idx="20">
                  <c:v>15492.5</c:v>
                </c:pt>
                <c:pt idx="21">
                  <c:v>16248.5</c:v>
                </c:pt>
                <c:pt idx="22">
                  <c:v>21188</c:v>
                </c:pt>
                <c:pt idx="23">
                  <c:v>32506.5</c:v>
                </c:pt>
                <c:pt idx="24">
                  <c:v>29286.5</c:v>
                </c:pt>
                <c:pt idx="25">
                  <c:v>42052.5</c:v>
                </c:pt>
                <c:pt idx="26">
                  <c:v>32830</c:v>
                </c:pt>
                <c:pt idx="27">
                  <c:v>43375</c:v>
                </c:pt>
                <c:pt idx="28">
                  <c:v>33355</c:v>
                </c:pt>
                <c:pt idx="29">
                  <c:v>59922.5</c:v>
                </c:pt>
                <c:pt idx="30">
                  <c:v>48267.5</c:v>
                </c:pt>
                <c:pt idx="31">
                  <c:v>29618</c:v>
                </c:pt>
                <c:pt idx="32">
                  <c:v>18756.5</c:v>
                </c:pt>
                <c:pt idx="33">
                  <c:v>21226</c:v>
                </c:pt>
                <c:pt idx="34">
                  <c:v>27308.5</c:v>
                </c:pt>
                <c:pt idx="35">
                  <c:v>18912</c:v>
                </c:pt>
                <c:pt idx="36">
                  <c:v>41227.5</c:v>
                </c:pt>
                <c:pt idx="37">
                  <c:v>49015</c:v>
                </c:pt>
                <c:pt idx="38">
                  <c:v>20596.5</c:v>
                </c:pt>
                <c:pt idx="39">
                  <c:v>20492</c:v>
                </c:pt>
                <c:pt idx="40">
                  <c:v>32242.5</c:v>
                </c:pt>
                <c:pt idx="41">
                  <c:v>16876.5</c:v>
                </c:pt>
                <c:pt idx="42">
                  <c:v>16585</c:v>
                </c:pt>
                <c:pt idx="43">
                  <c:v>15922.5</c:v>
                </c:pt>
                <c:pt idx="44">
                  <c:v>15525</c:v>
                </c:pt>
                <c:pt idx="45">
                  <c:v>22956.5</c:v>
                </c:pt>
                <c:pt idx="46">
                  <c:v>23049.5</c:v>
                </c:pt>
                <c:pt idx="47">
                  <c:v>22456</c:v>
                </c:pt>
                <c:pt idx="48">
                  <c:v>21352.5</c:v>
                </c:pt>
                <c:pt idx="49">
                  <c:v>35909.5</c:v>
                </c:pt>
                <c:pt idx="50">
                  <c:v>50208.5</c:v>
                </c:pt>
                <c:pt idx="51">
                  <c:v>21289</c:v>
                </c:pt>
                <c:pt idx="52">
                  <c:v>26659.16</c:v>
                </c:pt>
                <c:pt idx="53">
                  <c:v>33692.5</c:v>
                </c:pt>
                <c:pt idx="54">
                  <c:v>20825.5</c:v>
                </c:pt>
                <c:pt idx="55">
                  <c:v>14172.5</c:v>
                </c:pt>
                <c:pt idx="56">
                  <c:v>25013</c:v>
                </c:pt>
                <c:pt idx="57">
                  <c:v>16312</c:v>
                </c:pt>
                <c:pt idx="58">
                  <c:v>39140.5</c:v>
                </c:pt>
                <c:pt idx="59">
                  <c:v>10806.5</c:v>
                </c:pt>
                <c:pt idx="60">
                  <c:v>37877</c:v>
                </c:pt>
                <c:pt idx="61">
                  <c:v>34281</c:v>
                </c:pt>
                <c:pt idx="62">
                  <c:v>20376.5</c:v>
                </c:pt>
                <c:pt idx="63">
                  <c:v>37180</c:v>
                </c:pt>
                <c:pt idx="64">
                  <c:v>23292.5</c:v>
                </c:pt>
                <c:pt idx="65">
                  <c:v>28642.5</c:v>
                </c:pt>
                <c:pt idx="66">
                  <c:v>23236</c:v>
                </c:pt>
                <c:pt idx="67">
                  <c:v>21152</c:v>
                </c:pt>
                <c:pt idx="68">
                  <c:v>20856.5</c:v>
                </c:pt>
                <c:pt idx="69">
                  <c:v>26905</c:v>
                </c:pt>
                <c:pt idx="70">
                  <c:v>27102.5</c:v>
                </c:pt>
                <c:pt idx="71">
                  <c:v>19832.5</c:v>
                </c:pt>
                <c:pt idx="72">
                  <c:v>14906</c:v>
                </c:pt>
                <c:pt idx="73">
                  <c:v>20522</c:v>
                </c:pt>
                <c:pt idx="74">
                  <c:v>21782</c:v>
                </c:pt>
                <c:pt idx="75">
                  <c:v>18052.5</c:v>
                </c:pt>
                <c:pt idx="76">
                  <c:v>14992</c:v>
                </c:pt>
                <c:pt idx="77">
                  <c:v>12076</c:v>
                </c:pt>
                <c:pt idx="78">
                  <c:v>14745.5</c:v>
                </c:pt>
                <c:pt idx="79">
                  <c:v>23475</c:v>
                </c:pt>
                <c:pt idx="80">
                  <c:v>5136.5</c:v>
                </c:pt>
                <c:pt idx="81">
                  <c:v>31707</c:v>
                </c:pt>
                <c:pt idx="82">
                  <c:v>51711.5</c:v>
                </c:pt>
                <c:pt idx="83">
                  <c:v>19602.5</c:v>
                </c:pt>
                <c:pt idx="84">
                  <c:v>17422.5</c:v>
                </c:pt>
                <c:pt idx="85">
                  <c:v>68822</c:v>
                </c:pt>
                <c:pt idx="86">
                  <c:v>27374.5</c:v>
                </c:pt>
                <c:pt idx="87">
                  <c:v>58507.5</c:v>
                </c:pt>
                <c:pt idx="88">
                  <c:v>33648.5</c:v>
                </c:pt>
                <c:pt idx="89">
                  <c:v>46865</c:v>
                </c:pt>
                <c:pt idx="90">
                  <c:v>65256.5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05-4815-B565-264C0A67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4675135"/>
        <c:axId val="846516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'Profitability Analysis'!$AF$1:$AF$2</c15:sqref>
                        </c15:formulaRef>
                      </c:ext>
                    </c:extLst>
                    <c:strCache>
                      <c:ptCount val="2"/>
                      <c:pt idx="0">
                        <c:v>Total Daily Expenditure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8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shade val="58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shade val="58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58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Analysis'!$AI$3:$AI$63</c15:sqref>
                        </c15:formulaRef>
                      </c:ext>
                    </c:extLst>
                    <c:numCache>
                      <c:formatCode>m/d/yyyy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Analysis'!$AF$3:$AF$93</c15:sqref>
                        </c15:formulaRef>
                      </c:ext>
                    </c:extLst>
                    <c:numCache>
                      <c:formatCode>"₹"\ #,##0</c:formatCode>
                      <c:ptCount val="91"/>
                      <c:pt idx="0">
                        <c:v>1875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126300</c:v>
                      </c:pt>
                      <c:pt idx="11">
                        <c:v>0</c:v>
                      </c:pt>
                      <c:pt idx="12">
                        <c:v>118100</c:v>
                      </c:pt>
                      <c:pt idx="13">
                        <c:v>55200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402200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4875</c:v>
                      </c:pt>
                      <c:pt idx="23">
                        <c:v>0</c:v>
                      </c:pt>
                      <c:pt idx="24">
                        <c:v>16500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24750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169700</c:v>
                      </c:pt>
                      <c:pt idx="38">
                        <c:v>0</c:v>
                      </c:pt>
                      <c:pt idx="39">
                        <c:v>124400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51500</c:v>
                      </c:pt>
                      <c:pt idx="43">
                        <c:v>0</c:v>
                      </c:pt>
                      <c:pt idx="44">
                        <c:v>2000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430625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33000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51400</c:v>
                      </c:pt>
                      <c:pt idx="61">
                        <c:v>4875</c:v>
                      </c:pt>
                      <c:pt idx="62">
                        <c:v>118100</c:v>
                      </c:pt>
                      <c:pt idx="63">
                        <c:v>0</c:v>
                      </c:pt>
                      <c:pt idx="64">
                        <c:v>20625</c:v>
                      </c:pt>
                      <c:pt idx="65">
                        <c:v>18500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85050</c:v>
                      </c:pt>
                      <c:pt idx="69">
                        <c:v>0</c:v>
                      </c:pt>
                      <c:pt idx="70">
                        <c:v>33000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11100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16500</c:v>
                      </c:pt>
                      <c:pt idx="82">
                        <c:v>657850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40700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F05-4815-B565-264C0A67F69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Analysis'!$AI$1:$AI$2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58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tint val="58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tint val="58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tint val="58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Analysis'!$AI$3:$AI$63</c15:sqref>
                        </c15:formulaRef>
                      </c:ext>
                    </c:extLst>
                    <c:numCache>
                      <c:formatCode>m/d/yyyy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Analysis'!$AI$3:$AI$93</c15:sqref>
                        </c15:formulaRef>
                      </c:ext>
                    </c:extLst>
                    <c:numCache>
                      <c:formatCode>m/d/yyyy</c:formatCode>
                      <c:ptCount val="9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  <c:pt idx="61">
                        <c:v>45444</c:v>
                      </c:pt>
                      <c:pt idx="62">
                        <c:v>45445</c:v>
                      </c:pt>
                      <c:pt idx="63">
                        <c:v>45446</c:v>
                      </c:pt>
                      <c:pt idx="64">
                        <c:v>45447</c:v>
                      </c:pt>
                      <c:pt idx="65">
                        <c:v>45448</c:v>
                      </c:pt>
                      <c:pt idx="66">
                        <c:v>45449</c:v>
                      </c:pt>
                      <c:pt idx="67">
                        <c:v>45450</c:v>
                      </c:pt>
                      <c:pt idx="68">
                        <c:v>45451</c:v>
                      </c:pt>
                      <c:pt idx="69">
                        <c:v>45452</c:v>
                      </c:pt>
                      <c:pt idx="70">
                        <c:v>45453</c:v>
                      </c:pt>
                      <c:pt idx="71">
                        <c:v>45454</c:v>
                      </c:pt>
                      <c:pt idx="72">
                        <c:v>45455</c:v>
                      </c:pt>
                      <c:pt idx="73">
                        <c:v>45456</c:v>
                      </c:pt>
                      <c:pt idx="74">
                        <c:v>45457</c:v>
                      </c:pt>
                      <c:pt idx="75">
                        <c:v>45458</c:v>
                      </c:pt>
                      <c:pt idx="76">
                        <c:v>45459</c:v>
                      </c:pt>
                      <c:pt idx="77">
                        <c:v>45460</c:v>
                      </c:pt>
                      <c:pt idx="78">
                        <c:v>45461</c:v>
                      </c:pt>
                      <c:pt idx="79">
                        <c:v>45462</c:v>
                      </c:pt>
                      <c:pt idx="80">
                        <c:v>45463</c:v>
                      </c:pt>
                      <c:pt idx="81">
                        <c:v>45464</c:v>
                      </c:pt>
                      <c:pt idx="82">
                        <c:v>45465</c:v>
                      </c:pt>
                      <c:pt idx="83">
                        <c:v>45466</c:v>
                      </c:pt>
                      <c:pt idx="84">
                        <c:v>45467</c:v>
                      </c:pt>
                      <c:pt idx="85">
                        <c:v>45468</c:v>
                      </c:pt>
                      <c:pt idx="86">
                        <c:v>45469</c:v>
                      </c:pt>
                      <c:pt idx="87">
                        <c:v>45470</c:v>
                      </c:pt>
                      <c:pt idx="88">
                        <c:v>45471</c:v>
                      </c:pt>
                      <c:pt idx="89">
                        <c:v>45472</c:v>
                      </c:pt>
                      <c:pt idx="90">
                        <c:v>45473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05-4815-B565-264C0A67F69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'Profitability Analysis'!$AH$1:$AH$2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ln w="158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'Profitability Analysis'!$AH$3:$AH$93</c:f>
              <c:numCache>
                <c:formatCode>"₹"#,##0_);[Red]\("₹"#,##0\)</c:formatCode>
                <c:ptCount val="91"/>
                <c:pt idx="0">
                  <c:v>3195</c:v>
                </c:pt>
                <c:pt idx="1">
                  <c:v>4020</c:v>
                </c:pt>
                <c:pt idx="2">
                  <c:v>9420</c:v>
                </c:pt>
                <c:pt idx="3">
                  <c:v>17490</c:v>
                </c:pt>
                <c:pt idx="4">
                  <c:v>25560</c:v>
                </c:pt>
                <c:pt idx="5">
                  <c:v>16170</c:v>
                </c:pt>
                <c:pt idx="6">
                  <c:v>6720</c:v>
                </c:pt>
                <c:pt idx="7">
                  <c:v>6720</c:v>
                </c:pt>
                <c:pt idx="8">
                  <c:v>20220</c:v>
                </c:pt>
                <c:pt idx="9">
                  <c:v>13410</c:v>
                </c:pt>
                <c:pt idx="10">
                  <c:v>37740</c:v>
                </c:pt>
                <c:pt idx="11">
                  <c:v>14790</c:v>
                </c:pt>
                <c:pt idx="12">
                  <c:v>30990</c:v>
                </c:pt>
                <c:pt idx="13">
                  <c:v>35040</c:v>
                </c:pt>
                <c:pt idx="14">
                  <c:v>1320</c:v>
                </c:pt>
                <c:pt idx="15">
                  <c:v>4020</c:v>
                </c:pt>
                <c:pt idx="16">
                  <c:v>9386</c:v>
                </c:pt>
                <c:pt idx="17">
                  <c:v>-313790</c:v>
                </c:pt>
                <c:pt idx="18">
                  <c:v>25620</c:v>
                </c:pt>
                <c:pt idx="19">
                  <c:v>16140</c:v>
                </c:pt>
                <c:pt idx="20">
                  <c:v>6720</c:v>
                </c:pt>
                <c:pt idx="21">
                  <c:v>6720</c:v>
                </c:pt>
                <c:pt idx="22">
                  <c:v>9420</c:v>
                </c:pt>
                <c:pt idx="23">
                  <c:v>14820</c:v>
                </c:pt>
                <c:pt idx="24">
                  <c:v>16140</c:v>
                </c:pt>
                <c:pt idx="25">
                  <c:v>26910</c:v>
                </c:pt>
                <c:pt idx="26">
                  <c:v>22915</c:v>
                </c:pt>
                <c:pt idx="27">
                  <c:v>29670</c:v>
                </c:pt>
                <c:pt idx="28">
                  <c:v>13470</c:v>
                </c:pt>
                <c:pt idx="29">
                  <c:v>43170</c:v>
                </c:pt>
                <c:pt idx="30">
                  <c:v>29610</c:v>
                </c:pt>
                <c:pt idx="31">
                  <c:v>20190</c:v>
                </c:pt>
                <c:pt idx="32">
                  <c:v>10740</c:v>
                </c:pt>
                <c:pt idx="33">
                  <c:v>8040</c:v>
                </c:pt>
                <c:pt idx="34">
                  <c:v>10740</c:v>
                </c:pt>
                <c:pt idx="35">
                  <c:v>5370</c:v>
                </c:pt>
                <c:pt idx="36">
                  <c:v>20220</c:v>
                </c:pt>
                <c:pt idx="37">
                  <c:v>35030</c:v>
                </c:pt>
                <c:pt idx="38">
                  <c:v>5310</c:v>
                </c:pt>
                <c:pt idx="39">
                  <c:v>9420</c:v>
                </c:pt>
                <c:pt idx="40">
                  <c:v>21570</c:v>
                </c:pt>
                <c:pt idx="41">
                  <c:v>5370</c:v>
                </c:pt>
                <c:pt idx="42">
                  <c:v>6690</c:v>
                </c:pt>
                <c:pt idx="43">
                  <c:v>6660</c:v>
                </c:pt>
                <c:pt idx="44">
                  <c:v>4670</c:v>
                </c:pt>
                <c:pt idx="45">
                  <c:v>10770</c:v>
                </c:pt>
                <c:pt idx="46">
                  <c:v>8063</c:v>
                </c:pt>
                <c:pt idx="47">
                  <c:v>-419855</c:v>
                </c:pt>
                <c:pt idx="48">
                  <c:v>5310</c:v>
                </c:pt>
                <c:pt idx="49">
                  <c:v>20190</c:v>
                </c:pt>
                <c:pt idx="50">
                  <c:v>35040</c:v>
                </c:pt>
                <c:pt idx="51">
                  <c:v>5340</c:v>
                </c:pt>
                <c:pt idx="52">
                  <c:v>9390</c:v>
                </c:pt>
                <c:pt idx="53">
                  <c:v>21570</c:v>
                </c:pt>
                <c:pt idx="54">
                  <c:v>5370</c:v>
                </c:pt>
                <c:pt idx="55">
                  <c:v>6690</c:v>
                </c:pt>
                <c:pt idx="56">
                  <c:v>6660</c:v>
                </c:pt>
                <c:pt idx="57">
                  <c:v>2670</c:v>
                </c:pt>
                <c:pt idx="58">
                  <c:v>18870</c:v>
                </c:pt>
                <c:pt idx="59">
                  <c:v>4020</c:v>
                </c:pt>
                <c:pt idx="60">
                  <c:v>22890</c:v>
                </c:pt>
                <c:pt idx="61">
                  <c:v>20160</c:v>
                </c:pt>
                <c:pt idx="62">
                  <c:v>6720</c:v>
                </c:pt>
                <c:pt idx="63">
                  <c:v>22920</c:v>
                </c:pt>
                <c:pt idx="64">
                  <c:v>6720</c:v>
                </c:pt>
                <c:pt idx="65">
                  <c:v>10770</c:v>
                </c:pt>
                <c:pt idx="66">
                  <c:v>6660</c:v>
                </c:pt>
                <c:pt idx="67">
                  <c:v>10740</c:v>
                </c:pt>
                <c:pt idx="68">
                  <c:v>12090</c:v>
                </c:pt>
                <c:pt idx="69">
                  <c:v>17490</c:v>
                </c:pt>
                <c:pt idx="70">
                  <c:v>13440</c:v>
                </c:pt>
                <c:pt idx="71">
                  <c:v>2670</c:v>
                </c:pt>
                <c:pt idx="72">
                  <c:v>5370</c:v>
                </c:pt>
                <c:pt idx="73">
                  <c:v>5340</c:v>
                </c:pt>
                <c:pt idx="74">
                  <c:v>6660</c:v>
                </c:pt>
                <c:pt idx="75">
                  <c:v>5310</c:v>
                </c:pt>
                <c:pt idx="76">
                  <c:v>2670</c:v>
                </c:pt>
                <c:pt idx="77">
                  <c:v>1320</c:v>
                </c:pt>
                <c:pt idx="78">
                  <c:v>4020</c:v>
                </c:pt>
                <c:pt idx="79">
                  <c:v>9420</c:v>
                </c:pt>
                <c:pt idx="80">
                  <c:v>-90</c:v>
                </c:pt>
                <c:pt idx="81">
                  <c:v>14790</c:v>
                </c:pt>
                <c:pt idx="82">
                  <c:v>-569310</c:v>
                </c:pt>
                <c:pt idx="83">
                  <c:v>6690</c:v>
                </c:pt>
                <c:pt idx="84">
                  <c:v>6690</c:v>
                </c:pt>
                <c:pt idx="85">
                  <c:v>47220</c:v>
                </c:pt>
                <c:pt idx="86">
                  <c:v>13466</c:v>
                </c:pt>
                <c:pt idx="87">
                  <c:v>37725</c:v>
                </c:pt>
                <c:pt idx="88">
                  <c:v>14790</c:v>
                </c:pt>
                <c:pt idx="89">
                  <c:v>29645</c:v>
                </c:pt>
                <c:pt idx="90">
                  <c:v>49890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5-4815-B565-264C0A67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5135"/>
        <c:axId val="84651615"/>
      </c:lineChart>
      <c:dateAx>
        <c:axId val="8467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15404636920385"/>
              <c:y val="0.79855327241848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615"/>
        <c:crosses val="autoZero"/>
        <c:auto val="1"/>
        <c:lblOffset val="100"/>
        <c:baseTimeUnit val="days"/>
      </c:dateAx>
      <c:valAx>
        <c:axId val="84651615"/>
        <c:scaling>
          <c:orientation val="minMax"/>
          <c:max val="100000"/>
          <c:min val="-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 baseline="0">
                    <a:solidFill>
                      <a:sysClr val="windowText" lastClr="000000"/>
                    </a:solidFill>
                  </a:rPr>
                  <a:t>AMOUNT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5135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8724846894138"/>
          <c:y val="0.86352162196303006"/>
          <c:w val="0.58192169728783905"/>
          <c:h val="9.161789268320071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EXPENDITURE &amp; P/L (per day)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42825896762907"/>
          <c:y val="0.14634581105169339"/>
          <c:w val="0.77240857392825901"/>
          <c:h val="0.639337094895223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'Profitability Analysis'!$AF$1:$AF$2</c:f>
              <c:strCache>
                <c:ptCount val="2"/>
                <c:pt idx="0">
                  <c:v>Total Daily Expenditure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Analysis'!$AI$3:$AI$63</c:f>
              <c:numCache>
                <c:formatCode>m/d/yyyy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Analysis'!$AF$3:$AF$93</c:f>
              <c:numCache>
                <c:formatCode>"₹"\ #,##0</c:formatCode>
                <c:ptCount val="91"/>
                <c:pt idx="0">
                  <c:v>1875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126300</c:v>
                </c:pt>
                <c:pt idx="11">
                  <c:v>0</c:v>
                </c:pt>
                <c:pt idx="12">
                  <c:v>118100</c:v>
                </c:pt>
                <c:pt idx="13">
                  <c:v>55200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402200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4875</c:v>
                </c:pt>
                <c:pt idx="23">
                  <c:v>0</c:v>
                </c:pt>
                <c:pt idx="24">
                  <c:v>16500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24750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169700</c:v>
                </c:pt>
                <c:pt idx="38">
                  <c:v>0</c:v>
                </c:pt>
                <c:pt idx="39">
                  <c:v>124400</c:v>
                </c:pt>
                <c:pt idx="40">
                  <c:v>0</c:v>
                </c:pt>
                <c:pt idx="41">
                  <c:v>0</c:v>
                </c:pt>
                <c:pt idx="42">
                  <c:v>51500</c:v>
                </c:pt>
                <c:pt idx="43">
                  <c:v>0</c:v>
                </c:pt>
                <c:pt idx="44">
                  <c:v>2000</c:v>
                </c:pt>
                <c:pt idx="45">
                  <c:v>0</c:v>
                </c:pt>
                <c:pt idx="46">
                  <c:v>0</c:v>
                </c:pt>
                <c:pt idx="47">
                  <c:v>430625</c:v>
                </c:pt>
                <c:pt idx="48">
                  <c:v>0</c:v>
                </c:pt>
                <c:pt idx="49">
                  <c:v>0</c:v>
                </c:pt>
                <c:pt idx="50">
                  <c:v>33000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51400</c:v>
                </c:pt>
                <c:pt idx="61">
                  <c:v>4875</c:v>
                </c:pt>
                <c:pt idx="62">
                  <c:v>118100</c:v>
                </c:pt>
                <c:pt idx="63">
                  <c:v>0</c:v>
                </c:pt>
                <c:pt idx="64">
                  <c:v>20625</c:v>
                </c:pt>
                <c:pt idx="65">
                  <c:v>18500</c:v>
                </c:pt>
                <c:pt idx="66">
                  <c:v>0</c:v>
                </c:pt>
                <c:pt idx="67">
                  <c:v>0</c:v>
                </c:pt>
                <c:pt idx="68">
                  <c:v>85050</c:v>
                </c:pt>
                <c:pt idx="69">
                  <c:v>0</c:v>
                </c:pt>
                <c:pt idx="70">
                  <c:v>33000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11100</c:v>
                </c:pt>
                <c:pt idx="79">
                  <c:v>0</c:v>
                </c:pt>
                <c:pt idx="80">
                  <c:v>0</c:v>
                </c:pt>
                <c:pt idx="81">
                  <c:v>16500</c:v>
                </c:pt>
                <c:pt idx="82">
                  <c:v>657850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0-4072-BAFB-B407692E4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4675135"/>
        <c:axId val="8465161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'Profitability Analysis'!$AG$1:$AG$2</c15:sqref>
                        </c15:formulaRef>
                      </c:ext>
                    </c:extLst>
                    <c:strCache>
                      <c:ptCount val="2"/>
                      <c:pt idx="0">
                        <c:v>Total Daily Revenue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Analysis'!$AI$3:$AI$63</c15:sqref>
                        </c15:formulaRef>
                      </c:ext>
                    </c:extLst>
                    <c:numCache>
                      <c:formatCode>m/d/yyyy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Analysis'!$AG$3:$AG$93</c15:sqref>
                        </c15:formulaRef>
                      </c:ext>
                    </c:extLst>
                    <c:numCache>
                      <c:formatCode>"₹"\ #,##0</c:formatCode>
                      <c:ptCount val="91"/>
                      <c:pt idx="0">
                        <c:v>20587</c:v>
                      </c:pt>
                      <c:pt idx="1">
                        <c:v>17491.5</c:v>
                      </c:pt>
                      <c:pt idx="2">
                        <c:v>20672.5</c:v>
                      </c:pt>
                      <c:pt idx="3">
                        <c:v>29772.5</c:v>
                      </c:pt>
                      <c:pt idx="4">
                        <c:v>34169</c:v>
                      </c:pt>
                      <c:pt idx="5">
                        <c:v>31190.5</c:v>
                      </c:pt>
                      <c:pt idx="6">
                        <c:v>22602.5</c:v>
                      </c:pt>
                      <c:pt idx="7">
                        <c:v>17608.5</c:v>
                      </c:pt>
                      <c:pt idx="8">
                        <c:v>39988</c:v>
                      </c:pt>
                      <c:pt idx="9">
                        <c:v>29183</c:v>
                      </c:pt>
                      <c:pt idx="10">
                        <c:v>49819</c:v>
                      </c:pt>
                      <c:pt idx="11">
                        <c:v>30029.5</c:v>
                      </c:pt>
                      <c:pt idx="12">
                        <c:v>44255.5</c:v>
                      </c:pt>
                      <c:pt idx="13">
                        <c:v>47455.5</c:v>
                      </c:pt>
                      <c:pt idx="14">
                        <c:v>17408</c:v>
                      </c:pt>
                      <c:pt idx="15">
                        <c:v>14306.5</c:v>
                      </c:pt>
                      <c:pt idx="16">
                        <c:v>20610</c:v>
                      </c:pt>
                      <c:pt idx="17">
                        <c:v>35068.5</c:v>
                      </c:pt>
                      <c:pt idx="18">
                        <c:v>38542</c:v>
                      </c:pt>
                      <c:pt idx="19">
                        <c:v>33617.5</c:v>
                      </c:pt>
                      <c:pt idx="20">
                        <c:v>15492.5</c:v>
                      </c:pt>
                      <c:pt idx="21">
                        <c:v>16248.5</c:v>
                      </c:pt>
                      <c:pt idx="22">
                        <c:v>21188</c:v>
                      </c:pt>
                      <c:pt idx="23">
                        <c:v>32506.5</c:v>
                      </c:pt>
                      <c:pt idx="24">
                        <c:v>29286.5</c:v>
                      </c:pt>
                      <c:pt idx="25">
                        <c:v>42052.5</c:v>
                      </c:pt>
                      <c:pt idx="26">
                        <c:v>32830</c:v>
                      </c:pt>
                      <c:pt idx="27">
                        <c:v>43375</c:v>
                      </c:pt>
                      <c:pt idx="28">
                        <c:v>33355</c:v>
                      </c:pt>
                      <c:pt idx="29">
                        <c:v>59922.5</c:v>
                      </c:pt>
                      <c:pt idx="30">
                        <c:v>48267.5</c:v>
                      </c:pt>
                      <c:pt idx="31">
                        <c:v>29618</c:v>
                      </c:pt>
                      <c:pt idx="32">
                        <c:v>18756.5</c:v>
                      </c:pt>
                      <c:pt idx="33">
                        <c:v>21226</c:v>
                      </c:pt>
                      <c:pt idx="34">
                        <c:v>27308.5</c:v>
                      </c:pt>
                      <c:pt idx="35">
                        <c:v>18912</c:v>
                      </c:pt>
                      <c:pt idx="36">
                        <c:v>41227.5</c:v>
                      </c:pt>
                      <c:pt idx="37">
                        <c:v>49015</c:v>
                      </c:pt>
                      <c:pt idx="38">
                        <c:v>20596.5</c:v>
                      </c:pt>
                      <c:pt idx="39">
                        <c:v>20492</c:v>
                      </c:pt>
                      <c:pt idx="40">
                        <c:v>32242.5</c:v>
                      </c:pt>
                      <c:pt idx="41">
                        <c:v>16876.5</c:v>
                      </c:pt>
                      <c:pt idx="42">
                        <c:v>16585</c:v>
                      </c:pt>
                      <c:pt idx="43">
                        <c:v>15922.5</c:v>
                      </c:pt>
                      <c:pt idx="44">
                        <c:v>15525</c:v>
                      </c:pt>
                      <c:pt idx="45">
                        <c:v>22956.5</c:v>
                      </c:pt>
                      <c:pt idx="46">
                        <c:v>23049.5</c:v>
                      </c:pt>
                      <c:pt idx="47">
                        <c:v>22456</c:v>
                      </c:pt>
                      <c:pt idx="48">
                        <c:v>21352.5</c:v>
                      </c:pt>
                      <c:pt idx="49">
                        <c:v>35909.5</c:v>
                      </c:pt>
                      <c:pt idx="50">
                        <c:v>50208.5</c:v>
                      </c:pt>
                      <c:pt idx="51">
                        <c:v>21289</c:v>
                      </c:pt>
                      <c:pt idx="52">
                        <c:v>26659.16</c:v>
                      </c:pt>
                      <c:pt idx="53">
                        <c:v>33692.5</c:v>
                      </c:pt>
                      <c:pt idx="54">
                        <c:v>20825.5</c:v>
                      </c:pt>
                      <c:pt idx="55">
                        <c:v>14172.5</c:v>
                      </c:pt>
                      <c:pt idx="56">
                        <c:v>25013</c:v>
                      </c:pt>
                      <c:pt idx="57">
                        <c:v>16312</c:v>
                      </c:pt>
                      <c:pt idx="58">
                        <c:v>39140.5</c:v>
                      </c:pt>
                      <c:pt idx="59">
                        <c:v>10806.5</c:v>
                      </c:pt>
                      <c:pt idx="60">
                        <c:v>37877</c:v>
                      </c:pt>
                      <c:pt idx="61">
                        <c:v>34281</c:v>
                      </c:pt>
                      <c:pt idx="62">
                        <c:v>20376.5</c:v>
                      </c:pt>
                      <c:pt idx="63">
                        <c:v>37180</c:v>
                      </c:pt>
                      <c:pt idx="64">
                        <c:v>23292.5</c:v>
                      </c:pt>
                      <c:pt idx="65">
                        <c:v>28642.5</c:v>
                      </c:pt>
                      <c:pt idx="66">
                        <c:v>23236</c:v>
                      </c:pt>
                      <c:pt idx="67">
                        <c:v>21152</c:v>
                      </c:pt>
                      <c:pt idx="68">
                        <c:v>20856.5</c:v>
                      </c:pt>
                      <c:pt idx="69">
                        <c:v>26905</c:v>
                      </c:pt>
                      <c:pt idx="70">
                        <c:v>27102.5</c:v>
                      </c:pt>
                      <c:pt idx="71">
                        <c:v>19832.5</c:v>
                      </c:pt>
                      <c:pt idx="72">
                        <c:v>14906</c:v>
                      </c:pt>
                      <c:pt idx="73">
                        <c:v>20522</c:v>
                      </c:pt>
                      <c:pt idx="74">
                        <c:v>21782</c:v>
                      </c:pt>
                      <c:pt idx="75">
                        <c:v>18052.5</c:v>
                      </c:pt>
                      <c:pt idx="76">
                        <c:v>14992</c:v>
                      </c:pt>
                      <c:pt idx="77">
                        <c:v>12076</c:v>
                      </c:pt>
                      <c:pt idx="78">
                        <c:v>14745.5</c:v>
                      </c:pt>
                      <c:pt idx="79">
                        <c:v>23475</c:v>
                      </c:pt>
                      <c:pt idx="80">
                        <c:v>5136.5</c:v>
                      </c:pt>
                      <c:pt idx="81">
                        <c:v>31707</c:v>
                      </c:pt>
                      <c:pt idx="82">
                        <c:v>51711.5</c:v>
                      </c:pt>
                      <c:pt idx="83">
                        <c:v>19602.5</c:v>
                      </c:pt>
                      <c:pt idx="84">
                        <c:v>17422.5</c:v>
                      </c:pt>
                      <c:pt idx="85">
                        <c:v>68822</c:v>
                      </c:pt>
                      <c:pt idx="86">
                        <c:v>27374.5</c:v>
                      </c:pt>
                      <c:pt idx="87">
                        <c:v>58507.5</c:v>
                      </c:pt>
                      <c:pt idx="88">
                        <c:v>33648.5</c:v>
                      </c:pt>
                      <c:pt idx="89">
                        <c:v>46865</c:v>
                      </c:pt>
                      <c:pt idx="90">
                        <c:v>65256.5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9C0-4072-BAFB-B407692E4F8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Analysis'!$AI$1:$AI$2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Analysis'!$AI$3:$AI$63</c15:sqref>
                        </c15:formulaRef>
                      </c:ext>
                    </c:extLst>
                    <c:numCache>
                      <c:formatCode>m/d/yyyy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Analysis'!$AI$3:$AI$93</c15:sqref>
                        </c15:formulaRef>
                      </c:ext>
                    </c:extLst>
                    <c:numCache>
                      <c:formatCode>m/d/yyyy</c:formatCode>
                      <c:ptCount val="9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  <c:pt idx="61">
                        <c:v>45444</c:v>
                      </c:pt>
                      <c:pt idx="62">
                        <c:v>45445</c:v>
                      </c:pt>
                      <c:pt idx="63">
                        <c:v>45446</c:v>
                      </c:pt>
                      <c:pt idx="64">
                        <c:v>45447</c:v>
                      </c:pt>
                      <c:pt idx="65">
                        <c:v>45448</c:v>
                      </c:pt>
                      <c:pt idx="66">
                        <c:v>45449</c:v>
                      </c:pt>
                      <c:pt idx="67">
                        <c:v>45450</c:v>
                      </c:pt>
                      <c:pt idx="68">
                        <c:v>45451</c:v>
                      </c:pt>
                      <c:pt idx="69">
                        <c:v>45452</c:v>
                      </c:pt>
                      <c:pt idx="70">
                        <c:v>45453</c:v>
                      </c:pt>
                      <c:pt idx="71">
                        <c:v>45454</c:v>
                      </c:pt>
                      <c:pt idx="72">
                        <c:v>45455</c:v>
                      </c:pt>
                      <c:pt idx="73">
                        <c:v>45456</c:v>
                      </c:pt>
                      <c:pt idx="74">
                        <c:v>45457</c:v>
                      </c:pt>
                      <c:pt idx="75">
                        <c:v>45458</c:v>
                      </c:pt>
                      <c:pt idx="76">
                        <c:v>45459</c:v>
                      </c:pt>
                      <c:pt idx="77">
                        <c:v>45460</c:v>
                      </c:pt>
                      <c:pt idx="78">
                        <c:v>45461</c:v>
                      </c:pt>
                      <c:pt idx="79">
                        <c:v>45462</c:v>
                      </c:pt>
                      <c:pt idx="80">
                        <c:v>45463</c:v>
                      </c:pt>
                      <c:pt idx="81">
                        <c:v>45464</c:v>
                      </c:pt>
                      <c:pt idx="82">
                        <c:v>45465</c:v>
                      </c:pt>
                      <c:pt idx="83">
                        <c:v>45466</c:v>
                      </c:pt>
                      <c:pt idx="84">
                        <c:v>45467</c:v>
                      </c:pt>
                      <c:pt idx="85">
                        <c:v>45468</c:v>
                      </c:pt>
                      <c:pt idx="86">
                        <c:v>45469</c:v>
                      </c:pt>
                      <c:pt idx="87">
                        <c:v>45470</c:v>
                      </c:pt>
                      <c:pt idx="88">
                        <c:v>45471</c:v>
                      </c:pt>
                      <c:pt idx="89">
                        <c:v>45472</c:v>
                      </c:pt>
                      <c:pt idx="90">
                        <c:v>45473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C0-4072-BAFB-B407692E4F8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'Profitability Analysis'!$AH$1:$AH$2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'Profitability Analysis'!$AH$3:$AH$93</c:f>
              <c:numCache>
                <c:formatCode>"₹"#,##0_);[Red]\("₹"#,##0\)</c:formatCode>
                <c:ptCount val="91"/>
                <c:pt idx="0">
                  <c:v>3195</c:v>
                </c:pt>
                <c:pt idx="1">
                  <c:v>4020</c:v>
                </c:pt>
                <c:pt idx="2">
                  <c:v>9420</c:v>
                </c:pt>
                <c:pt idx="3">
                  <c:v>17490</c:v>
                </c:pt>
                <c:pt idx="4">
                  <c:v>25560</c:v>
                </c:pt>
                <c:pt idx="5">
                  <c:v>16170</c:v>
                </c:pt>
                <c:pt idx="6">
                  <c:v>6720</c:v>
                </c:pt>
                <c:pt idx="7">
                  <c:v>6720</c:v>
                </c:pt>
                <c:pt idx="8">
                  <c:v>20220</c:v>
                </c:pt>
                <c:pt idx="9">
                  <c:v>13410</c:v>
                </c:pt>
                <c:pt idx="10">
                  <c:v>37740</c:v>
                </c:pt>
                <c:pt idx="11">
                  <c:v>14790</c:v>
                </c:pt>
                <c:pt idx="12">
                  <c:v>30990</c:v>
                </c:pt>
                <c:pt idx="13">
                  <c:v>35040</c:v>
                </c:pt>
                <c:pt idx="14">
                  <c:v>1320</c:v>
                </c:pt>
                <c:pt idx="15">
                  <c:v>4020</c:v>
                </c:pt>
                <c:pt idx="16">
                  <c:v>9386</c:v>
                </c:pt>
                <c:pt idx="17">
                  <c:v>-313790</c:v>
                </c:pt>
                <c:pt idx="18">
                  <c:v>25620</c:v>
                </c:pt>
                <c:pt idx="19">
                  <c:v>16140</c:v>
                </c:pt>
                <c:pt idx="20">
                  <c:v>6720</c:v>
                </c:pt>
                <c:pt idx="21">
                  <c:v>6720</c:v>
                </c:pt>
                <c:pt idx="22">
                  <c:v>9420</c:v>
                </c:pt>
                <c:pt idx="23">
                  <c:v>14820</c:v>
                </c:pt>
                <c:pt idx="24">
                  <c:v>16140</c:v>
                </c:pt>
                <c:pt idx="25">
                  <c:v>26910</c:v>
                </c:pt>
                <c:pt idx="26">
                  <c:v>22915</c:v>
                </c:pt>
                <c:pt idx="27">
                  <c:v>29670</c:v>
                </c:pt>
                <c:pt idx="28">
                  <c:v>13470</c:v>
                </c:pt>
                <c:pt idx="29">
                  <c:v>43170</c:v>
                </c:pt>
                <c:pt idx="30">
                  <c:v>29610</c:v>
                </c:pt>
                <c:pt idx="31">
                  <c:v>20190</c:v>
                </c:pt>
                <c:pt idx="32">
                  <c:v>10740</c:v>
                </c:pt>
                <c:pt idx="33">
                  <c:v>8040</c:v>
                </c:pt>
                <c:pt idx="34">
                  <c:v>10740</c:v>
                </c:pt>
                <c:pt idx="35">
                  <c:v>5370</c:v>
                </c:pt>
                <c:pt idx="36">
                  <c:v>20220</c:v>
                </c:pt>
                <c:pt idx="37">
                  <c:v>35030</c:v>
                </c:pt>
                <c:pt idx="38">
                  <c:v>5310</c:v>
                </c:pt>
                <c:pt idx="39">
                  <c:v>9420</c:v>
                </c:pt>
                <c:pt idx="40">
                  <c:v>21570</c:v>
                </c:pt>
                <c:pt idx="41">
                  <c:v>5370</c:v>
                </c:pt>
                <c:pt idx="42">
                  <c:v>6690</c:v>
                </c:pt>
                <c:pt idx="43">
                  <c:v>6660</c:v>
                </c:pt>
                <c:pt idx="44">
                  <c:v>4670</c:v>
                </c:pt>
                <c:pt idx="45">
                  <c:v>10770</c:v>
                </c:pt>
                <c:pt idx="46">
                  <c:v>8063</c:v>
                </c:pt>
                <c:pt idx="47">
                  <c:v>-419855</c:v>
                </c:pt>
                <c:pt idx="48">
                  <c:v>5310</c:v>
                </c:pt>
                <c:pt idx="49">
                  <c:v>20190</c:v>
                </c:pt>
                <c:pt idx="50">
                  <c:v>35040</c:v>
                </c:pt>
                <c:pt idx="51">
                  <c:v>5340</c:v>
                </c:pt>
                <c:pt idx="52">
                  <c:v>9390</c:v>
                </c:pt>
                <c:pt idx="53">
                  <c:v>21570</c:v>
                </c:pt>
                <c:pt idx="54">
                  <c:v>5370</c:v>
                </c:pt>
                <c:pt idx="55">
                  <c:v>6690</c:v>
                </c:pt>
                <c:pt idx="56">
                  <c:v>6660</c:v>
                </c:pt>
                <c:pt idx="57">
                  <c:v>2670</c:v>
                </c:pt>
                <c:pt idx="58">
                  <c:v>18870</c:v>
                </c:pt>
                <c:pt idx="59">
                  <c:v>4020</c:v>
                </c:pt>
                <c:pt idx="60">
                  <c:v>22890</c:v>
                </c:pt>
                <c:pt idx="61">
                  <c:v>20160</c:v>
                </c:pt>
                <c:pt idx="62">
                  <c:v>6720</c:v>
                </c:pt>
                <c:pt idx="63">
                  <c:v>22920</c:v>
                </c:pt>
                <c:pt idx="64">
                  <c:v>6720</c:v>
                </c:pt>
                <c:pt idx="65">
                  <c:v>10770</c:v>
                </c:pt>
                <c:pt idx="66">
                  <c:v>6660</c:v>
                </c:pt>
                <c:pt idx="67">
                  <c:v>10740</c:v>
                </c:pt>
                <c:pt idx="68">
                  <c:v>12090</c:v>
                </c:pt>
                <c:pt idx="69">
                  <c:v>17490</c:v>
                </c:pt>
                <c:pt idx="70">
                  <c:v>13440</c:v>
                </c:pt>
                <c:pt idx="71">
                  <c:v>2670</c:v>
                </c:pt>
                <c:pt idx="72">
                  <c:v>5370</c:v>
                </c:pt>
                <c:pt idx="73">
                  <c:v>5340</c:v>
                </c:pt>
                <c:pt idx="74">
                  <c:v>6660</c:v>
                </c:pt>
                <c:pt idx="75">
                  <c:v>5310</c:v>
                </c:pt>
                <c:pt idx="76">
                  <c:v>2670</c:v>
                </c:pt>
                <c:pt idx="77">
                  <c:v>1320</c:v>
                </c:pt>
                <c:pt idx="78">
                  <c:v>4020</c:v>
                </c:pt>
                <c:pt idx="79">
                  <c:v>9420</c:v>
                </c:pt>
                <c:pt idx="80">
                  <c:v>-90</c:v>
                </c:pt>
                <c:pt idx="81">
                  <c:v>14790</c:v>
                </c:pt>
                <c:pt idx="82">
                  <c:v>-569310</c:v>
                </c:pt>
                <c:pt idx="83">
                  <c:v>6690</c:v>
                </c:pt>
                <c:pt idx="84">
                  <c:v>6690</c:v>
                </c:pt>
                <c:pt idx="85">
                  <c:v>47220</c:v>
                </c:pt>
                <c:pt idx="86">
                  <c:v>13466</c:v>
                </c:pt>
                <c:pt idx="87">
                  <c:v>37725</c:v>
                </c:pt>
                <c:pt idx="88">
                  <c:v>14790</c:v>
                </c:pt>
                <c:pt idx="89">
                  <c:v>29645</c:v>
                </c:pt>
                <c:pt idx="90">
                  <c:v>49890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0-4072-BAFB-B407692E4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5135"/>
        <c:axId val="84651615"/>
      </c:lineChart>
      <c:dateAx>
        <c:axId val="8467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709601924759404"/>
              <c:y val="0.80300960040422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615"/>
        <c:crosses val="autoZero"/>
        <c:auto val="1"/>
        <c:lblOffset val="100"/>
        <c:baseTimeUnit val="days"/>
      </c:dateAx>
      <c:valAx>
        <c:axId val="84651615"/>
        <c:scaling>
          <c:orientation val="minMax"/>
          <c:max val="700000"/>
          <c:min val="-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 baseline="0">
                    <a:solidFill>
                      <a:sysClr val="windowText" lastClr="000000"/>
                    </a:solidFill>
                  </a:rPr>
                  <a:t>AMOUNT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42804024496937"/>
          <c:y val="0.86797794994876964"/>
          <c:w val="0.59858836395450554"/>
          <c:h val="9.161789268320071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50" normalizeH="0" baseline="0">
                <a:solidFill>
                  <a:schemeClr val="accent1">
                    <a:lumMod val="50000"/>
                  </a:schemeClr>
                </a:solidFill>
                <a:latin typeface="Algerian" panose="04020705040A02060702" pitchFamily="82" charset="0"/>
                <a:ea typeface="+mj-ea"/>
                <a:cs typeface="+mj-cs"/>
              </a:defRPr>
            </a:pPr>
            <a:r>
              <a:rPr lang="en-IN" sz="1200" b="1">
                <a:solidFill>
                  <a:schemeClr val="accent1">
                    <a:lumMod val="50000"/>
                  </a:schemeClr>
                </a:solidFill>
                <a:latin typeface="Algerian" panose="04020705040A02060702" pitchFamily="82" charset="0"/>
              </a:rPr>
              <a:t>Profit/ Loss Trend</a:t>
            </a:r>
          </a:p>
        </c:rich>
      </c:tx>
      <c:layout>
        <c:manualLayout>
          <c:xMode val="edge"/>
          <c:yMode val="edge"/>
          <c:x val="0.330340113735783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50" normalizeH="0" baseline="0">
              <a:solidFill>
                <a:schemeClr val="accent1">
                  <a:lumMod val="50000"/>
                </a:schemeClr>
              </a:solidFill>
              <a:latin typeface="Algerian" panose="04020705040A02060702" pitchFamily="82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37007874015748"/>
          <c:y val="0.16592592592592592"/>
          <c:w val="0.76162948381452322"/>
          <c:h val="0.648459463400408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'Profitability Analysis'!$AH$1:$AH$2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name>Trendline for P/L</c:nam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'Profitability Analysis'!$AI$3:$AI$63</c:f>
              <c:numCache>
                <c:formatCode>m/d/yyyy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Analysis'!$AH$3:$AH$93</c:f>
              <c:numCache>
                <c:formatCode>"₹"#,##0_);[Red]\("₹"#,##0\)</c:formatCode>
                <c:ptCount val="91"/>
                <c:pt idx="0">
                  <c:v>3195</c:v>
                </c:pt>
                <c:pt idx="1">
                  <c:v>4020</c:v>
                </c:pt>
                <c:pt idx="2">
                  <c:v>9420</c:v>
                </c:pt>
                <c:pt idx="3">
                  <c:v>17490</c:v>
                </c:pt>
                <c:pt idx="4">
                  <c:v>25560</c:v>
                </c:pt>
                <c:pt idx="5">
                  <c:v>16170</c:v>
                </c:pt>
                <c:pt idx="6">
                  <c:v>6720</c:v>
                </c:pt>
                <c:pt idx="7">
                  <c:v>6720</c:v>
                </c:pt>
                <c:pt idx="8">
                  <c:v>20220</c:v>
                </c:pt>
                <c:pt idx="9">
                  <c:v>13410</c:v>
                </c:pt>
                <c:pt idx="10">
                  <c:v>37740</c:v>
                </c:pt>
                <c:pt idx="11">
                  <c:v>14790</c:v>
                </c:pt>
                <c:pt idx="12">
                  <c:v>30990</c:v>
                </c:pt>
                <c:pt idx="13">
                  <c:v>35040</c:v>
                </c:pt>
                <c:pt idx="14">
                  <c:v>1320</c:v>
                </c:pt>
                <c:pt idx="15">
                  <c:v>4020</c:v>
                </c:pt>
                <c:pt idx="16">
                  <c:v>9386</c:v>
                </c:pt>
                <c:pt idx="17">
                  <c:v>-313790</c:v>
                </c:pt>
                <c:pt idx="18">
                  <c:v>25620</c:v>
                </c:pt>
                <c:pt idx="19">
                  <c:v>16140</c:v>
                </c:pt>
                <c:pt idx="20">
                  <c:v>6720</c:v>
                </c:pt>
                <c:pt idx="21">
                  <c:v>6720</c:v>
                </c:pt>
                <c:pt idx="22">
                  <c:v>9420</c:v>
                </c:pt>
                <c:pt idx="23">
                  <c:v>14820</c:v>
                </c:pt>
                <c:pt idx="24">
                  <c:v>16140</c:v>
                </c:pt>
                <c:pt idx="25">
                  <c:v>26910</c:v>
                </c:pt>
                <c:pt idx="26">
                  <c:v>22915</c:v>
                </c:pt>
                <c:pt idx="27">
                  <c:v>29670</c:v>
                </c:pt>
                <c:pt idx="28">
                  <c:v>13470</c:v>
                </c:pt>
                <c:pt idx="29">
                  <c:v>43170</c:v>
                </c:pt>
                <c:pt idx="30">
                  <c:v>29610</c:v>
                </c:pt>
                <c:pt idx="31">
                  <c:v>20190</c:v>
                </c:pt>
                <c:pt idx="32">
                  <c:v>10740</c:v>
                </c:pt>
                <c:pt idx="33">
                  <c:v>8040</c:v>
                </c:pt>
                <c:pt idx="34">
                  <c:v>10740</c:v>
                </c:pt>
                <c:pt idx="35">
                  <c:v>5370</c:v>
                </c:pt>
                <c:pt idx="36">
                  <c:v>20220</c:v>
                </c:pt>
                <c:pt idx="37">
                  <c:v>35030</c:v>
                </c:pt>
                <c:pt idx="38">
                  <c:v>5310</c:v>
                </c:pt>
                <c:pt idx="39">
                  <c:v>9420</c:v>
                </c:pt>
                <c:pt idx="40">
                  <c:v>21570</c:v>
                </c:pt>
                <c:pt idx="41">
                  <c:v>5370</c:v>
                </c:pt>
                <c:pt idx="42">
                  <c:v>6690</c:v>
                </c:pt>
                <c:pt idx="43">
                  <c:v>6660</c:v>
                </c:pt>
                <c:pt idx="44">
                  <c:v>4670</c:v>
                </c:pt>
                <c:pt idx="45">
                  <c:v>10770</c:v>
                </c:pt>
                <c:pt idx="46">
                  <c:v>8063</c:v>
                </c:pt>
                <c:pt idx="47">
                  <c:v>-419855</c:v>
                </c:pt>
                <c:pt idx="48">
                  <c:v>5310</c:v>
                </c:pt>
                <c:pt idx="49">
                  <c:v>20190</c:v>
                </c:pt>
                <c:pt idx="50">
                  <c:v>35040</c:v>
                </c:pt>
                <c:pt idx="51">
                  <c:v>5340</c:v>
                </c:pt>
                <c:pt idx="52">
                  <c:v>9390</c:v>
                </c:pt>
                <c:pt idx="53">
                  <c:v>21570</c:v>
                </c:pt>
                <c:pt idx="54">
                  <c:v>5370</c:v>
                </c:pt>
                <c:pt idx="55">
                  <c:v>6690</c:v>
                </c:pt>
                <c:pt idx="56">
                  <c:v>6660</c:v>
                </c:pt>
                <c:pt idx="57">
                  <c:v>2670</c:v>
                </c:pt>
                <c:pt idx="58">
                  <c:v>18870</c:v>
                </c:pt>
                <c:pt idx="59">
                  <c:v>4020</c:v>
                </c:pt>
                <c:pt idx="60">
                  <c:v>22890</c:v>
                </c:pt>
                <c:pt idx="61">
                  <c:v>20160</c:v>
                </c:pt>
                <c:pt idx="62">
                  <c:v>6720</c:v>
                </c:pt>
                <c:pt idx="63">
                  <c:v>22920</c:v>
                </c:pt>
                <c:pt idx="64">
                  <c:v>6720</c:v>
                </c:pt>
                <c:pt idx="65">
                  <c:v>10770</c:v>
                </c:pt>
                <c:pt idx="66">
                  <c:v>6660</c:v>
                </c:pt>
                <c:pt idx="67">
                  <c:v>10740</c:v>
                </c:pt>
                <c:pt idx="68">
                  <c:v>12090</c:v>
                </c:pt>
                <c:pt idx="69">
                  <c:v>17490</c:v>
                </c:pt>
                <c:pt idx="70">
                  <c:v>13440</c:v>
                </c:pt>
                <c:pt idx="71">
                  <c:v>2670</c:v>
                </c:pt>
                <c:pt idx="72">
                  <c:v>5370</c:v>
                </c:pt>
                <c:pt idx="73">
                  <c:v>5340</c:v>
                </c:pt>
                <c:pt idx="74">
                  <c:v>6660</c:v>
                </c:pt>
                <c:pt idx="75">
                  <c:v>5310</c:v>
                </c:pt>
                <c:pt idx="76">
                  <c:v>2670</c:v>
                </c:pt>
                <c:pt idx="77">
                  <c:v>1320</c:v>
                </c:pt>
                <c:pt idx="78">
                  <c:v>4020</c:v>
                </c:pt>
                <c:pt idx="79">
                  <c:v>9420</c:v>
                </c:pt>
                <c:pt idx="80">
                  <c:v>-90</c:v>
                </c:pt>
                <c:pt idx="81">
                  <c:v>14790</c:v>
                </c:pt>
                <c:pt idx="82">
                  <c:v>-569310</c:v>
                </c:pt>
                <c:pt idx="83">
                  <c:v>6690</c:v>
                </c:pt>
                <c:pt idx="84">
                  <c:v>6690</c:v>
                </c:pt>
                <c:pt idx="85">
                  <c:v>47220</c:v>
                </c:pt>
                <c:pt idx="86">
                  <c:v>13466</c:v>
                </c:pt>
                <c:pt idx="87">
                  <c:v>37725</c:v>
                </c:pt>
                <c:pt idx="88">
                  <c:v>14790</c:v>
                </c:pt>
                <c:pt idx="89">
                  <c:v>29645</c:v>
                </c:pt>
                <c:pt idx="90">
                  <c:v>49890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E-4A8A-8E56-3DE584F9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385721952"/>
        <c:axId val="138572291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'Profitability Analysis'!$AI$1:$AI$2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solidFill>
                    <a:schemeClr val="accent4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Analysis'!$AI$3:$AI$63</c15:sqref>
                        </c15:formulaRef>
                      </c:ext>
                    </c:extLst>
                    <c:numCache>
                      <c:formatCode>m/d/yyyy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Analysis'!$AI$3:$AI$93</c15:sqref>
                        </c15:formulaRef>
                      </c:ext>
                    </c:extLst>
                    <c:numCache>
                      <c:formatCode>m/d/yyyy</c:formatCode>
                      <c:ptCount val="9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  <c:pt idx="61">
                        <c:v>45444</c:v>
                      </c:pt>
                      <c:pt idx="62">
                        <c:v>45445</c:v>
                      </c:pt>
                      <c:pt idx="63">
                        <c:v>45446</c:v>
                      </c:pt>
                      <c:pt idx="64">
                        <c:v>45447</c:v>
                      </c:pt>
                      <c:pt idx="65">
                        <c:v>45448</c:v>
                      </c:pt>
                      <c:pt idx="66">
                        <c:v>45449</c:v>
                      </c:pt>
                      <c:pt idx="67">
                        <c:v>45450</c:v>
                      </c:pt>
                      <c:pt idx="68">
                        <c:v>45451</c:v>
                      </c:pt>
                      <c:pt idx="69">
                        <c:v>45452</c:v>
                      </c:pt>
                      <c:pt idx="70">
                        <c:v>45453</c:v>
                      </c:pt>
                      <c:pt idx="71">
                        <c:v>45454</c:v>
                      </c:pt>
                      <c:pt idx="72">
                        <c:v>45455</c:v>
                      </c:pt>
                      <c:pt idx="73">
                        <c:v>45456</c:v>
                      </c:pt>
                      <c:pt idx="74">
                        <c:v>45457</c:v>
                      </c:pt>
                      <c:pt idx="75">
                        <c:v>45458</c:v>
                      </c:pt>
                      <c:pt idx="76">
                        <c:v>45459</c:v>
                      </c:pt>
                      <c:pt idx="77">
                        <c:v>45460</c:v>
                      </c:pt>
                      <c:pt idx="78">
                        <c:v>45461</c:v>
                      </c:pt>
                      <c:pt idx="79">
                        <c:v>45462</c:v>
                      </c:pt>
                      <c:pt idx="80">
                        <c:v>45463</c:v>
                      </c:pt>
                      <c:pt idx="81">
                        <c:v>45464</c:v>
                      </c:pt>
                      <c:pt idx="82">
                        <c:v>45465</c:v>
                      </c:pt>
                      <c:pt idx="83">
                        <c:v>45466</c:v>
                      </c:pt>
                      <c:pt idx="84">
                        <c:v>45467</c:v>
                      </c:pt>
                      <c:pt idx="85">
                        <c:v>45468</c:v>
                      </c:pt>
                      <c:pt idx="86">
                        <c:v>45469</c:v>
                      </c:pt>
                      <c:pt idx="87">
                        <c:v>45470</c:v>
                      </c:pt>
                      <c:pt idx="88">
                        <c:v>45471</c:v>
                      </c:pt>
                      <c:pt idx="89">
                        <c:v>45472</c:v>
                      </c:pt>
                      <c:pt idx="90">
                        <c:v>45473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D0E-4A8A-8E56-3DE584F94C1C}"/>
                  </c:ext>
                </c:extLst>
              </c15:ser>
            </c15:filteredBarSeries>
          </c:ext>
        </c:extLst>
      </c:barChart>
      <c:dateAx>
        <c:axId val="138572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301968503937012"/>
              <c:y val="0.79123724117818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cap="none" spc="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2912"/>
        <c:crosses val="autoZero"/>
        <c:auto val="1"/>
        <c:lblOffset val="100"/>
        <c:baseTimeUnit val="days"/>
      </c:dateAx>
      <c:valAx>
        <c:axId val="1385722912"/>
        <c:scaling>
          <c:orientation val="minMax"/>
          <c:min val="-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AMOUNT</a:t>
                </a:r>
                <a:r>
                  <a:rPr lang="en-IN" b="1" i="1" baseline="0">
                    <a:solidFill>
                      <a:sysClr val="windowText" lastClr="000000"/>
                    </a:solidFill>
                  </a:rPr>
                  <a:t>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341741144897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93569553805775"/>
          <c:y val="0.88839020122484691"/>
          <c:w val="0.60101727909011371"/>
          <c:h val="7.9202391367745692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Profit/ Loss Trend</a:t>
            </a:r>
          </a:p>
        </c:rich>
      </c:tx>
      <c:layout>
        <c:manualLayout>
          <c:xMode val="edge"/>
          <c:yMode val="edge"/>
          <c:x val="0.28540517234651919"/>
          <c:y val="5.758948934801953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20" normalizeH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08384383072037E-2"/>
          <c:y val="0.2799036872527686"/>
          <c:w val="0.93561684992547389"/>
          <c:h val="0.42858761244588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'Profitability Analysis'!$AH$1:$AH$2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3.7948904712269698E-3"/>
                  <c:y val="6.452505402636614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72-4D78-9572-3F31C449BF3D}"/>
                </c:ext>
              </c:extLst>
            </c:dLbl>
            <c:dLbl>
              <c:idx val="5"/>
              <c:layout>
                <c:manualLayout>
                  <c:x val="-2.4366190254583719E-17"/>
                  <c:y val="2.84900284900284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2E-4BBC-A142-E38D3B175778}"/>
                </c:ext>
              </c:extLst>
            </c:dLbl>
            <c:dLbl>
              <c:idx val="9"/>
              <c:layout>
                <c:manualLayout>
                  <c:x val="7.4093609112258093E-5"/>
                  <c:y val="1.89952217511272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2E-4BBC-A142-E38D3B175778}"/>
                </c:ext>
              </c:extLst>
            </c:dLbl>
            <c:dLbl>
              <c:idx val="12"/>
              <c:layout>
                <c:manualLayout>
                  <c:x val="2.5097640306923357E-3"/>
                  <c:y val="-4.352592960006835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B2E-4BBC-A142-E38D3B175778}"/>
                </c:ext>
              </c:extLst>
            </c:dLbl>
            <c:dLbl>
              <c:idx val="25"/>
              <c:layout>
                <c:manualLayout>
                  <c:x val="0"/>
                  <c:y val="1.89933523266857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4B-4637-81E5-47055AA036C8}"/>
                </c:ext>
              </c:extLst>
            </c:dLbl>
            <c:dLbl>
              <c:idx val="27"/>
              <c:layout>
                <c:manualLayout>
                  <c:x val="0"/>
                  <c:y val="9.496676163342829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4B-4637-81E5-47055AA036C8}"/>
                </c:ext>
              </c:extLst>
            </c:dLbl>
            <c:dLbl>
              <c:idx val="29"/>
              <c:layout>
                <c:manualLayout>
                  <c:x val="7.4093609112160636E-5"/>
                  <c:y val="-4.748338081671414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B2E-4BBC-A142-E38D3B175778}"/>
                </c:ext>
              </c:extLst>
            </c:dLbl>
            <c:dLbl>
              <c:idx val="42"/>
              <c:layout>
                <c:manualLayout>
                  <c:x val="0"/>
                  <c:y val="-9.971509971509971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14B-4637-81E5-47055AA036C8}"/>
                </c:ext>
              </c:extLst>
            </c:dLbl>
            <c:dLbl>
              <c:idx val="43"/>
              <c:layout>
                <c:manualLayout>
                  <c:x val="8.8116975808645928E-3"/>
                  <c:y val="0.1329542140565762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4B-4637-81E5-47055AA036C8}"/>
                </c:ext>
              </c:extLst>
            </c:dLbl>
            <c:numFmt formatCode="&quot;₹&quot;\ #,##0;[Red]&quot;₹&quot;\ 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1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('Profitability Analysis'!$AI$3,'Profitability Analysis'!$AI$5,'Profitability Analysis'!$AI$7,'Profitability Analysis'!$AI$9,'Profitability Analysis'!$AI$11,'Profitability Analysis'!$AI$13,'Profitability Analysis'!$AI$15,'Profitability Analysis'!$AI$17,'Profitability Analysis'!$AI$19:$AI$21,'Profitability Analysis'!$AI$23,'Profitability Analysis'!$AI$25,'Profitability Analysis'!$AI$27,'Profitability Analysis'!$AI$29,'Profitability Analysis'!$AI$31,'Profitability Analysis'!$AI$33,'Profitability Analysis'!$AI$35,'Profitability Analysis'!$AI$37,'Profitability Analysis'!$AI$39,'Profitability Analysis'!$AI$41,'Profitability Analysis'!$AI$43,'Profitability Analysis'!$AI$45,'Profitability Analysis'!$AI$47,'Profitability Analysis'!$AI$49:$AI$51,'Profitability Analysis'!$AI$53,'Profitability Analysis'!$AI$55,'Profitability Analysis'!$AI$57,'Profitability Analysis'!$AI$59,'Profitability Analysis'!$AI$61,'Profitability Analysis'!$AI$63,'Profitability Analysis'!$AI$65,'Profitability Analysis'!$AI$67,'Profitability Analysis'!$AI$69,'Profitability Analysis'!$AI$71,'Profitability Analysis'!$AI$73,'Profitability Analysis'!$AI$75,'Profitability Analysis'!$AI$77,'Profitability Analysis'!$AI$79,'Profitability Analysis'!$AI$81,'Profitability Analysis'!$AI$83,'Profitability Analysis'!$AI$85,'Profitability Analysis'!$AI$87,'Profitability Analysis'!$AI$89,'Profitability Analysis'!$AI$91,'Profitability Analysis'!$AI$93)</c:f>
              <c:numCache>
                <c:formatCode>m/d/yyyy</c:formatCode>
                <c:ptCount val="48"/>
                <c:pt idx="0">
                  <c:v>45383</c:v>
                </c:pt>
                <c:pt idx="1">
                  <c:v>45385</c:v>
                </c:pt>
                <c:pt idx="2">
                  <c:v>45387</c:v>
                </c:pt>
                <c:pt idx="3">
                  <c:v>45389</c:v>
                </c:pt>
                <c:pt idx="4">
                  <c:v>45391</c:v>
                </c:pt>
                <c:pt idx="5">
                  <c:v>45393</c:v>
                </c:pt>
                <c:pt idx="6">
                  <c:v>45395</c:v>
                </c:pt>
                <c:pt idx="7">
                  <c:v>45397</c:v>
                </c:pt>
                <c:pt idx="8">
                  <c:v>45399</c:v>
                </c:pt>
                <c:pt idx="9">
                  <c:v>45400</c:v>
                </c:pt>
                <c:pt idx="10">
                  <c:v>45401</c:v>
                </c:pt>
                <c:pt idx="11">
                  <c:v>45403</c:v>
                </c:pt>
                <c:pt idx="12">
                  <c:v>45405</c:v>
                </c:pt>
                <c:pt idx="13">
                  <c:v>45407</c:v>
                </c:pt>
                <c:pt idx="14">
                  <c:v>45409</c:v>
                </c:pt>
                <c:pt idx="15">
                  <c:v>45411</c:v>
                </c:pt>
                <c:pt idx="16">
                  <c:v>45413</c:v>
                </c:pt>
                <c:pt idx="17">
                  <c:v>45415</c:v>
                </c:pt>
                <c:pt idx="18">
                  <c:v>45417</c:v>
                </c:pt>
                <c:pt idx="19">
                  <c:v>45419</c:v>
                </c:pt>
                <c:pt idx="20">
                  <c:v>45421</c:v>
                </c:pt>
                <c:pt idx="21">
                  <c:v>45423</c:v>
                </c:pt>
                <c:pt idx="22">
                  <c:v>45425</c:v>
                </c:pt>
                <c:pt idx="23">
                  <c:v>45427</c:v>
                </c:pt>
                <c:pt idx="24">
                  <c:v>45429</c:v>
                </c:pt>
                <c:pt idx="25">
                  <c:v>45430</c:v>
                </c:pt>
                <c:pt idx="26">
                  <c:v>45431</c:v>
                </c:pt>
                <c:pt idx="27">
                  <c:v>45433</c:v>
                </c:pt>
                <c:pt idx="28">
                  <c:v>45435</c:v>
                </c:pt>
                <c:pt idx="29">
                  <c:v>45437</c:v>
                </c:pt>
                <c:pt idx="30">
                  <c:v>45439</c:v>
                </c:pt>
                <c:pt idx="31">
                  <c:v>45441</c:v>
                </c:pt>
                <c:pt idx="32">
                  <c:v>45443</c:v>
                </c:pt>
                <c:pt idx="33">
                  <c:v>45445</c:v>
                </c:pt>
                <c:pt idx="34">
                  <c:v>45447</c:v>
                </c:pt>
                <c:pt idx="35">
                  <c:v>45449</c:v>
                </c:pt>
                <c:pt idx="36">
                  <c:v>45451</c:v>
                </c:pt>
                <c:pt idx="37">
                  <c:v>45453</c:v>
                </c:pt>
                <c:pt idx="38">
                  <c:v>45455</c:v>
                </c:pt>
                <c:pt idx="39">
                  <c:v>45457</c:v>
                </c:pt>
                <c:pt idx="40">
                  <c:v>45459</c:v>
                </c:pt>
                <c:pt idx="41">
                  <c:v>45461</c:v>
                </c:pt>
                <c:pt idx="42">
                  <c:v>45463</c:v>
                </c:pt>
                <c:pt idx="43">
                  <c:v>45465</c:v>
                </c:pt>
                <c:pt idx="44">
                  <c:v>45467</c:v>
                </c:pt>
                <c:pt idx="45">
                  <c:v>45469</c:v>
                </c:pt>
                <c:pt idx="46">
                  <c:v>45471</c:v>
                </c:pt>
                <c:pt idx="47">
                  <c:v>45473</c:v>
                </c:pt>
              </c:numCache>
              <c:extLst/>
            </c:numRef>
          </c:cat>
          <c:val>
            <c:numRef>
              <c:f>('Profitability Analysis'!$AH$3,'Profitability Analysis'!$AH$5,'Profitability Analysis'!$AH$7,'Profitability Analysis'!$AH$9,'Profitability Analysis'!$AH$11,'Profitability Analysis'!$AH$13,'Profitability Analysis'!$AH$15,'Profitability Analysis'!$AH$17,'Profitability Analysis'!$AH$19:$AH$21,'Profitability Analysis'!$AH$23,'Profitability Analysis'!$AH$25,'Profitability Analysis'!$AH$27,'Profitability Analysis'!$AH$29,'Profitability Analysis'!$AH$31,'Profitability Analysis'!$AH$33,'Profitability Analysis'!$AH$35,'Profitability Analysis'!$AH$37,'Profitability Analysis'!$AH$39,'Profitability Analysis'!$AH$41,'Profitability Analysis'!$AH$43,'Profitability Analysis'!$AH$45,'Profitability Analysis'!$AH$47,'Profitability Analysis'!$AH$49:$AH$51,'Profitability Analysis'!$AH$53,'Profitability Analysis'!$AH$55,'Profitability Analysis'!$AH$57,'Profitability Analysis'!$AH$59,'Profitability Analysis'!$AH$61,'Profitability Analysis'!$AH$63,'Profitability Analysis'!$AH$65,'Profitability Analysis'!$AH$67,'Profitability Analysis'!$AH$69,'Profitability Analysis'!$AH$71,'Profitability Analysis'!$AH$73,'Profitability Analysis'!$AH$75,'Profitability Analysis'!$AH$77,'Profitability Analysis'!$AH$79,'Profitability Analysis'!$AH$81,'Profitability Analysis'!$AH$83,'Profitability Analysis'!$AH$85,'Profitability Analysis'!$AH$87,'Profitability Analysis'!$AH$89,'Profitability Analysis'!$AH$91,'Profitability Analysis'!$AH$93)</c:f>
              <c:numCache>
                <c:formatCode>"₹"#,##0_);[Red]\("₹"#,##0\)</c:formatCode>
                <c:ptCount val="48"/>
                <c:pt idx="0">
                  <c:v>3195</c:v>
                </c:pt>
                <c:pt idx="1">
                  <c:v>9420</c:v>
                </c:pt>
                <c:pt idx="2">
                  <c:v>25560</c:v>
                </c:pt>
                <c:pt idx="3">
                  <c:v>6720</c:v>
                </c:pt>
                <c:pt idx="4">
                  <c:v>20220</c:v>
                </c:pt>
                <c:pt idx="5">
                  <c:v>37740</c:v>
                </c:pt>
                <c:pt idx="6">
                  <c:v>30990</c:v>
                </c:pt>
                <c:pt idx="7">
                  <c:v>1320</c:v>
                </c:pt>
                <c:pt idx="8">
                  <c:v>9386</c:v>
                </c:pt>
                <c:pt idx="9">
                  <c:v>-313790</c:v>
                </c:pt>
                <c:pt idx="10">
                  <c:v>25620</c:v>
                </c:pt>
                <c:pt idx="11">
                  <c:v>6720</c:v>
                </c:pt>
                <c:pt idx="12">
                  <c:v>9420</c:v>
                </c:pt>
                <c:pt idx="13">
                  <c:v>16140</c:v>
                </c:pt>
                <c:pt idx="14">
                  <c:v>22915</c:v>
                </c:pt>
                <c:pt idx="15">
                  <c:v>13470</c:v>
                </c:pt>
                <c:pt idx="16">
                  <c:v>29610</c:v>
                </c:pt>
                <c:pt idx="17">
                  <c:v>10740</c:v>
                </c:pt>
                <c:pt idx="18">
                  <c:v>10740</c:v>
                </c:pt>
                <c:pt idx="19">
                  <c:v>20220</c:v>
                </c:pt>
                <c:pt idx="20">
                  <c:v>5310</c:v>
                </c:pt>
                <c:pt idx="21">
                  <c:v>21570</c:v>
                </c:pt>
                <c:pt idx="22">
                  <c:v>6690</c:v>
                </c:pt>
                <c:pt idx="23">
                  <c:v>4670</c:v>
                </c:pt>
                <c:pt idx="24">
                  <c:v>8063</c:v>
                </c:pt>
                <c:pt idx="25">
                  <c:v>-419855</c:v>
                </c:pt>
                <c:pt idx="26">
                  <c:v>5310</c:v>
                </c:pt>
                <c:pt idx="27">
                  <c:v>35040</c:v>
                </c:pt>
                <c:pt idx="28">
                  <c:v>9390</c:v>
                </c:pt>
                <c:pt idx="29">
                  <c:v>5370</c:v>
                </c:pt>
                <c:pt idx="30">
                  <c:v>6660</c:v>
                </c:pt>
                <c:pt idx="31">
                  <c:v>18870</c:v>
                </c:pt>
                <c:pt idx="32">
                  <c:v>22890</c:v>
                </c:pt>
                <c:pt idx="33">
                  <c:v>6720</c:v>
                </c:pt>
                <c:pt idx="34">
                  <c:v>6720</c:v>
                </c:pt>
                <c:pt idx="35">
                  <c:v>6660</c:v>
                </c:pt>
                <c:pt idx="36">
                  <c:v>12090</c:v>
                </c:pt>
                <c:pt idx="37">
                  <c:v>13440</c:v>
                </c:pt>
                <c:pt idx="38">
                  <c:v>5370</c:v>
                </c:pt>
                <c:pt idx="39">
                  <c:v>6660</c:v>
                </c:pt>
                <c:pt idx="40">
                  <c:v>2670</c:v>
                </c:pt>
                <c:pt idx="41">
                  <c:v>4020</c:v>
                </c:pt>
                <c:pt idx="42">
                  <c:v>-90</c:v>
                </c:pt>
                <c:pt idx="43">
                  <c:v>-569310</c:v>
                </c:pt>
                <c:pt idx="44">
                  <c:v>6690</c:v>
                </c:pt>
                <c:pt idx="45">
                  <c:v>13466</c:v>
                </c:pt>
                <c:pt idx="46">
                  <c:v>14790</c:v>
                </c:pt>
                <c:pt idx="47">
                  <c:v>49890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4572-4D78-9572-3F31C449BF3D}"/>
            </c:ext>
          </c:extLst>
        </c:ser>
        <c:ser>
          <c:idx val="1"/>
          <c:order val="1"/>
          <c:tx>
            <c:v>Date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('Profitability Analysis'!$AI$3,'Profitability Analysis'!$AI$5,'Profitability Analysis'!$AI$7,'Profitability Analysis'!$AI$9,'Profitability Analysis'!$AI$11,'Profitability Analysis'!$AI$13,'Profitability Analysis'!$AI$15,'Profitability Analysis'!$AI$17,'Profitability Analysis'!$AI$19:$AI$21,'Profitability Analysis'!$AI$23,'Profitability Analysis'!$AI$25,'Profitability Analysis'!$AI$27,'Profitability Analysis'!$AI$29,'Profitability Analysis'!$AI$31,'Profitability Analysis'!$AI$33,'Profitability Analysis'!$AI$35,'Profitability Analysis'!$AI$37,'Profitability Analysis'!$AI$39,'Profitability Analysis'!$AI$41,'Profitability Analysis'!$AI$43,'Profitability Analysis'!$AI$45,'Profitability Analysis'!$AI$47,'Profitability Analysis'!$AI$49:$AI$51,'Profitability Analysis'!$AI$53,'Profitability Analysis'!$AI$55,'Profitability Analysis'!$AI$57,'Profitability Analysis'!$AI$59,'Profitability Analysis'!$AI$61,'Profitability Analysis'!$AI$63,'Profitability Analysis'!$AI$65,'Profitability Analysis'!$AI$67,'Profitability Analysis'!$AI$69,'Profitability Analysis'!$AI$71,'Profitability Analysis'!$AI$73,'Profitability Analysis'!$AI$75,'Profitability Analysis'!$AI$77,'Profitability Analysis'!$AI$79,'Profitability Analysis'!$AI$81,'Profitability Analysis'!$AI$83,'Profitability Analysis'!$AI$85,'Profitability Analysis'!$AI$87,'Profitability Analysis'!$AI$89,'Profitability Analysis'!$AI$91,'Profitability Analysis'!$AI$93)</c:f>
              <c:numCache>
                <c:formatCode>m/d/yyyy</c:formatCode>
                <c:ptCount val="48"/>
                <c:pt idx="0">
                  <c:v>45383</c:v>
                </c:pt>
                <c:pt idx="1">
                  <c:v>45385</c:v>
                </c:pt>
                <c:pt idx="2">
                  <c:v>45387</c:v>
                </c:pt>
                <c:pt idx="3">
                  <c:v>45389</c:v>
                </c:pt>
                <c:pt idx="4">
                  <c:v>45391</c:v>
                </c:pt>
                <c:pt idx="5">
                  <c:v>45393</c:v>
                </c:pt>
                <c:pt idx="6">
                  <c:v>45395</c:v>
                </c:pt>
                <c:pt idx="7">
                  <c:v>45397</c:v>
                </c:pt>
                <c:pt idx="8">
                  <c:v>45399</c:v>
                </c:pt>
                <c:pt idx="9">
                  <c:v>45400</c:v>
                </c:pt>
                <c:pt idx="10">
                  <c:v>45401</c:v>
                </c:pt>
                <c:pt idx="11">
                  <c:v>45403</c:v>
                </c:pt>
                <c:pt idx="12">
                  <c:v>45405</c:v>
                </c:pt>
                <c:pt idx="13">
                  <c:v>45407</c:v>
                </c:pt>
                <c:pt idx="14">
                  <c:v>45409</c:v>
                </c:pt>
                <c:pt idx="15">
                  <c:v>45411</c:v>
                </c:pt>
                <c:pt idx="16">
                  <c:v>45413</c:v>
                </c:pt>
                <c:pt idx="17">
                  <c:v>45415</c:v>
                </c:pt>
                <c:pt idx="18">
                  <c:v>45417</c:v>
                </c:pt>
                <c:pt idx="19">
                  <c:v>45419</c:v>
                </c:pt>
                <c:pt idx="20">
                  <c:v>45421</c:v>
                </c:pt>
                <c:pt idx="21">
                  <c:v>45423</c:v>
                </c:pt>
                <c:pt idx="22">
                  <c:v>45425</c:v>
                </c:pt>
                <c:pt idx="23">
                  <c:v>45427</c:v>
                </c:pt>
                <c:pt idx="24">
                  <c:v>45429</c:v>
                </c:pt>
                <c:pt idx="25">
                  <c:v>45430</c:v>
                </c:pt>
                <c:pt idx="26">
                  <c:v>45431</c:v>
                </c:pt>
                <c:pt idx="27">
                  <c:v>45433</c:v>
                </c:pt>
                <c:pt idx="28">
                  <c:v>45435</c:v>
                </c:pt>
                <c:pt idx="29">
                  <c:v>45437</c:v>
                </c:pt>
                <c:pt idx="30">
                  <c:v>45439</c:v>
                </c:pt>
                <c:pt idx="31">
                  <c:v>45441</c:v>
                </c:pt>
                <c:pt idx="32">
                  <c:v>45443</c:v>
                </c:pt>
                <c:pt idx="33">
                  <c:v>45445</c:v>
                </c:pt>
                <c:pt idx="34">
                  <c:v>45447</c:v>
                </c:pt>
                <c:pt idx="35">
                  <c:v>45449</c:v>
                </c:pt>
                <c:pt idx="36">
                  <c:v>45451</c:v>
                </c:pt>
                <c:pt idx="37">
                  <c:v>45453</c:v>
                </c:pt>
                <c:pt idx="38">
                  <c:v>45455</c:v>
                </c:pt>
                <c:pt idx="39">
                  <c:v>45457</c:v>
                </c:pt>
                <c:pt idx="40">
                  <c:v>45459</c:v>
                </c:pt>
                <c:pt idx="41">
                  <c:v>45461</c:v>
                </c:pt>
                <c:pt idx="42">
                  <c:v>45463</c:v>
                </c:pt>
                <c:pt idx="43">
                  <c:v>45465</c:v>
                </c:pt>
                <c:pt idx="44">
                  <c:v>45467</c:v>
                </c:pt>
                <c:pt idx="45">
                  <c:v>45469</c:v>
                </c:pt>
                <c:pt idx="46">
                  <c:v>45471</c:v>
                </c:pt>
                <c:pt idx="47">
                  <c:v>45473</c:v>
                </c:pt>
              </c:numCache>
              <c:extLst/>
            </c:numRef>
          </c:cat>
          <c:val>
            <c:numRef>
              <c:f>{}</c:f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572-4D78-9572-3F31C449BF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355377"/>
        <c:axId val="597222158"/>
        <c:extLst/>
      </c:barChart>
      <c:dateAx>
        <c:axId val="5553553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545102914767238"/>
              <c:y val="0.92350950789271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4009]dd/m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1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22158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59722215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Profit/</a:t>
                </a:r>
                <a:r>
                  <a:rPr lang="en-IN" b="1" i="1" baseline="0">
                    <a:solidFill>
                      <a:sysClr val="windowText" lastClr="000000"/>
                    </a:solidFill>
                  </a:rPr>
                  <a:t> LO</a:t>
                </a:r>
                <a:r>
                  <a:rPr lang="en-IN" b="1" i="1">
                    <a:solidFill>
                      <a:sysClr val="windowText" lastClr="000000"/>
                    </a:solidFill>
                  </a:rPr>
                  <a:t>ss</a:t>
                </a:r>
              </a:p>
            </c:rich>
          </c:tx>
          <c:layout>
            <c:manualLayout>
              <c:xMode val="edge"/>
              <c:yMode val="edge"/>
              <c:x val="4.0724034867296692E-3"/>
              <c:y val="0.26409658194435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#,##0_);[Red]\(&quot;₹&quot;#,##0\)" sourceLinked="1"/>
        <c:majorTickMark val="none"/>
        <c:minorTickMark val="none"/>
        <c:tickLblPos val="nextTo"/>
        <c:crossAx val="5553553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4072832694723867"/>
          <c:y val="4.3033402875922562E-2"/>
          <c:w val="0.2355019392397556"/>
          <c:h val="7.057638834749616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2</xdr:row>
      <xdr:rowOff>0</xdr:rowOff>
    </xdr:from>
    <xdr:to>
      <xdr:col>40</xdr:col>
      <xdr:colOff>586740</xdr:colOff>
      <xdr:row>17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25549</xdr:colOff>
      <xdr:row>17</xdr:row>
      <xdr:rowOff>124161</xdr:rowOff>
    </xdr:from>
    <xdr:to>
      <xdr:col>41</xdr:col>
      <xdr:colOff>281940</xdr:colOff>
      <xdr:row>33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34</xdr:row>
      <xdr:rowOff>0</xdr:rowOff>
    </xdr:from>
    <xdr:to>
      <xdr:col>40</xdr:col>
      <xdr:colOff>220980</xdr:colOff>
      <xdr:row>49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15240</xdr:colOff>
      <xdr:row>50</xdr:row>
      <xdr:rowOff>30480</xdr:rowOff>
    </xdr:from>
    <xdr:to>
      <xdr:col>40</xdr:col>
      <xdr:colOff>236220</xdr:colOff>
      <xdr:row>65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65</xdr:row>
      <xdr:rowOff>53340</xdr:rowOff>
    </xdr:from>
    <xdr:to>
      <xdr:col>44</xdr:col>
      <xdr:colOff>251460</xdr:colOff>
      <xdr:row>83</xdr:row>
      <xdr:rowOff>121158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F80A0FE-C7CA-4630-BA18-9529EBBFB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7620</xdr:colOff>
      <xdr:row>84</xdr:row>
      <xdr:rowOff>137160</xdr:rowOff>
    </xdr:from>
    <xdr:to>
      <xdr:col>40</xdr:col>
      <xdr:colOff>327660</xdr:colOff>
      <xdr:row>103</xdr:row>
      <xdr:rowOff>7620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A940B65-9E27-4A4E-9960-FA5001F73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25400</xdr:colOff>
      <xdr:row>1</xdr:row>
      <xdr:rowOff>76200</xdr:rowOff>
    </xdr:from>
    <xdr:to>
      <xdr:col>42</xdr:col>
      <xdr:colOff>436880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34B6B1-73A4-4E64-8DCE-B669934A5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</xdr:colOff>
      <xdr:row>1</xdr:row>
      <xdr:rowOff>0</xdr:rowOff>
    </xdr:from>
    <xdr:to>
      <xdr:col>22</xdr:col>
      <xdr:colOff>281940</xdr:colOff>
      <xdr:row>16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18</xdr:row>
      <xdr:rowOff>0</xdr:rowOff>
    </xdr:from>
    <xdr:to>
      <xdr:col>22</xdr:col>
      <xdr:colOff>304800</xdr:colOff>
      <xdr:row>33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601980</xdr:colOff>
      <xdr:row>33</xdr:row>
      <xdr:rowOff>175260</xdr:rowOff>
    </xdr:from>
    <xdr:to>
      <xdr:col>23</xdr:col>
      <xdr:colOff>0</xdr:colOff>
      <xdr:row>52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22</xdr:row>
      <xdr:rowOff>33020</xdr:rowOff>
    </xdr:from>
    <xdr:to>
      <xdr:col>7</xdr:col>
      <xdr:colOff>685800</xdr:colOff>
      <xdr:row>36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194945</xdr:colOff>
      <xdr:row>5</xdr:row>
      <xdr:rowOff>92075</xdr:rowOff>
    </xdr:from>
    <xdr:to>
      <xdr:col>13</xdr:col>
      <xdr:colOff>182880</xdr:colOff>
      <xdr:row>21</xdr:row>
      <xdr:rowOff>92075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160020</xdr:colOff>
      <xdr:row>5</xdr:row>
      <xdr:rowOff>106680</xdr:rowOff>
    </xdr:from>
    <xdr:to>
      <xdr:col>9</xdr:col>
      <xdr:colOff>1424940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D04CA-D7E9-3538-1B92-6700A80BF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533400</xdr:colOff>
      <xdr:row>18</xdr:row>
      <xdr:rowOff>175260</xdr:rowOff>
    </xdr:from>
    <xdr:to>
      <xdr:col>4</xdr:col>
      <xdr:colOff>906780</xdr:colOff>
      <xdr:row>33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19B1F1-0116-4360-8428-F78573B23B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335280</xdr:colOff>
      <xdr:row>24</xdr:row>
      <xdr:rowOff>30480</xdr:rowOff>
    </xdr:from>
    <xdr:to>
      <xdr:col>10</xdr:col>
      <xdr:colOff>2047240</xdr:colOff>
      <xdr:row>41</xdr:row>
      <xdr:rowOff>30480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63136A-CCE8-424B-A638-C8E174617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68580</xdr:rowOff>
    </xdr:from>
    <xdr:to>
      <xdr:col>11</xdr:col>
      <xdr:colOff>7620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E5AF1-9288-E93E-1513-146F2D125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121920</xdr:colOff>
      <xdr:row>17</xdr:row>
      <xdr:rowOff>0</xdr:rowOff>
    </xdr:from>
    <xdr:to>
      <xdr:col>10</xdr:col>
      <xdr:colOff>594360</xdr:colOff>
      <xdr:row>33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5C17D2-E12C-15F4-275C-55C8518E4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304800</xdr:colOff>
      <xdr:row>16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B59D28-1078-4DA9-A8C7-3118F9BB2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274320</xdr:colOff>
      <xdr:row>32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E973A8-771F-16F8-0B63-74A447890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213360</xdr:colOff>
      <xdr:row>0</xdr:row>
      <xdr:rowOff>167640</xdr:rowOff>
    </xdr:from>
    <xdr:to>
      <xdr:col>42</xdr:col>
      <xdr:colOff>464820</xdr:colOff>
      <xdr:row>16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C52C9-5A4B-4476-8CA3-61DB5A88D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236220</xdr:colOff>
      <xdr:row>16</xdr:row>
      <xdr:rowOff>175260</xdr:rowOff>
    </xdr:from>
    <xdr:to>
      <xdr:col>42</xdr:col>
      <xdr:colOff>487680</xdr:colOff>
      <xdr:row>32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E3CC0D-FA13-4EEB-8C04-64524F6B6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228600</xdr:colOff>
      <xdr:row>33</xdr:row>
      <xdr:rowOff>22860</xdr:rowOff>
    </xdr:from>
    <xdr:to>
      <xdr:col>42</xdr:col>
      <xdr:colOff>480060</xdr:colOff>
      <xdr:row>48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BB319C-E3FF-4671-AC81-C035058F4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0</xdr:colOff>
      <xdr:row>1</xdr:row>
      <xdr:rowOff>0</xdr:rowOff>
    </xdr:from>
    <xdr:to>
      <xdr:col>51</xdr:col>
      <xdr:colOff>251460</xdr:colOff>
      <xdr:row>16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3CEF454-365F-4995-B221-0CDFBC952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0</xdr:colOff>
      <xdr:row>17</xdr:row>
      <xdr:rowOff>0</xdr:rowOff>
    </xdr:from>
    <xdr:to>
      <xdr:col>51</xdr:col>
      <xdr:colOff>457200</xdr:colOff>
      <xdr:row>31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616D057-6CDC-4E75-9B22-84F2D826D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24"/>
  <sheetViews>
    <sheetView tabSelected="1" topLeftCell="Z1" zoomScaleNormal="100" workbookViewId="0">
      <selection activeCell="AG1" sqref="AG1:AG1048576"/>
    </sheetView>
  </sheetViews>
  <sheetFormatPr defaultColWidth="8.88671875" defaultRowHeight="14.4"/>
  <cols>
    <col min="1" max="1" width="11.5546875" style="2" bestFit="1" customWidth="1"/>
    <col min="2" max="2" width="14.88671875" style="2" customWidth="1"/>
    <col min="3" max="3" width="14.44140625" style="2" customWidth="1"/>
    <col min="4" max="4" width="13.88671875" style="2" customWidth="1"/>
    <col min="5" max="5" width="33.33203125" style="2" customWidth="1"/>
    <col min="6" max="6" width="33" style="2" customWidth="1"/>
    <col min="7" max="7" width="26.88671875" style="2" customWidth="1"/>
    <col min="8" max="8" width="26.77734375" style="2" customWidth="1"/>
    <col min="9" max="9" width="24" style="2" customWidth="1"/>
    <col min="10" max="10" width="34.33203125" style="2" customWidth="1"/>
    <col min="11" max="11" width="48.88671875" style="2" customWidth="1"/>
    <col min="12" max="12" width="18.5546875" style="2" customWidth="1"/>
    <col min="13" max="13" width="14.5546875" style="2" customWidth="1"/>
    <col min="14" max="14" width="15.77734375" style="2" customWidth="1"/>
    <col min="15" max="15" width="21.21875" style="2" customWidth="1"/>
    <col min="16" max="16" width="23" style="2" customWidth="1"/>
    <col min="17" max="17" width="18.21875" style="2" customWidth="1"/>
    <col min="18" max="18" width="14.77734375" style="2" customWidth="1"/>
    <col min="19" max="19" width="14" style="2" bestFit="1" customWidth="1"/>
    <col min="20" max="20" width="14.44140625" style="2" customWidth="1"/>
    <col min="21" max="21" width="34.77734375" style="2" bestFit="1" customWidth="1"/>
    <col min="22" max="22" width="10.33203125" style="2" bestFit="1" customWidth="1"/>
    <col min="23" max="24" width="9.33203125" style="2" bestFit="1" customWidth="1"/>
    <col min="25" max="25" width="22.33203125" style="2" bestFit="1" customWidth="1"/>
    <col min="26" max="26" width="21.5546875" style="2" bestFit="1" customWidth="1"/>
    <col min="27" max="27" width="16.5546875" style="2" bestFit="1" customWidth="1"/>
    <col min="28" max="28" width="12.88671875" style="2" bestFit="1" customWidth="1"/>
    <col min="29" max="29" width="10.33203125" style="2" bestFit="1" customWidth="1"/>
    <col min="30" max="30" width="22.88671875" style="2" bestFit="1" customWidth="1"/>
    <col min="31" max="31" width="34.77734375" style="2" bestFit="1" customWidth="1"/>
    <col min="32" max="32" width="20.44140625" style="2" bestFit="1" customWidth="1"/>
    <col min="33" max="33" width="11.5546875" style="2" bestFit="1" customWidth="1"/>
    <col min="34" max="42" width="8.88671875" style="2"/>
    <col min="43" max="43" width="16.5546875" style="2" bestFit="1" customWidth="1"/>
    <col min="44" max="45" width="8.88671875" style="2"/>
    <col min="46" max="46" width="11.109375" style="2" bestFit="1" customWidth="1"/>
    <col min="47" max="47" width="8.88671875" style="2"/>
    <col min="48" max="48" width="21.44140625" style="2" bestFit="1" customWidth="1"/>
    <col min="49" max="49" width="8.88671875" style="2"/>
    <col min="50" max="50" width="26.6640625" style="2" bestFit="1" customWidth="1"/>
    <col min="51" max="16384" width="8.88671875" style="2"/>
  </cols>
  <sheetData>
    <row r="1" spans="1:41" s="1" customFormat="1">
      <c r="A1" s="197" t="s">
        <v>0</v>
      </c>
      <c r="B1" s="199" t="s">
        <v>1</v>
      </c>
      <c r="C1" s="199"/>
      <c r="D1" s="199"/>
      <c r="E1" s="199"/>
      <c r="F1" s="199"/>
      <c r="G1" s="199"/>
      <c r="H1" s="199"/>
      <c r="I1" s="199"/>
      <c r="J1" s="199"/>
      <c r="K1" s="199"/>
      <c r="L1" s="200" t="s">
        <v>2</v>
      </c>
      <c r="M1" s="200"/>
      <c r="N1" s="200"/>
      <c r="O1" s="200"/>
      <c r="P1" s="200"/>
      <c r="Q1" s="200"/>
      <c r="R1" s="200"/>
      <c r="S1" s="200"/>
      <c r="T1" s="200"/>
      <c r="U1" s="200"/>
      <c r="V1" s="201" t="s">
        <v>18</v>
      </c>
      <c r="W1" s="201"/>
      <c r="X1" s="201"/>
      <c r="Y1" s="201"/>
      <c r="Z1" s="201"/>
      <c r="AA1" s="201"/>
      <c r="AB1" s="201"/>
      <c r="AC1" s="201"/>
      <c r="AD1" s="201"/>
      <c r="AE1" s="201"/>
      <c r="AF1" s="198" t="s">
        <v>4</v>
      </c>
      <c r="AG1" s="197" t="s">
        <v>0</v>
      </c>
      <c r="AI1" s="21"/>
      <c r="AJ1" s="21"/>
      <c r="AK1" s="21"/>
      <c r="AL1" s="21"/>
      <c r="AM1" s="21"/>
      <c r="AN1" s="21"/>
      <c r="AO1" s="21"/>
    </row>
    <row r="2" spans="1:41" s="1" customFormat="1">
      <c r="A2" s="197"/>
      <c r="B2" s="68" t="s">
        <v>98</v>
      </c>
      <c r="C2" s="68" t="s">
        <v>99</v>
      </c>
      <c r="D2" s="68" t="s">
        <v>100</v>
      </c>
      <c r="E2" s="68" t="s">
        <v>101</v>
      </c>
      <c r="F2" s="68" t="s">
        <v>102</v>
      </c>
      <c r="G2" s="68" t="s">
        <v>103</v>
      </c>
      <c r="H2" s="68" t="s">
        <v>105</v>
      </c>
      <c r="I2" s="68" t="s">
        <v>104</v>
      </c>
      <c r="J2" s="68" t="s">
        <v>106</v>
      </c>
      <c r="K2" s="68" t="s">
        <v>107</v>
      </c>
      <c r="L2" s="70" t="s">
        <v>72</v>
      </c>
      <c r="M2" s="70" t="s">
        <v>71</v>
      </c>
      <c r="N2" s="70" t="s">
        <v>70</v>
      </c>
      <c r="O2" s="70" t="s">
        <v>69</v>
      </c>
      <c r="P2" s="70" t="s">
        <v>68</v>
      </c>
      <c r="Q2" s="70" t="s">
        <v>67</v>
      </c>
      <c r="R2" s="70" t="s">
        <v>66</v>
      </c>
      <c r="S2" s="70" t="s">
        <v>65</v>
      </c>
      <c r="T2" s="70" t="s">
        <v>64</v>
      </c>
      <c r="U2" s="70" t="s">
        <v>63</v>
      </c>
      <c r="V2" s="71" t="s">
        <v>72</v>
      </c>
      <c r="W2" s="71" t="s">
        <v>71</v>
      </c>
      <c r="X2" s="71" t="s">
        <v>70</v>
      </c>
      <c r="Y2" s="71" t="s">
        <v>69</v>
      </c>
      <c r="Z2" s="71" t="s">
        <v>68</v>
      </c>
      <c r="AA2" s="71" t="s">
        <v>67</v>
      </c>
      <c r="AB2" s="71" t="s">
        <v>66</v>
      </c>
      <c r="AC2" s="71" t="s">
        <v>65</v>
      </c>
      <c r="AD2" s="71" t="s">
        <v>64</v>
      </c>
      <c r="AE2" s="71" t="s">
        <v>63</v>
      </c>
      <c r="AF2" s="198"/>
      <c r="AG2" s="197"/>
    </row>
    <row r="3" spans="1:41">
      <c r="A3" s="174">
        <v>45383</v>
      </c>
      <c r="B3" s="175">
        <v>1</v>
      </c>
      <c r="C3" s="175">
        <v>18</v>
      </c>
      <c r="D3" s="175">
        <v>4</v>
      </c>
      <c r="E3" s="175">
        <v>1</v>
      </c>
      <c r="F3" s="175">
        <v>3</v>
      </c>
      <c r="G3" s="175">
        <v>4</v>
      </c>
      <c r="H3" s="175">
        <v>2</v>
      </c>
      <c r="I3" s="175">
        <v>2</v>
      </c>
      <c r="J3" s="175">
        <v>4</v>
      </c>
      <c r="K3" s="175">
        <v>1</v>
      </c>
      <c r="L3" s="176">
        <v>1350</v>
      </c>
      <c r="M3" s="176">
        <v>266.5</v>
      </c>
      <c r="N3" s="176">
        <v>1200</v>
      </c>
      <c r="O3" s="176">
        <v>850</v>
      </c>
      <c r="P3" s="176">
        <v>800</v>
      </c>
      <c r="Q3" s="176">
        <v>850</v>
      </c>
      <c r="R3" s="176">
        <v>600</v>
      </c>
      <c r="S3" s="176">
        <v>80</v>
      </c>
      <c r="T3" s="176">
        <v>400</v>
      </c>
      <c r="U3" s="176">
        <v>30</v>
      </c>
      <c r="V3" s="176">
        <f t="shared" ref="V3:V39" si="0">B3*L3</f>
        <v>1350</v>
      </c>
      <c r="W3" s="176">
        <f t="shared" ref="W3:W39" si="1">C3*M3</f>
        <v>4797</v>
      </c>
      <c r="X3" s="176">
        <f t="shared" ref="X3:X39" si="2">D3*N3</f>
        <v>4800</v>
      </c>
      <c r="Y3" s="176">
        <f t="shared" ref="Y3:Y39" si="3">E3*O3</f>
        <v>850</v>
      </c>
      <c r="Z3" s="176">
        <f t="shared" ref="Z3:Z39" si="4">F3*P3</f>
        <v>2400</v>
      </c>
      <c r="AA3" s="176">
        <f t="shared" ref="AA3:AA39" si="5">G3*Q3</f>
        <v>3400</v>
      </c>
      <c r="AB3" s="176">
        <f t="shared" ref="AB3:AB39" si="6">H3*R3</f>
        <v>1200</v>
      </c>
      <c r="AC3" s="176">
        <f t="shared" ref="AC3:AC39" si="7">I3*S3</f>
        <v>160</v>
      </c>
      <c r="AD3" s="176">
        <f t="shared" ref="AD3:AD39" si="8">J3*T3</f>
        <v>1600</v>
      </c>
      <c r="AE3" s="176">
        <f t="shared" ref="AE3:AE39" si="9">K3*U3</f>
        <v>30</v>
      </c>
      <c r="AF3" s="176">
        <f t="shared" ref="AF3:AF34" si="10">SUM(V3:AE3)</f>
        <v>20587</v>
      </c>
      <c r="AG3" s="174">
        <v>45383</v>
      </c>
    </row>
    <row r="4" spans="1:41">
      <c r="A4" s="174">
        <v>45384</v>
      </c>
      <c r="B4" s="175">
        <v>3</v>
      </c>
      <c r="C4" s="175">
        <v>11</v>
      </c>
      <c r="D4" s="175">
        <v>3</v>
      </c>
      <c r="E4" s="175">
        <v>2</v>
      </c>
      <c r="F4" s="175">
        <v>2</v>
      </c>
      <c r="G4" s="175">
        <v>2</v>
      </c>
      <c r="H4" s="175">
        <v>1</v>
      </c>
      <c r="I4" s="175">
        <v>1</v>
      </c>
      <c r="J4" s="175">
        <v>3</v>
      </c>
      <c r="K4" s="175">
        <v>1</v>
      </c>
      <c r="L4" s="176">
        <v>1350</v>
      </c>
      <c r="M4" s="176">
        <v>266.5</v>
      </c>
      <c r="N4" s="176">
        <v>1200</v>
      </c>
      <c r="O4" s="176">
        <v>850</v>
      </c>
      <c r="P4" s="176">
        <v>800</v>
      </c>
      <c r="Q4" s="176">
        <v>850</v>
      </c>
      <c r="R4" s="176">
        <v>600</v>
      </c>
      <c r="S4" s="176">
        <v>80</v>
      </c>
      <c r="T4" s="176">
        <v>400</v>
      </c>
      <c r="U4" s="176">
        <v>30</v>
      </c>
      <c r="V4" s="176">
        <f t="shared" si="0"/>
        <v>4050</v>
      </c>
      <c r="W4" s="176">
        <f t="shared" si="1"/>
        <v>2931.5</v>
      </c>
      <c r="X4" s="176">
        <f t="shared" si="2"/>
        <v>3600</v>
      </c>
      <c r="Y4" s="176">
        <f t="shared" si="3"/>
        <v>1700</v>
      </c>
      <c r="Z4" s="176">
        <f t="shared" si="4"/>
        <v>1600</v>
      </c>
      <c r="AA4" s="176">
        <f t="shared" si="5"/>
        <v>1700</v>
      </c>
      <c r="AB4" s="176">
        <f t="shared" si="6"/>
        <v>600</v>
      </c>
      <c r="AC4" s="176">
        <f t="shared" si="7"/>
        <v>80</v>
      </c>
      <c r="AD4" s="176">
        <f t="shared" si="8"/>
        <v>1200</v>
      </c>
      <c r="AE4" s="176">
        <f t="shared" si="9"/>
        <v>30</v>
      </c>
      <c r="AF4" s="176">
        <f t="shared" si="10"/>
        <v>17491.5</v>
      </c>
      <c r="AG4" s="174">
        <v>45384</v>
      </c>
    </row>
    <row r="5" spans="1:41">
      <c r="A5" s="174">
        <v>45385</v>
      </c>
      <c r="B5" s="175">
        <v>7</v>
      </c>
      <c r="C5" s="175">
        <v>5</v>
      </c>
      <c r="D5" s="175">
        <v>4</v>
      </c>
      <c r="E5" s="175">
        <v>1</v>
      </c>
      <c r="F5" s="175">
        <v>1</v>
      </c>
      <c r="G5" s="175">
        <v>1</v>
      </c>
      <c r="H5" s="175">
        <v>2</v>
      </c>
      <c r="I5" s="175">
        <v>2</v>
      </c>
      <c r="J5" s="175">
        <v>3</v>
      </c>
      <c r="K5" s="175">
        <v>1</v>
      </c>
      <c r="L5" s="176">
        <v>1350</v>
      </c>
      <c r="M5" s="176">
        <v>266.5</v>
      </c>
      <c r="N5" s="176">
        <v>1200</v>
      </c>
      <c r="O5" s="176">
        <v>850</v>
      </c>
      <c r="P5" s="176">
        <v>800</v>
      </c>
      <c r="Q5" s="176">
        <v>850</v>
      </c>
      <c r="R5" s="176">
        <v>600</v>
      </c>
      <c r="S5" s="176">
        <v>80</v>
      </c>
      <c r="T5" s="176">
        <v>400</v>
      </c>
      <c r="U5" s="176">
        <v>30</v>
      </c>
      <c r="V5" s="176">
        <f t="shared" si="0"/>
        <v>9450</v>
      </c>
      <c r="W5" s="176">
        <f t="shared" si="1"/>
        <v>1332.5</v>
      </c>
      <c r="X5" s="176">
        <f t="shared" si="2"/>
        <v>4800</v>
      </c>
      <c r="Y5" s="176">
        <f t="shared" si="3"/>
        <v>850</v>
      </c>
      <c r="Z5" s="176">
        <f t="shared" si="4"/>
        <v>800</v>
      </c>
      <c r="AA5" s="176">
        <f t="shared" si="5"/>
        <v>850</v>
      </c>
      <c r="AB5" s="176">
        <f t="shared" si="6"/>
        <v>1200</v>
      </c>
      <c r="AC5" s="176">
        <f t="shared" si="7"/>
        <v>160</v>
      </c>
      <c r="AD5" s="176">
        <f t="shared" si="8"/>
        <v>1200</v>
      </c>
      <c r="AE5" s="176">
        <f t="shared" si="9"/>
        <v>30</v>
      </c>
      <c r="AF5" s="176">
        <f t="shared" si="10"/>
        <v>20672.5</v>
      </c>
      <c r="AG5" s="174">
        <v>45385</v>
      </c>
    </row>
    <row r="6" spans="1:41">
      <c r="A6" s="174">
        <v>45386</v>
      </c>
      <c r="B6" s="175">
        <v>13</v>
      </c>
      <c r="C6" s="175">
        <v>5</v>
      </c>
      <c r="D6" s="175">
        <v>3</v>
      </c>
      <c r="E6" s="175">
        <v>1</v>
      </c>
      <c r="F6" s="175">
        <v>4</v>
      </c>
      <c r="G6" s="175">
        <v>2</v>
      </c>
      <c r="H6" s="175">
        <v>1</v>
      </c>
      <c r="I6" s="175">
        <v>1</v>
      </c>
      <c r="J6" s="175">
        <v>2</v>
      </c>
      <c r="K6" s="175">
        <v>2</v>
      </c>
      <c r="L6" s="176">
        <v>1350</v>
      </c>
      <c r="M6" s="176">
        <v>266.5</v>
      </c>
      <c r="N6" s="176">
        <v>1200</v>
      </c>
      <c r="O6" s="176">
        <v>850</v>
      </c>
      <c r="P6" s="176">
        <v>800</v>
      </c>
      <c r="Q6" s="176">
        <v>850</v>
      </c>
      <c r="R6" s="176">
        <v>600</v>
      </c>
      <c r="S6" s="176">
        <v>80</v>
      </c>
      <c r="T6" s="176">
        <v>400</v>
      </c>
      <c r="U6" s="176">
        <v>30</v>
      </c>
      <c r="V6" s="176">
        <f t="shared" si="0"/>
        <v>17550</v>
      </c>
      <c r="W6" s="176">
        <f t="shared" si="1"/>
        <v>1332.5</v>
      </c>
      <c r="X6" s="176">
        <f t="shared" si="2"/>
        <v>3600</v>
      </c>
      <c r="Y6" s="176">
        <f t="shared" si="3"/>
        <v>850</v>
      </c>
      <c r="Z6" s="176">
        <f t="shared" si="4"/>
        <v>3200</v>
      </c>
      <c r="AA6" s="176">
        <f t="shared" si="5"/>
        <v>1700</v>
      </c>
      <c r="AB6" s="176">
        <f t="shared" si="6"/>
        <v>600</v>
      </c>
      <c r="AC6" s="176">
        <f t="shared" si="7"/>
        <v>80</v>
      </c>
      <c r="AD6" s="176">
        <f t="shared" si="8"/>
        <v>800</v>
      </c>
      <c r="AE6" s="176">
        <f t="shared" si="9"/>
        <v>60</v>
      </c>
      <c r="AF6" s="176">
        <f t="shared" si="10"/>
        <v>29772.5</v>
      </c>
      <c r="AG6" s="174">
        <v>45386</v>
      </c>
    </row>
    <row r="7" spans="1:41">
      <c r="A7" s="174">
        <v>45387</v>
      </c>
      <c r="B7" s="175">
        <v>19</v>
      </c>
      <c r="C7" s="175">
        <v>6</v>
      </c>
      <c r="D7" s="175">
        <v>1</v>
      </c>
      <c r="E7" s="175">
        <v>2</v>
      </c>
      <c r="F7" s="175">
        <v>2</v>
      </c>
      <c r="G7" s="175">
        <v>1</v>
      </c>
      <c r="H7" s="175">
        <v>1</v>
      </c>
      <c r="I7" s="175">
        <v>1</v>
      </c>
      <c r="J7" s="175">
        <v>2</v>
      </c>
      <c r="K7" s="175">
        <v>3</v>
      </c>
      <c r="L7" s="176">
        <v>1350</v>
      </c>
      <c r="M7" s="176">
        <v>266.5</v>
      </c>
      <c r="N7" s="176">
        <v>1200</v>
      </c>
      <c r="O7" s="176">
        <v>850</v>
      </c>
      <c r="P7" s="176">
        <v>800</v>
      </c>
      <c r="Q7" s="176">
        <v>850</v>
      </c>
      <c r="R7" s="176">
        <v>600</v>
      </c>
      <c r="S7" s="176">
        <v>80</v>
      </c>
      <c r="T7" s="176">
        <v>400</v>
      </c>
      <c r="U7" s="176">
        <v>30</v>
      </c>
      <c r="V7" s="176">
        <f t="shared" si="0"/>
        <v>25650</v>
      </c>
      <c r="W7" s="176">
        <f t="shared" si="1"/>
        <v>1599</v>
      </c>
      <c r="X7" s="176">
        <f t="shared" si="2"/>
        <v>1200</v>
      </c>
      <c r="Y7" s="176">
        <f t="shared" si="3"/>
        <v>1700</v>
      </c>
      <c r="Z7" s="176">
        <f t="shared" si="4"/>
        <v>1600</v>
      </c>
      <c r="AA7" s="176">
        <f t="shared" si="5"/>
        <v>850</v>
      </c>
      <c r="AB7" s="176">
        <f t="shared" si="6"/>
        <v>600</v>
      </c>
      <c r="AC7" s="176">
        <f t="shared" si="7"/>
        <v>80</v>
      </c>
      <c r="AD7" s="176">
        <f t="shared" si="8"/>
        <v>800</v>
      </c>
      <c r="AE7" s="176">
        <f t="shared" si="9"/>
        <v>90</v>
      </c>
      <c r="AF7" s="176">
        <f t="shared" si="10"/>
        <v>34169</v>
      </c>
      <c r="AG7" s="174">
        <v>45387</v>
      </c>
    </row>
    <row r="8" spans="1:41">
      <c r="A8" s="174">
        <v>45388</v>
      </c>
      <c r="B8" s="175">
        <v>12</v>
      </c>
      <c r="C8" s="175">
        <v>17</v>
      </c>
      <c r="D8" s="175">
        <v>4</v>
      </c>
      <c r="E8" s="175">
        <v>2</v>
      </c>
      <c r="F8" s="175">
        <v>1</v>
      </c>
      <c r="G8" s="175">
        <v>1</v>
      </c>
      <c r="H8" s="175">
        <v>1</v>
      </c>
      <c r="I8" s="175">
        <v>1</v>
      </c>
      <c r="J8" s="175">
        <v>4</v>
      </c>
      <c r="K8" s="175">
        <v>1</v>
      </c>
      <c r="L8" s="176">
        <v>1350</v>
      </c>
      <c r="M8" s="176">
        <v>266.5</v>
      </c>
      <c r="N8" s="176">
        <v>1200</v>
      </c>
      <c r="O8" s="176">
        <v>850</v>
      </c>
      <c r="P8" s="176">
        <v>800</v>
      </c>
      <c r="Q8" s="176">
        <v>850</v>
      </c>
      <c r="R8" s="176">
        <v>600</v>
      </c>
      <c r="S8" s="176">
        <v>80</v>
      </c>
      <c r="T8" s="176">
        <v>400</v>
      </c>
      <c r="U8" s="176">
        <v>30</v>
      </c>
      <c r="V8" s="176">
        <f t="shared" si="0"/>
        <v>16200</v>
      </c>
      <c r="W8" s="176">
        <f t="shared" si="1"/>
        <v>4530.5</v>
      </c>
      <c r="X8" s="176">
        <f t="shared" si="2"/>
        <v>4800</v>
      </c>
      <c r="Y8" s="176">
        <f t="shared" si="3"/>
        <v>1700</v>
      </c>
      <c r="Z8" s="176">
        <f t="shared" si="4"/>
        <v>800</v>
      </c>
      <c r="AA8" s="176">
        <f t="shared" si="5"/>
        <v>850</v>
      </c>
      <c r="AB8" s="176">
        <f t="shared" si="6"/>
        <v>600</v>
      </c>
      <c r="AC8" s="176">
        <f t="shared" si="7"/>
        <v>80</v>
      </c>
      <c r="AD8" s="176">
        <f t="shared" si="8"/>
        <v>1600</v>
      </c>
      <c r="AE8" s="176">
        <f t="shared" si="9"/>
        <v>30</v>
      </c>
      <c r="AF8" s="176">
        <f t="shared" si="10"/>
        <v>31190.5</v>
      </c>
      <c r="AG8" s="174">
        <v>45388</v>
      </c>
    </row>
    <row r="9" spans="1:41">
      <c r="A9" s="174">
        <v>45389</v>
      </c>
      <c r="B9" s="175">
        <v>5</v>
      </c>
      <c r="C9" s="175">
        <v>25</v>
      </c>
      <c r="D9" s="175">
        <v>2</v>
      </c>
      <c r="E9" s="175">
        <v>3</v>
      </c>
      <c r="F9" s="175">
        <v>2</v>
      </c>
      <c r="G9" s="175">
        <v>1</v>
      </c>
      <c r="H9" s="175">
        <v>2</v>
      </c>
      <c r="I9" s="175">
        <v>2</v>
      </c>
      <c r="J9" s="175">
        <v>1</v>
      </c>
      <c r="K9" s="175">
        <v>1</v>
      </c>
      <c r="L9" s="176">
        <v>1350</v>
      </c>
      <c r="M9" s="176">
        <v>266.5</v>
      </c>
      <c r="N9" s="176">
        <v>1200</v>
      </c>
      <c r="O9" s="176">
        <v>850</v>
      </c>
      <c r="P9" s="176">
        <v>800</v>
      </c>
      <c r="Q9" s="176">
        <v>850</v>
      </c>
      <c r="R9" s="176">
        <v>600</v>
      </c>
      <c r="S9" s="176">
        <v>80</v>
      </c>
      <c r="T9" s="176">
        <v>400</v>
      </c>
      <c r="U9" s="176">
        <v>30</v>
      </c>
      <c r="V9" s="176">
        <f t="shared" si="0"/>
        <v>6750</v>
      </c>
      <c r="W9" s="176">
        <f t="shared" si="1"/>
        <v>6662.5</v>
      </c>
      <c r="X9" s="176">
        <f t="shared" si="2"/>
        <v>2400</v>
      </c>
      <c r="Y9" s="176">
        <f t="shared" si="3"/>
        <v>2550</v>
      </c>
      <c r="Z9" s="176">
        <f t="shared" si="4"/>
        <v>1600</v>
      </c>
      <c r="AA9" s="176">
        <f t="shared" si="5"/>
        <v>850</v>
      </c>
      <c r="AB9" s="176">
        <f t="shared" si="6"/>
        <v>1200</v>
      </c>
      <c r="AC9" s="176">
        <f t="shared" si="7"/>
        <v>160</v>
      </c>
      <c r="AD9" s="176">
        <f t="shared" si="8"/>
        <v>400</v>
      </c>
      <c r="AE9" s="176">
        <f t="shared" si="9"/>
        <v>30</v>
      </c>
      <c r="AF9" s="176">
        <f t="shared" si="10"/>
        <v>22602.5</v>
      </c>
      <c r="AG9" s="174">
        <v>45389</v>
      </c>
    </row>
    <row r="10" spans="1:41">
      <c r="A10" s="174">
        <v>45390</v>
      </c>
      <c r="B10" s="175">
        <v>5</v>
      </c>
      <c r="C10" s="175">
        <v>9</v>
      </c>
      <c r="D10" s="175">
        <v>3</v>
      </c>
      <c r="E10" s="175">
        <v>1</v>
      </c>
      <c r="F10" s="175">
        <v>1</v>
      </c>
      <c r="G10" s="175">
        <v>2</v>
      </c>
      <c r="H10" s="175">
        <v>1</v>
      </c>
      <c r="I10" s="175">
        <v>1</v>
      </c>
      <c r="J10" s="175">
        <v>2</v>
      </c>
      <c r="K10" s="175">
        <v>1</v>
      </c>
      <c r="L10" s="176">
        <v>1350</v>
      </c>
      <c r="M10" s="176">
        <v>266.5</v>
      </c>
      <c r="N10" s="176">
        <v>1200</v>
      </c>
      <c r="O10" s="176">
        <v>850</v>
      </c>
      <c r="P10" s="176">
        <v>800</v>
      </c>
      <c r="Q10" s="176">
        <v>850</v>
      </c>
      <c r="R10" s="176">
        <v>600</v>
      </c>
      <c r="S10" s="176">
        <v>80</v>
      </c>
      <c r="T10" s="176">
        <v>400</v>
      </c>
      <c r="U10" s="176">
        <v>30</v>
      </c>
      <c r="V10" s="176">
        <f t="shared" si="0"/>
        <v>6750</v>
      </c>
      <c r="W10" s="176">
        <f t="shared" si="1"/>
        <v>2398.5</v>
      </c>
      <c r="X10" s="176">
        <f t="shared" si="2"/>
        <v>3600</v>
      </c>
      <c r="Y10" s="176">
        <f t="shared" si="3"/>
        <v>850</v>
      </c>
      <c r="Z10" s="176">
        <f t="shared" si="4"/>
        <v>800</v>
      </c>
      <c r="AA10" s="176">
        <f t="shared" si="5"/>
        <v>1700</v>
      </c>
      <c r="AB10" s="176">
        <f t="shared" si="6"/>
        <v>600</v>
      </c>
      <c r="AC10" s="176">
        <f t="shared" si="7"/>
        <v>80</v>
      </c>
      <c r="AD10" s="176">
        <f t="shared" si="8"/>
        <v>800</v>
      </c>
      <c r="AE10" s="176">
        <f t="shared" si="9"/>
        <v>30</v>
      </c>
      <c r="AF10" s="176">
        <f t="shared" si="10"/>
        <v>17608.5</v>
      </c>
      <c r="AG10" s="174">
        <v>45390</v>
      </c>
    </row>
    <row r="11" spans="1:41">
      <c r="A11" s="174">
        <v>45391</v>
      </c>
      <c r="B11" s="175">
        <v>15</v>
      </c>
      <c r="C11" s="175">
        <v>32</v>
      </c>
      <c r="D11" s="175">
        <v>6</v>
      </c>
      <c r="E11" s="175">
        <v>1</v>
      </c>
      <c r="F11" s="175">
        <v>1</v>
      </c>
      <c r="G11" s="175">
        <v>1</v>
      </c>
      <c r="H11" s="175">
        <v>1</v>
      </c>
      <c r="I11" s="175">
        <v>1</v>
      </c>
      <c r="J11" s="175">
        <v>2</v>
      </c>
      <c r="K11" s="175">
        <v>1</v>
      </c>
      <c r="L11" s="176">
        <v>1350</v>
      </c>
      <c r="M11" s="176">
        <v>266.5</v>
      </c>
      <c r="N11" s="176">
        <v>1200</v>
      </c>
      <c r="O11" s="176">
        <v>850</v>
      </c>
      <c r="P11" s="176">
        <v>800</v>
      </c>
      <c r="Q11" s="176">
        <v>850</v>
      </c>
      <c r="R11" s="176">
        <v>600</v>
      </c>
      <c r="S11" s="176">
        <v>80</v>
      </c>
      <c r="T11" s="176">
        <v>400</v>
      </c>
      <c r="U11" s="176">
        <v>30</v>
      </c>
      <c r="V11" s="176">
        <f t="shared" si="0"/>
        <v>20250</v>
      </c>
      <c r="W11" s="176">
        <f t="shared" si="1"/>
        <v>8528</v>
      </c>
      <c r="X11" s="176">
        <f t="shared" si="2"/>
        <v>7200</v>
      </c>
      <c r="Y11" s="176">
        <f t="shared" si="3"/>
        <v>850</v>
      </c>
      <c r="Z11" s="176">
        <f t="shared" si="4"/>
        <v>800</v>
      </c>
      <c r="AA11" s="176">
        <f t="shared" si="5"/>
        <v>850</v>
      </c>
      <c r="AB11" s="176">
        <f t="shared" si="6"/>
        <v>600</v>
      </c>
      <c r="AC11" s="176">
        <f t="shared" si="7"/>
        <v>80</v>
      </c>
      <c r="AD11" s="176">
        <f t="shared" si="8"/>
        <v>800</v>
      </c>
      <c r="AE11" s="176">
        <f t="shared" si="9"/>
        <v>30</v>
      </c>
      <c r="AF11" s="176">
        <f t="shared" si="10"/>
        <v>39988</v>
      </c>
      <c r="AG11" s="174">
        <v>45391</v>
      </c>
    </row>
    <row r="12" spans="1:41">
      <c r="A12" s="174">
        <v>45392</v>
      </c>
      <c r="B12" s="175">
        <v>10</v>
      </c>
      <c r="C12" s="175">
        <v>2</v>
      </c>
      <c r="D12" s="175">
        <v>9</v>
      </c>
      <c r="E12" s="175">
        <v>1</v>
      </c>
      <c r="F12" s="175">
        <v>1</v>
      </c>
      <c r="G12" s="175">
        <v>1</v>
      </c>
      <c r="H12" s="175">
        <v>2</v>
      </c>
      <c r="I12" s="175">
        <v>2</v>
      </c>
      <c r="J12" s="175">
        <v>1</v>
      </c>
      <c r="K12" s="175">
        <v>3</v>
      </c>
      <c r="L12" s="176">
        <v>1350</v>
      </c>
      <c r="M12" s="176">
        <v>266.5</v>
      </c>
      <c r="N12" s="176">
        <v>1200</v>
      </c>
      <c r="O12" s="176">
        <v>850</v>
      </c>
      <c r="P12" s="176">
        <v>800</v>
      </c>
      <c r="Q12" s="176">
        <v>850</v>
      </c>
      <c r="R12" s="176">
        <v>600</v>
      </c>
      <c r="S12" s="176">
        <v>80</v>
      </c>
      <c r="T12" s="176">
        <v>400</v>
      </c>
      <c r="U12" s="176">
        <v>30</v>
      </c>
      <c r="V12" s="176">
        <f t="shared" si="0"/>
        <v>13500</v>
      </c>
      <c r="W12" s="176">
        <f t="shared" si="1"/>
        <v>533</v>
      </c>
      <c r="X12" s="176">
        <f t="shared" si="2"/>
        <v>10800</v>
      </c>
      <c r="Y12" s="176">
        <f t="shared" si="3"/>
        <v>850</v>
      </c>
      <c r="Z12" s="176">
        <f t="shared" si="4"/>
        <v>800</v>
      </c>
      <c r="AA12" s="176">
        <f t="shared" si="5"/>
        <v>850</v>
      </c>
      <c r="AB12" s="176">
        <f t="shared" si="6"/>
        <v>1200</v>
      </c>
      <c r="AC12" s="176">
        <f t="shared" si="7"/>
        <v>160</v>
      </c>
      <c r="AD12" s="176">
        <f t="shared" si="8"/>
        <v>400</v>
      </c>
      <c r="AE12" s="176">
        <f t="shared" si="9"/>
        <v>90</v>
      </c>
      <c r="AF12" s="176">
        <f t="shared" si="10"/>
        <v>29183</v>
      </c>
      <c r="AG12" s="174">
        <v>45392</v>
      </c>
    </row>
    <row r="13" spans="1:41">
      <c r="A13" s="174">
        <v>45393</v>
      </c>
      <c r="B13" s="175">
        <v>28</v>
      </c>
      <c r="C13" s="175">
        <v>6</v>
      </c>
      <c r="D13" s="175">
        <v>2</v>
      </c>
      <c r="E13" s="175">
        <v>2</v>
      </c>
      <c r="F13" s="175">
        <v>2</v>
      </c>
      <c r="G13" s="175">
        <v>2</v>
      </c>
      <c r="H13" s="175">
        <v>2</v>
      </c>
      <c r="I13" s="175">
        <v>2</v>
      </c>
      <c r="J13" s="175">
        <v>4</v>
      </c>
      <c r="K13" s="175">
        <v>2</v>
      </c>
      <c r="L13" s="176">
        <v>1350</v>
      </c>
      <c r="M13" s="176">
        <v>266.5</v>
      </c>
      <c r="N13" s="176">
        <v>1200</v>
      </c>
      <c r="O13" s="176">
        <v>850</v>
      </c>
      <c r="P13" s="176">
        <v>800</v>
      </c>
      <c r="Q13" s="176">
        <v>850</v>
      </c>
      <c r="R13" s="176">
        <v>600</v>
      </c>
      <c r="S13" s="176">
        <v>80</v>
      </c>
      <c r="T13" s="176">
        <v>400</v>
      </c>
      <c r="U13" s="176">
        <v>30</v>
      </c>
      <c r="V13" s="176">
        <f t="shared" si="0"/>
        <v>37800</v>
      </c>
      <c r="W13" s="176">
        <f t="shared" si="1"/>
        <v>1599</v>
      </c>
      <c r="X13" s="176">
        <f t="shared" si="2"/>
        <v>2400</v>
      </c>
      <c r="Y13" s="176">
        <f t="shared" si="3"/>
        <v>1700</v>
      </c>
      <c r="Z13" s="176">
        <f t="shared" si="4"/>
        <v>1600</v>
      </c>
      <c r="AA13" s="176">
        <f t="shared" si="5"/>
        <v>1700</v>
      </c>
      <c r="AB13" s="176">
        <f t="shared" si="6"/>
        <v>1200</v>
      </c>
      <c r="AC13" s="176">
        <f t="shared" si="7"/>
        <v>160</v>
      </c>
      <c r="AD13" s="176">
        <f t="shared" si="8"/>
        <v>1600</v>
      </c>
      <c r="AE13" s="176">
        <f t="shared" si="9"/>
        <v>60</v>
      </c>
      <c r="AF13" s="176">
        <f t="shared" si="10"/>
        <v>49819</v>
      </c>
      <c r="AG13" s="174">
        <v>45393</v>
      </c>
    </row>
    <row r="14" spans="1:41">
      <c r="A14" s="174">
        <v>45394</v>
      </c>
      <c r="B14" s="175">
        <v>11</v>
      </c>
      <c r="C14" s="175">
        <v>23</v>
      </c>
      <c r="D14" s="175">
        <v>2</v>
      </c>
      <c r="E14" s="175">
        <v>1</v>
      </c>
      <c r="F14" s="175">
        <v>1</v>
      </c>
      <c r="G14" s="175">
        <v>2</v>
      </c>
      <c r="H14" s="175">
        <v>3</v>
      </c>
      <c r="I14" s="175">
        <v>3</v>
      </c>
      <c r="J14" s="175">
        <v>3</v>
      </c>
      <c r="K14" s="175">
        <v>2</v>
      </c>
      <c r="L14" s="176">
        <v>1350</v>
      </c>
      <c r="M14" s="176">
        <v>266.5</v>
      </c>
      <c r="N14" s="176">
        <v>1200</v>
      </c>
      <c r="O14" s="176">
        <v>850</v>
      </c>
      <c r="P14" s="176">
        <v>800</v>
      </c>
      <c r="Q14" s="176">
        <v>850</v>
      </c>
      <c r="R14" s="176">
        <v>600</v>
      </c>
      <c r="S14" s="176">
        <v>80</v>
      </c>
      <c r="T14" s="176">
        <v>400</v>
      </c>
      <c r="U14" s="176">
        <v>30</v>
      </c>
      <c r="V14" s="176">
        <f t="shared" si="0"/>
        <v>14850</v>
      </c>
      <c r="W14" s="176">
        <f t="shared" si="1"/>
        <v>6129.5</v>
      </c>
      <c r="X14" s="176">
        <f t="shared" si="2"/>
        <v>2400</v>
      </c>
      <c r="Y14" s="176">
        <f t="shared" si="3"/>
        <v>850</v>
      </c>
      <c r="Z14" s="176">
        <f t="shared" si="4"/>
        <v>800</v>
      </c>
      <c r="AA14" s="176">
        <f t="shared" si="5"/>
        <v>1700</v>
      </c>
      <c r="AB14" s="176">
        <f t="shared" si="6"/>
        <v>1800</v>
      </c>
      <c r="AC14" s="176">
        <f t="shared" si="7"/>
        <v>240</v>
      </c>
      <c r="AD14" s="176">
        <f t="shared" si="8"/>
        <v>1200</v>
      </c>
      <c r="AE14" s="176">
        <f t="shared" si="9"/>
        <v>60</v>
      </c>
      <c r="AF14" s="176">
        <f t="shared" si="10"/>
        <v>30029.5</v>
      </c>
      <c r="AG14" s="174">
        <v>45394</v>
      </c>
    </row>
    <row r="15" spans="1:41">
      <c r="A15" s="174">
        <v>45395</v>
      </c>
      <c r="B15" s="175">
        <v>23</v>
      </c>
      <c r="C15" s="175">
        <v>7</v>
      </c>
      <c r="D15" s="175">
        <v>5</v>
      </c>
      <c r="E15" s="175">
        <v>1</v>
      </c>
      <c r="F15" s="175">
        <v>1</v>
      </c>
      <c r="G15" s="175">
        <v>3</v>
      </c>
      <c r="H15" s="175">
        <v>1</v>
      </c>
      <c r="I15" s="175">
        <v>1</v>
      </c>
      <c r="J15" s="175">
        <v>1</v>
      </c>
      <c r="K15" s="175">
        <v>2</v>
      </c>
      <c r="L15" s="176">
        <v>1350</v>
      </c>
      <c r="M15" s="176">
        <v>266.5</v>
      </c>
      <c r="N15" s="176">
        <v>1200</v>
      </c>
      <c r="O15" s="176">
        <v>850</v>
      </c>
      <c r="P15" s="176">
        <v>800</v>
      </c>
      <c r="Q15" s="176">
        <v>850</v>
      </c>
      <c r="R15" s="176">
        <v>600</v>
      </c>
      <c r="S15" s="176">
        <v>80</v>
      </c>
      <c r="T15" s="176">
        <v>400</v>
      </c>
      <c r="U15" s="176">
        <v>30</v>
      </c>
      <c r="V15" s="176">
        <f t="shared" si="0"/>
        <v>31050</v>
      </c>
      <c r="W15" s="176">
        <f t="shared" si="1"/>
        <v>1865.5</v>
      </c>
      <c r="X15" s="176">
        <f t="shared" si="2"/>
        <v>6000</v>
      </c>
      <c r="Y15" s="176">
        <f t="shared" si="3"/>
        <v>850</v>
      </c>
      <c r="Z15" s="176">
        <f t="shared" si="4"/>
        <v>800</v>
      </c>
      <c r="AA15" s="176">
        <f t="shared" si="5"/>
        <v>2550</v>
      </c>
      <c r="AB15" s="176">
        <f t="shared" si="6"/>
        <v>600</v>
      </c>
      <c r="AC15" s="176">
        <f t="shared" si="7"/>
        <v>80</v>
      </c>
      <c r="AD15" s="176">
        <f t="shared" si="8"/>
        <v>400</v>
      </c>
      <c r="AE15" s="176">
        <f t="shared" si="9"/>
        <v>60</v>
      </c>
      <c r="AF15" s="176">
        <f t="shared" si="10"/>
        <v>44255.5</v>
      </c>
      <c r="AG15" s="174">
        <v>45395</v>
      </c>
    </row>
    <row r="16" spans="1:41">
      <c r="A16" s="174">
        <v>45396</v>
      </c>
      <c r="B16" s="175">
        <v>26</v>
      </c>
      <c r="C16" s="175">
        <v>7</v>
      </c>
      <c r="D16" s="175">
        <v>4</v>
      </c>
      <c r="E16" s="175">
        <v>2</v>
      </c>
      <c r="F16" s="175">
        <v>2</v>
      </c>
      <c r="G16" s="175">
        <v>1</v>
      </c>
      <c r="H16" s="175">
        <v>1</v>
      </c>
      <c r="I16" s="175">
        <v>1</v>
      </c>
      <c r="J16" s="175">
        <v>2</v>
      </c>
      <c r="K16" s="175">
        <v>2</v>
      </c>
      <c r="L16" s="176">
        <v>1350</v>
      </c>
      <c r="M16" s="176">
        <v>266.5</v>
      </c>
      <c r="N16" s="176">
        <v>1200</v>
      </c>
      <c r="O16" s="176">
        <v>850</v>
      </c>
      <c r="P16" s="176">
        <v>800</v>
      </c>
      <c r="Q16" s="176">
        <v>850</v>
      </c>
      <c r="R16" s="176">
        <v>600</v>
      </c>
      <c r="S16" s="176">
        <v>80</v>
      </c>
      <c r="T16" s="176">
        <v>400</v>
      </c>
      <c r="U16" s="176">
        <v>30</v>
      </c>
      <c r="V16" s="176">
        <f t="shared" si="0"/>
        <v>35100</v>
      </c>
      <c r="W16" s="176">
        <f t="shared" si="1"/>
        <v>1865.5</v>
      </c>
      <c r="X16" s="176">
        <f t="shared" si="2"/>
        <v>4800</v>
      </c>
      <c r="Y16" s="176">
        <f t="shared" si="3"/>
        <v>1700</v>
      </c>
      <c r="Z16" s="176">
        <f t="shared" si="4"/>
        <v>1600</v>
      </c>
      <c r="AA16" s="176">
        <f t="shared" si="5"/>
        <v>850</v>
      </c>
      <c r="AB16" s="176">
        <f t="shared" si="6"/>
        <v>600</v>
      </c>
      <c r="AC16" s="176">
        <f t="shared" si="7"/>
        <v>80</v>
      </c>
      <c r="AD16" s="176">
        <f t="shared" si="8"/>
        <v>800</v>
      </c>
      <c r="AE16" s="176">
        <f t="shared" si="9"/>
        <v>60</v>
      </c>
      <c r="AF16" s="176">
        <f t="shared" si="10"/>
        <v>47455.5</v>
      </c>
      <c r="AG16" s="174">
        <v>45396</v>
      </c>
    </row>
    <row r="17" spans="1:33">
      <c r="A17" s="174">
        <v>45397</v>
      </c>
      <c r="B17" s="175">
        <v>1</v>
      </c>
      <c r="C17" s="175">
        <v>12</v>
      </c>
      <c r="D17" s="175">
        <v>6</v>
      </c>
      <c r="E17" s="175">
        <v>2</v>
      </c>
      <c r="F17" s="175">
        <v>2</v>
      </c>
      <c r="G17" s="175">
        <v>1</v>
      </c>
      <c r="H17" s="175">
        <v>1</v>
      </c>
      <c r="I17" s="175">
        <v>1</v>
      </c>
      <c r="J17" s="175">
        <v>2</v>
      </c>
      <c r="K17" s="175">
        <v>1</v>
      </c>
      <c r="L17" s="176">
        <v>1350</v>
      </c>
      <c r="M17" s="176">
        <v>266.5</v>
      </c>
      <c r="N17" s="176">
        <v>1200</v>
      </c>
      <c r="O17" s="176">
        <v>850</v>
      </c>
      <c r="P17" s="176">
        <v>800</v>
      </c>
      <c r="Q17" s="176">
        <v>850</v>
      </c>
      <c r="R17" s="176">
        <v>600</v>
      </c>
      <c r="S17" s="176">
        <v>80</v>
      </c>
      <c r="T17" s="176">
        <v>400</v>
      </c>
      <c r="U17" s="176">
        <v>30</v>
      </c>
      <c r="V17" s="176">
        <f t="shared" si="0"/>
        <v>1350</v>
      </c>
      <c r="W17" s="176">
        <f t="shared" si="1"/>
        <v>3198</v>
      </c>
      <c r="X17" s="176">
        <f t="shared" si="2"/>
        <v>7200</v>
      </c>
      <c r="Y17" s="176">
        <f t="shared" si="3"/>
        <v>1700</v>
      </c>
      <c r="Z17" s="176">
        <f t="shared" si="4"/>
        <v>1600</v>
      </c>
      <c r="AA17" s="176">
        <f t="shared" si="5"/>
        <v>850</v>
      </c>
      <c r="AB17" s="176">
        <f t="shared" si="6"/>
        <v>600</v>
      </c>
      <c r="AC17" s="176">
        <f t="shared" si="7"/>
        <v>80</v>
      </c>
      <c r="AD17" s="176">
        <f t="shared" si="8"/>
        <v>800</v>
      </c>
      <c r="AE17" s="176">
        <f t="shared" si="9"/>
        <v>30</v>
      </c>
      <c r="AF17" s="176">
        <f t="shared" si="10"/>
        <v>17408</v>
      </c>
      <c r="AG17" s="174">
        <v>45397</v>
      </c>
    </row>
    <row r="18" spans="1:33">
      <c r="A18" s="174">
        <v>45398</v>
      </c>
      <c r="B18" s="175">
        <v>3</v>
      </c>
      <c r="C18" s="175">
        <v>1</v>
      </c>
      <c r="D18" s="175">
        <v>1</v>
      </c>
      <c r="E18" s="175">
        <v>3</v>
      </c>
      <c r="F18" s="175">
        <v>3</v>
      </c>
      <c r="G18" s="175">
        <v>1</v>
      </c>
      <c r="H18" s="175">
        <v>2</v>
      </c>
      <c r="I18" s="175">
        <v>2</v>
      </c>
      <c r="J18" s="175">
        <v>4</v>
      </c>
      <c r="K18" s="175">
        <v>1</v>
      </c>
      <c r="L18" s="176">
        <v>1350</v>
      </c>
      <c r="M18" s="176">
        <v>266.5</v>
      </c>
      <c r="N18" s="176">
        <v>1200</v>
      </c>
      <c r="O18" s="176">
        <v>850</v>
      </c>
      <c r="P18" s="176">
        <v>800</v>
      </c>
      <c r="Q18" s="176">
        <v>850</v>
      </c>
      <c r="R18" s="176">
        <v>600</v>
      </c>
      <c r="S18" s="176">
        <v>80</v>
      </c>
      <c r="T18" s="176">
        <v>400</v>
      </c>
      <c r="U18" s="176">
        <v>30</v>
      </c>
      <c r="V18" s="176">
        <f t="shared" si="0"/>
        <v>4050</v>
      </c>
      <c r="W18" s="176">
        <f t="shared" si="1"/>
        <v>266.5</v>
      </c>
      <c r="X18" s="176">
        <f t="shared" si="2"/>
        <v>1200</v>
      </c>
      <c r="Y18" s="176">
        <f t="shared" si="3"/>
        <v>2550</v>
      </c>
      <c r="Z18" s="176">
        <f t="shared" si="4"/>
        <v>2400</v>
      </c>
      <c r="AA18" s="176">
        <f t="shared" si="5"/>
        <v>850</v>
      </c>
      <c r="AB18" s="176">
        <f t="shared" si="6"/>
        <v>1200</v>
      </c>
      <c r="AC18" s="176">
        <f t="shared" si="7"/>
        <v>160</v>
      </c>
      <c r="AD18" s="176">
        <f t="shared" si="8"/>
        <v>1600</v>
      </c>
      <c r="AE18" s="176">
        <f t="shared" si="9"/>
        <v>30</v>
      </c>
      <c r="AF18" s="176">
        <f t="shared" si="10"/>
        <v>14306.5</v>
      </c>
      <c r="AG18" s="174">
        <v>45398</v>
      </c>
    </row>
    <row r="19" spans="1:33">
      <c r="A19" s="174">
        <v>45399</v>
      </c>
      <c r="B19" s="175">
        <v>7</v>
      </c>
      <c r="C19" s="175">
        <v>4</v>
      </c>
      <c r="D19" s="175">
        <v>4</v>
      </c>
      <c r="E19" s="175">
        <v>1</v>
      </c>
      <c r="F19" s="175">
        <v>1</v>
      </c>
      <c r="G19" s="175">
        <v>2</v>
      </c>
      <c r="H19" s="175">
        <v>1</v>
      </c>
      <c r="I19" s="175">
        <v>1</v>
      </c>
      <c r="J19" s="175">
        <v>3</v>
      </c>
      <c r="K19" s="175">
        <v>2</v>
      </c>
      <c r="L19" s="176">
        <v>1350</v>
      </c>
      <c r="M19" s="176">
        <v>266.5</v>
      </c>
      <c r="N19" s="176">
        <v>1200</v>
      </c>
      <c r="O19" s="176">
        <v>850</v>
      </c>
      <c r="P19" s="176">
        <v>800</v>
      </c>
      <c r="Q19" s="176">
        <v>850</v>
      </c>
      <c r="R19" s="176">
        <v>600</v>
      </c>
      <c r="S19" s="176">
        <v>80</v>
      </c>
      <c r="T19" s="176">
        <v>400</v>
      </c>
      <c r="U19" s="176">
        <v>32</v>
      </c>
      <c r="V19" s="176">
        <f t="shared" si="0"/>
        <v>9450</v>
      </c>
      <c r="W19" s="176">
        <f t="shared" si="1"/>
        <v>1066</v>
      </c>
      <c r="X19" s="176">
        <f t="shared" si="2"/>
        <v>4800</v>
      </c>
      <c r="Y19" s="176">
        <f t="shared" si="3"/>
        <v>850</v>
      </c>
      <c r="Z19" s="176">
        <f t="shared" si="4"/>
        <v>800</v>
      </c>
      <c r="AA19" s="176">
        <f t="shared" si="5"/>
        <v>1700</v>
      </c>
      <c r="AB19" s="176">
        <f t="shared" si="6"/>
        <v>600</v>
      </c>
      <c r="AC19" s="176">
        <f t="shared" si="7"/>
        <v>80</v>
      </c>
      <c r="AD19" s="176">
        <f t="shared" si="8"/>
        <v>1200</v>
      </c>
      <c r="AE19" s="176">
        <f t="shared" si="9"/>
        <v>64</v>
      </c>
      <c r="AF19" s="176">
        <f t="shared" si="10"/>
        <v>20610</v>
      </c>
      <c r="AG19" s="174">
        <v>45399</v>
      </c>
    </row>
    <row r="20" spans="1:33">
      <c r="A20" s="174">
        <v>45400</v>
      </c>
      <c r="B20" s="175">
        <v>13</v>
      </c>
      <c r="C20" s="175">
        <v>9</v>
      </c>
      <c r="D20" s="175">
        <v>7</v>
      </c>
      <c r="E20" s="175">
        <v>2</v>
      </c>
      <c r="F20" s="175">
        <v>1</v>
      </c>
      <c r="G20" s="175">
        <v>1</v>
      </c>
      <c r="H20" s="175">
        <v>4</v>
      </c>
      <c r="I20" s="175">
        <v>1</v>
      </c>
      <c r="J20" s="175">
        <v>2</v>
      </c>
      <c r="K20" s="175">
        <v>3</v>
      </c>
      <c r="L20" s="176">
        <v>1350</v>
      </c>
      <c r="M20" s="176">
        <v>266.5</v>
      </c>
      <c r="N20" s="176">
        <v>1200</v>
      </c>
      <c r="O20" s="176">
        <v>850</v>
      </c>
      <c r="P20" s="176">
        <v>800</v>
      </c>
      <c r="Q20" s="176">
        <v>850</v>
      </c>
      <c r="R20" s="176">
        <v>600</v>
      </c>
      <c r="S20" s="176">
        <v>80</v>
      </c>
      <c r="T20" s="176">
        <v>400</v>
      </c>
      <c r="U20" s="176">
        <v>30</v>
      </c>
      <c r="V20" s="176">
        <f t="shared" si="0"/>
        <v>17550</v>
      </c>
      <c r="W20" s="176">
        <f t="shared" si="1"/>
        <v>2398.5</v>
      </c>
      <c r="X20" s="176">
        <f t="shared" si="2"/>
        <v>8400</v>
      </c>
      <c r="Y20" s="176">
        <f t="shared" si="3"/>
        <v>1700</v>
      </c>
      <c r="Z20" s="176">
        <f t="shared" si="4"/>
        <v>800</v>
      </c>
      <c r="AA20" s="176">
        <f t="shared" si="5"/>
        <v>850</v>
      </c>
      <c r="AB20" s="176">
        <f t="shared" si="6"/>
        <v>2400</v>
      </c>
      <c r="AC20" s="176">
        <f t="shared" si="7"/>
        <v>80</v>
      </c>
      <c r="AD20" s="176">
        <f t="shared" si="8"/>
        <v>800</v>
      </c>
      <c r="AE20" s="176">
        <f t="shared" si="9"/>
        <v>90</v>
      </c>
      <c r="AF20" s="176">
        <f t="shared" si="10"/>
        <v>35068.5</v>
      </c>
      <c r="AG20" s="174">
        <v>45400</v>
      </c>
    </row>
    <row r="21" spans="1:33">
      <c r="A21" s="174">
        <v>45401</v>
      </c>
      <c r="B21" s="175">
        <v>19</v>
      </c>
      <c r="C21" s="175">
        <v>8</v>
      </c>
      <c r="D21" s="175">
        <v>3</v>
      </c>
      <c r="E21" s="175">
        <v>1</v>
      </c>
      <c r="F21" s="175">
        <v>1</v>
      </c>
      <c r="G21" s="175">
        <v>4</v>
      </c>
      <c r="H21" s="175">
        <v>2</v>
      </c>
      <c r="I21" s="175">
        <v>1</v>
      </c>
      <c r="J21" s="175">
        <v>2</v>
      </c>
      <c r="K21" s="175">
        <v>1</v>
      </c>
      <c r="L21" s="176">
        <v>1350</v>
      </c>
      <c r="M21" s="176">
        <v>266.5</v>
      </c>
      <c r="N21" s="176">
        <v>1200</v>
      </c>
      <c r="O21" s="176">
        <v>850</v>
      </c>
      <c r="P21" s="176">
        <v>800</v>
      </c>
      <c r="Q21" s="176">
        <v>850</v>
      </c>
      <c r="R21" s="176">
        <v>600</v>
      </c>
      <c r="S21" s="176">
        <v>80</v>
      </c>
      <c r="T21" s="176">
        <v>400</v>
      </c>
      <c r="U21" s="176">
        <v>30</v>
      </c>
      <c r="V21" s="176">
        <f t="shared" si="0"/>
        <v>25650</v>
      </c>
      <c r="W21" s="176">
        <f t="shared" si="1"/>
        <v>2132</v>
      </c>
      <c r="X21" s="176">
        <f t="shared" si="2"/>
        <v>3600</v>
      </c>
      <c r="Y21" s="176">
        <f t="shared" si="3"/>
        <v>850</v>
      </c>
      <c r="Z21" s="176">
        <f t="shared" si="4"/>
        <v>800</v>
      </c>
      <c r="AA21" s="176">
        <f t="shared" si="5"/>
        <v>3400</v>
      </c>
      <c r="AB21" s="176">
        <f t="shared" si="6"/>
        <v>1200</v>
      </c>
      <c r="AC21" s="176">
        <f t="shared" si="7"/>
        <v>80</v>
      </c>
      <c r="AD21" s="176">
        <f t="shared" si="8"/>
        <v>800</v>
      </c>
      <c r="AE21" s="176">
        <f t="shared" si="9"/>
        <v>30</v>
      </c>
      <c r="AF21" s="176">
        <f t="shared" si="10"/>
        <v>38542</v>
      </c>
      <c r="AG21" s="174">
        <v>45401</v>
      </c>
    </row>
    <row r="22" spans="1:33">
      <c r="A22" s="174">
        <v>45402</v>
      </c>
      <c r="B22" s="175">
        <v>12</v>
      </c>
      <c r="C22" s="175">
        <v>15</v>
      </c>
      <c r="D22" s="175">
        <v>6</v>
      </c>
      <c r="E22" s="175">
        <v>2</v>
      </c>
      <c r="F22" s="175">
        <v>2</v>
      </c>
      <c r="G22" s="175">
        <v>2</v>
      </c>
      <c r="H22" s="175">
        <v>1</v>
      </c>
      <c r="I22" s="175">
        <v>2</v>
      </c>
      <c r="J22" s="175">
        <v>1</v>
      </c>
      <c r="K22" s="175">
        <v>2</v>
      </c>
      <c r="L22" s="176">
        <v>1350</v>
      </c>
      <c r="M22" s="176">
        <v>266.5</v>
      </c>
      <c r="N22" s="176">
        <v>1200</v>
      </c>
      <c r="O22" s="176">
        <v>850</v>
      </c>
      <c r="P22" s="176">
        <v>800</v>
      </c>
      <c r="Q22" s="176">
        <v>850</v>
      </c>
      <c r="R22" s="176">
        <v>600</v>
      </c>
      <c r="S22" s="176">
        <v>80</v>
      </c>
      <c r="T22" s="176">
        <v>400</v>
      </c>
      <c r="U22" s="176">
        <v>30</v>
      </c>
      <c r="V22" s="176">
        <f t="shared" si="0"/>
        <v>16200</v>
      </c>
      <c r="W22" s="176">
        <f t="shared" si="1"/>
        <v>3997.5</v>
      </c>
      <c r="X22" s="176">
        <f t="shared" si="2"/>
        <v>7200</v>
      </c>
      <c r="Y22" s="176">
        <f t="shared" si="3"/>
        <v>1700</v>
      </c>
      <c r="Z22" s="176">
        <f t="shared" si="4"/>
        <v>1600</v>
      </c>
      <c r="AA22" s="176">
        <f t="shared" si="5"/>
        <v>1700</v>
      </c>
      <c r="AB22" s="176">
        <f t="shared" si="6"/>
        <v>600</v>
      </c>
      <c r="AC22" s="176">
        <f t="shared" si="7"/>
        <v>160</v>
      </c>
      <c r="AD22" s="176">
        <f t="shared" si="8"/>
        <v>400</v>
      </c>
      <c r="AE22" s="176">
        <f t="shared" si="9"/>
        <v>60</v>
      </c>
      <c r="AF22" s="176">
        <f t="shared" si="10"/>
        <v>33617.5</v>
      </c>
      <c r="AG22" s="174">
        <v>45402</v>
      </c>
    </row>
    <row r="23" spans="1:33">
      <c r="A23" s="174">
        <v>45403</v>
      </c>
      <c r="B23" s="175">
        <v>5</v>
      </c>
      <c r="C23" s="175">
        <v>5</v>
      </c>
      <c r="D23" s="175">
        <v>2</v>
      </c>
      <c r="E23" s="175">
        <v>1</v>
      </c>
      <c r="F23" s="175">
        <v>1</v>
      </c>
      <c r="G23" s="175">
        <v>1</v>
      </c>
      <c r="H23" s="175">
        <v>2</v>
      </c>
      <c r="I23" s="175">
        <v>1</v>
      </c>
      <c r="J23" s="175">
        <v>3</v>
      </c>
      <c r="K23" s="175">
        <v>1</v>
      </c>
      <c r="L23" s="176">
        <v>1350</v>
      </c>
      <c r="M23" s="176">
        <v>266.5</v>
      </c>
      <c r="N23" s="176">
        <v>1200</v>
      </c>
      <c r="O23" s="176">
        <v>850</v>
      </c>
      <c r="P23" s="176">
        <v>800</v>
      </c>
      <c r="Q23" s="176">
        <v>850</v>
      </c>
      <c r="R23" s="176">
        <v>600</v>
      </c>
      <c r="S23" s="176">
        <v>80</v>
      </c>
      <c r="T23" s="176">
        <v>400</v>
      </c>
      <c r="U23" s="176">
        <v>30</v>
      </c>
      <c r="V23" s="176">
        <f t="shared" si="0"/>
        <v>6750</v>
      </c>
      <c r="W23" s="176">
        <f t="shared" si="1"/>
        <v>1332.5</v>
      </c>
      <c r="X23" s="176">
        <f t="shared" si="2"/>
        <v>2400</v>
      </c>
      <c r="Y23" s="176">
        <f t="shared" si="3"/>
        <v>850</v>
      </c>
      <c r="Z23" s="176">
        <f t="shared" si="4"/>
        <v>800</v>
      </c>
      <c r="AA23" s="176">
        <f t="shared" si="5"/>
        <v>850</v>
      </c>
      <c r="AB23" s="176">
        <f t="shared" si="6"/>
        <v>1200</v>
      </c>
      <c r="AC23" s="176">
        <f t="shared" si="7"/>
        <v>80</v>
      </c>
      <c r="AD23" s="176">
        <f t="shared" si="8"/>
        <v>1200</v>
      </c>
      <c r="AE23" s="176">
        <f t="shared" si="9"/>
        <v>30</v>
      </c>
      <c r="AF23" s="176">
        <f t="shared" si="10"/>
        <v>15492.5</v>
      </c>
      <c r="AG23" s="174">
        <v>45403</v>
      </c>
    </row>
    <row r="24" spans="1:33">
      <c r="A24" s="174">
        <v>45404</v>
      </c>
      <c r="B24" s="175">
        <v>5</v>
      </c>
      <c r="C24" s="175">
        <v>9</v>
      </c>
      <c r="D24" s="175">
        <v>2</v>
      </c>
      <c r="E24" s="175">
        <v>1</v>
      </c>
      <c r="F24" s="175">
        <v>1</v>
      </c>
      <c r="G24" s="175">
        <v>2</v>
      </c>
      <c r="H24" s="175">
        <v>1</v>
      </c>
      <c r="I24" s="175">
        <v>4</v>
      </c>
      <c r="J24" s="175">
        <v>1</v>
      </c>
      <c r="K24" s="175">
        <v>1</v>
      </c>
      <c r="L24" s="176">
        <v>1350</v>
      </c>
      <c r="M24" s="176">
        <v>266.5</v>
      </c>
      <c r="N24" s="176">
        <v>1200</v>
      </c>
      <c r="O24" s="176">
        <v>850</v>
      </c>
      <c r="P24" s="176">
        <v>800</v>
      </c>
      <c r="Q24" s="176">
        <v>850</v>
      </c>
      <c r="R24" s="176">
        <v>600</v>
      </c>
      <c r="S24" s="176">
        <v>80</v>
      </c>
      <c r="T24" s="176">
        <v>400</v>
      </c>
      <c r="U24" s="176">
        <v>30</v>
      </c>
      <c r="V24" s="176">
        <f t="shared" si="0"/>
        <v>6750</v>
      </c>
      <c r="W24" s="176">
        <f t="shared" si="1"/>
        <v>2398.5</v>
      </c>
      <c r="X24" s="176">
        <f t="shared" si="2"/>
        <v>2400</v>
      </c>
      <c r="Y24" s="176">
        <f t="shared" si="3"/>
        <v>850</v>
      </c>
      <c r="Z24" s="176">
        <f t="shared" si="4"/>
        <v>800</v>
      </c>
      <c r="AA24" s="176">
        <f t="shared" si="5"/>
        <v>1700</v>
      </c>
      <c r="AB24" s="176">
        <f t="shared" si="6"/>
        <v>600</v>
      </c>
      <c r="AC24" s="176">
        <f t="shared" si="7"/>
        <v>320</v>
      </c>
      <c r="AD24" s="176">
        <f t="shared" si="8"/>
        <v>400</v>
      </c>
      <c r="AE24" s="176">
        <f t="shared" si="9"/>
        <v>30</v>
      </c>
      <c r="AF24" s="176">
        <f t="shared" si="10"/>
        <v>16248.5</v>
      </c>
      <c r="AG24" s="174">
        <v>45404</v>
      </c>
    </row>
    <row r="25" spans="1:33">
      <c r="A25" s="174">
        <v>45405</v>
      </c>
      <c r="B25" s="175">
        <v>7</v>
      </c>
      <c r="C25" s="175">
        <v>12</v>
      </c>
      <c r="D25" s="175">
        <v>2</v>
      </c>
      <c r="E25" s="175">
        <v>2</v>
      </c>
      <c r="F25" s="175">
        <v>2</v>
      </c>
      <c r="G25" s="175">
        <v>1</v>
      </c>
      <c r="H25" s="175">
        <v>1</v>
      </c>
      <c r="I25" s="175">
        <v>2</v>
      </c>
      <c r="J25" s="175">
        <v>3</v>
      </c>
      <c r="K25" s="175">
        <v>1</v>
      </c>
      <c r="L25" s="176">
        <v>1350</v>
      </c>
      <c r="M25" s="176">
        <v>266.5</v>
      </c>
      <c r="N25" s="176">
        <v>1200</v>
      </c>
      <c r="O25" s="176">
        <v>850</v>
      </c>
      <c r="P25" s="176">
        <v>800</v>
      </c>
      <c r="Q25" s="176">
        <v>850</v>
      </c>
      <c r="R25" s="176">
        <v>600</v>
      </c>
      <c r="S25" s="176">
        <v>80</v>
      </c>
      <c r="T25" s="176">
        <v>400</v>
      </c>
      <c r="U25" s="176">
        <v>30</v>
      </c>
      <c r="V25" s="176">
        <f t="shared" si="0"/>
        <v>9450</v>
      </c>
      <c r="W25" s="176">
        <f t="shared" si="1"/>
        <v>3198</v>
      </c>
      <c r="X25" s="176">
        <f t="shared" si="2"/>
        <v>2400</v>
      </c>
      <c r="Y25" s="176">
        <f t="shared" si="3"/>
        <v>1700</v>
      </c>
      <c r="Z25" s="176">
        <f t="shared" si="4"/>
        <v>1600</v>
      </c>
      <c r="AA25" s="176">
        <f t="shared" si="5"/>
        <v>850</v>
      </c>
      <c r="AB25" s="176">
        <f t="shared" si="6"/>
        <v>600</v>
      </c>
      <c r="AC25" s="176">
        <f t="shared" si="7"/>
        <v>160</v>
      </c>
      <c r="AD25" s="176">
        <f t="shared" si="8"/>
        <v>1200</v>
      </c>
      <c r="AE25" s="176">
        <f t="shared" si="9"/>
        <v>30</v>
      </c>
      <c r="AF25" s="176">
        <f t="shared" si="10"/>
        <v>21188</v>
      </c>
      <c r="AG25" s="174">
        <v>45405</v>
      </c>
    </row>
    <row r="26" spans="1:33">
      <c r="A26" s="174">
        <v>45406</v>
      </c>
      <c r="B26" s="175">
        <v>11</v>
      </c>
      <c r="C26" s="175">
        <v>21</v>
      </c>
      <c r="D26" s="175">
        <v>5</v>
      </c>
      <c r="E26" s="175">
        <v>2</v>
      </c>
      <c r="F26" s="175">
        <v>2</v>
      </c>
      <c r="G26" s="175">
        <v>1</v>
      </c>
      <c r="H26" s="175">
        <v>1</v>
      </c>
      <c r="I26" s="175">
        <v>1</v>
      </c>
      <c r="J26" s="175">
        <v>3</v>
      </c>
      <c r="K26" s="175">
        <v>1</v>
      </c>
      <c r="L26" s="176">
        <v>1350</v>
      </c>
      <c r="M26" s="176">
        <v>266.5</v>
      </c>
      <c r="N26" s="176">
        <v>1200</v>
      </c>
      <c r="O26" s="176">
        <v>850</v>
      </c>
      <c r="P26" s="176">
        <v>800</v>
      </c>
      <c r="Q26" s="176">
        <v>850</v>
      </c>
      <c r="R26" s="176">
        <v>600</v>
      </c>
      <c r="S26" s="176">
        <v>80</v>
      </c>
      <c r="T26" s="176">
        <v>400</v>
      </c>
      <c r="U26" s="176">
        <v>30</v>
      </c>
      <c r="V26" s="176">
        <f t="shared" si="0"/>
        <v>14850</v>
      </c>
      <c r="W26" s="176">
        <f t="shared" si="1"/>
        <v>5596.5</v>
      </c>
      <c r="X26" s="176">
        <f t="shared" si="2"/>
        <v>6000</v>
      </c>
      <c r="Y26" s="176">
        <f t="shared" si="3"/>
        <v>1700</v>
      </c>
      <c r="Z26" s="176">
        <f t="shared" si="4"/>
        <v>1600</v>
      </c>
      <c r="AA26" s="176">
        <f t="shared" si="5"/>
        <v>850</v>
      </c>
      <c r="AB26" s="176">
        <f t="shared" si="6"/>
        <v>600</v>
      </c>
      <c r="AC26" s="176">
        <f t="shared" si="7"/>
        <v>80</v>
      </c>
      <c r="AD26" s="176">
        <f t="shared" si="8"/>
        <v>1200</v>
      </c>
      <c r="AE26" s="176">
        <f t="shared" si="9"/>
        <v>30</v>
      </c>
      <c r="AF26" s="176">
        <f t="shared" si="10"/>
        <v>32506.5</v>
      </c>
      <c r="AG26" s="174">
        <v>45406</v>
      </c>
    </row>
    <row r="27" spans="1:33">
      <c r="A27" s="174">
        <v>45407</v>
      </c>
      <c r="B27" s="175">
        <v>12</v>
      </c>
      <c r="C27" s="175">
        <v>1</v>
      </c>
      <c r="D27" s="175">
        <v>4</v>
      </c>
      <c r="E27" s="175">
        <v>3</v>
      </c>
      <c r="F27" s="175">
        <v>3</v>
      </c>
      <c r="G27" s="175">
        <v>1</v>
      </c>
      <c r="H27" s="175">
        <v>2</v>
      </c>
      <c r="I27" s="175">
        <v>2</v>
      </c>
      <c r="J27" s="175">
        <v>2</v>
      </c>
      <c r="K27" s="175">
        <v>2</v>
      </c>
      <c r="L27" s="176">
        <v>1350</v>
      </c>
      <c r="M27" s="176">
        <v>266.5</v>
      </c>
      <c r="N27" s="176">
        <v>1200</v>
      </c>
      <c r="O27" s="176">
        <v>850</v>
      </c>
      <c r="P27" s="176">
        <v>800</v>
      </c>
      <c r="Q27" s="176">
        <v>850</v>
      </c>
      <c r="R27" s="176">
        <v>600</v>
      </c>
      <c r="S27" s="176">
        <v>80</v>
      </c>
      <c r="T27" s="176">
        <v>400</v>
      </c>
      <c r="U27" s="176">
        <v>30</v>
      </c>
      <c r="V27" s="176">
        <f t="shared" si="0"/>
        <v>16200</v>
      </c>
      <c r="W27" s="176">
        <f t="shared" si="1"/>
        <v>266.5</v>
      </c>
      <c r="X27" s="176">
        <f t="shared" si="2"/>
        <v>4800</v>
      </c>
      <c r="Y27" s="176">
        <f t="shared" si="3"/>
        <v>2550</v>
      </c>
      <c r="Z27" s="176">
        <f t="shared" si="4"/>
        <v>2400</v>
      </c>
      <c r="AA27" s="176">
        <f t="shared" si="5"/>
        <v>850</v>
      </c>
      <c r="AB27" s="176">
        <f t="shared" si="6"/>
        <v>1200</v>
      </c>
      <c r="AC27" s="176">
        <f t="shared" si="7"/>
        <v>160</v>
      </c>
      <c r="AD27" s="176">
        <f t="shared" si="8"/>
        <v>800</v>
      </c>
      <c r="AE27" s="176">
        <f t="shared" si="9"/>
        <v>60</v>
      </c>
      <c r="AF27" s="176">
        <f t="shared" si="10"/>
        <v>29286.5</v>
      </c>
      <c r="AG27" s="174">
        <v>45407</v>
      </c>
    </row>
    <row r="28" spans="1:33">
      <c r="A28" s="174">
        <v>45408</v>
      </c>
      <c r="B28" s="175">
        <v>20</v>
      </c>
      <c r="C28" s="175">
        <v>5</v>
      </c>
      <c r="D28" s="175">
        <v>6</v>
      </c>
      <c r="E28" s="175">
        <v>1</v>
      </c>
      <c r="F28" s="175">
        <v>1</v>
      </c>
      <c r="G28" s="175">
        <v>2</v>
      </c>
      <c r="H28" s="175">
        <v>1</v>
      </c>
      <c r="I28" s="175">
        <v>1</v>
      </c>
      <c r="J28" s="175">
        <v>6</v>
      </c>
      <c r="K28" s="175">
        <v>3</v>
      </c>
      <c r="L28" s="176">
        <v>1350</v>
      </c>
      <c r="M28" s="176">
        <v>266.5</v>
      </c>
      <c r="N28" s="176">
        <v>1200</v>
      </c>
      <c r="O28" s="176">
        <v>850</v>
      </c>
      <c r="P28" s="176">
        <v>800</v>
      </c>
      <c r="Q28" s="176">
        <v>850</v>
      </c>
      <c r="R28" s="176">
        <v>600</v>
      </c>
      <c r="S28" s="176">
        <v>80</v>
      </c>
      <c r="T28" s="176">
        <v>400</v>
      </c>
      <c r="U28" s="176">
        <v>30</v>
      </c>
      <c r="V28" s="176">
        <f t="shared" si="0"/>
        <v>27000</v>
      </c>
      <c r="W28" s="176">
        <f t="shared" si="1"/>
        <v>1332.5</v>
      </c>
      <c r="X28" s="176">
        <f t="shared" si="2"/>
        <v>7200</v>
      </c>
      <c r="Y28" s="176">
        <f t="shared" si="3"/>
        <v>850</v>
      </c>
      <c r="Z28" s="176">
        <f t="shared" si="4"/>
        <v>800</v>
      </c>
      <c r="AA28" s="176">
        <f t="shared" si="5"/>
        <v>1700</v>
      </c>
      <c r="AB28" s="176">
        <f t="shared" si="6"/>
        <v>600</v>
      </c>
      <c r="AC28" s="176">
        <f t="shared" si="7"/>
        <v>80</v>
      </c>
      <c r="AD28" s="176">
        <f t="shared" si="8"/>
        <v>2400</v>
      </c>
      <c r="AE28" s="176">
        <f t="shared" si="9"/>
        <v>90</v>
      </c>
      <c r="AF28" s="176">
        <f t="shared" si="10"/>
        <v>42052.5</v>
      </c>
      <c r="AG28" s="174">
        <v>45408</v>
      </c>
    </row>
    <row r="29" spans="1:33">
      <c r="A29" s="174">
        <v>45409</v>
      </c>
      <c r="B29" s="175">
        <v>17</v>
      </c>
      <c r="C29" s="175">
        <v>10</v>
      </c>
      <c r="D29" s="175">
        <v>1</v>
      </c>
      <c r="E29" s="175">
        <v>1</v>
      </c>
      <c r="F29" s="175">
        <v>2</v>
      </c>
      <c r="G29" s="175">
        <v>1</v>
      </c>
      <c r="H29" s="175">
        <v>1</v>
      </c>
      <c r="I29" s="175">
        <v>1</v>
      </c>
      <c r="J29" s="175">
        <v>5</v>
      </c>
      <c r="K29" s="175">
        <v>1</v>
      </c>
      <c r="L29" s="176">
        <v>1350</v>
      </c>
      <c r="M29" s="176">
        <v>266.5</v>
      </c>
      <c r="N29" s="176">
        <v>1200</v>
      </c>
      <c r="O29" s="176">
        <v>850</v>
      </c>
      <c r="P29" s="176">
        <v>800</v>
      </c>
      <c r="Q29" s="176">
        <v>850</v>
      </c>
      <c r="R29" s="176">
        <v>600</v>
      </c>
      <c r="S29" s="176">
        <v>80</v>
      </c>
      <c r="T29" s="176">
        <v>400</v>
      </c>
      <c r="U29" s="176">
        <v>35</v>
      </c>
      <c r="V29" s="176">
        <f t="shared" si="0"/>
        <v>22950</v>
      </c>
      <c r="W29" s="176">
        <f t="shared" si="1"/>
        <v>2665</v>
      </c>
      <c r="X29" s="176">
        <f t="shared" si="2"/>
        <v>1200</v>
      </c>
      <c r="Y29" s="176">
        <f t="shared" si="3"/>
        <v>850</v>
      </c>
      <c r="Z29" s="176">
        <f t="shared" si="4"/>
        <v>1600</v>
      </c>
      <c r="AA29" s="176">
        <f t="shared" si="5"/>
        <v>850</v>
      </c>
      <c r="AB29" s="176">
        <f t="shared" si="6"/>
        <v>600</v>
      </c>
      <c r="AC29" s="176">
        <f t="shared" si="7"/>
        <v>80</v>
      </c>
      <c r="AD29" s="176">
        <f t="shared" si="8"/>
        <v>2000</v>
      </c>
      <c r="AE29" s="176">
        <f t="shared" si="9"/>
        <v>35</v>
      </c>
      <c r="AF29" s="176">
        <f t="shared" si="10"/>
        <v>32830</v>
      </c>
      <c r="AG29" s="174">
        <v>45409</v>
      </c>
    </row>
    <row r="30" spans="1:33">
      <c r="A30" s="174">
        <v>45410</v>
      </c>
      <c r="B30" s="175">
        <v>22</v>
      </c>
      <c r="C30" s="175">
        <v>10</v>
      </c>
      <c r="D30" s="175">
        <v>4</v>
      </c>
      <c r="E30" s="175">
        <v>1</v>
      </c>
      <c r="F30" s="175">
        <v>2</v>
      </c>
      <c r="G30" s="175">
        <v>1</v>
      </c>
      <c r="H30" s="175">
        <v>2</v>
      </c>
      <c r="I30" s="175">
        <v>1</v>
      </c>
      <c r="J30" s="175">
        <v>4</v>
      </c>
      <c r="K30" s="175">
        <v>1</v>
      </c>
      <c r="L30" s="176">
        <v>1350</v>
      </c>
      <c r="M30" s="176">
        <v>266.5</v>
      </c>
      <c r="N30" s="176">
        <v>1200</v>
      </c>
      <c r="O30" s="176">
        <v>850</v>
      </c>
      <c r="P30" s="176">
        <v>800</v>
      </c>
      <c r="Q30" s="176">
        <v>850</v>
      </c>
      <c r="R30" s="176">
        <v>600</v>
      </c>
      <c r="S30" s="176">
        <v>80</v>
      </c>
      <c r="T30" s="176">
        <v>400</v>
      </c>
      <c r="U30" s="176">
        <v>30</v>
      </c>
      <c r="V30" s="176">
        <f t="shared" si="0"/>
        <v>29700</v>
      </c>
      <c r="W30" s="176">
        <f t="shared" si="1"/>
        <v>2665</v>
      </c>
      <c r="X30" s="176">
        <f t="shared" si="2"/>
        <v>4800</v>
      </c>
      <c r="Y30" s="176">
        <f t="shared" si="3"/>
        <v>850</v>
      </c>
      <c r="Z30" s="176">
        <f t="shared" si="4"/>
        <v>1600</v>
      </c>
      <c r="AA30" s="176">
        <f t="shared" si="5"/>
        <v>850</v>
      </c>
      <c r="AB30" s="176">
        <f t="shared" si="6"/>
        <v>1200</v>
      </c>
      <c r="AC30" s="176">
        <f t="shared" si="7"/>
        <v>80</v>
      </c>
      <c r="AD30" s="176">
        <f t="shared" si="8"/>
        <v>1600</v>
      </c>
      <c r="AE30" s="176">
        <f t="shared" si="9"/>
        <v>30</v>
      </c>
      <c r="AF30" s="176">
        <f t="shared" si="10"/>
        <v>43375</v>
      </c>
      <c r="AG30" s="174">
        <v>45410</v>
      </c>
    </row>
    <row r="31" spans="1:33">
      <c r="A31" s="174">
        <v>45411</v>
      </c>
      <c r="B31" s="175">
        <v>10</v>
      </c>
      <c r="C31" s="175">
        <v>10</v>
      </c>
      <c r="D31" s="175">
        <v>7</v>
      </c>
      <c r="E31" s="175">
        <v>2</v>
      </c>
      <c r="F31" s="175">
        <v>3</v>
      </c>
      <c r="G31" s="175">
        <v>2</v>
      </c>
      <c r="H31" s="175">
        <v>2</v>
      </c>
      <c r="I31" s="175">
        <v>2</v>
      </c>
      <c r="J31" s="175">
        <v>4</v>
      </c>
      <c r="K31" s="175">
        <v>1</v>
      </c>
      <c r="L31" s="176">
        <v>1350</v>
      </c>
      <c r="M31" s="176">
        <v>266.5</v>
      </c>
      <c r="N31" s="176">
        <v>1200</v>
      </c>
      <c r="O31" s="176">
        <v>850</v>
      </c>
      <c r="P31" s="176">
        <v>800</v>
      </c>
      <c r="Q31" s="176">
        <v>850</v>
      </c>
      <c r="R31" s="176">
        <v>600</v>
      </c>
      <c r="S31" s="176">
        <v>80</v>
      </c>
      <c r="T31" s="176">
        <v>400</v>
      </c>
      <c r="U31" s="176">
        <v>30</v>
      </c>
      <c r="V31" s="176">
        <f t="shared" si="0"/>
        <v>13500</v>
      </c>
      <c r="W31" s="176">
        <f t="shared" si="1"/>
        <v>2665</v>
      </c>
      <c r="X31" s="176">
        <f t="shared" si="2"/>
        <v>8400</v>
      </c>
      <c r="Y31" s="176">
        <f t="shared" si="3"/>
        <v>1700</v>
      </c>
      <c r="Z31" s="176">
        <f t="shared" si="4"/>
        <v>2400</v>
      </c>
      <c r="AA31" s="176">
        <f t="shared" si="5"/>
        <v>1700</v>
      </c>
      <c r="AB31" s="176">
        <f t="shared" si="6"/>
        <v>1200</v>
      </c>
      <c r="AC31" s="176">
        <f t="shared" si="7"/>
        <v>160</v>
      </c>
      <c r="AD31" s="176">
        <f t="shared" si="8"/>
        <v>1600</v>
      </c>
      <c r="AE31" s="176">
        <f t="shared" si="9"/>
        <v>30</v>
      </c>
      <c r="AF31" s="176">
        <f t="shared" si="10"/>
        <v>33355</v>
      </c>
      <c r="AG31" s="174">
        <v>45411</v>
      </c>
    </row>
    <row r="32" spans="1:33">
      <c r="A32" s="174">
        <v>45412</v>
      </c>
      <c r="B32" s="175">
        <v>32</v>
      </c>
      <c r="C32" s="175">
        <v>25</v>
      </c>
      <c r="D32" s="175">
        <v>3</v>
      </c>
      <c r="E32" s="175">
        <v>1</v>
      </c>
      <c r="F32" s="175">
        <v>1</v>
      </c>
      <c r="G32" s="175">
        <v>2</v>
      </c>
      <c r="H32" s="175">
        <v>3</v>
      </c>
      <c r="I32" s="175">
        <v>1</v>
      </c>
      <c r="J32" s="175">
        <v>3</v>
      </c>
      <c r="K32" s="175">
        <v>1</v>
      </c>
      <c r="L32" s="176">
        <v>1350</v>
      </c>
      <c r="M32" s="176">
        <v>266.5</v>
      </c>
      <c r="N32" s="176">
        <v>1200</v>
      </c>
      <c r="O32" s="176">
        <v>850</v>
      </c>
      <c r="P32" s="176">
        <v>800</v>
      </c>
      <c r="Q32" s="176">
        <v>850</v>
      </c>
      <c r="R32" s="176">
        <v>600</v>
      </c>
      <c r="S32" s="176">
        <v>80</v>
      </c>
      <c r="T32" s="176">
        <v>400</v>
      </c>
      <c r="U32" s="176">
        <v>30</v>
      </c>
      <c r="V32" s="176">
        <f t="shared" si="0"/>
        <v>43200</v>
      </c>
      <c r="W32" s="176">
        <f t="shared" si="1"/>
        <v>6662.5</v>
      </c>
      <c r="X32" s="176">
        <f t="shared" si="2"/>
        <v>3600</v>
      </c>
      <c r="Y32" s="176">
        <f t="shared" si="3"/>
        <v>850</v>
      </c>
      <c r="Z32" s="176">
        <f t="shared" si="4"/>
        <v>800</v>
      </c>
      <c r="AA32" s="176">
        <f t="shared" si="5"/>
        <v>1700</v>
      </c>
      <c r="AB32" s="176">
        <f t="shared" si="6"/>
        <v>1800</v>
      </c>
      <c r="AC32" s="176">
        <f t="shared" si="7"/>
        <v>80</v>
      </c>
      <c r="AD32" s="176">
        <f t="shared" si="8"/>
        <v>1200</v>
      </c>
      <c r="AE32" s="176">
        <f t="shared" si="9"/>
        <v>30</v>
      </c>
      <c r="AF32" s="176">
        <f t="shared" si="10"/>
        <v>59922.5</v>
      </c>
      <c r="AG32" s="174">
        <v>45412</v>
      </c>
    </row>
    <row r="33" spans="1:50">
      <c r="A33" s="174">
        <v>45413</v>
      </c>
      <c r="B33" s="175">
        <v>22</v>
      </c>
      <c r="C33" s="175">
        <v>15</v>
      </c>
      <c r="D33" s="175">
        <v>6</v>
      </c>
      <c r="E33" s="175">
        <v>1</v>
      </c>
      <c r="F33" s="175">
        <v>1</v>
      </c>
      <c r="G33" s="175">
        <v>3</v>
      </c>
      <c r="H33" s="175">
        <v>1</v>
      </c>
      <c r="I33" s="175">
        <v>1</v>
      </c>
      <c r="J33" s="175">
        <v>6</v>
      </c>
      <c r="K33" s="175">
        <v>3</v>
      </c>
      <c r="L33" s="176">
        <v>1350</v>
      </c>
      <c r="M33" s="176">
        <v>266.5</v>
      </c>
      <c r="N33" s="176">
        <v>1200</v>
      </c>
      <c r="O33" s="176">
        <v>850</v>
      </c>
      <c r="P33" s="176">
        <v>800</v>
      </c>
      <c r="Q33" s="176">
        <v>850</v>
      </c>
      <c r="R33" s="176">
        <v>600</v>
      </c>
      <c r="S33" s="176">
        <v>80</v>
      </c>
      <c r="T33" s="176">
        <v>400</v>
      </c>
      <c r="U33" s="176">
        <v>30</v>
      </c>
      <c r="V33" s="176">
        <f t="shared" si="0"/>
        <v>29700</v>
      </c>
      <c r="W33" s="176">
        <f t="shared" si="1"/>
        <v>3997.5</v>
      </c>
      <c r="X33" s="176">
        <f t="shared" si="2"/>
        <v>7200</v>
      </c>
      <c r="Y33" s="176">
        <f t="shared" si="3"/>
        <v>850</v>
      </c>
      <c r="Z33" s="176">
        <f t="shared" si="4"/>
        <v>800</v>
      </c>
      <c r="AA33" s="176">
        <f t="shared" si="5"/>
        <v>2550</v>
      </c>
      <c r="AB33" s="176">
        <f t="shared" si="6"/>
        <v>600</v>
      </c>
      <c r="AC33" s="176">
        <f t="shared" si="7"/>
        <v>80</v>
      </c>
      <c r="AD33" s="176">
        <f t="shared" si="8"/>
        <v>2400</v>
      </c>
      <c r="AE33" s="176">
        <f t="shared" si="9"/>
        <v>90</v>
      </c>
      <c r="AF33" s="176">
        <f t="shared" si="10"/>
        <v>48267.5</v>
      </c>
      <c r="AG33" s="174">
        <v>45413</v>
      </c>
    </row>
    <row r="34" spans="1:50">
      <c r="A34" s="174">
        <v>45414</v>
      </c>
      <c r="B34" s="175">
        <v>15</v>
      </c>
      <c r="C34" s="175">
        <v>12</v>
      </c>
      <c r="D34" s="175">
        <v>1</v>
      </c>
      <c r="E34" s="175">
        <v>2</v>
      </c>
      <c r="F34" s="175">
        <v>1</v>
      </c>
      <c r="G34" s="175">
        <v>1</v>
      </c>
      <c r="H34" s="175">
        <v>1</v>
      </c>
      <c r="I34" s="175">
        <v>2</v>
      </c>
      <c r="J34" s="175">
        <v>2</v>
      </c>
      <c r="K34" s="175">
        <v>2</v>
      </c>
      <c r="L34" s="176">
        <v>1350</v>
      </c>
      <c r="M34" s="176">
        <v>266.5</v>
      </c>
      <c r="N34" s="176">
        <v>1200</v>
      </c>
      <c r="O34" s="176">
        <v>850</v>
      </c>
      <c r="P34" s="176">
        <v>800</v>
      </c>
      <c r="Q34" s="176">
        <v>850</v>
      </c>
      <c r="R34" s="176">
        <v>600</v>
      </c>
      <c r="S34" s="176">
        <v>80</v>
      </c>
      <c r="T34" s="176">
        <v>400</v>
      </c>
      <c r="U34" s="176">
        <v>30</v>
      </c>
      <c r="V34" s="176">
        <f t="shared" si="0"/>
        <v>20250</v>
      </c>
      <c r="W34" s="176">
        <f t="shared" si="1"/>
        <v>3198</v>
      </c>
      <c r="X34" s="176">
        <f t="shared" si="2"/>
        <v>1200</v>
      </c>
      <c r="Y34" s="176">
        <f t="shared" si="3"/>
        <v>1700</v>
      </c>
      <c r="Z34" s="176">
        <f t="shared" si="4"/>
        <v>800</v>
      </c>
      <c r="AA34" s="176">
        <f t="shared" si="5"/>
        <v>850</v>
      </c>
      <c r="AB34" s="176">
        <f t="shared" si="6"/>
        <v>600</v>
      </c>
      <c r="AC34" s="176">
        <f t="shared" si="7"/>
        <v>160</v>
      </c>
      <c r="AD34" s="176">
        <f t="shared" si="8"/>
        <v>800</v>
      </c>
      <c r="AE34" s="176">
        <f t="shared" si="9"/>
        <v>60</v>
      </c>
      <c r="AF34" s="176">
        <f t="shared" si="10"/>
        <v>29618</v>
      </c>
      <c r="AG34" s="174">
        <v>45414</v>
      </c>
    </row>
    <row r="35" spans="1:50">
      <c r="A35" s="174">
        <v>45415</v>
      </c>
      <c r="B35" s="175">
        <v>8</v>
      </c>
      <c r="C35" s="175">
        <v>1</v>
      </c>
      <c r="D35" s="175">
        <v>2</v>
      </c>
      <c r="E35" s="175">
        <v>2</v>
      </c>
      <c r="F35" s="175">
        <v>2</v>
      </c>
      <c r="G35" s="175">
        <v>1</v>
      </c>
      <c r="H35" s="175">
        <v>1</v>
      </c>
      <c r="I35" s="175">
        <v>1</v>
      </c>
      <c r="J35" s="175">
        <v>1</v>
      </c>
      <c r="K35" s="175">
        <v>2</v>
      </c>
      <c r="L35" s="176">
        <v>1350</v>
      </c>
      <c r="M35" s="176">
        <v>266.5</v>
      </c>
      <c r="N35" s="176">
        <v>1200</v>
      </c>
      <c r="O35" s="176">
        <v>850</v>
      </c>
      <c r="P35" s="176">
        <v>800</v>
      </c>
      <c r="Q35" s="176">
        <v>850</v>
      </c>
      <c r="R35" s="176">
        <v>600</v>
      </c>
      <c r="S35" s="176">
        <v>80</v>
      </c>
      <c r="T35" s="176">
        <v>400</v>
      </c>
      <c r="U35" s="176">
        <v>30</v>
      </c>
      <c r="V35" s="176">
        <f t="shared" si="0"/>
        <v>10800</v>
      </c>
      <c r="W35" s="176">
        <f t="shared" si="1"/>
        <v>266.5</v>
      </c>
      <c r="X35" s="176">
        <f t="shared" si="2"/>
        <v>2400</v>
      </c>
      <c r="Y35" s="176">
        <f t="shared" si="3"/>
        <v>1700</v>
      </c>
      <c r="Z35" s="176">
        <f t="shared" si="4"/>
        <v>1600</v>
      </c>
      <c r="AA35" s="176">
        <f t="shared" si="5"/>
        <v>850</v>
      </c>
      <c r="AB35" s="176">
        <f t="shared" si="6"/>
        <v>600</v>
      </c>
      <c r="AC35" s="176">
        <f t="shared" si="7"/>
        <v>80</v>
      </c>
      <c r="AD35" s="176">
        <f t="shared" si="8"/>
        <v>400</v>
      </c>
      <c r="AE35" s="176">
        <f t="shared" si="9"/>
        <v>60</v>
      </c>
      <c r="AF35" s="176">
        <f t="shared" ref="AF35:AF66" si="11">SUM(V35:AE35)</f>
        <v>18756.5</v>
      </c>
      <c r="AG35" s="174">
        <v>45415</v>
      </c>
    </row>
    <row r="36" spans="1:50">
      <c r="A36" s="174">
        <v>45416</v>
      </c>
      <c r="B36" s="175">
        <v>6</v>
      </c>
      <c r="C36" s="175">
        <v>4</v>
      </c>
      <c r="D36" s="175">
        <v>4</v>
      </c>
      <c r="E36" s="175">
        <v>3</v>
      </c>
      <c r="F36" s="175">
        <v>1</v>
      </c>
      <c r="G36" s="175">
        <v>1</v>
      </c>
      <c r="H36" s="175">
        <v>2</v>
      </c>
      <c r="I36" s="175">
        <v>2</v>
      </c>
      <c r="J36" s="175">
        <v>4</v>
      </c>
      <c r="K36" s="175">
        <v>2</v>
      </c>
      <c r="L36" s="176">
        <v>1350</v>
      </c>
      <c r="M36" s="176">
        <v>266.5</v>
      </c>
      <c r="N36" s="176">
        <v>1200</v>
      </c>
      <c r="O36" s="176">
        <v>850</v>
      </c>
      <c r="P36" s="176">
        <v>800</v>
      </c>
      <c r="Q36" s="176">
        <v>850</v>
      </c>
      <c r="R36" s="176">
        <v>600</v>
      </c>
      <c r="S36" s="176">
        <v>100</v>
      </c>
      <c r="T36" s="176">
        <v>400</v>
      </c>
      <c r="U36" s="176">
        <v>30</v>
      </c>
      <c r="V36" s="176">
        <f t="shared" si="0"/>
        <v>8100</v>
      </c>
      <c r="W36" s="176">
        <f t="shared" si="1"/>
        <v>1066</v>
      </c>
      <c r="X36" s="176">
        <f t="shared" si="2"/>
        <v>4800</v>
      </c>
      <c r="Y36" s="176">
        <f t="shared" si="3"/>
        <v>2550</v>
      </c>
      <c r="Z36" s="176">
        <f t="shared" si="4"/>
        <v>800</v>
      </c>
      <c r="AA36" s="176">
        <f t="shared" si="5"/>
        <v>850</v>
      </c>
      <c r="AB36" s="176">
        <f t="shared" si="6"/>
        <v>1200</v>
      </c>
      <c r="AC36" s="176">
        <f t="shared" si="7"/>
        <v>200</v>
      </c>
      <c r="AD36" s="176">
        <f t="shared" si="8"/>
        <v>1600</v>
      </c>
      <c r="AE36" s="176">
        <f t="shared" si="9"/>
        <v>60</v>
      </c>
      <c r="AF36" s="176">
        <f t="shared" si="11"/>
        <v>21226</v>
      </c>
      <c r="AG36" s="174">
        <v>45416</v>
      </c>
      <c r="AT36" s="1"/>
      <c r="AU36" s="1"/>
      <c r="AV36" s="1"/>
      <c r="AW36" s="1"/>
      <c r="AX36" s="1"/>
    </row>
    <row r="37" spans="1:50">
      <c r="A37" s="174">
        <v>45417</v>
      </c>
      <c r="B37" s="175">
        <v>8</v>
      </c>
      <c r="C37" s="175">
        <v>9</v>
      </c>
      <c r="D37" s="175">
        <v>7</v>
      </c>
      <c r="E37" s="175">
        <v>1</v>
      </c>
      <c r="F37" s="175">
        <v>1</v>
      </c>
      <c r="G37" s="175">
        <v>2</v>
      </c>
      <c r="H37" s="175">
        <v>1</v>
      </c>
      <c r="I37" s="175">
        <v>1</v>
      </c>
      <c r="J37" s="175">
        <v>4</v>
      </c>
      <c r="K37" s="175">
        <v>2</v>
      </c>
      <c r="L37" s="176">
        <v>1350</v>
      </c>
      <c r="M37" s="176">
        <v>266.5</v>
      </c>
      <c r="N37" s="176">
        <v>1200</v>
      </c>
      <c r="O37" s="176">
        <v>850</v>
      </c>
      <c r="P37" s="176">
        <v>800</v>
      </c>
      <c r="Q37" s="176">
        <v>850</v>
      </c>
      <c r="R37" s="176">
        <v>600</v>
      </c>
      <c r="S37" s="176">
        <v>100</v>
      </c>
      <c r="T37" s="176">
        <v>400</v>
      </c>
      <c r="U37" s="176">
        <v>30</v>
      </c>
      <c r="V37" s="176">
        <f t="shared" si="0"/>
        <v>10800</v>
      </c>
      <c r="W37" s="176">
        <f t="shared" si="1"/>
        <v>2398.5</v>
      </c>
      <c r="X37" s="176">
        <f t="shared" si="2"/>
        <v>8400</v>
      </c>
      <c r="Y37" s="176">
        <f t="shared" si="3"/>
        <v>850</v>
      </c>
      <c r="Z37" s="176">
        <f t="shared" si="4"/>
        <v>800</v>
      </c>
      <c r="AA37" s="176">
        <f t="shared" si="5"/>
        <v>1700</v>
      </c>
      <c r="AB37" s="176">
        <f t="shared" si="6"/>
        <v>600</v>
      </c>
      <c r="AC37" s="176">
        <f t="shared" si="7"/>
        <v>100</v>
      </c>
      <c r="AD37" s="176">
        <f t="shared" si="8"/>
        <v>1600</v>
      </c>
      <c r="AE37" s="176">
        <f t="shared" si="9"/>
        <v>60</v>
      </c>
      <c r="AF37" s="176">
        <f t="shared" si="11"/>
        <v>27308.5</v>
      </c>
      <c r="AG37" s="174">
        <v>45417</v>
      </c>
    </row>
    <row r="38" spans="1:50">
      <c r="A38" s="174">
        <v>45418</v>
      </c>
      <c r="B38" s="175">
        <v>4</v>
      </c>
      <c r="C38" s="175">
        <v>8</v>
      </c>
      <c r="D38" s="175">
        <v>3</v>
      </c>
      <c r="E38" s="175">
        <v>2</v>
      </c>
      <c r="F38" s="175">
        <v>2</v>
      </c>
      <c r="G38" s="175">
        <v>1</v>
      </c>
      <c r="H38" s="175">
        <v>4</v>
      </c>
      <c r="I38" s="175">
        <v>4</v>
      </c>
      <c r="J38" s="175">
        <v>2</v>
      </c>
      <c r="K38" s="175">
        <v>1</v>
      </c>
      <c r="L38" s="176">
        <v>1350</v>
      </c>
      <c r="M38" s="176">
        <v>266.5</v>
      </c>
      <c r="N38" s="176">
        <v>1200</v>
      </c>
      <c r="O38" s="176">
        <v>850</v>
      </c>
      <c r="P38" s="176">
        <v>800</v>
      </c>
      <c r="Q38" s="176">
        <v>850</v>
      </c>
      <c r="R38" s="176">
        <v>600</v>
      </c>
      <c r="S38" s="176">
        <v>100</v>
      </c>
      <c r="T38" s="176">
        <v>400</v>
      </c>
      <c r="U38" s="176">
        <v>30</v>
      </c>
      <c r="V38" s="176">
        <f t="shared" si="0"/>
        <v>5400</v>
      </c>
      <c r="W38" s="176">
        <f t="shared" si="1"/>
        <v>2132</v>
      </c>
      <c r="X38" s="176">
        <f t="shared" si="2"/>
        <v>3600</v>
      </c>
      <c r="Y38" s="176">
        <f t="shared" si="3"/>
        <v>1700</v>
      </c>
      <c r="Z38" s="176">
        <f t="shared" si="4"/>
        <v>1600</v>
      </c>
      <c r="AA38" s="176">
        <f t="shared" si="5"/>
        <v>850</v>
      </c>
      <c r="AB38" s="176">
        <f t="shared" si="6"/>
        <v>2400</v>
      </c>
      <c r="AC38" s="176">
        <f t="shared" si="7"/>
        <v>400</v>
      </c>
      <c r="AD38" s="176">
        <f t="shared" si="8"/>
        <v>800</v>
      </c>
      <c r="AE38" s="176">
        <f t="shared" si="9"/>
        <v>30</v>
      </c>
      <c r="AF38" s="176">
        <f t="shared" si="11"/>
        <v>18912</v>
      </c>
      <c r="AG38" s="174">
        <v>45418</v>
      </c>
      <c r="AT38" s="1"/>
      <c r="AV38" s="27"/>
      <c r="AX38" s="27"/>
    </row>
    <row r="39" spans="1:50">
      <c r="A39" s="174">
        <v>45419</v>
      </c>
      <c r="B39" s="175">
        <v>15</v>
      </c>
      <c r="C39" s="175">
        <v>15</v>
      </c>
      <c r="D39" s="175">
        <v>6</v>
      </c>
      <c r="E39" s="175">
        <v>3</v>
      </c>
      <c r="F39" s="175">
        <v>2</v>
      </c>
      <c r="G39" s="175">
        <v>4</v>
      </c>
      <c r="H39" s="175">
        <v>2</v>
      </c>
      <c r="I39" s="175">
        <v>2</v>
      </c>
      <c r="J39" s="175">
        <v>2</v>
      </c>
      <c r="K39" s="175">
        <v>1</v>
      </c>
      <c r="L39" s="176">
        <v>1350</v>
      </c>
      <c r="M39" s="176">
        <v>266.5</v>
      </c>
      <c r="N39" s="176">
        <v>1200</v>
      </c>
      <c r="O39" s="176">
        <v>850</v>
      </c>
      <c r="P39" s="176">
        <v>800</v>
      </c>
      <c r="Q39" s="176">
        <v>850</v>
      </c>
      <c r="R39" s="176">
        <v>600</v>
      </c>
      <c r="S39" s="176">
        <v>100</v>
      </c>
      <c r="T39" s="176">
        <v>400</v>
      </c>
      <c r="U39" s="176">
        <v>30</v>
      </c>
      <c r="V39" s="176">
        <f t="shared" si="0"/>
        <v>20250</v>
      </c>
      <c r="W39" s="176">
        <f t="shared" si="1"/>
        <v>3997.5</v>
      </c>
      <c r="X39" s="176">
        <f t="shared" si="2"/>
        <v>7200</v>
      </c>
      <c r="Y39" s="176">
        <f t="shared" si="3"/>
        <v>2550</v>
      </c>
      <c r="Z39" s="176">
        <f t="shared" si="4"/>
        <v>1600</v>
      </c>
      <c r="AA39" s="176">
        <f t="shared" si="5"/>
        <v>3400</v>
      </c>
      <c r="AB39" s="176">
        <f t="shared" si="6"/>
        <v>1200</v>
      </c>
      <c r="AC39" s="176">
        <f t="shared" si="7"/>
        <v>200</v>
      </c>
      <c r="AD39" s="176">
        <f t="shared" si="8"/>
        <v>800</v>
      </c>
      <c r="AE39" s="176">
        <f t="shared" si="9"/>
        <v>30</v>
      </c>
      <c r="AF39" s="176">
        <f t="shared" si="11"/>
        <v>41227.5</v>
      </c>
      <c r="AG39" s="174">
        <v>45419</v>
      </c>
      <c r="AT39" s="1"/>
      <c r="AV39" s="27"/>
      <c r="AX39" s="27"/>
    </row>
    <row r="40" spans="1:50">
      <c r="A40" s="174">
        <v>45420</v>
      </c>
      <c r="B40" s="175">
        <v>26</v>
      </c>
      <c r="C40" s="175">
        <v>10</v>
      </c>
      <c r="D40" s="175">
        <v>2</v>
      </c>
      <c r="E40" s="175">
        <v>4</v>
      </c>
      <c r="F40" s="175">
        <v>3</v>
      </c>
      <c r="G40" s="175">
        <v>2</v>
      </c>
      <c r="H40" s="175">
        <v>1</v>
      </c>
      <c r="I40" s="175">
        <v>1</v>
      </c>
      <c r="J40" s="175">
        <v>1</v>
      </c>
      <c r="K40" s="175">
        <v>2</v>
      </c>
      <c r="L40" s="176">
        <v>1350</v>
      </c>
      <c r="M40" s="176">
        <v>266.5</v>
      </c>
      <c r="N40" s="176">
        <v>1200</v>
      </c>
      <c r="O40" s="176">
        <v>850</v>
      </c>
      <c r="P40" s="176">
        <v>800</v>
      </c>
      <c r="Q40" s="176">
        <v>850</v>
      </c>
      <c r="R40" s="176">
        <v>600</v>
      </c>
      <c r="S40" s="176">
        <v>93.332999999999998</v>
      </c>
      <c r="T40" s="176">
        <v>400</v>
      </c>
      <c r="U40" s="176">
        <v>35</v>
      </c>
      <c r="V40" s="176">
        <f t="shared" ref="V40:V71" si="12">B40*L40</f>
        <v>35100</v>
      </c>
      <c r="W40" s="176">
        <f t="shared" ref="W40:W71" si="13">C40*M40</f>
        <v>2665</v>
      </c>
      <c r="X40" s="176">
        <f t="shared" ref="X40:X71" si="14">D40*N40</f>
        <v>2400</v>
      </c>
      <c r="Y40" s="176">
        <f t="shared" ref="Y40:Y71" si="15">E40*O40</f>
        <v>3400</v>
      </c>
      <c r="Z40" s="176">
        <f t="shared" ref="Z40:Z71" si="16">F40*P40</f>
        <v>2400</v>
      </c>
      <c r="AA40" s="176">
        <f t="shared" ref="AA40:AA71" si="17">G40*Q40</f>
        <v>1700</v>
      </c>
      <c r="AB40" s="176">
        <f t="shared" ref="AB40:AB71" si="18">H40*R40</f>
        <v>600</v>
      </c>
      <c r="AC40" s="176">
        <v>280</v>
      </c>
      <c r="AD40" s="176">
        <f t="shared" ref="AD40:AD71" si="19">J40*T40</f>
        <v>400</v>
      </c>
      <c r="AE40" s="176">
        <f t="shared" ref="AE40:AE71" si="20">K40*U40</f>
        <v>70</v>
      </c>
      <c r="AF40" s="176">
        <f t="shared" si="11"/>
        <v>49015</v>
      </c>
      <c r="AG40" s="174">
        <v>45420</v>
      </c>
      <c r="AT40" s="1"/>
      <c r="AV40" s="27"/>
      <c r="AX40" s="27"/>
    </row>
    <row r="41" spans="1:50">
      <c r="A41" s="174">
        <v>45421</v>
      </c>
      <c r="B41" s="175">
        <v>4</v>
      </c>
      <c r="C41" s="175">
        <v>21</v>
      </c>
      <c r="D41" s="175">
        <v>3</v>
      </c>
      <c r="E41" s="175">
        <v>2</v>
      </c>
      <c r="F41" s="175">
        <v>1</v>
      </c>
      <c r="G41" s="175">
        <v>1</v>
      </c>
      <c r="H41" s="175">
        <v>2</v>
      </c>
      <c r="I41" s="175">
        <v>2</v>
      </c>
      <c r="J41" s="175">
        <v>3</v>
      </c>
      <c r="K41" s="175">
        <v>3</v>
      </c>
      <c r="L41" s="176">
        <v>1350</v>
      </c>
      <c r="M41" s="176">
        <v>266.5</v>
      </c>
      <c r="N41" s="176">
        <v>1200</v>
      </c>
      <c r="O41" s="176">
        <v>850</v>
      </c>
      <c r="P41" s="176">
        <v>800</v>
      </c>
      <c r="Q41" s="176">
        <v>850</v>
      </c>
      <c r="R41" s="176">
        <v>600</v>
      </c>
      <c r="S41" s="176">
        <v>80</v>
      </c>
      <c r="T41" s="176">
        <v>400</v>
      </c>
      <c r="U41" s="176">
        <v>30</v>
      </c>
      <c r="V41" s="176">
        <f t="shared" si="12"/>
        <v>5400</v>
      </c>
      <c r="W41" s="176">
        <f t="shared" si="13"/>
        <v>5596.5</v>
      </c>
      <c r="X41" s="176">
        <f t="shared" si="14"/>
        <v>3600</v>
      </c>
      <c r="Y41" s="176">
        <f t="shared" si="15"/>
        <v>1700</v>
      </c>
      <c r="Z41" s="176">
        <f t="shared" si="16"/>
        <v>800</v>
      </c>
      <c r="AA41" s="176">
        <f t="shared" si="17"/>
        <v>850</v>
      </c>
      <c r="AB41" s="176">
        <f t="shared" si="18"/>
        <v>1200</v>
      </c>
      <c r="AC41" s="176">
        <f t="shared" ref="AC41:AC52" si="21">I41*S41</f>
        <v>160</v>
      </c>
      <c r="AD41" s="176">
        <f t="shared" si="19"/>
        <v>1200</v>
      </c>
      <c r="AE41" s="176">
        <f t="shared" si="20"/>
        <v>90</v>
      </c>
      <c r="AF41" s="176">
        <f t="shared" si="11"/>
        <v>20596.5</v>
      </c>
      <c r="AG41" s="174">
        <v>45421</v>
      </c>
      <c r="AT41" s="1"/>
      <c r="AV41" s="27"/>
      <c r="AX41" s="27"/>
    </row>
    <row r="42" spans="1:50">
      <c r="A42" s="174">
        <v>45422</v>
      </c>
      <c r="B42" s="175">
        <v>7</v>
      </c>
      <c r="C42" s="175">
        <v>8</v>
      </c>
      <c r="D42" s="175">
        <v>1</v>
      </c>
      <c r="E42" s="175">
        <v>2</v>
      </c>
      <c r="F42" s="175">
        <v>2</v>
      </c>
      <c r="G42" s="175">
        <v>2</v>
      </c>
      <c r="H42" s="175">
        <v>1</v>
      </c>
      <c r="I42" s="175">
        <v>1</v>
      </c>
      <c r="J42" s="175">
        <v>5</v>
      </c>
      <c r="K42" s="175">
        <v>1</v>
      </c>
      <c r="L42" s="176">
        <v>1350</v>
      </c>
      <c r="M42" s="176">
        <v>266.5</v>
      </c>
      <c r="N42" s="176">
        <v>1200</v>
      </c>
      <c r="O42" s="176">
        <v>850</v>
      </c>
      <c r="P42" s="176">
        <v>800</v>
      </c>
      <c r="Q42" s="176">
        <v>850</v>
      </c>
      <c r="R42" s="176">
        <v>600</v>
      </c>
      <c r="S42" s="176">
        <v>80</v>
      </c>
      <c r="T42" s="176">
        <v>400</v>
      </c>
      <c r="U42" s="176">
        <v>30</v>
      </c>
      <c r="V42" s="176">
        <f t="shared" si="12"/>
        <v>9450</v>
      </c>
      <c r="W42" s="176">
        <f t="shared" si="13"/>
        <v>2132</v>
      </c>
      <c r="X42" s="176">
        <f t="shared" si="14"/>
        <v>1200</v>
      </c>
      <c r="Y42" s="176">
        <f t="shared" si="15"/>
        <v>1700</v>
      </c>
      <c r="Z42" s="176">
        <f t="shared" si="16"/>
        <v>1600</v>
      </c>
      <c r="AA42" s="176">
        <f t="shared" si="17"/>
        <v>1700</v>
      </c>
      <c r="AB42" s="176">
        <f t="shared" si="18"/>
        <v>600</v>
      </c>
      <c r="AC42" s="176">
        <f t="shared" si="21"/>
        <v>80</v>
      </c>
      <c r="AD42" s="176">
        <f t="shared" si="19"/>
        <v>2000</v>
      </c>
      <c r="AE42" s="176">
        <f t="shared" si="20"/>
        <v>30</v>
      </c>
      <c r="AF42" s="176">
        <f t="shared" si="11"/>
        <v>20492</v>
      </c>
      <c r="AG42" s="174">
        <v>45422</v>
      </c>
      <c r="AT42" s="1"/>
      <c r="AV42" s="27"/>
      <c r="AX42" s="27"/>
    </row>
    <row r="43" spans="1:50">
      <c r="A43" s="174">
        <v>45423</v>
      </c>
      <c r="B43" s="175">
        <v>16</v>
      </c>
      <c r="C43" s="175">
        <v>5</v>
      </c>
      <c r="D43" s="175">
        <v>2</v>
      </c>
      <c r="E43" s="175">
        <v>3</v>
      </c>
      <c r="F43" s="175">
        <v>2</v>
      </c>
      <c r="G43" s="175">
        <v>1</v>
      </c>
      <c r="H43" s="175">
        <v>1</v>
      </c>
      <c r="I43" s="175">
        <v>1</v>
      </c>
      <c r="J43" s="175">
        <v>3</v>
      </c>
      <c r="K43" s="175">
        <v>1</v>
      </c>
      <c r="L43" s="176">
        <v>1350</v>
      </c>
      <c r="M43" s="176">
        <v>266.5</v>
      </c>
      <c r="N43" s="176">
        <v>1200</v>
      </c>
      <c r="O43" s="176">
        <v>850</v>
      </c>
      <c r="P43" s="176">
        <v>800</v>
      </c>
      <c r="Q43" s="176">
        <v>850</v>
      </c>
      <c r="R43" s="176">
        <v>600</v>
      </c>
      <c r="S43" s="176">
        <v>80</v>
      </c>
      <c r="T43" s="176">
        <v>400</v>
      </c>
      <c r="U43" s="176">
        <v>30</v>
      </c>
      <c r="V43" s="176">
        <f t="shared" si="12"/>
        <v>21600</v>
      </c>
      <c r="W43" s="176">
        <f t="shared" si="13"/>
        <v>1332.5</v>
      </c>
      <c r="X43" s="176">
        <f t="shared" si="14"/>
        <v>2400</v>
      </c>
      <c r="Y43" s="176">
        <f t="shared" si="15"/>
        <v>2550</v>
      </c>
      <c r="Z43" s="176">
        <f t="shared" si="16"/>
        <v>1600</v>
      </c>
      <c r="AA43" s="176">
        <f t="shared" si="17"/>
        <v>850</v>
      </c>
      <c r="AB43" s="176">
        <f t="shared" si="18"/>
        <v>600</v>
      </c>
      <c r="AC43" s="176">
        <f t="shared" si="21"/>
        <v>80</v>
      </c>
      <c r="AD43" s="176">
        <f t="shared" si="19"/>
        <v>1200</v>
      </c>
      <c r="AE43" s="176">
        <f t="shared" si="20"/>
        <v>30</v>
      </c>
      <c r="AF43" s="176">
        <f t="shared" si="11"/>
        <v>32242.5</v>
      </c>
      <c r="AG43" s="174">
        <v>45423</v>
      </c>
      <c r="AT43" s="1"/>
      <c r="AV43" s="27"/>
      <c r="AX43" s="27"/>
    </row>
    <row r="44" spans="1:50">
      <c r="A44" s="174">
        <v>45424</v>
      </c>
      <c r="B44" s="175">
        <v>4</v>
      </c>
      <c r="C44" s="175">
        <v>1</v>
      </c>
      <c r="D44" s="175">
        <v>4</v>
      </c>
      <c r="E44" s="175">
        <v>1</v>
      </c>
      <c r="F44" s="175">
        <v>3</v>
      </c>
      <c r="G44" s="175">
        <v>1</v>
      </c>
      <c r="H44" s="175">
        <v>1</v>
      </c>
      <c r="I44" s="175">
        <v>1</v>
      </c>
      <c r="J44" s="175">
        <v>4</v>
      </c>
      <c r="K44" s="175">
        <v>1</v>
      </c>
      <c r="L44" s="176">
        <v>1350</v>
      </c>
      <c r="M44" s="176">
        <v>266.5</v>
      </c>
      <c r="N44" s="176">
        <v>1200</v>
      </c>
      <c r="O44" s="176">
        <v>850</v>
      </c>
      <c r="P44" s="176">
        <v>800</v>
      </c>
      <c r="Q44" s="176">
        <v>850</v>
      </c>
      <c r="R44" s="176">
        <v>600</v>
      </c>
      <c r="S44" s="176">
        <v>80</v>
      </c>
      <c r="T44" s="176">
        <v>400</v>
      </c>
      <c r="U44" s="176">
        <v>30</v>
      </c>
      <c r="V44" s="176">
        <f t="shared" si="12"/>
        <v>5400</v>
      </c>
      <c r="W44" s="176">
        <f t="shared" si="13"/>
        <v>266.5</v>
      </c>
      <c r="X44" s="176">
        <f t="shared" si="14"/>
        <v>4800</v>
      </c>
      <c r="Y44" s="176">
        <f t="shared" si="15"/>
        <v>850</v>
      </c>
      <c r="Z44" s="176">
        <f t="shared" si="16"/>
        <v>2400</v>
      </c>
      <c r="AA44" s="176">
        <f t="shared" si="17"/>
        <v>850</v>
      </c>
      <c r="AB44" s="176">
        <f t="shared" si="18"/>
        <v>600</v>
      </c>
      <c r="AC44" s="176">
        <f t="shared" si="21"/>
        <v>80</v>
      </c>
      <c r="AD44" s="176">
        <f t="shared" si="19"/>
        <v>1600</v>
      </c>
      <c r="AE44" s="176">
        <f t="shared" si="20"/>
        <v>30</v>
      </c>
      <c r="AF44" s="176">
        <f t="shared" si="11"/>
        <v>16876.5</v>
      </c>
      <c r="AG44" s="174">
        <v>45424</v>
      </c>
      <c r="AT44" s="1"/>
      <c r="AV44" s="27"/>
      <c r="AX44" s="27"/>
    </row>
    <row r="45" spans="1:50">
      <c r="A45" s="174">
        <v>45425</v>
      </c>
      <c r="B45" s="175">
        <v>5</v>
      </c>
      <c r="C45" s="175">
        <v>10</v>
      </c>
      <c r="D45" s="175">
        <v>1</v>
      </c>
      <c r="E45" s="175">
        <v>2</v>
      </c>
      <c r="F45" s="175">
        <v>1</v>
      </c>
      <c r="G45" s="175">
        <v>1</v>
      </c>
      <c r="H45" s="175">
        <v>2</v>
      </c>
      <c r="I45" s="175">
        <v>2</v>
      </c>
      <c r="J45" s="175">
        <v>3</v>
      </c>
      <c r="K45" s="175">
        <v>2</v>
      </c>
      <c r="L45" s="176">
        <v>1350</v>
      </c>
      <c r="M45" s="176">
        <v>266.5</v>
      </c>
      <c r="N45" s="176">
        <v>1200</v>
      </c>
      <c r="O45" s="176">
        <v>850</v>
      </c>
      <c r="P45" s="176">
        <v>800</v>
      </c>
      <c r="Q45" s="176">
        <v>850</v>
      </c>
      <c r="R45" s="176">
        <v>600</v>
      </c>
      <c r="S45" s="176">
        <v>80</v>
      </c>
      <c r="T45" s="176">
        <v>400</v>
      </c>
      <c r="U45" s="176">
        <v>30</v>
      </c>
      <c r="V45" s="176">
        <f t="shared" si="12"/>
        <v>6750</v>
      </c>
      <c r="W45" s="176">
        <f t="shared" si="13"/>
        <v>2665</v>
      </c>
      <c r="X45" s="176">
        <f t="shared" si="14"/>
        <v>1200</v>
      </c>
      <c r="Y45" s="176">
        <f t="shared" si="15"/>
        <v>1700</v>
      </c>
      <c r="Z45" s="176">
        <f t="shared" si="16"/>
        <v>800</v>
      </c>
      <c r="AA45" s="176">
        <f t="shared" si="17"/>
        <v>850</v>
      </c>
      <c r="AB45" s="176">
        <f t="shared" si="18"/>
        <v>1200</v>
      </c>
      <c r="AC45" s="176">
        <f t="shared" si="21"/>
        <v>160</v>
      </c>
      <c r="AD45" s="176">
        <f t="shared" si="19"/>
        <v>1200</v>
      </c>
      <c r="AE45" s="176">
        <f t="shared" si="20"/>
        <v>60</v>
      </c>
      <c r="AF45" s="176">
        <f t="shared" si="11"/>
        <v>16585</v>
      </c>
      <c r="AG45" s="174">
        <v>45425</v>
      </c>
      <c r="AT45" s="1"/>
      <c r="AV45" s="27"/>
      <c r="AX45" s="27"/>
    </row>
    <row r="46" spans="1:50">
      <c r="A46" s="174">
        <v>45426</v>
      </c>
      <c r="B46" s="175">
        <v>5</v>
      </c>
      <c r="C46" s="175">
        <v>5</v>
      </c>
      <c r="D46" s="175">
        <v>1</v>
      </c>
      <c r="E46" s="175">
        <v>3</v>
      </c>
      <c r="F46" s="175">
        <v>1</v>
      </c>
      <c r="G46" s="175">
        <v>2</v>
      </c>
      <c r="H46" s="175">
        <v>1</v>
      </c>
      <c r="I46" s="175">
        <v>1</v>
      </c>
      <c r="J46" s="175">
        <v>2</v>
      </c>
      <c r="K46" s="175">
        <v>3</v>
      </c>
      <c r="L46" s="176">
        <v>1350</v>
      </c>
      <c r="M46" s="176">
        <v>266.5</v>
      </c>
      <c r="N46" s="176">
        <v>1200</v>
      </c>
      <c r="O46" s="176">
        <v>850</v>
      </c>
      <c r="P46" s="176">
        <v>800</v>
      </c>
      <c r="Q46" s="176">
        <v>850</v>
      </c>
      <c r="R46" s="176">
        <v>600</v>
      </c>
      <c r="S46" s="176">
        <v>100</v>
      </c>
      <c r="T46" s="176">
        <v>400</v>
      </c>
      <c r="U46" s="176">
        <v>30</v>
      </c>
      <c r="V46" s="176">
        <f t="shared" si="12"/>
        <v>6750</v>
      </c>
      <c r="W46" s="176">
        <f t="shared" si="13"/>
        <v>1332.5</v>
      </c>
      <c r="X46" s="176">
        <f t="shared" si="14"/>
        <v>1200</v>
      </c>
      <c r="Y46" s="176">
        <f t="shared" si="15"/>
        <v>2550</v>
      </c>
      <c r="Z46" s="176">
        <f t="shared" si="16"/>
        <v>800</v>
      </c>
      <c r="AA46" s="176">
        <f t="shared" si="17"/>
        <v>1700</v>
      </c>
      <c r="AB46" s="176">
        <f t="shared" si="18"/>
        <v>600</v>
      </c>
      <c r="AC46" s="176">
        <f t="shared" si="21"/>
        <v>100</v>
      </c>
      <c r="AD46" s="176">
        <f t="shared" si="19"/>
        <v>800</v>
      </c>
      <c r="AE46" s="176">
        <f t="shared" si="20"/>
        <v>90</v>
      </c>
      <c r="AF46" s="176">
        <f t="shared" si="11"/>
        <v>15922.5</v>
      </c>
      <c r="AG46" s="174">
        <v>45426</v>
      </c>
      <c r="AQ46" s="59"/>
      <c r="AR46" s="59"/>
      <c r="AT46" s="1"/>
      <c r="AV46" s="27"/>
      <c r="AX46" s="27"/>
    </row>
    <row r="47" spans="1:50">
      <c r="A47" s="174">
        <v>45427</v>
      </c>
      <c r="B47" s="175">
        <v>2</v>
      </c>
      <c r="C47" s="175">
        <v>10</v>
      </c>
      <c r="D47" s="175">
        <v>3</v>
      </c>
      <c r="E47" s="175">
        <v>4</v>
      </c>
      <c r="F47" s="175">
        <v>1</v>
      </c>
      <c r="G47" s="175">
        <v>1</v>
      </c>
      <c r="H47" s="175">
        <v>1</v>
      </c>
      <c r="I47" s="175">
        <v>1</v>
      </c>
      <c r="J47" s="175">
        <v>2</v>
      </c>
      <c r="K47" s="175">
        <v>1</v>
      </c>
      <c r="L47" s="176">
        <v>1350</v>
      </c>
      <c r="M47" s="176">
        <v>266.5</v>
      </c>
      <c r="N47" s="176">
        <v>1200</v>
      </c>
      <c r="O47" s="176">
        <v>850</v>
      </c>
      <c r="P47" s="176">
        <v>800</v>
      </c>
      <c r="Q47" s="176">
        <v>850</v>
      </c>
      <c r="R47" s="176">
        <v>600</v>
      </c>
      <c r="S47" s="176">
        <v>80</v>
      </c>
      <c r="T47" s="176">
        <v>400</v>
      </c>
      <c r="U47" s="176">
        <v>30</v>
      </c>
      <c r="V47" s="176">
        <f t="shared" si="12"/>
        <v>2700</v>
      </c>
      <c r="W47" s="176">
        <f t="shared" si="13"/>
        <v>2665</v>
      </c>
      <c r="X47" s="176">
        <f t="shared" si="14"/>
        <v>3600</v>
      </c>
      <c r="Y47" s="176">
        <f t="shared" si="15"/>
        <v>3400</v>
      </c>
      <c r="Z47" s="176">
        <f t="shared" si="16"/>
        <v>800</v>
      </c>
      <c r="AA47" s="176">
        <f t="shared" si="17"/>
        <v>850</v>
      </c>
      <c r="AB47" s="176">
        <f t="shared" si="18"/>
        <v>600</v>
      </c>
      <c r="AC47" s="176">
        <f t="shared" si="21"/>
        <v>80</v>
      </c>
      <c r="AD47" s="176">
        <f t="shared" si="19"/>
        <v>800</v>
      </c>
      <c r="AE47" s="176">
        <f t="shared" si="20"/>
        <v>30</v>
      </c>
      <c r="AF47" s="176">
        <f t="shared" si="11"/>
        <v>15525</v>
      </c>
      <c r="AG47" s="174">
        <v>45427</v>
      </c>
      <c r="AQ47"/>
      <c r="AR47"/>
    </row>
    <row r="48" spans="1:50">
      <c r="A48" s="174">
        <v>45428</v>
      </c>
      <c r="B48" s="175">
        <v>8</v>
      </c>
      <c r="C48" s="175">
        <v>1</v>
      </c>
      <c r="D48" s="175">
        <v>5</v>
      </c>
      <c r="E48" s="175">
        <v>1</v>
      </c>
      <c r="F48" s="175">
        <v>2</v>
      </c>
      <c r="G48" s="175">
        <v>1</v>
      </c>
      <c r="H48" s="175">
        <v>2</v>
      </c>
      <c r="I48" s="175">
        <v>2</v>
      </c>
      <c r="J48" s="175">
        <v>3</v>
      </c>
      <c r="K48" s="175">
        <v>1</v>
      </c>
      <c r="L48" s="176">
        <v>1350</v>
      </c>
      <c r="M48" s="176">
        <v>266.5</v>
      </c>
      <c r="N48" s="176">
        <v>1200</v>
      </c>
      <c r="O48" s="176">
        <v>850</v>
      </c>
      <c r="P48" s="176">
        <v>800</v>
      </c>
      <c r="Q48" s="176">
        <v>850</v>
      </c>
      <c r="R48" s="176">
        <v>600</v>
      </c>
      <c r="S48" s="176">
        <v>80</v>
      </c>
      <c r="T48" s="176">
        <v>400</v>
      </c>
      <c r="U48" s="176">
        <v>30</v>
      </c>
      <c r="V48" s="176">
        <f t="shared" si="12"/>
        <v>10800</v>
      </c>
      <c r="W48" s="176">
        <f t="shared" si="13"/>
        <v>266.5</v>
      </c>
      <c r="X48" s="176">
        <f t="shared" si="14"/>
        <v>6000</v>
      </c>
      <c r="Y48" s="176">
        <f t="shared" si="15"/>
        <v>850</v>
      </c>
      <c r="Z48" s="176">
        <f t="shared" si="16"/>
        <v>1600</v>
      </c>
      <c r="AA48" s="176">
        <f t="shared" si="17"/>
        <v>850</v>
      </c>
      <c r="AB48" s="176">
        <f t="shared" si="18"/>
        <v>1200</v>
      </c>
      <c r="AC48" s="176">
        <f t="shared" si="21"/>
        <v>160</v>
      </c>
      <c r="AD48" s="176">
        <f t="shared" si="19"/>
        <v>1200</v>
      </c>
      <c r="AE48" s="176">
        <f t="shared" si="20"/>
        <v>30</v>
      </c>
      <c r="AF48" s="176">
        <f t="shared" si="11"/>
        <v>22956.5</v>
      </c>
      <c r="AG48" s="174">
        <v>45428</v>
      </c>
    </row>
    <row r="49" spans="1:33">
      <c r="A49" s="174">
        <v>45429</v>
      </c>
      <c r="B49" s="175">
        <v>6</v>
      </c>
      <c r="C49" s="175">
        <v>5</v>
      </c>
      <c r="D49" s="175">
        <v>4</v>
      </c>
      <c r="E49" s="175">
        <v>4</v>
      </c>
      <c r="F49" s="175">
        <v>1</v>
      </c>
      <c r="G49" s="175">
        <v>2</v>
      </c>
      <c r="H49" s="175">
        <v>2</v>
      </c>
      <c r="I49" s="175">
        <v>1</v>
      </c>
      <c r="J49" s="175">
        <v>4</v>
      </c>
      <c r="K49" s="175">
        <v>1</v>
      </c>
      <c r="L49" s="176">
        <v>1350</v>
      </c>
      <c r="M49" s="176">
        <v>266.5</v>
      </c>
      <c r="N49" s="176">
        <v>1200</v>
      </c>
      <c r="O49" s="176">
        <v>850</v>
      </c>
      <c r="P49" s="176">
        <v>800</v>
      </c>
      <c r="Q49" s="176">
        <v>850</v>
      </c>
      <c r="R49" s="176">
        <v>600</v>
      </c>
      <c r="S49" s="176">
        <v>80</v>
      </c>
      <c r="T49" s="176">
        <v>400</v>
      </c>
      <c r="U49" s="176">
        <v>37</v>
      </c>
      <c r="V49" s="176">
        <f t="shared" si="12"/>
        <v>8100</v>
      </c>
      <c r="W49" s="176">
        <f t="shared" si="13"/>
        <v>1332.5</v>
      </c>
      <c r="X49" s="176">
        <f t="shared" si="14"/>
        <v>4800</v>
      </c>
      <c r="Y49" s="176">
        <f t="shared" si="15"/>
        <v>3400</v>
      </c>
      <c r="Z49" s="176">
        <f t="shared" si="16"/>
        <v>800</v>
      </c>
      <c r="AA49" s="176">
        <f t="shared" si="17"/>
        <v>1700</v>
      </c>
      <c r="AB49" s="176">
        <f t="shared" si="18"/>
        <v>1200</v>
      </c>
      <c r="AC49" s="176">
        <f t="shared" si="21"/>
        <v>80</v>
      </c>
      <c r="AD49" s="176">
        <f t="shared" si="19"/>
        <v>1600</v>
      </c>
      <c r="AE49" s="176">
        <f t="shared" si="20"/>
        <v>37</v>
      </c>
      <c r="AF49" s="176">
        <f t="shared" si="11"/>
        <v>23049.5</v>
      </c>
      <c r="AG49" s="174">
        <v>45429</v>
      </c>
    </row>
    <row r="50" spans="1:33">
      <c r="A50" s="174">
        <v>45430</v>
      </c>
      <c r="B50" s="175">
        <v>8</v>
      </c>
      <c r="C50" s="175">
        <v>4</v>
      </c>
      <c r="D50" s="175">
        <v>2</v>
      </c>
      <c r="E50" s="175">
        <v>2</v>
      </c>
      <c r="F50" s="175">
        <v>1</v>
      </c>
      <c r="G50" s="175">
        <v>2</v>
      </c>
      <c r="H50" s="175">
        <v>3</v>
      </c>
      <c r="I50" s="175">
        <v>2</v>
      </c>
      <c r="J50" s="175">
        <v>5</v>
      </c>
      <c r="K50" s="175">
        <v>1</v>
      </c>
      <c r="L50" s="176">
        <v>1350</v>
      </c>
      <c r="M50" s="176">
        <v>266.5</v>
      </c>
      <c r="N50" s="176">
        <v>1200</v>
      </c>
      <c r="O50" s="176">
        <v>850</v>
      </c>
      <c r="P50" s="176">
        <v>800</v>
      </c>
      <c r="Q50" s="176">
        <v>850</v>
      </c>
      <c r="R50" s="176">
        <v>600</v>
      </c>
      <c r="S50" s="176">
        <v>80</v>
      </c>
      <c r="T50" s="176">
        <v>400</v>
      </c>
      <c r="U50" s="176">
        <v>30</v>
      </c>
      <c r="V50" s="176">
        <f t="shared" si="12"/>
        <v>10800</v>
      </c>
      <c r="W50" s="176">
        <f t="shared" si="13"/>
        <v>1066</v>
      </c>
      <c r="X50" s="176">
        <f t="shared" si="14"/>
        <v>2400</v>
      </c>
      <c r="Y50" s="176">
        <f t="shared" si="15"/>
        <v>1700</v>
      </c>
      <c r="Z50" s="176">
        <f t="shared" si="16"/>
        <v>800</v>
      </c>
      <c r="AA50" s="176">
        <f t="shared" si="17"/>
        <v>1700</v>
      </c>
      <c r="AB50" s="176">
        <f t="shared" si="18"/>
        <v>1800</v>
      </c>
      <c r="AC50" s="176">
        <f t="shared" si="21"/>
        <v>160</v>
      </c>
      <c r="AD50" s="176">
        <f t="shared" si="19"/>
        <v>2000</v>
      </c>
      <c r="AE50" s="176">
        <f t="shared" si="20"/>
        <v>30</v>
      </c>
      <c r="AF50" s="176">
        <f t="shared" si="11"/>
        <v>22456</v>
      </c>
      <c r="AG50" s="174">
        <v>45430</v>
      </c>
    </row>
    <row r="51" spans="1:33">
      <c r="A51" s="174">
        <v>45431</v>
      </c>
      <c r="B51" s="175">
        <v>4</v>
      </c>
      <c r="C51" s="175">
        <v>5</v>
      </c>
      <c r="D51" s="175">
        <v>5</v>
      </c>
      <c r="E51" s="175">
        <v>2</v>
      </c>
      <c r="F51" s="175">
        <v>2</v>
      </c>
      <c r="G51" s="175">
        <v>3</v>
      </c>
      <c r="H51" s="175">
        <v>1</v>
      </c>
      <c r="I51" s="175">
        <v>1</v>
      </c>
      <c r="J51" s="175">
        <v>5</v>
      </c>
      <c r="K51" s="175">
        <v>3</v>
      </c>
      <c r="L51" s="176">
        <v>1350</v>
      </c>
      <c r="M51" s="176">
        <v>266.5</v>
      </c>
      <c r="N51" s="176">
        <v>1200</v>
      </c>
      <c r="O51" s="176">
        <v>850</v>
      </c>
      <c r="P51" s="176">
        <v>800</v>
      </c>
      <c r="Q51" s="176">
        <v>850</v>
      </c>
      <c r="R51" s="176">
        <v>600</v>
      </c>
      <c r="S51" s="176">
        <v>80</v>
      </c>
      <c r="T51" s="176">
        <v>400</v>
      </c>
      <c r="U51" s="176">
        <v>30</v>
      </c>
      <c r="V51" s="176">
        <f t="shared" si="12"/>
        <v>5400</v>
      </c>
      <c r="W51" s="176">
        <f t="shared" si="13"/>
        <v>1332.5</v>
      </c>
      <c r="X51" s="176">
        <f t="shared" si="14"/>
        <v>6000</v>
      </c>
      <c r="Y51" s="176">
        <f t="shared" si="15"/>
        <v>1700</v>
      </c>
      <c r="Z51" s="176">
        <f t="shared" si="16"/>
        <v>1600</v>
      </c>
      <c r="AA51" s="176">
        <f t="shared" si="17"/>
        <v>2550</v>
      </c>
      <c r="AB51" s="176">
        <f t="shared" si="18"/>
        <v>600</v>
      </c>
      <c r="AC51" s="176">
        <f t="shared" si="21"/>
        <v>80</v>
      </c>
      <c r="AD51" s="176">
        <f t="shared" si="19"/>
        <v>2000</v>
      </c>
      <c r="AE51" s="176">
        <f t="shared" si="20"/>
        <v>90</v>
      </c>
      <c r="AF51" s="176">
        <f t="shared" si="11"/>
        <v>21352.5</v>
      </c>
      <c r="AG51" s="174">
        <v>45431</v>
      </c>
    </row>
    <row r="52" spans="1:33">
      <c r="A52" s="174">
        <v>45432</v>
      </c>
      <c r="B52" s="175">
        <v>15</v>
      </c>
      <c r="C52" s="175">
        <v>15</v>
      </c>
      <c r="D52" s="175">
        <v>4</v>
      </c>
      <c r="E52" s="175">
        <v>3</v>
      </c>
      <c r="F52" s="175">
        <v>2</v>
      </c>
      <c r="G52" s="175">
        <v>1</v>
      </c>
      <c r="H52" s="175">
        <v>1</v>
      </c>
      <c r="I52" s="175">
        <v>4</v>
      </c>
      <c r="J52" s="175">
        <v>2</v>
      </c>
      <c r="K52" s="175">
        <v>2</v>
      </c>
      <c r="L52" s="176">
        <v>1350</v>
      </c>
      <c r="M52" s="176">
        <v>266.5</v>
      </c>
      <c r="N52" s="176">
        <v>1200</v>
      </c>
      <c r="O52" s="176">
        <v>850</v>
      </c>
      <c r="P52" s="176">
        <v>800</v>
      </c>
      <c r="Q52" s="176">
        <v>850</v>
      </c>
      <c r="R52" s="176">
        <v>600</v>
      </c>
      <c r="S52" s="176">
        <v>100.5</v>
      </c>
      <c r="T52" s="176">
        <v>400</v>
      </c>
      <c r="U52" s="176">
        <v>30</v>
      </c>
      <c r="V52" s="176">
        <f t="shared" si="12"/>
        <v>20250</v>
      </c>
      <c r="W52" s="176">
        <f t="shared" si="13"/>
        <v>3997.5</v>
      </c>
      <c r="X52" s="176">
        <f t="shared" si="14"/>
        <v>4800</v>
      </c>
      <c r="Y52" s="176">
        <f t="shared" si="15"/>
        <v>2550</v>
      </c>
      <c r="Z52" s="176">
        <f t="shared" si="16"/>
        <v>1600</v>
      </c>
      <c r="AA52" s="176">
        <f t="shared" si="17"/>
        <v>850</v>
      </c>
      <c r="AB52" s="176">
        <f t="shared" si="18"/>
        <v>600</v>
      </c>
      <c r="AC52" s="176">
        <f t="shared" si="21"/>
        <v>402</v>
      </c>
      <c r="AD52" s="176">
        <f t="shared" si="19"/>
        <v>800</v>
      </c>
      <c r="AE52" s="176">
        <f t="shared" si="20"/>
        <v>60</v>
      </c>
      <c r="AF52" s="176">
        <f t="shared" si="11"/>
        <v>35909.5</v>
      </c>
      <c r="AG52" s="174">
        <v>45432</v>
      </c>
    </row>
    <row r="53" spans="1:33">
      <c r="A53" s="174">
        <v>45433</v>
      </c>
      <c r="B53" s="175">
        <v>26</v>
      </c>
      <c r="C53" s="175">
        <v>9</v>
      </c>
      <c r="D53" s="175">
        <v>6</v>
      </c>
      <c r="E53" s="175">
        <v>1</v>
      </c>
      <c r="F53" s="175">
        <v>3</v>
      </c>
      <c r="G53" s="175">
        <v>1</v>
      </c>
      <c r="H53" s="175">
        <v>1</v>
      </c>
      <c r="I53" s="175">
        <v>2</v>
      </c>
      <c r="J53" s="175">
        <v>1</v>
      </c>
      <c r="K53" s="175">
        <v>2</v>
      </c>
      <c r="L53" s="176">
        <v>1350</v>
      </c>
      <c r="M53" s="176">
        <v>266.5</v>
      </c>
      <c r="N53" s="176">
        <v>1200</v>
      </c>
      <c r="O53" s="176">
        <v>850</v>
      </c>
      <c r="P53" s="176">
        <v>800</v>
      </c>
      <c r="Q53" s="176">
        <v>850</v>
      </c>
      <c r="R53" s="176">
        <v>600</v>
      </c>
      <c r="S53" s="176">
        <v>87.474999999999994</v>
      </c>
      <c r="T53" s="176">
        <v>400</v>
      </c>
      <c r="U53" s="176">
        <v>30</v>
      </c>
      <c r="V53" s="176">
        <f t="shared" si="12"/>
        <v>35100</v>
      </c>
      <c r="W53" s="176">
        <f t="shared" si="13"/>
        <v>2398.5</v>
      </c>
      <c r="X53" s="176">
        <f t="shared" si="14"/>
        <v>7200</v>
      </c>
      <c r="Y53" s="176">
        <f t="shared" si="15"/>
        <v>850</v>
      </c>
      <c r="Z53" s="176">
        <f t="shared" si="16"/>
        <v>2400</v>
      </c>
      <c r="AA53" s="176">
        <f t="shared" si="17"/>
        <v>850</v>
      </c>
      <c r="AB53" s="176">
        <f t="shared" si="18"/>
        <v>600</v>
      </c>
      <c r="AC53" s="176">
        <v>350</v>
      </c>
      <c r="AD53" s="176">
        <f t="shared" si="19"/>
        <v>400</v>
      </c>
      <c r="AE53" s="176">
        <f t="shared" si="20"/>
        <v>60</v>
      </c>
      <c r="AF53" s="176">
        <f t="shared" si="11"/>
        <v>50208.5</v>
      </c>
      <c r="AG53" s="174">
        <v>45433</v>
      </c>
    </row>
    <row r="54" spans="1:33">
      <c r="A54" s="174">
        <v>45434</v>
      </c>
      <c r="B54" s="175">
        <v>4</v>
      </c>
      <c r="C54" s="175">
        <v>6</v>
      </c>
      <c r="D54" s="175">
        <v>7</v>
      </c>
      <c r="E54" s="175">
        <v>2</v>
      </c>
      <c r="F54" s="175">
        <v>1</v>
      </c>
      <c r="G54" s="175">
        <v>1</v>
      </c>
      <c r="H54" s="175">
        <v>2</v>
      </c>
      <c r="I54" s="175">
        <v>1</v>
      </c>
      <c r="J54" s="175">
        <v>3</v>
      </c>
      <c r="K54" s="175">
        <v>2</v>
      </c>
      <c r="L54" s="176">
        <v>1350</v>
      </c>
      <c r="M54" s="176">
        <v>266.5</v>
      </c>
      <c r="N54" s="176">
        <v>1200</v>
      </c>
      <c r="O54" s="176">
        <v>850</v>
      </c>
      <c r="P54" s="176">
        <v>800</v>
      </c>
      <c r="Q54" s="176">
        <v>850</v>
      </c>
      <c r="R54" s="176">
        <v>600</v>
      </c>
      <c r="S54" s="176">
        <v>80</v>
      </c>
      <c r="T54" s="176">
        <v>400</v>
      </c>
      <c r="U54" s="176">
        <v>30</v>
      </c>
      <c r="V54" s="176">
        <f t="shared" si="12"/>
        <v>5400</v>
      </c>
      <c r="W54" s="176">
        <f t="shared" si="13"/>
        <v>1599</v>
      </c>
      <c r="X54" s="176">
        <f t="shared" si="14"/>
        <v>8400</v>
      </c>
      <c r="Y54" s="176">
        <f t="shared" si="15"/>
        <v>1700</v>
      </c>
      <c r="Z54" s="176">
        <f t="shared" si="16"/>
        <v>800</v>
      </c>
      <c r="AA54" s="176">
        <f t="shared" si="17"/>
        <v>850</v>
      </c>
      <c r="AB54" s="176">
        <f t="shared" si="18"/>
        <v>1200</v>
      </c>
      <c r="AC54" s="176">
        <f t="shared" ref="AC54:AC59" si="22">I54*S54</f>
        <v>80</v>
      </c>
      <c r="AD54" s="176">
        <f t="shared" si="19"/>
        <v>1200</v>
      </c>
      <c r="AE54" s="176">
        <f t="shared" si="20"/>
        <v>60</v>
      </c>
      <c r="AF54" s="176">
        <f t="shared" si="11"/>
        <v>21289</v>
      </c>
      <c r="AG54" s="174">
        <v>45434</v>
      </c>
    </row>
    <row r="55" spans="1:33">
      <c r="A55" s="174">
        <v>45435</v>
      </c>
      <c r="B55" s="175">
        <v>7</v>
      </c>
      <c r="C55" s="175">
        <v>5</v>
      </c>
      <c r="D55" s="175">
        <v>6</v>
      </c>
      <c r="E55" s="175">
        <v>3</v>
      </c>
      <c r="F55" s="175">
        <v>2</v>
      </c>
      <c r="G55" s="175">
        <v>2</v>
      </c>
      <c r="H55" s="175">
        <v>1</v>
      </c>
      <c r="I55" s="175">
        <v>2</v>
      </c>
      <c r="J55" s="175">
        <v>5</v>
      </c>
      <c r="K55" s="175">
        <v>2</v>
      </c>
      <c r="L55" s="176">
        <v>1350</v>
      </c>
      <c r="M55" s="176">
        <v>266.5</v>
      </c>
      <c r="N55" s="176">
        <v>1200</v>
      </c>
      <c r="O55" s="176">
        <v>850</v>
      </c>
      <c r="P55" s="176">
        <v>800</v>
      </c>
      <c r="Q55" s="176">
        <v>850</v>
      </c>
      <c r="R55" s="176">
        <v>600</v>
      </c>
      <c r="S55" s="176">
        <v>83.33</v>
      </c>
      <c r="T55" s="176">
        <v>400</v>
      </c>
      <c r="U55" s="176">
        <v>30</v>
      </c>
      <c r="V55" s="176">
        <f t="shared" si="12"/>
        <v>9450</v>
      </c>
      <c r="W55" s="176">
        <f t="shared" si="13"/>
        <v>1332.5</v>
      </c>
      <c r="X55" s="176">
        <f t="shared" si="14"/>
        <v>7200</v>
      </c>
      <c r="Y55" s="176">
        <f t="shared" si="15"/>
        <v>2550</v>
      </c>
      <c r="Z55" s="176">
        <f t="shared" si="16"/>
        <v>1600</v>
      </c>
      <c r="AA55" s="176">
        <f t="shared" si="17"/>
        <v>1700</v>
      </c>
      <c r="AB55" s="176">
        <f t="shared" si="18"/>
        <v>600</v>
      </c>
      <c r="AC55" s="176">
        <f t="shared" si="22"/>
        <v>166.66</v>
      </c>
      <c r="AD55" s="176">
        <f t="shared" si="19"/>
        <v>2000</v>
      </c>
      <c r="AE55" s="176">
        <f t="shared" si="20"/>
        <v>60</v>
      </c>
      <c r="AF55" s="176">
        <f t="shared" si="11"/>
        <v>26659.16</v>
      </c>
      <c r="AG55" s="174">
        <v>45435</v>
      </c>
    </row>
    <row r="56" spans="1:33">
      <c r="A56" s="174">
        <v>45436</v>
      </c>
      <c r="B56" s="175">
        <v>16</v>
      </c>
      <c r="C56" s="175">
        <v>5</v>
      </c>
      <c r="D56" s="175">
        <v>1</v>
      </c>
      <c r="E56" s="175">
        <v>4</v>
      </c>
      <c r="F56" s="175">
        <v>2</v>
      </c>
      <c r="G56" s="175">
        <v>1</v>
      </c>
      <c r="H56" s="175">
        <v>4</v>
      </c>
      <c r="I56" s="175">
        <v>1</v>
      </c>
      <c r="J56" s="175">
        <v>3</v>
      </c>
      <c r="K56" s="175">
        <v>1</v>
      </c>
      <c r="L56" s="176">
        <v>1350</v>
      </c>
      <c r="M56" s="176">
        <v>266.5</v>
      </c>
      <c r="N56" s="176">
        <v>1200</v>
      </c>
      <c r="O56" s="176">
        <v>850</v>
      </c>
      <c r="P56" s="176">
        <v>800</v>
      </c>
      <c r="Q56" s="176">
        <v>850</v>
      </c>
      <c r="R56" s="176">
        <v>600</v>
      </c>
      <c r="S56" s="176">
        <v>80</v>
      </c>
      <c r="T56" s="176">
        <v>400</v>
      </c>
      <c r="U56" s="176">
        <v>30</v>
      </c>
      <c r="V56" s="176">
        <f t="shared" si="12"/>
        <v>21600</v>
      </c>
      <c r="W56" s="176">
        <f t="shared" si="13"/>
        <v>1332.5</v>
      </c>
      <c r="X56" s="176">
        <f t="shared" si="14"/>
        <v>1200</v>
      </c>
      <c r="Y56" s="176">
        <f t="shared" si="15"/>
        <v>3400</v>
      </c>
      <c r="Z56" s="176">
        <f t="shared" si="16"/>
        <v>1600</v>
      </c>
      <c r="AA56" s="176">
        <f t="shared" si="17"/>
        <v>850</v>
      </c>
      <c r="AB56" s="176">
        <f t="shared" si="18"/>
        <v>2400</v>
      </c>
      <c r="AC56" s="176">
        <f t="shared" si="22"/>
        <v>80</v>
      </c>
      <c r="AD56" s="176">
        <f t="shared" si="19"/>
        <v>1200</v>
      </c>
      <c r="AE56" s="176">
        <f t="shared" si="20"/>
        <v>30</v>
      </c>
      <c r="AF56" s="176">
        <f t="shared" si="11"/>
        <v>33692.5</v>
      </c>
      <c r="AG56" s="174">
        <v>45436</v>
      </c>
    </row>
    <row r="57" spans="1:33">
      <c r="A57" s="174">
        <v>45437</v>
      </c>
      <c r="B57" s="175">
        <v>4</v>
      </c>
      <c r="C57" s="175">
        <v>7</v>
      </c>
      <c r="D57" s="175">
        <v>4</v>
      </c>
      <c r="E57" s="175">
        <v>1</v>
      </c>
      <c r="F57" s="175">
        <v>3</v>
      </c>
      <c r="G57" s="175">
        <v>4</v>
      </c>
      <c r="H57" s="175">
        <v>2</v>
      </c>
      <c r="I57" s="175">
        <v>1</v>
      </c>
      <c r="J57" s="175">
        <v>2</v>
      </c>
      <c r="K57" s="175">
        <v>1</v>
      </c>
      <c r="L57" s="176">
        <v>1350</v>
      </c>
      <c r="M57" s="176">
        <v>266.5</v>
      </c>
      <c r="N57" s="176">
        <v>1200</v>
      </c>
      <c r="O57" s="176">
        <v>850</v>
      </c>
      <c r="P57" s="176">
        <v>800</v>
      </c>
      <c r="Q57" s="176">
        <v>850</v>
      </c>
      <c r="R57" s="176">
        <v>600</v>
      </c>
      <c r="S57" s="176">
        <v>80</v>
      </c>
      <c r="T57" s="176">
        <v>400</v>
      </c>
      <c r="U57" s="176">
        <v>30</v>
      </c>
      <c r="V57" s="176">
        <f t="shared" si="12"/>
        <v>5400</v>
      </c>
      <c r="W57" s="176">
        <f t="shared" si="13"/>
        <v>1865.5</v>
      </c>
      <c r="X57" s="176">
        <f t="shared" si="14"/>
        <v>4800</v>
      </c>
      <c r="Y57" s="176">
        <f t="shared" si="15"/>
        <v>850</v>
      </c>
      <c r="Z57" s="176">
        <f t="shared" si="16"/>
        <v>2400</v>
      </c>
      <c r="AA57" s="176">
        <f t="shared" si="17"/>
        <v>3400</v>
      </c>
      <c r="AB57" s="176">
        <f t="shared" si="18"/>
        <v>1200</v>
      </c>
      <c r="AC57" s="176">
        <f t="shared" si="22"/>
        <v>80</v>
      </c>
      <c r="AD57" s="176">
        <f t="shared" si="19"/>
        <v>800</v>
      </c>
      <c r="AE57" s="176">
        <f t="shared" si="20"/>
        <v>30</v>
      </c>
      <c r="AF57" s="176">
        <f t="shared" si="11"/>
        <v>20825.5</v>
      </c>
      <c r="AG57" s="174">
        <v>45437</v>
      </c>
    </row>
    <row r="58" spans="1:33">
      <c r="A58" s="174">
        <v>45438</v>
      </c>
      <c r="B58" s="175">
        <v>5</v>
      </c>
      <c r="C58" s="175">
        <v>5</v>
      </c>
      <c r="D58" s="175">
        <v>1</v>
      </c>
      <c r="E58" s="175">
        <v>1</v>
      </c>
      <c r="F58" s="175">
        <v>1</v>
      </c>
      <c r="G58" s="175">
        <v>2</v>
      </c>
      <c r="H58" s="175">
        <v>1</v>
      </c>
      <c r="I58" s="175">
        <v>1</v>
      </c>
      <c r="J58" s="175">
        <v>2</v>
      </c>
      <c r="K58" s="175">
        <v>2</v>
      </c>
      <c r="L58" s="176">
        <v>1350</v>
      </c>
      <c r="M58" s="176">
        <v>266.5</v>
      </c>
      <c r="N58" s="176">
        <v>1200</v>
      </c>
      <c r="O58" s="176">
        <v>850</v>
      </c>
      <c r="P58" s="176">
        <v>800</v>
      </c>
      <c r="Q58" s="176">
        <v>850</v>
      </c>
      <c r="R58" s="176">
        <v>600</v>
      </c>
      <c r="S58" s="176">
        <v>80</v>
      </c>
      <c r="T58" s="176">
        <v>400</v>
      </c>
      <c r="U58" s="176">
        <v>30</v>
      </c>
      <c r="V58" s="176">
        <f t="shared" si="12"/>
        <v>6750</v>
      </c>
      <c r="W58" s="176">
        <f t="shared" si="13"/>
        <v>1332.5</v>
      </c>
      <c r="X58" s="176">
        <f t="shared" si="14"/>
        <v>1200</v>
      </c>
      <c r="Y58" s="176">
        <f t="shared" si="15"/>
        <v>850</v>
      </c>
      <c r="Z58" s="176">
        <f t="shared" si="16"/>
        <v>800</v>
      </c>
      <c r="AA58" s="176">
        <f t="shared" si="17"/>
        <v>1700</v>
      </c>
      <c r="AB58" s="176">
        <f t="shared" si="18"/>
        <v>600</v>
      </c>
      <c r="AC58" s="176">
        <f t="shared" si="22"/>
        <v>80</v>
      </c>
      <c r="AD58" s="176">
        <f t="shared" si="19"/>
        <v>800</v>
      </c>
      <c r="AE58" s="176">
        <f t="shared" si="20"/>
        <v>60</v>
      </c>
      <c r="AF58" s="176">
        <f t="shared" si="11"/>
        <v>14172.5</v>
      </c>
      <c r="AG58" s="174">
        <v>45438</v>
      </c>
    </row>
    <row r="59" spans="1:33">
      <c r="A59" s="174">
        <v>45439</v>
      </c>
      <c r="B59" s="175">
        <v>5</v>
      </c>
      <c r="C59" s="175">
        <v>22</v>
      </c>
      <c r="D59" s="175">
        <v>5</v>
      </c>
      <c r="E59" s="175">
        <v>2</v>
      </c>
      <c r="F59" s="175">
        <v>1</v>
      </c>
      <c r="G59" s="175">
        <v>1</v>
      </c>
      <c r="H59" s="175">
        <v>2</v>
      </c>
      <c r="I59" s="175">
        <v>2</v>
      </c>
      <c r="J59" s="175">
        <v>4</v>
      </c>
      <c r="K59" s="175">
        <v>3</v>
      </c>
      <c r="L59" s="176">
        <v>1350</v>
      </c>
      <c r="M59" s="176">
        <v>266.5</v>
      </c>
      <c r="N59" s="176">
        <v>1200</v>
      </c>
      <c r="O59" s="176">
        <v>850</v>
      </c>
      <c r="P59" s="176">
        <v>800</v>
      </c>
      <c r="Q59" s="176">
        <v>850</v>
      </c>
      <c r="R59" s="176">
        <v>600</v>
      </c>
      <c r="S59" s="176">
        <v>80</v>
      </c>
      <c r="T59" s="176">
        <v>400</v>
      </c>
      <c r="U59" s="176">
        <v>30</v>
      </c>
      <c r="V59" s="176">
        <f t="shared" si="12"/>
        <v>6750</v>
      </c>
      <c r="W59" s="176">
        <f t="shared" si="13"/>
        <v>5863</v>
      </c>
      <c r="X59" s="176">
        <f t="shared" si="14"/>
        <v>6000</v>
      </c>
      <c r="Y59" s="176">
        <f t="shared" si="15"/>
        <v>1700</v>
      </c>
      <c r="Z59" s="176">
        <f t="shared" si="16"/>
        <v>800</v>
      </c>
      <c r="AA59" s="176">
        <f t="shared" si="17"/>
        <v>850</v>
      </c>
      <c r="AB59" s="176">
        <f t="shared" si="18"/>
        <v>1200</v>
      </c>
      <c r="AC59" s="176">
        <f t="shared" si="22"/>
        <v>160</v>
      </c>
      <c r="AD59" s="176">
        <f t="shared" si="19"/>
        <v>1600</v>
      </c>
      <c r="AE59" s="176">
        <f t="shared" si="20"/>
        <v>90</v>
      </c>
      <c r="AF59" s="176">
        <f t="shared" si="11"/>
        <v>25013</v>
      </c>
      <c r="AG59" s="174">
        <v>45439</v>
      </c>
    </row>
    <row r="60" spans="1:33">
      <c r="A60" s="174">
        <v>45440</v>
      </c>
      <c r="B60" s="175">
        <v>2</v>
      </c>
      <c r="C60" s="175">
        <v>8</v>
      </c>
      <c r="D60" s="175">
        <v>5</v>
      </c>
      <c r="E60" s="175">
        <v>2</v>
      </c>
      <c r="F60" s="175">
        <v>1</v>
      </c>
      <c r="G60" s="175">
        <v>2</v>
      </c>
      <c r="H60" s="175">
        <v>1</v>
      </c>
      <c r="I60" s="175">
        <v>1</v>
      </c>
      <c r="J60" s="175">
        <v>1</v>
      </c>
      <c r="K60" s="175">
        <v>1</v>
      </c>
      <c r="L60" s="176">
        <v>1350</v>
      </c>
      <c r="M60" s="176">
        <v>266.5</v>
      </c>
      <c r="N60" s="176">
        <v>1200</v>
      </c>
      <c r="O60" s="176">
        <v>850</v>
      </c>
      <c r="P60" s="176">
        <v>800</v>
      </c>
      <c r="Q60" s="176">
        <v>850</v>
      </c>
      <c r="R60" s="176">
        <v>600</v>
      </c>
      <c r="S60" s="176">
        <v>83.33</v>
      </c>
      <c r="T60" s="176">
        <v>400</v>
      </c>
      <c r="U60" s="176">
        <v>30</v>
      </c>
      <c r="V60" s="176">
        <f t="shared" si="12"/>
        <v>2700</v>
      </c>
      <c r="W60" s="176">
        <f t="shared" si="13"/>
        <v>2132</v>
      </c>
      <c r="X60" s="176">
        <f t="shared" si="14"/>
        <v>6000</v>
      </c>
      <c r="Y60" s="176">
        <f t="shared" si="15"/>
        <v>1700</v>
      </c>
      <c r="Z60" s="176">
        <f t="shared" si="16"/>
        <v>800</v>
      </c>
      <c r="AA60" s="176">
        <f t="shared" si="17"/>
        <v>1700</v>
      </c>
      <c r="AB60" s="176">
        <f t="shared" si="18"/>
        <v>600</v>
      </c>
      <c r="AC60" s="176">
        <v>250</v>
      </c>
      <c r="AD60" s="176">
        <f t="shared" si="19"/>
        <v>400</v>
      </c>
      <c r="AE60" s="176">
        <f t="shared" si="20"/>
        <v>30</v>
      </c>
      <c r="AF60" s="176">
        <f t="shared" si="11"/>
        <v>16312</v>
      </c>
      <c r="AG60" s="174">
        <v>45440</v>
      </c>
    </row>
    <row r="61" spans="1:33">
      <c r="A61" s="174">
        <v>45441</v>
      </c>
      <c r="B61" s="175">
        <v>14</v>
      </c>
      <c r="C61" s="175">
        <v>17</v>
      </c>
      <c r="D61" s="175">
        <v>7</v>
      </c>
      <c r="E61" s="175">
        <v>3</v>
      </c>
      <c r="F61" s="175">
        <v>2</v>
      </c>
      <c r="G61" s="175">
        <v>1</v>
      </c>
      <c r="H61" s="175">
        <v>1</v>
      </c>
      <c r="I61" s="175">
        <v>1</v>
      </c>
      <c r="J61" s="175">
        <v>4</v>
      </c>
      <c r="K61" s="175">
        <v>1</v>
      </c>
      <c r="L61" s="176">
        <v>1350</v>
      </c>
      <c r="M61" s="176">
        <v>266.5</v>
      </c>
      <c r="N61" s="176">
        <v>1200</v>
      </c>
      <c r="O61" s="176">
        <v>850</v>
      </c>
      <c r="P61" s="176">
        <v>800</v>
      </c>
      <c r="Q61" s="176">
        <v>850</v>
      </c>
      <c r="R61" s="176">
        <v>600</v>
      </c>
      <c r="S61" s="176">
        <v>80</v>
      </c>
      <c r="T61" s="176">
        <v>400</v>
      </c>
      <c r="U61" s="176">
        <v>30</v>
      </c>
      <c r="V61" s="176">
        <f t="shared" si="12"/>
        <v>18900</v>
      </c>
      <c r="W61" s="176">
        <f t="shared" si="13"/>
        <v>4530.5</v>
      </c>
      <c r="X61" s="176">
        <f t="shared" si="14"/>
        <v>8400</v>
      </c>
      <c r="Y61" s="176">
        <f t="shared" si="15"/>
        <v>2550</v>
      </c>
      <c r="Z61" s="176">
        <f t="shared" si="16"/>
        <v>1600</v>
      </c>
      <c r="AA61" s="176">
        <f t="shared" si="17"/>
        <v>850</v>
      </c>
      <c r="AB61" s="176">
        <f t="shared" si="18"/>
        <v>600</v>
      </c>
      <c r="AC61" s="176">
        <f t="shared" ref="AC61:AC80" si="23">I61*S61</f>
        <v>80</v>
      </c>
      <c r="AD61" s="176">
        <f t="shared" si="19"/>
        <v>1600</v>
      </c>
      <c r="AE61" s="176">
        <f t="shared" si="20"/>
        <v>30</v>
      </c>
      <c r="AF61" s="176">
        <f t="shared" si="11"/>
        <v>39140.5</v>
      </c>
      <c r="AG61" s="174">
        <v>45441</v>
      </c>
    </row>
    <row r="62" spans="1:33">
      <c r="A62" s="174">
        <v>45442</v>
      </c>
      <c r="B62" s="175">
        <v>3</v>
      </c>
      <c r="C62" s="175">
        <v>1</v>
      </c>
      <c r="D62" s="175">
        <v>2</v>
      </c>
      <c r="E62" s="175">
        <v>1</v>
      </c>
      <c r="F62" s="175">
        <v>1</v>
      </c>
      <c r="G62" s="175">
        <v>1</v>
      </c>
      <c r="H62" s="175">
        <v>1</v>
      </c>
      <c r="I62" s="175">
        <v>2</v>
      </c>
      <c r="J62" s="175">
        <v>2</v>
      </c>
      <c r="K62" s="175">
        <v>1</v>
      </c>
      <c r="L62" s="176">
        <v>1350</v>
      </c>
      <c r="M62" s="176">
        <v>266.5</v>
      </c>
      <c r="N62" s="176">
        <v>1200</v>
      </c>
      <c r="O62" s="176">
        <v>850</v>
      </c>
      <c r="P62" s="176">
        <v>800</v>
      </c>
      <c r="Q62" s="176">
        <v>850</v>
      </c>
      <c r="R62" s="176">
        <v>600</v>
      </c>
      <c r="S62" s="176">
        <v>80</v>
      </c>
      <c r="T62" s="176">
        <v>400</v>
      </c>
      <c r="U62" s="176">
        <v>30</v>
      </c>
      <c r="V62" s="176">
        <f t="shared" si="12"/>
        <v>4050</v>
      </c>
      <c r="W62" s="176">
        <f t="shared" si="13"/>
        <v>266.5</v>
      </c>
      <c r="X62" s="176">
        <f t="shared" si="14"/>
        <v>2400</v>
      </c>
      <c r="Y62" s="176">
        <f t="shared" si="15"/>
        <v>850</v>
      </c>
      <c r="Z62" s="176">
        <f t="shared" si="16"/>
        <v>800</v>
      </c>
      <c r="AA62" s="176">
        <f t="shared" si="17"/>
        <v>850</v>
      </c>
      <c r="AB62" s="176">
        <f t="shared" si="18"/>
        <v>600</v>
      </c>
      <c r="AC62" s="176">
        <f t="shared" si="23"/>
        <v>160</v>
      </c>
      <c r="AD62" s="176">
        <f t="shared" si="19"/>
        <v>800</v>
      </c>
      <c r="AE62" s="176">
        <f t="shared" si="20"/>
        <v>30</v>
      </c>
      <c r="AF62" s="176">
        <f t="shared" si="11"/>
        <v>10806.5</v>
      </c>
      <c r="AG62" s="174">
        <v>45442</v>
      </c>
    </row>
    <row r="63" spans="1:33">
      <c r="A63" s="174">
        <v>45443</v>
      </c>
      <c r="B63" s="175">
        <v>17</v>
      </c>
      <c r="C63" s="175">
        <v>18</v>
      </c>
      <c r="D63" s="175">
        <v>4</v>
      </c>
      <c r="E63" s="175">
        <v>2</v>
      </c>
      <c r="F63" s="175">
        <v>1</v>
      </c>
      <c r="G63" s="175">
        <v>1</v>
      </c>
      <c r="H63" s="175">
        <v>2</v>
      </c>
      <c r="I63" s="175">
        <v>4</v>
      </c>
      <c r="J63" s="175">
        <v>1</v>
      </c>
      <c r="K63" s="175">
        <v>2</v>
      </c>
      <c r="L63" s="176">
        <v>1350</v>
      </c>
      <c r="M63" s="176">
        <v>266.5</v>
      </c>
      <c r="N63" s="176">
        <v>1200</v>
      </c>
      <c r="O63" s="176">
        <v>850</v>
      </c>
      <c r="P63" s="176">
        <v>800</v>
      </c>
      <c r="Q63" s="176">
        <v>850</v>
      </c>
      <c r="R63" s="176">
        <v>600</v>
      </c>
      <c r="S63" s="176">
        <v>80</v>
      </c>
      <c r="T63" s="176">
        <v>400</v>
      </c>
      <c r="U63" s="176">
        <v>30</v>
      </c>
      <c r="V63" s="176">
        <f t="shared" si="12"/>
        <v>22950</v>
      </c>
      <c r="W63" s="176">
        <f t="shared" si="13"/>
        <v>4797</v>
      </c>
      <c r="X63" s="176">
        <f t="shared" si="14"/>
        <v>4800</v>
      </c>
      <c r="Y63" s="176">
        <f t="shared" si="15"/>
        <v>1700</v>
      </c>
      <c r="Z63" s="176">
        <f t="shared" si="16"/>
        <v>800</v>
      </c>
      <c r="AA63" s="176">
        <f t="shared" si="17"/>
        <v>850</v>
      </c>
      <c r="AB63" s="176">
        <f t="shared" si="18"/>
        <v>1200</v>
      </c>
      <c r="AC63" s="176">
        <f t="shared" si="23"/>
        <v>320</v>
      </c>
      <c r="AD63" s="176">
        <f t="shared" si="19"/>
        <v>400</v>
      </c>
      <c r="AE63" s="176">
        <f t="shared" si="20"/>
        <v>60</v>
      </c>
      <c r="AF63" s="176">
        <f t="shared" si="11"/>
        <v>37877</v>
      </c>
      <c r="AG63" s="174">
        <v>45443</v>
      </c>
    </row>
    <row r="64" spans="1:33">
      <c r="A64" s="174">
        <v>45444</v>
      </c>
      <c r="B64" s="175">
        <v>15</v>
      </c>
      <c r="C64" s="175">
        <v>14</v>
      </c>
      <c r="D64" s="175">
        <v>2</v>
      </c>
      <c r="E64" s="175">
        <v>3</v>
      </c>
      <c r="F64" s="175">
        <v>2</v>
      </c>
      <c r="G64" s="175">
        <v>2</v>
      </c>
      <c r="H64" s="175">
        <v>1</v>
      </c>
      <c r="I64" s="175">
        <v>2</v>
      </c>
      <c r="J64" s="175">
        <v>3</v>
      </c>
      <c r="K64" s="175">
        <v>3</v>
      </c>
      <c r="L64" s="176">
        <v>1350</v>
      </c>
      <c r="M64" s="176">
        <v>266.5</v>
      </c>
      <c r="N64" s="176">
        <v>1200</v>
      </c>
      <c r="O64" s="176">
        <v>850</v>
      </c>
      <c r="P64" s="176">
        <v>800</v>
      </c>
      <c r="Q64" s="176">
        <v>850</v>
      </c>
      <c r="R64" s="176">
        <v>600</v>
      </c>
      <c r="S64" s="176">
        <v>80</v>
      </c>
      <c r="T64" s="176">
        <v>400</v>
      </c>
      <c r="U64" s="176">
        <v>30</v>
      </c>
      <c r="V64" s="176">
        <f t="shared" si="12"/>
        <v>20250</v>
      </c>
      <c r="W64" s="176">
        <f t="shared" si="13"/>
        <v>3731</v>
      </c>
      <c r="X64" s="176">
        <f t="shared" si="14"/>
        <v>2400</v>
      </c>
      <c r="Y64" s="176">
        <f t="shared" si="15"/>
        <v>2550</v>
      </c>
      <c r="Z64" s="176">
        <f t="shared" si="16"/>
        <v>1600</v>
      </c>
      <c r="AA64" s="176">
        <f t="shared" si="17"/>
        <v>1700</v>
      </c>
      <c r="AB64" s="176">
        <f t="shared" si="18"/>
        <v>600</v>
      </c>
      <c r="AC64" s="176">
        <f t="shared" si="23"/>
        <v>160</v>
      </c>
      <c r="AD64" s="176">
        <f t="shared" si="19"/>
        <v>1200</v>
      </c>
      <c r="AE64" s="176">
        <f t="shared" si="20"/>
        <v>90</v>
      </c>
      <c r="AF64" s="176">
        <f t="shared" si="11"/>
        <v>34281</v>
      </c>
      <c r="AG64" s="174">
        <v>45444</v>
      </c>
    </row>
    <row r="65" spans="1:33">
      <c r="A65" s="174">
        <v>45445</v>
      </c>
      <c r="B65" s="175">
        <v>5</v>
      </c>
      <c r="C65" s="175">
        <v>1</v>
      </c>
      <c r="D65" s="175">
        <v>5</v>
      </c>
      <c r="E65" s="175">
        <v>4</v>
      </c>
      <c r="F65" s="175">
        <v>2</v>
      </c>
      <c r="G65" s="175">
        <v>1</v>
      </c>
      <c r="H65" s="175">
        <v>1</v>
      </c>
      <c r="I65" s="175">
        <v>1</v>
      </c>
      <c r="J65" s="175">
        <v>2</v>
      </c>
      <c r="K65" s="175">
        <v>1</v>
      </c>
      <c r="L65" s="176">
        <v>1350</v>
      </c>
      <c r="M65" s="176">
        <v>266.5</v>
      </c>
      <c r="N65" s="176">
        <v>1200</v>
      </c>
      <c r="O65" s="176">
        <v>850</v>
      </c>
      <c r="P65" s="176">
        <v>800</v>
      </c>
      <c r="Q65" s="176">
        <v>850</v>
      </c>
      <c r="R65" s="176">
        <v>600</v>
      </c>
      <c r="S65" s="176">
        <v>80</v>
      </c>
      <c r="T65" s="176">
        <v>400</v>
      </c>
      <c r="U65" s="176">
        <v>30</v>
      </c>
      <c r="V65" s="176">
        <f t="shared" si="12"/>
        <v>6750</v>
      </c>
      <c r="W65" s="176">
        <f t="shared" si="13"/>
        <v>266.5</v>
      </c>
      <c r="X65" s="176">
        <f t="shared" si="14"/>
        <v>6000</v>
      </c>
      <c r="Y65" s="176">
        <f t="shared" si="15"/>
        <v>3400</v>
      </c>
      <c r="Z65" s="176">
        <f t="shared" si="16"/>
        <v>1600</v>
      </c>
      <c r="AA65" s="176">
        <f t="shared" si="17"/>
        <v>850</v>
      </c>
      <c r="AB65" s="176">
        <f t="shared" si="18"/>
        <v>600</v>
      </c>
      <c r="AC65" s="176">
        <f t="shared" si="23"/>
        <v>80</v>
      </c>
      <c r="AD65" s="176">
        <f t="shared" si="19"/>
        <v>800</v>
      </c>
      <c r="AE65" s="176">
        <f t="shared" si="20"/>
        <v>30</v>
      </c>
      <c r="AF65" s="176">
        <f t="shared" si="11"/>
        <v>20376.5</v>
      </c>
      <c r="AG65" s="174">
        <v>45445</v>
      </c>
    </row>
    <row r="66" spans="1:33">
      <c r="A66" s="174">
        <v>45446</v>
      </c>
      <c r="B66" s="175">
        <v>17</v>
      </c>
      <c r="C66" s="175">
        <v>10</v>
      </c>
      <c r="D66" s="175">
        <v>4</v>
      </c>
      <c r="E66" s="175">
        <v>1</v>
      </c>
      <c r="F66" s="175">
        <v>3</v>
      </c>
      <c r="G66" s="175">
        <v>1</v>
      </c>
      <c r="H66" s="175">
        <v>2</v>
      </c>
      <c r="I66" s="175">
        <v>2</v>
      </c>
      <c r="J66" s="175">
        <v>3</v>
      </c>
      <c r="K66" s="175">
        <v>1</v>
      </c>
      <c r="L66" s="176">
        <v>1350</v>
      </c>
      <c r="M66" s="176">
        <v>266.5</v>
      </c>
      <c r="N66" s="176">
        <v>1200</v>
      </c>
      <c r="O66" s="176">
        <v>850</v>
      </c>
      <c r="P66" s="176">
        <v>800</v>
      </c>
      <c r="Q66" s="176">
        <v>850</v>
      </c>
      <c r="R66" s="176">
        <v>600</v>
      </c>
      <c r="S66" s="176">
        <v>80</v>
      </c>
      <c r="T66" s="176">
        <v>425</v>
      </c>
      <c r="U66" s="176">
        <v>30</v>
      </c>
      <c r="V66" s="176">
        <f t="shared" si="12"/>
        <v>22950</v>
      </c>
      <c r="W66" s="176">
        <f t="shared" si="13"/>
        <v>2665</v>
      </c>
      <c r="X66" s="176">
        <f t="shared" si="14"/>
        <v>4800</v>
      </c>
      <c r="Y66" s="176">
        <f t="shared" si="15"/>
        <v>850</v>
      </c>
      <c r="Z66" s="176">
        <f t="shared" si="16"/>
        <v>2400</v>
      </c>
      <c r="AA66" s="176">
        <f t="shared" si="17"/>
        <v>850</v>
      </c>
      <c r="AB66" s="176">
        <f t="shared" si="18"/>
        <v>1200</v>
      </c>
      <c r="AC66" s="176">
        <f t="shared" si="23"/>
        <v>160</v>
      </c>
      <c r="AD66" s="176">
        <f t="shared" si="19"/>
        <v>1275</v>
      </c>
      <c r="AE66" s="176">
        <f t="shared" si="20"/>
        <v>30</v>
      </c>
      <c r="AF66" s="176">
        <f t="shared" si="11"/>
        <v>37180</v>
      </c>
      <c r="AG66" s="174">
        <v>45446</v>
      </c>
    </row>
    <row r="67" spans="1:33">
      <c r="A67" s="174">
        <v>45447</v>
      </c>
      <c r="B67" s="175">
        <v>5</v>
      </c>
      <c r="C67" s="175">
        <v>5</v>
      </c>
      <c r="D67" s="175">
        <v>6</v>
      </c>
      <c r="E67" s="175">
        <v>4</v>
      </c>
      <c r="F67" s="175">
        <v>1</v>
      </c>
      <c r="G67" s="175">
        <v>2</v>
      </c>
      <c r="H67" s="175">
        <v>2</v>
      </c>
      <c r="I67" s="175">
        <v>1</v>
      </c>
      <c r="J67" s="175">
        <v>2</v>
      </c>
      <c r="K67" s="175">
        <v>1</v>
      </c>
      <c r="L67" s="176">
        <v>1350</v>
      </c>
      <c r="M67" s="176">
        <v>266.5</v>
      </c>
      <c r="N67" s="176">
        <v>1200</v>
      </c>
      <c r="O67" s="176">
        <v>850</v>
      </c>
      <c r="P67" s="176">
        <v>800</v>
      </c>
      <c r="Q67" s="176">
        <v>850</v>
      </c>
      <c r="R67" s="176">
        <v>600</v>
      </c>
      <c r="S67" s="176">
        <v>80</v>
      </c>
      <c r="T67" s="176">
        <v>400</v>
      </c>
      <c r="U67" s="176">
        <v>30</v>
      </c>
      <c r="V67" s="176">
        <f t="shared" si="12"/>
        <v>6750</v>
      </c>
      <c r="W67" s="176">
        <f t="shared" si="13"/>
        <v>1332.5</v>
      </c>
      <c r="X67" s="176">
        <f t="shared" si="14"/>
        <v>7200</v>
      </c>
      <c r="Y67" s="176">
        <f t="shared" si="15"/>
        <v>3400</v>
      </c>
      <c r="Z67" s="176">
        <f t="shared" si="16"/>
        <v>800</v>
      </c>
      <c r="AA67" s="176">
        <f t="shared" si="17"/>
        <v>1700</v>
      </c>
      <c r="AB67" s="176">
        <f t="shared" si="18"/>
        <v>1200</v>
      </c>
      <c r="AC67" s="176">
        <f t="shared" si="23"/>
        <v>80</v>
      </c>
      <c r="AD67" s="176">
        <f t="shared" si="19"/>
        <v>800</v>
      </c>
      <c r="AE67" s="176">
        <f t="shared" si="20"/>
        <v>30</v>
      </c>
      <c r="AF67" s="176">
        <f t="shared" ref="AF67:AF93" si="24">SUM(V67:AE67)</f>
        <v>23292.5</v>
      </c>
      <c r="AG67" s="174">
        <v>45447</v>
      </c>
    </row>
    <row r="68" spans="1:33">
      <c r="A68" s="174">
        <v>45448</v>
      </c>
      <c r="B68" s="175">
        <v>8</v>
      </c>
      <c r="C68" s="175">
        <v>5</v>
      </c>
      <c r="D68" s="175">
        <v>7</v>
      </c>
      <c r="E68" s="175">
        <v>2</v>
      </c>
      <c r="F68" s="175">
        <v>2</v>
      </c>
      <c r="G68" s="175">
        <v>2</v>
      </c>
      <c r="H68" s="175">
        <v>3</v>
      </c>
      <c r="I68" s="175">
        <v>1</v>
      </c>
      <c r="J68" s="175">
        <v>3</v>
      </c>
      <c r="K68" s="175">
        <v>1</v>
      </c>
      <c r="L68" s="176">
        <v>1350</v>
      </c>
      <c r="M68" s="176">
        <v>266.5</v>
      </c>
      <c r="N68" s="176">
        <v>1200</v>
      </c>
      <c r="O68" s="176">
        <v>850</v>
      </c>
      <c r="P68" s="176">
        <v>800</v>
      </c>
      <c r="Q68" s="176">
        <v>850</v>
      </c>
      <c r="R68" s="176">
        <v>600</v>
      </c>
      <c r="S68" s="176">
        <v>80</v>
      </c>
      <c r="T68" s="176">
        <v>400</v>
      </c>
      <c r="U68" s="176">
        <v>30</v>
      </c>
      <c r="V68" s="176">
        <f t="shared" si="12"/>
        <v>10800</v>
      </c>
      <c r="W68" s="176">
        <f t="shared" si="13"/>
        <v>1332.5</v>
      </c>
      <c r="X68" s="176">
        <f t="shared" si="14"/>
        <v>8400</v>
      </c>
      <c r="Y68" s="176">
        <f t="shared" si="15"/>
        <v>1700</v>
      </c>
      <c r="Z68" s="176">
        <f t="shared" si="16"/>
        <v>1600</v>
      </c>
      <c r="AA68" s="176">
        <f t="shared" si="17"/>
        <v>1700</v>
      </c>
      <c r="AB68" s="176">
        <f t="shared" si="18"/>
        <v>1800</v>
      </c>
      <c r="AC68" s="176">
        <f t="shared" si="23"/>
        <v>80</v>
      </c>
      <c r="AD68" s="176">
        <f t="shared" si="19"/>
        <v>1200</v>
      </c>
      <c r="AE68" s="176">
        <f t="shared" si="20"/>
        <v>30</v>
      </c>
      <c r="AF68" s="176">
        <f t="shared" si="24"/>
        <v>28642.5</v>
      </c>
      <c r="AG68" s="174">
        <v>45448</v>
      </c>
    </row>
    <row r="69" spans="1:33">
      <c r="A69" s="174">
        <v>45449</v>
      </c>
      <c r="B69" s="175">
        <v>5</v>
      </c>
      <c r="C69" s="175">
        <v>4</v>
      </c>
      <c r="D69" s="175">
        <v>6</v>
      </c>
      <c r="E69" s="175">
        <v>2</v>
      </c>
      <c r="F69" s="175">
        <v>2</v>
      </c>
      <c r="G69" s="175">
        <v>3</v>
      </c>
      <c r="H69" s="175">
        <v>1</v>
      </c>
      <c r="I69" s="175">
        <v>1</v>
      </c>
      <c r="J69" s="175">
        <v>4</v>
      </c>
      <c r="K69" s="175">
        <v>3</v>
      </c>
      <c r="L69" s="176">
        <v>1350</v>
      </c>
      <c r="M69" s="176">
        <v>266.5</v>
      </c>
      <c r="N69" s="176">
        <v>1200</v>
      </c>
      <c r="O69" s="176">
        <v>850</v>
      </c>
      <c r="P69" s="176">
        <v>800</v>
      </c>
      <c r="Q69" s="176">
        <v>850</v>
      </c>
      <c r="R69" s="176">
        <v>600</v>
      </c>
      <c r="S69" s="176">
        <v>80</v>
      </c>
      <c r="T69" s="176">
        <v>400</v>
      </c>
      <c r="U69" s="176">
        <v>30</v>
      </c>
      <c r="V69" s="176">
        <f t="shared" si="12"/>
        <v>6750</v>
      </c>
      <c r="W69" s="176">
        <f t="shared" si="13"/>
        <v>1066</v>
      </c>
      <c r="X69" s="176">
        <f t="shared" si="14"/>
        <v>7200</v>
      </c>
      <c r="Y69" s="176">
        <f t="shared" si="15"/>
        <v>1700</v>
      </c>
      <c r="Z69" s="176">
        <f t="shared" si="16"/>
        <v>1600</v>
      </c>
      <c r="AA69" s="176">
        <f t="shared" si="17"/>
        <v>2550</v>
      </c>
      <c r="AB69" s="176">
        <f t="shared" si="18"/>
        <v>600</v>
      </c>
      <c r="AC69" s="176">
        <f t="shared" si="23"/>
        <v>80</v>
      </c>
      <c r="AD69" s="176">
        <f t="shared" si="19"/>
        <v>1600</v>
      </c>
      <c r="AE69" s="176">
        <f t="shared" si="20"/>
        <v>90</v>
      </c>
      <c r="AF69" s="176">
        <f t="shared" si="24"/>
        <v>23236</v>
      </c>
      <c r="AG69" s="174">
        <v>45449</v>
      </c>
    </row>
    <row r="70" spans="1:33">
      <c r="A70" s="174">
        <v>45450</v>
      </c>
      <c r="B70" s="175">
        <v>8</v>
      </c>
      <c r="C70" s="175">
        <v>8</v>
      </c>
      <c r="D70" s="175">
        <v>1</v>
      </c>
      <c r="E70" s="175">
        <v>3</v>
      </c>
      <c r="F70" s="175">
        <v>3</v>
      </c>
      <c r="G70" s="175">
        <v>1</v>
      </c>
      <c r="H70" s="175">
        <v>1</v>
      </c>
      <c r="I70" s="175">
        <v>2</v>
      </c>
      <c r="J70" s="175">
        <v>1</v>
      </c>
      <c r="K70" s="175">
        <v>2</v>
      </c>
      <c r="L70" s="176">
        <v>1350</v>
      </c>
      <c r="M70" s="176">
        <v>266.5</v>
      </c>
      <c r="N70" s="176">
        <v>1200</v>
      </c>
      <c r="O70" s="176">
        <v>850</v>
      </c>
      <c r="P70" s="176">
        <v>800</v>
      </c>
      <c r="Q70" s="176">
        <v>850</v>
      </c>
      <c r="R70" s="176">
        <v>600</v>
      </c>
      <c r="S70" s="176">
        <v>80</v>
      </c>
      <c r="T70" s="176">
        <v>400</v>
      </c>
      <c r="U70" s="176">
        <v>30</v>
      </c>
      <c r="V70" s="176">
        <f t="shared" si="12"/>
        <v>10800</v>
      </c>
      <c r="W70" s="176">
        <f t="shared" si="13"/>
        <v>2132</v>
      </c>
      <c r="X70" s="176">
        <f t="shared" si="14"/>
        <v>1200</v>
      </c>
      <c r="Y70" s="176">
        <f t="shared" si="15"/>
        <v>2550</v>
      </c>
      <c r="Z70" s="176">
        <f t="shared" si="16"/>
        <v>2400</v>
      </c>
      <c r="AA70" s="176">
        <f t="shared" si="17"/>
        <v>850</v>
      </c>
      <c r="AB70" s="176">
        <f t="shared" si="18"/>
        <v>600</v>
      </c>
      <c r="AC70" s="176">
        <f t="shared" si="23"/>
        <v>160</v>
      </c>
      <c r="AD70" s="176">
        <f t="shared" si="19"/>
        <v>400</v>
      </c>
      <c r="AE70" s="176">
        <f t="shared" si="20"/>
        <v>60</v>
      </c>
      <c r="AF70" s="176">
        <f t="shared" si="24"/>
        <v>21152</v>
      </c>
      <c r="AG70" s="174">
        <v>45450</v>
      </c>
    </row>
    <row r="71" spans="1:33">
      <c r="A71" s="174">
        <v>45451</v>
      </c>
      <c r="B71" s="175">
        <v>9</v>
      </c>
      <c r="C71" s="175">
        <v>1</v>
      </c>
      <c r="D71" s="175">
        <v>4</v>
      </c>
      <c r="E71" s="175">
        <v>1</v>
      </c>
      <c r="F71" s="175">
        <v>1</v>
      </c>
      <c r="G71" s="175">
        <v>1</v>
      </c>
      <c r="H71" s="175">
        <v>1</v>
      </c>
      <c r="I71" s="175">
        <v>1</v>
      </c>
      <c r="J71" s="175">
        <v>1</v>
      </c>
      <c r="K71" s="175">
        <v>2</v>
      </c>
      <c r="L71" s="176">
        <v>1350</v>
      </c>
      <c r="M71" s="176">
        <v>266.5</v>
      </c>
      <c r="N71" s="176">
        <v>1200</v>
      </c>
      <c r="O71" s="176">
        <v>850</v>
      </c>
      <c r="P71" s="176">
        <v>800</v>
      </c>
      <c r="Q71" s="176">
        <v>850</v>
      </c>
      <c r="R71" s="176">
        <v>600</v>
      </c>
      <c r="S71" s="176">
        <v>80</v>
      </c>
      <c r="T71" s="176">
        <v>400</v>
      </c>
      <c r="U71" s="176">
        <v>30</v>
      </c>
      <c r="V71" s="176">
        <f t="shared" si="12"/>
        <v>12150</v>
      </c>
      <c r="W71" s="176">
        <f t="shared" si="13"/>
        <v>266.5</v>
      </c>
      <c r="X71" s="176">
        <f t="shared" si="14"/>
        <v>4800</v>
      </c>
      <c r="Y71" s="176">
        <f t="shared" si="15"/>
        <v>850</v>
      </c>
      <c r="Z71" s="176">
        <f t="shared" si="16"/>
        <v>800</v>
      </c>
      <c r="AA71" s="176">
        <f t="shared" si="17"/>
        <v>850</v>
      </c>
      <c r="AB71" s="176">
        <f t="shared" si="18"/>
        <v>600</v>
      </c>
      <c r="AC71" s="176">
        <f t="shared" si="23"/>
        <v>80</v>
      </c>
      <c r="AD71" s="176">
        <f t="shared" si="19"/>
        <v>400</v>
      </c>
      <c r="AE71" s="176">
        <f t="shared" si="20"/>
        <v>60</v>
      </c>
      <c r="AF71" s="176">
        <f t="shared" si="24"/>
        <v>20856.5</v>
      </c>
      <c r="AG71" s="174">
        <v>45451</v>
      </c>
    </row>
    <row r="72" spans="1:33">
      <c r="A72" s="174">
        <v>45452</v>
      </c>
      <c r="B72" s="175">
        <v>13</v>
      </c>
      <c r="C72" s="175">
        <v>10</v>
      </c>
      <c r="D72" s="175">
        <v>1</v>
      </c>
      <c r="E72" s="175">
        <v>2</v>
      </c>
      <c r="F72" s="175">
        <v>1</v>
      </c>
      <c r="G72" s="175">
        <v>1</v>
      </c>
      <c r="H72" s="175">
        <v>2</v>
      </c>
      <c r="I72" s="175">
        <v>1</v>
      </c>
      <c r="J72" s="175">
        <v>2</v>
      </c>
      <c r="K72" s="175">
        <v>2</v>
      </c>
      <c r="L72" s="176">
        <v>1350</v>
      </c>
      <c r="M72" s="176">
        <v>266.5</v>
      </c>
      <c r="N72" s="176">
        <v>1200</v>
      </c>
      <c r="O72" s="176">
        <v>850</v>
      </c>
      <c r="P72" s="176">
        <v>800</v>
      </c>
      <c r="Q72" s="176">
        <v>850</v>
      </c>
      <c r="R72" s="176">
        <v>600</v>
      </c>
      <c r="S72" s="176">
        <v>80</v>
      </c>
      <c r="T72" s="176">
        <v>400</v>
      </c>
      <c r="U72" s="176">
        <v>30</v>
      </c>
      <c r="V72" s="176">
        <f t="shared" ref="V72:V93" si="25">B72*L72</f>
        <v>17550</v>
      </c>
      <c r="W72" s="176">
        <f t="shared" ref="W72:W93" si="26">C72*M72</f>
        <v>2665</v>
      </c>
      <c r="X72" s="176">
        <f t="shared" ref="X72:X93" si="27">D72*N72</f>
        <v>1200</v>
      </c>
      <c r="Y72" s="176">
        <f t="shared" ref="Y72:Y93" si="28">E72*O72</f>
        <v>1700</v>
      </c>
      <c r="Z72" s="176">
        <f t="shared" ref="Z72:Z93" si="29">F72*P72</f>
        <v>800</v>
      </c>
      <c r="AA72" s="176">
        <f t="shared" ref="AA72:AA93" si="30">G72*Q72</f>
        <v>850</v>
      </c>
      <c r="AB72" s="176">
        <f t="shared" ref="AB72:AB93" si="31">H72*R72</f>
        <v>1200</v>
      </c>
      <c r="AC72" s="176">
        <f t="shared" si="23"/>
        <v>80</v>
      </c>
      <c r="AD72" s="176">
        <f t="shared" ref="AD72:AD93" si="32">J72*T72</f>
        <v>800</v>
      </c>
      <c r="AE72" s="176">
        <f t="shared" ref="AE72:AE93" si="33">K72*U72</f>
        <v>60</v>
      </c>
      <c r="AF72" s="176">
        <f t="shared" si="24"/>
        <v>26905</v>
      </c>
      <c r="AG72" s="174">
        <v>45452</v>
      </c>
    </row>
    <row r="73" spans="1:33">
      <c r="A73" s="174">
        <v>45453</v>
      </c>
      <c r="B73" s="175">
        <v>10</v>
      </c>
      <c r="C73" s="175">
        <v>5</v>
      </c>
      <c r="D73" s="175">
        <v>5</v>
      </c>
      <c r="E73" s="175">
        <v>3</v>
      </c>
      <c r="F73" s="175">
        <v>1</v>
      </c>
      <c r="G73" s="175">
        <v>2</v>
      </c>
      <c r="H73" s="175">
        <v>1</v>
      </c>
      <c r="I73" s="175">
        <v>2</v>
      </c>
      <c r="J73" s="175">
        <v>1</v>
      </c>
      <c r="K73" s="175">
        <v>2</v>
      </c>
      <c r="L73" s="176">
        <v>1350</v>
      </c>
      <c r="M73" s="176">
        <v>266.5</v>
      </c>
      <c r="N73" s="176">
        <v>1200</v>
      </c>
      <c r="O73" s="176">
        <v>850</v>
      </c>
      <c r="P73" s="176">
        <v>800</v>
      </c>
      <c r="Q73" s="176">
        <v>850</v>
      </c>
      <c r="R73" s="176">
        <v>600</v>
      </c>
      <c r="S73" s="176">
        <v>80</v>
      </c>
      <c r="T73" s="176">
        <v>400</v>
      </c>
      <c r="U73" s="176">
        <v>30</v>
      </c>
      <c r="V73" s="176">
        <f t="shared" si="25"/>
        <v>13500</v>
      </c>
      <c r="W73" s="176">
        <f t="shared" si="26"/>
        <v>1332.5</v>
      </c>
      <c r="X73" s="176">
        <f t="shared" si="27"/>
        <v>6000</v>
      </c>
      <c r="Y73" s="176">
        <f t="shared" si="28"/>
        <v>2550</v>
      </c>
      <c r="Z73" s="176">
        <f t="shared" si="29"/>
        <v>800</v>
      </c>
      <c r="AA73" s="176">
        <f t="shared" si="30"/>
        <v>1700</v>
      </c>
      <c r="AB73" s="176">
        <f t="shared" si="31"/>
        <v>600</v>
      </c>
      <c r="AC73" s="176">
        <f t="shared" si="23"/>
        <v>160</v>
      </c>
      <c r="AD73" s="176">
        <f t="shared" si="32"/>
        <v>400</v>
      </c>
      <c r="AE73" s="176">
        <f t="shared" si="33"/>
        <v>60</v>
      </c>
      <c r="AF73" s="176">
        <f t="shared" si="24"/>
        <v>27102.5</v>
      </c>
      <c r="AG73" s="174">
        <v>45453</v>
      </c>
    </row>
    <row r="74" spans="1:33">
      <c r="A74" s="174">
        <v>45454</v>
      </c>
      <c r="B74" s="175">
        <v>2</v>
      </c>
      <c r="C74" s="175">
        <v>5</v>
      </c>
      <c r="D74" s="175">
        <v>5</v>
      </c>
      <c r="E74" s="175">
        <v>4</v>
      </c>
      <c r="F74" s="175">
        <v>2</v>
      </c>
      <c r="G74" s="175">
        <v>1</v>
      </c>
      <c r="H74" s="175">
        <v>4</v>
      </c>
      <c r="I74" s="175">
        <v>4</v>
      </c>
      <c r="J74" s="175">
        <v>3</v>
      </c>
      <c r="K74" s="175">
        <v>1</v>
      </c>
      <c r="L74" s="176">
        <v>1350</v>
      </c>
      <c r="M74" s="176">
        <v>266.5</v>
      </c>
      <c r="N74" s="176">
        <v>1200</v>
      </c>
      <c r="O74" s="176">
        <v>850</v>
      </c>
      <c r="P74" s="176">
        <v>800</v>
      </c>
      <c r="Q74" s="176">
        <v>850</v>
      </c>
      <c r="R74" s="176">
        <v>600</v>
      </c>
      <c r="S74" s="176">
        <v>80</v>
      </c>
      <c r="T74" s="176">
        <v>400</v>
      </c>
      <c r="U74" s="176">
        <v>30</v>
      </c>
      <c r="V74" s="176">
        <f t="shared" si="25"/>
        <v>2700</v>
      </c>
      <c r="W74" s="176">
        <f t="shared" si="26"/>
        <v>1332.5</v>
      </c>
      <c r="X74" s="176">
        <f t="shared" si="27"/>
        <v>6000</v>
      </c>
      <c r="Y74" s="176">
        <f t="shared" si="28"/>
        <v>3400</v>
      </c>
      <c r="Z74" s="176">
        <f t="shared" si="29"/>
        <v>1600</v>
      </c>
      <c r="AA74" s="176">
        <f t="shared" si="30"/>
        <v>850</v>
      </c>
      <c r="AB74" s="176">
        <f t="shared" si="31"/>
        <v>2400</v>
      </c>
      <c r="AC74" s="176">
        <f t="shared" si="23"/>
        <v>320</v>
      </c>
      <c r="AD74" s="176">
        <f t="shared" si="32"/>
        <v>1200</v>
      </c>
      <c r="AE74" s="176">
        <f t="shared" si="33"/>
        <v>30</v>
      </c>
      <c r="AF74" s="176">
        <f t="shared" si="24"/>
        <v>19832.5</v>
      </c>
      <c r="AG74" s="174">
        <v>45454</v>
      </c>
    </row>
    <row r="75" spans="1:33">
      <c r="A75" s="174">
        <v>45455</v>
      </c>
      <c r="B75" s="175">
        <v>4</v>
      </c>
      <c r="C75" s="175">
        <v>4</v>
      </c>
      <c r="D75" s="175">
        <v>1</v>
      </c>
      <c r="E75" s="175">
        <v>1</v>
      </c>
      <c r="F75" s="175">
        <v>1</v>
      </c>
      <c r="G75" s="175">
        <v>4</v>
      </c>
      <c r="H75" s="175">
        <v>2</v>
      </c>
      <c r="I75" s="175">
        <v>2</v>
      </c>
      <c r="J75" s="175">
        <v>2</v>
      </c>
      <c r="K75" s="175">
        <v>1</v>
      </c>
      <c r="L75" s="176">
        <v>1350</v>
      </c>
      <c r="M75" s="176">
        <v>266.5</v>
      </c>
      <c r="N75" s="176">
        <v>1200</v>
      </c>
      <c r="O75" s="176">
        <v>850</v>
      </c>
      <c r="P75" s="176">
        <v>800</v>
      </c>
      <c r="Q75" s="176">
        <v>850</v>
      </c>
      <c r="R75" s="176">
        <v>600</v>
      </c>
      <c r="S75" s="176">
        <v>80</v>
      </c>
      <c r="T75" s="176">
        <v>400</v>
      </c>
      <c r="U75" s="176">
        <v>30</v>
      </c>
      <c r="V75" s="176">
        <f t="shared" si="25"/>
        <v>5400</v>
      </c>
      <c r="W75" s="176">
        <f t="shared" si="26"/>
        <v>1066</v>
      </c>
      <c r="X75" s="176">
        <f t="shared" si="27"/>
        <v>1200</v>
      </c>
      <c r="Y75" s="176">
        <f t="shared" si="28"/>
        <v>850</v>
      </c>
      <c r="Z75" s="176">
        <f t="shared" si="29"/>
        <v>800</v>
      </c>
      <c r="AA75" s="176">
        <f t="shared" si="30"/>
        <v>3400</v>
      </c>
      <c r="AB75" s="176">
        <f t="shared" si="31"/>
        <v>1200</v>
      </c>
      <c r="AC75" s="176">
        <f t="shared" si="23"/>
        <v>160</v>
      </c>
      <c r="AD75" s="176">
        <f t="shared" si="32"/>
        <v>800</v>
      </c>
      <c r="AE75" s="176">
        <f t="shared" si="33"/>
        <v>30</v>
      </c>
      <c r="AF75" s="176">
        <f t="shared" si="24"/>
        <v>14906</v>
      </c>
      <c r="AG75" s="174">
        <v>45455</v>
      </c>
    </row>
    <row r="76" spans="1:33">
      <c r="A76" s="174">
        <v>45456</v>
      </c>
      <c r="B76" s="175">
        <v>4</v>
      </c>
      <c r="C76" s="175">
        <v>8</v>
      </c>
      <c r="D76" s="175">
        <v>5</v>
      </c>
      <c r="E76" s="175">
        <v>3</v>
      </c>
      <c r="F76" s="175">
        <v>1</v>
      </c>
      <c r="G76" s="175">
        <v>2</v>
      </c>
      <c r="H76" s="175">
        <v>1</v>
      </c>
      <c r="I76" s="175">
        <v>1</v>
      </c>
      <c r="J76" s="175">
        <v>3</v>
      </c>
      <c r="K76" s="175">
        <v>2</v>
      </c>
      <c r="L76" s="176">
        <v>1350</v>
      </c>
      <c r="M76" s="176">
        <v>266.5</v>
      </c>
      <c r="N76" s="176">
        <v>1200</v>
      </c>
      <c r="O76" s="176">
        <v>850</v>
      </c>
      <c r="P76" s="176">
        <v>800</v>
      </c>
      <c r="Q76" s="176">
        <v>850</v>
      </c>
      <c r="R76" s="176">
        <v>600</v>
      </c>
      <c r="S76" s="176">
        <v>80</v>
      </c>
      <c r="T76" s="176">
        <v>400</v>
      </c>
      <c r="U76" s="176">
        <v>30</v>
      </c>
      <c r="V76" s="176">
        <f t="shared" si="25"/>
        <v>5400</v>
      </c>
      <c r="W76" s="176">
        <f t="shared" si="26"/>
        <v>2132</v>
      </c>
      <c r="X76" s="176">
        <f t="shared" si="27"/>
        <v>6000</v>
      </c>
      <c r="Y76" s="176">
        <f t="shared" si="28"/>
        <v>2550</v>
      </c>
      <c r="Z76" s="176">
        <f t="shared" si="29"/>
        <v>800</v>
      </c>
      <c r="AA76" s="176">
        <f t="shared" si="30"/>
        <v>1700</v>
      </c>
      <c r="AB76" s="176">
        <f t="shared" si="31"/>
        <v>600</v>
      </c>
      <c r="AC76" s="176">
        <f t="shared" si="23"/>
        <v>80</v>
      </c>
      <c r="AD76" s="176">
        <f t="shared" si="32"/>
        <v>1200</v>
      </c>
      <c r="AE76" s="176">
        <f t="shared" si="33"/>
        <v>60</v>
      </c>
      <c r="AF76" s="176">
        <f t="shared" si="24"/>
        <v>20522</v>
      </c>
      <c r="AG76" s="174">
        <v>45456</v>
      </c>
    </row>
    <row r="77" spans="1:33">
      <c r="A77" s="174">
        <v>45457</v>
      </c>
      <c r="B77" s="175">
        <v>5</v>
      </c>
      <c r="C77" s="175">
        <v>8</v>
      </c>
      <c r="D77" s="175">
        <v>4</v>
      </c>
      <c r="E77" s="175">
        <v>4</v>
      </c>
      <c r="F77" s="175">
        <v>2</v>
      </c>
      <c r="G77" s="175">
        <v>1</v>
      </c>
      <c r="H77" s="175">
        <v>2</v>
      </c>
      <c r="I77" s="175">
        <v>2</v>
      </c>
      <c r="J77" s="175">
        <v>2</v>
      </c>
      <c r="K77" s="175">
        <v>3</v>
      </c>
      <c r="L77" s="176">
        <v>1350</v>
      </c>
      <c r="M77" s="176">
        <v>266.5</v>
      </c>
      <c r="N77" s="176">
        <v>1200</v>
      </c>
      <c r="O77" s="176">
        <v>850</v>
      </c>
      <c r="P77" s="176">
        <v>800</v>
      </c>
      <c r="Q77" s="176">
        <v>850</v>
      </c>
      <c r="R77" s="176">
        <v>600</v>
      </c>
      <c r="S77" s="176">
        <v>80</v>
      </c>
      <c r="T77" s="176">
        <v>400</v>
      </c>
      <c r="U77" s="176">
        <v>30</v>
      </c>
      <c r="V77" s="176">
        <f t="shared" si="25"/>
        <v>6750</v>
      </c>
      <c r="W77" s="176">
        <f t="shared" si="26"/>
        <v>2132</v>
      </c>
      <c r="X77" s="176">
        <f t="shared" si="27"/>
        <v>4800</v>
      </c>
      <c r="Y77" s="176">
        <f t="shared" si="28"/>
        <v>3400</v>
      </c>
      <c r="Z77" s="176">
        <f t="shared" si="29"/>
        <v>1600</v>
      </c>
      <c r="AA77" s="176">
        <f t="shared" si="30"/>
        <v>850</v>
      </c>
      <c r="AB77" s="176">
        <f t="shared" si="31"/>
        <v>1200</v>
      </c>
      <c r="AC77" s="176">
        <f t="shared" si="23"/>
        <v>160</v>
      </c>
      <c r="AD77" s="176">
        <f t="shared" si="32"/>
        <v>800</v>
      </c>
      <c r="AE77" s="176">
        <f t="shared" si="33"/>
        <v>90</v>
      </c>
      <c r="AF77" s="176">
        <f t="shared" si="24"/>
        <v>21782</v>
      </c>
      <c r="AG77" s="174">
        <v>45457</v>
      </c>
    </row>
    <row r="78" spans="1:33">
      <c r="A78" s="174">
        <v>45458</v>
      </c>
      <c r="B78" s="175">
        <v>4</v>
      </c>
      <c r="C78" s="175">
        <v>5</v>
      </c>
      <c r="D78" s="175">
        <v>4</v>
      </c>
      <c r="E78" s="175">
        <v>1</v>
      </c>
      <c r="F78" s="175">
        <v>2</v>
      </c>
      <c r="G78" s="175">
        <v>2</v>
      </c>
      <c r="H78" s="175">
        <v>1</v>
      </c>
      <c r="I78" s="175">
        <v>1</v>
      </c>
      <c r="J78" s="175">
        <v>4</v>
      </c>
      <c r="K78" s="175">
        <v>3</v>
      </c>
      <c r="L78" s="176">
        <v>1350</v>
      </c>
      <c r="M78" s="176">
        <v>266.5</v>
      </c>
      <c r="N78" s="176">
        <v>1200</v>
      </c>
      <c r="O78" s="176">
        <v>850</v>
      </c>
      <c r="P78" s="176">
        <v>800</v>
      </c>
      <c r="Q78" s="176">
        <v>850</v>
      </c>
      <c r="R78" s="176">
        <v>600</v>
      </c>
      <c r="S78" s="176">
        <v>80</v>
      </c>
      <c r="T78" s="176">
        <v>400</v>
      </c>
      <c r="U78" s="176">
        <v>30</v>
      </c>
      <c r="V78" s="176">
        <f t="shared" si="25"/>
        <v>5400</v>
      </c>
      <c r="W78" s="176">
        <f t="shared" si="26"/>
        <v>1332.5</v>
      </c>
      <c r="X78" s="176">
        <f t="shared" si="27"/>
        <v>4800</v>
      </c>
      <c r="Y78" s="176">
        <f t="shared" si="28"/>
        <v>850</v>
      </c>
      <c r="Z78" s="176">
        <f t="shared" si="29"/>
        <v>1600</v>
      </c>
      <c r="AA78" s="176">
        <f t="shared" si="30"/>
        <v>1700</v>
      </c>
      <c r="AB78" s="176">
        <f t="shared" si="31"/>
        <v>600</v>
      </c>
      <c r="AC78" s="176">
        <f t="shared" si="23"/>
        <v>80</v>
      </c>
      <c r="AD78" s="176">
        <f t="shared" si="32"/>
        <v>1600</v>
      </c>
      <c r="AE78" s="176">
        <f t="shared" si="33"/>
        <v>90</v>
      </c>
      <c r="AF78" s="176">
        <f t="shared" si="24"/>
        <v>18052.5</v>
      </c>
      <c r="AG78" s="174">
        <v>45458</v>
      </c>
    </row>
    <row r="79" spans="1:33">
      <c r="A79" s="174">
        <v>45459</v>
      </c>
      <c r="B79" s="175">
        <v>2</v>
      </c>
      <c r="C79" s="175">
        <v>8</v>
      </c>
      <c r="D79" s="175">
        <v>1</v>
      </c>
      <c r="E79" s="175">
        <v>4</v>
      </c>
      <c r="F79" s="175">
        <v>3</v>
      </c>
      <c r="G79" s="175">
        <v>1</v>
      </c>
      <c r="H79" s="175">
        <v>1</v>
      </c>
      <c r="I79" s="175">
        <v>1</v>
      </c>
      <c r="J79" s="175">
        <v>4</v>
      </c>
      <c r="K79" s="175">
        <v>1</v>
      </c>
      <c r="L79" s="176">
        <v>1350</v>
      </c>
      <c r="M79" s="176">
        <v>266.5</v>
      </c>
      <c r="N79" s="176">
        <v>1200</v>
      </c>
      <c r="O79" s="176">
        <v>850</v>
      </c>
      <c r="P79" s="176">
        <v>800</v>
      </c>
      <c r="Q79" s="176">
        <v>850</v>
      </c>
      <c r="R79" s="176">
        <v>600</v>
      </c>
      <c r="S79" s="176">
        <v>80</v>
      </c>
      <c r="T79" s="176">
        <v>400</v>
      </c>
      <c r="U79" s="176">
        <v>30</v>
      </c>
      <c r="V79" s="176">
        <f t="shared" si="25"/>
        <v>2700</v>
      </c>
      <c r="W79" s="176">
        <f t="shared" si="26"/>
        <v>2132</v>
      </c>
      <c r="X79" s="176">
        <f t="shared" si="27"/>
        <v>1200</v>
      </c>
      <c r="Y79" s="176">
        <f t="shared" si="28"/>
        <v>3400</v>
      </c>
      <c r="Z79" s="176">
        <f t="shared" si="29"/>
        <v>2400</v>
      </c>
      <c r="AA79" s="176">
        <f t="shared" si="30"/>
        <v>850</v>
      </c>
      <c r="AB79" s="176">
        <f t="shared" si="31"/>
        <v>600</v>
      </c>
      <c r="AC79" s="176">
        <f t="shared" si="23"/>
        <v>80</v>
      </c>
      <c r="AD79" s="176">
        <f t="shared" si="32"/>
        <v>1600</v>
      </c>
      <c r="AE79" s="176">
        <f t="shared" si="33"/>
        <v>30</v>
      </c>
      <c r="AF79" s="176">
        <f t="shared" si="24"/>
        <v>14992</v>
      </c>
      <c r="AG79" s="174">
        <v>45459</v>
      </c>
    </row>
    <row r="80" spans="1:33">
      <c r="A80" s="174">
        <v>45460</v>
      </c>
      <c r="B80" s="175">
        <v>1</v>
      </c>
      <c r="C80" s="175">
        <v>4</v>
      </c>
      <c r="D80" s="175">
        <v>3</v>
      </c>
      <c r="E80" s="175">
        <v>2</v>
      </c>
      <c r="F80" s="175">
        <v>1</v>
      </c>
      <c r="G80" s="175">
        <v>1</v>
      </c>
      <c r="H80" s="175">
        <v>1</v>
      </c>
      <c r="I80" s="175">
        <v>1</v>
      </c>
      <c r="J80" s="175">
        <v>5</v>
      </c>
      <c r="K80" s="175">
        <v>1</v>
      </c>
      <c r="L80" s="176">
        <v>1350</v>
      </c>
      <c r="M80" s="176">
        <v>266.5</v>
      </c>
      <c r="N80" s="176">
        <v>1200</v>
      </c>
      <c r="O80" s="176">
        <v>850</v>
      </c>
      <c r="P80" s="176">
        <v>800</v>
      </c>
      <c r="Q80" s="176">
        <v>850</v>
      </c>
      <c r="R80" s="176">
        <v>600</v>
      </c>
      <c r="S80" s="176">
        <v>80</v>
      </c>
      <c r="T80" s="176">
        <v>400</v>
      </c>
      <c r="U80" s="176">
        <v>30</v>
      </c>
      <c r="V80" s="176">
        <f t="shared" si="25"/>
        <v>1350</v>
      </c>
      <c r="W80" s="176">
        <f t="shared" si="26"/>
        <v>1066</v>
      </c>
      <c r="X80" s="176">
        <f t="shared" si="27"/>
        <v>3600</v>
      </c>
      <c r="Y80" s="176">
        <f t="shared" si="28"/>
        <v>1700</v>
      </c>
      <c r="Z80" s="176">
        <f t="shared" si="29"/>
        <v>800</v>
      </c>
      <c r="AA80" s="176">
        <f t="shared" si="30"/>
        <v>850</v>
      </c>
      <c r="AB80" s="176">
        <f t="shared" si="31"/>
        <v>600</v>
      </c>
      <c r="AC80" s="176">
        <f t="shared" si="23"/>
        <v>80</v>
      </c>
      <c r="AD80" s="176">
        <f t="shared" si="32"/>
        <v>2000</v>
      </c>
      <c r="AE80" s="176">
        <f t="shared" si="33"/>
        <v>30</v>
      </c>
      <c r="AF80" s="176">
        <f t="shared" si="24"/>
        <v>12076</v>
      </c>
      <c r="AG80" s="174">
        <v>45460</v>
      </c>
    </row>
    <row r="81" spans="1:33">
      <c r="A81" s="174">
        <v>45461</v>
      </c>
      <c r="B81" s="175">
        <v>3</v>
      </c>
      <c r="C81" s="175">
        <v>7</v>
      </c>
      <c r="D81" s="175">
        <v>1</v>
      </c>
      <c r="E81" s="175">
        <v>2</v>
      </c>
      <c r="F81" s="175">
        <v>2</v>
      </c>
      <c r="G81" s="175">
        <v>1</v>
      </c>
      <c r="H81" s="175">
        <v>2</v>
      </c>
      <c r="I81" s="175">
        <v>2</v>
      </c>
      <c r="J81" s="175">
        <v>5</v>
      </c>
      <c r="K81" s="175">
        <v>1</v>
      </c>
      <c r="L81" s="176">
        <v>1350</v>
      </c>
      <c r="M81" s="176">
        <v>266.5</v>
      </c>
      <c r="N81" s="176">
        <v>1200</v>
      </c>
      <c r="O81" s="176">
        <v>850</v>
      </c>
      <c r="P81" s="176">
        <v>800</v>
      </c>
      <c r="Q81" s="176">
        <v>850</v>
      </c>
      <c r="R81" s="176">
        <v>600</v>
      </c>
      <c r="S81" s="176">
        <v>83.33</v>
      </c>
      <c r="T81" s="176">
        <v>400</v>
      </c>
      <c r="U81" s="176">
        <v>30</v>
      </c>
      <c r="V81" s="176">
        <f t="shared" si="25"/>
        <v>4050</v>
      </c>
      <c r="W81" s="176">
        <f t="shared" si="26"/>
        <v>1865.5</v>
      </c>
      <c r="X81" s="176">
        <f t="shared" si="27"/>
        <v>1200</v>
      </c>
      <c r="Y81" s="176">
        <f t="shared" si="28"/>
        <v>1700</v>
      </c>
      <c r="Z81" s="176">
        <f t="shared" si="29"/>
        <v>1600</v>
      </c>
      <c r="AA81" s="176">
        <f t="shared" si="30"/>
        <v>850</v>
      </c>
      <c r="AB81" s="176">
        <f t="shared" si="31"/>
        <v>1200</v>
      </c>
      <c r="AC81" s="176">
        <v>250</v>
      </c>
      <c r="AD81" s="176">
        <f t="shared" si="32"/>
        <v>2000</v>
      </c>
      <c r="AE81" s="176">
        <f t="shared" si="33"/>
        <v>30</v>
      </c>
      <c r="AF81" s="176">
        <f t="shared" si="24"/>
        <v>14745.5</v>
      </c>
      <c r="AG81" s="174">
        <v>45461</v>
      </c>
    </row>
    <row r="82" spans="1:33">
      <c r="A82" s="174">
        <v>45462</v>
      </c>
      <c r="B82" s="175">
        <v>7</v>
      </c>
      <c r="C82" s="175">
        <v>10</v>
      </c>
      <c r="D82" s="175">
        <v>4</v>
      </c>
      <c r="E82" s="175">
        <v>3</v>
      </c>
      <c r="F82" s="175">
        <v>1</v>
      </c>
      <c r="G82" s="175">
        <v>2</v>
      </c>
      <c r="H82" s="175">
        <v>1</v>
      </c>
      <c r="I82" s="175">
        <v>1</v>
      </c>
      <c r="J82" s="175">
        <v>2</v>
      </c>
      <c r="K82" s="175">
        <v>1</v>
      </c>
      <c r="L82" s="176">
        <v>1350</v>
      </c>
      <c r="M82" s="176">
        <v>266.5</v>
      </c>
      <c r="N82" s="176">
        <v>1200</v>
      </c>
      <c r="O82" s="176">
        <v>850</v>
      </c>
      <c r="P82" s="176">
        <v>800</v>
      </c>
      <c r="Q82" s="176">
        <v>850</v>
      </c>
      <c r="R82" s="176">
        <v>600</v>
      </c>
      <c r="S82" s="176">
        <v>80</v>
      </c>
      <c r="T82" s="176">
        <v>400</v>
      </c>
      <c r="U82" s="176">
        <v>30</v>
      </c>
      <c r="V82" s="176">
        <f t="shared" si="25"/>
        <v>9450</v>
      </c>
      <c r="W82" s="176">
        <f t="shared" si="26"/>
        <v>2665</v>
      </c>
      <c r="X82" s="176">
        <f t="shared" si="27"/>
        <v>4800</v>
      </c>
      <c r="Y82" s="176">
        <f t="shared" si="28"/>
        <v>2550</v>
      </c>
      <c r="Z82" s="176">
        <f t="shared" si="29"/>
        <v>800</v>
      </c>
      <c r="AA82" s="176">
        <f t="shared" si="30"/>
        <v>1700</v>
      </c>
      <c r="AB82" s="176">
        <f t="shared" si="31"/>
        <v>600</v>
      </c>
      <c r="AC82" s="176">
        <f>I82*S82</f>
        <v>80</v>
      </c>
      <c r="AD82" s="176">
        <f t="shared" si="32"/>
        <v>800</v>
      </c>
      <c r="AE82" s="176">
        <f t="shared" si="33"/>
        <v>30</v>
      </c>
      <c r="AF82" s="176">
        <f t="shared" si="24"/>
        <v>23475</v>
      </c>
      <c r="AG82" s="174">
        <v>45462</v>
      </c>
    </row>
    <row r="83" spans="1:33">
      <c r="A83" s="174">
        <v>45463</v>
      </c>
      <c r="B83" s="175">
        <v>0</v>
      </c>
      <c r="C83" s="175">
        <v>1</v>
      </c>
      <c r="D83" s="175">
        <v>1</v>
      </c>
      <c r="E83" s="175">
        <v>1</v>
      </c>
      <c r="F83" s="175">
        <v>1</v>
      </c>
      <c r="G83" s="175">
        <v>1</v>
      </c>
      <c r="H83" s="175">
        <v>1</v>
      </c>
      <c r="I83" s="175">
        <v>1</v>
      </c>
      <c r="J83" s="175">
        <v>1</v>
      </c>
      <c r="K83" s="175">
        <v>3</v>
      </c>
      <c r="L83" s="176">
        <v>1350</v>
      </c>
      <c r="M83" s="176">
        <v>266.5</v>
      </c>
      <c r="N83" s="176">
        <v>1200</v>
      </c>
      <c r="O83" s="176">
        <v>850</v>
      </c>
      <c r="P83" s="176">
        <v>800</v>
      </c>
      <c r="Q83" s="176">
        <v>850</v>
      </c>
      <c r="R83" s="176">
        <v>600</v>
      </c>
      <c r="S83" s="176">
        <v>80</v>
      </c>
      <c r="T83" s="176">
        <v>400</v>
      </c>
      <c r="U83" s="176">
        <v>30</v>
      </c>
      <c r="V83" s="176">
        <f t="shared" si="25"/>
        <v>0</v>
      </c>
      <c r="W83" s="176">
        <f t="shared" si="26"/>
        <v>266.5</v>
      </c>
      <c r="X83" s="176">
        <f t="shared" si="27"/>
        <v>1200</v>
      </c>
      <c r="Y83" s="176">
        <f t="shared" si="28"/>
        <v>850</v>
      </c>
      <c r="Z83" s="176">
        <f t="shared" si="29"/>
        <v>800</v>
      </c>
      <c r="AA83" s="176">
        <f t="shared" si="30"/>
        <v>850</v>
      </c>
      <c r="AB83" s="176">
        <f t="shared" si="31"/>
        <v>600</v>
      </c>
      <c r="AC83" s="176">
        <f>I83*S83</f>
        <v>80</v>
      </c>
      <c r="AD83" s="176">
        <f t="shared" si="32"/>
        <v>400</v>
      </c>
      <c r="AE83" s="176">
        <f t="shared" si="33"/>
        <v>90</v>
      </c>
      <c r="AF83" s="176">
        <f t="shared" si="24"/>
        <v>5136.5</v>
      </c>
      <c r="AG83" s="174">
        <v>45463</v>
      </c>
    </row>
    <row r="84" spans="1:33">
      <c r="A84" s="174">
        <v>45464</v>
      </c>
      <c r="B84" s="175">
        <v>11</v>
      </c>
      <c r="C84" s="175">
        <v>18</v>
      </c>
      <c r="D84" s="175">
        <v>5</v>
      </c>
      <c r="E84" s="175">
        <v>2</v>
      </c>
      <c r="F84" s="175">
        <v>1</v>
      </c>
      <c r="G84" s="175">
        <v>1</v>
      </c>
      <c r="H84" s="175">
        <v>2</v>
      </c>
      <c r="I84" s="175">
        <v>2</v>
      </c>
      <c r="J84" s="175">
        <v>3</v>
      </c>
      <c r="K84" s="175">
        <v>2</v>
      </c>
      <c r="L84" s="176">
        <v>1350</v>
      </c>
      <c r="M84" s="176">
        <v>266.5</v>
      </c>
      <c r="N84" s="176">
        <v>1200</v>
      </c>
      <c r="O84" s="176">
        <v>850</v>
      </c>
      <c r="P84" s="176">
        <v>800</v>
      </c>
      <c r="Q84" s="176">
        <v>850</v>
      </c>
      <c r="R84" s="176">
        <v>600</v>
      </c>
      <c r="S84" s="176">
        <v>83.33</v>
      </c>
      <c r="T84" s="176">
        <v>400</v>
      </c>
      <c r="U84" s="176">
        <v>30</v>
      </c>
      <c r="V84" s="176">
        <f t="shared" si="25"/>
        <v>14850</v>
      </c>
      <c r="W84" s="176">
        <f t="shared" si="26"/>
        <v>4797</v>
      </c>
      <c r="X84" s="176">
        <f t="shared" si="27"/>
        <v>6000</v>
      </c>
      <c r="Y84" s="176">
        <f t="shared" si="28"/>
        <v>1700</v>
      </c>
      <c r="Z84" s="176">
        <f t="shared" si="29"/>
        <v>800</v>
      </c>
      <c r="AA84" s="176">
        <f t="shared" si="30"/>
        <v>850</v>
      </c>
      <c r="AB84" s="176">
        <f t="shared" si="31"/>
        <v>1200</v>
      </c>
      <c r="AC84" s="176">
        <v>250</v>
      </c>
      <c r="AD84" s="176">
        <f t="shared" si="32"/>
        <v>1200</v>
      </c>
      <c r="AE84" s="176">
        <f t="shared" si="33"/>
        <v>60</v>
      </c>
      <c r="AF84" s="176">
        <f t="shared" si="24"/>
        <v>31707</v>
      </c>
      <c r="AG84" s="174">
        <v>45464</v>
      </c>
    </row>
    <row r="85" spans="1:33">
      <c r="A85" s="174">
        <v>45465</v>
      </c>
      <c r="B85" s="175">
        <v>22</v>
      </c>
      <c r="C85" s="175">
        <v>31</v>
      </c>
      <c r="D85" s="175">
        <v>5</v>
      </c>
      <c r="E85" s="175">
        <v>3</v>
      </c>
      <c r="F85" s="175">
        <v>2</v>
      </c>
      <c r="G85" s="175">
        <v>2</v>
      </c>
      <c r="H85" s="175">
        <v>2</v>
      </c>
      <c r="I85" s="175">
        <v>3</v>
      </c>
      <c r="J85" s="175">
        <v>1</v>
      </c>
      <c r="K85" s="175">
        <v>2</v>
      </c>
      <c r="L85" s="176">
        <v>1350</v>
      </c>
      <c r="M85" s="176">
        <v>266.5</v>
      </c>
      <c r="N85" s="176">
        <v>1200</v>
      </c>
      <c r="O85" s="176">
        <v>850</v>
      </c>
      <c r="P85" s="176">
        <v>800</v>
      </c>
      <c r="Q85" s="176">
        <v>850</v>
      </c>
      <c r="R85" s="176">
        <v>600</v>
      </c>
      <c r="S85" s="176">
        <v>80</v>
      </c>
      <c r="T85" s="176">
        <v>400</v>
      </c>
      <c r="U85" s="176">
        <v>30</v>
      </c>
      <c r="V85" s="176">
        <f t="shared" si="25"/>
        <v>29700</v>
      </c>
      <c r="W85" s="176">
        <f t="shared" si="26"/>
        <v>8261.5</v>
      </c>
      <c r="X85" s="176">
        <f t="shared" si="27"/>
        <v>6000</v>
      </c>
      <c r="Y85" s="176">
        <f t="shared" si="28"/>
        <v>2550</v>
      </c>
      <c r="Z85" s="176">
        <f t="shared" si="29"/>
        <v>1600</v>
      </c>
      <c r="AA85" s="176">
        <f t="shared" si="30"/>
        <v>1700</v>
      </c>
      <c r="AB85" s="176">
        <f t="shared" si="31"/>
        <v>1200</v>
      </c>
      <c r="AC85" s="176">
        <f>I85*S85</f>
        <v>240</v>
      </c>
      <c r="AD85" s="176">
        <f t="shared" si="32"/>
        <v>400</v>
      </c>
      <c r="AE85" s="176">
        <f t="shared" si="33"/>
        <v>60</v>
      </c>
      <c r="AF85" s="176">
        <f t="shared" si="24"/>
        <v>51711.5</v>
      </c>
      <c r="AG85" s="174">
        <v>45465</v>
      </c>
    </row>
    <row r="86" spans="1:33">
      <c r="A86" s="174">
        <v>45466</v>
      </c>
      <c r="B86" s="175">
        <v>5</v>
      </c>
      <c r="C86" s="175">
        <v>5</v>
      </c>
      <c r="D86" s="175">
        <v>2</v>
      </c>
      <c r="E86" s="175">
        <v>4</v>
      </c>
      <c r="F86" s="175">
        <v>1</v>
      </c>
      <c r="G86" s="175">
        <v>2</v>
      </c>
      <c r="H86" s="175">
        <v>3</v>
      </c>
      <c r="I86" s="175">
        <v>2</v>
      </c>
      <c r="J86" s="175">
        <v>3</v>
      </c>
      <c r="K86" s="175">
        <v>2</v>
      </c>
      <c r="L86" s="176">
        <v>1350</v>
      </c>
      <c r="M86" s="176">
        <v>266.5</v>
      </c>
      <c r="N86" s="176">
        <v>1200</v>
      </c>
      <c r="O86" s="176">
        <v>850</v>
      </c>
      <c r="P86" s="176">
        <v>800</v>
      </c>
      <c r="Q86" s="176">
        <v>850</v>
      </c>
      <c r="R86" s="176">
        <v>600</v>
      </c>
      <c r="S86" s="176">
        <v>80</v>
      </c>
      <c r="T86" s="176">
        <v>400</v>
      </c>
      <c r="U86" s="176">
        <v>30</v>
      </c>
      <c r="V86" s="176">
        <f t="shared" si="25"/>
        <v>6750</v>
      </c>
      <c r="W86" s="176">
        <f t="shared" si="26"/>
        <v>1332.5</v>
      </c>
      <c r="X86" s="176">
        <f t="shared" si="27"/>
        <v>2400</v>
      </c>
      <c r="Y86" s="176">
        <f t="shared" si="28"/>
        <v>3400</v>
      </c>
      <c r="Z86" s="176">
        <f t="shared" si="29"/>
        <v>800</v>
      </c>
      <c r="AA86" s="176">
        <f t="shared" si="30"/>
        <v>1700</v>
      </c>
      <c r="AB86" s="176">
        <f t="shared" si="31"/>
        <v>1800</v>
      </c>
      <c r="AC86" s="176">
        <f>I86*S86</f>
        <v>160</v>
      </c>
      <c r="AD86" s="176">
        <f t="shared" si="32"/>
        <v>1200</v>
      </c>
      <c r="AE86" s="176">
        <f t="shared" si="33"/>
        <v>60</v>
      </c>
      <c r="AF86" s="176">
        <f t="shared" si="24"/>
        <v>19602.5</v>
      </c>
      <c r="AG86" s="174">
        <v>45466</v>
      </c>
    </row>
    <row r="87" spans="1:33">
      <c r="A87" s="174">
        <v>45467</v>
      </c>
      <c r="B87" s="175">
        <v>5</v>
      </c>
      <c r="C87" s="175">
        <v>5</v>
      </c>
      <c r="D87" s="175">
        <v>3</v>
      </c>
      <c r="E87" s="175">
        <v>1</v>
      </c>
      <c r="F87" s="175">
        <v>1</v>
      </c>
      <c r="G87" s="175">
        <v>3</v>
      </c>
      <c r="H87" s="175">
        <v>1</v>
      </c>
      <c r="I87" s="175">
        <v>1</v>
      </c>
      <c r="J87" s="175">
        <v>2</v>
      </c>
      <c r="K87" s="175">
        <v>2</v>
      </c>
      <c r="L87" s="176">
        <v>1350</v>
      </c>
      <c r="M87" s="176">
        <v>266.5</v>
      </c>
      <c r="N87" s="176">
        <v>1200</v>
      </c>
      <c r="O87" s="176">
        <v>850</v>
      </c>
      <c r="P87" s="176">
        <v>800</v>
      </c>
      <c r="Q87" s="176">
        <v>850</v>
      </c>
      <c r="R87" s="176">
        <v>600</v>
      </c>
      <c r="S87" s="176">
        <v>80</v>
      </c>
      <c r="T87" s="176">
        <v>400</v>
      </c>
      <c r="U87" s="176">
        <v>30</v>
      </c>
      <c r="V87" s="176">
        <f t="shared" si="25"/>
        <v>6750</v>
      </c>
      <c r="W87" s="176">
        <f t="shared" si="26"/>
        <v>1332.5</v>
      </c>
      <c r="X87" s="176">
        <f t="shared" si="27"/>
        <v>3600</v>
      </c>
      <c r="Y87" s="176">
        <f t="shared" si="28"/>
        <v>850</v>
      </c>
      <c r="Z87" s="176">
        <f t="shared" si="29"/>
        <v>800</v>
      </c>
      <c r="AA87" s="176">
        <f t="shared" si="30"/>
        <v>2550</v>
      </c>
      <c r="AB87" s="176">
        <f t="shared" si="31"/>
        <v>600</v>
      </c>
      <c r="AC87" s="176">
        <f>I87*S87</f>
        <v>80</v>
      </c>
      <c r="AD87" s="176">
        <f t="shared" si="32"/>
        <v>800</v>
      </c>
      <c r="AE87" s="176">
        <f t="shared" si="33"/>
        <v>60</v>
      </c>
      <c r="AF87" s="176">
        <f t="shared" si="24"/>
        <v>17422.5</v>
      </c>
      <c r="AG87" s="174">
        <v>45467</v>
      </c>
    </row>
    <row r="88" spans="1:33">
      <c r="A88" s="174">
        <v>45468</v>
      </c>
      <c r="B88" s="175">
        <v>35</v>
      </c>
      <c r="C88" s="175">
        <v>28</v>
      </c>
      <c r="D88" s="175">
        <v>6</v>
      </c>
      <c r="E88" s="175">
        <v>1</v>
      </c>
      <c r="F88" s="175">
        <v>2</v>
      </c>
      <c r="G88" s="175">
        <v>1</v>
      </c>
      <c r="H88" s="175">
        <v>1</v>
      </c>
      <c r="I88" s="175">
        <v>1</v>
      </c>
      <c r="J88" s="175">
        <v>5</v>
      </c>
      <c r="K88" s="175">
        <v>1</v>
      </c>
      <c r="L88" s="176">
        <v>1350</v>
      </c>
      <c r="M88" s="176">
        <v>266.5</v>
      </c>
      <c r="N88" s="176">
        <v>1200</v>
      </c>
      <c r="O88" s="176">
        <v>850</v>
      </c>
      <c r="P88" s="176">
        <v>800</v>
      </c>
      <c r="Q88" s="176">
        <v>850</v>
      </c>
      <c r="R88" s="176">
        <v>600</v>
      </c>
      <c r="S88" s="176">
        <v>89.090900000000005</v>
      </c>
      <c r="T88" s="176">
        <v>400</v>
      </c>
      <c r="U88" s="176">
        <v>30</v>
      </c>
      <c r="V88" s="176">
        <f t="shared" si="25"/>
        <v>47250</v>
      </c>
      <c r="W88" s="176">
        <f t="shared" si="26"/>
        <v>7462</v>
      </c>
      <c r="X88" s="176">
        <f t="shared" si="27"/>
        <v>7200</v>
      </c>
      <c r="Y88" s="176">
        <f t="shared" si="28"/>
        <v>850</v>
      </c>
      <c r="Z88" s="176">
        <f t="shared" si="29"/>
        <v>1600</v>
      </c>
      <c r="AA88" s="176">
        <f t="shared" si="30"/>
        <v>850</v>
      </c>
      <c r="AB88" s="176">
        <f t="shared" si="31"/>
        <v>600</v>
      </c>
      <c r="AC88" s="176">
        <v>980</v>
      </c>
      <c r="AD88" s="176">
        <f t="shared" si="32"/>
        <v>2000</v>
      </c>
      <c r="AE88" s="176">
        <f t="shared" si="33"/>
        <v>30</v>
      </c>
      <c r="AF88" s="176">
        <f t="shared" si="24"/>
        <v>68822</v>
      </c>
      <c r="AG88" s="174">
        <v>45468</v>
      </c>
    </row>
    <row r="89" spans="1:33">
      <c r="A89" s="174">
        <v>45469</v>
      </c>
      <c r="B89" s="175">
        <v>10</v>
      </c>
      <c r="C89" s="175">
        <v>17</v>
      </c>
      <c r="D89" s="175">
        <v>3</v>
      </c>
      <c r="E89" s="175">
        <v>2</v>
      </c>
      <c r="F89" s="175">
        <v>2</v>
      </c>
      <c r="G89" s="175">
        <v>1</v>
      </c>
      <c r="H89" s="175">
        <v>1</v>
      </c>
      <c r="I89" s="175">
        <v>2</v>
      </c>
      <c r="J89" s="175">
        <v>2</v>
      </c>
      <c r="K89" s="175">
        <v>1</v>
      </c>
      <c r="L89" s="176">
        <v>1350</v>
      </c>
      <c r="M89" s="176">
        <v>266.5</v>
      </c>
      <c r="N89" s="176">
        <v>1200</v>
      </c>
      <c r="O89" s="176">
        <v>850</v>
      </c>
      <c r="P89" s="176">
        <v>800</v>
      </c>
      <c r="Q89" s="176">
        <v>850</v>
      </c>
      <c r="R89" s="176">
        <v>600</v>
      </c>
      <c r="S89" s="176">
        <v>80</v>
      </c>
      <c r="T89" s="176">
        <v>400</v>
      </c>
      <c r="U89" s="176">
        <v>34</v>
      </c>
      <c r="V89" s="176">
        <f t="shared" si="25"/>
        <v>13500</v>
      </c>
      <c r="W89" s="176">
        <f t="shared" si="26"/>
        <v>4530.5</v>
      </c>
      <c r="X89" s="176">
        <f t="shared" si="27"/>
        <v>3600</v>
      </c>
      <c r="Y89" s="176">
        <f t="shared" si="28"/>
        <v>1700</v>
      </c>
      <c r="Z89" s="176">
        <f t="shared" si="29"/>
        <v>1600</v>
      </c>
      <c r="AA89" s="176">
        <f t="shared" si="30"/>
        <v>850</v>
      </c>
      <c r="AB89" s="176">
        <f t="shared" si="31"/>
        <v>600</v>
      </c>
      <c r="AC89" s="176">
        <f>I89*S89</f>
        <v>160</v>
      </c>
      <c r="AD89" s="176">
        <f t="shared" si="32"/>
        <v>800</v>
      </c>
      <c r="AE89" s="176">
        <f t="shared" si="33"/>
        <v>34</v>
      </c>
      <c r="AF89" s="176">
        <f t="shared" si="24"/>
        <v>27374.5</v>
      </c>
      <c r="AG89" s="174">
        <v>45469</v>
      </c>
    </row>
    <row r="90" spans="1:33">
      <c r="A90" s="174">
        <v>45470</v>
      </c>
      <c r="B90" s="175">
        <v>28</v>
      </c>
      <c r="C90" s="175">
        <v>25</v>
      </c>
      <c r="D90" s="175">
        <v>5</v>
      </c>
      <c r="E90" s="175">
        <v>3</v>
      </c>
      <c r="F90" s="175">
        <v>3</v>
      </c>
      <c r="G90" s="175">
        <v>1</v>
      </c>
      <c r="H90" s="175">
        <v>2</v>
      </c>
      <c r="I90" s="175">
        <v>2</v>
      </c>
      <c r="J90" s="175">
        <v>1</v>
      </c>
      <c r="K90" s="175">
        <v>2</v>
      </c>
      <c r="L90" s="176">
        <v>1350</v>
      </c>
      <c r="M90" s="176">
        <v>266.5</v>
      </c>
      <c r="N90" s="176">
        <v>1200</v>
      </c>
      <c r="O90" s="176">
        <v>850</v>
      </c>
      <c r="P90" s="176">
        <v>800</v>
      </c>
      <c r="Q90" s="176">
        <v>850</v>
      </c>
      <c r="R90" s="176">
        <v>600</v>
      </c>
      <c r="S90" s="176">
        <v>81.428714299999996</v>
      </c>
      <c r="T90" s="176">
        <v>400</v>
      </c>
      <c r="U90" s="176">
        <v>37.5</v>
      </c>
      <c r="V90" s="176">
        <f t="shared" si="25"/>
        <v>37800</v>
      </c>
      <c r="W90" s="176">
        <f t="shared" si="26"/>
        <v>6662.5</v>
      </c>
      <c r="X90" s="176">
        <f t="shared" si="27"/>
        <v>6000</v>
      </c>
      <c r="Y90" s="176">
        <f t="shared" si="28"/>
        <v>2550</v>
      </c>
      <c r="Z90" s="176">
        <f t="shared" si="29"/>
        <v>2400</v>
      </c>
      <c r="AA90" s="176">
        <f t="shared" si="30"/>
        <v>850</v>
      </c>
      <c r="AB90" s="176">
        <f t="shared" si="31"/>
        <v>1200</v>
      </c>
      <c r="AC90" s="176">
        <v>570</v>
      </c>
      <c r="AD90" s="176">
        <f t="shared" si="32"/>
        <v>400</v>
      </c>
      <c r="AE90" s="176">
        <f t="shared" si="33"/>
        <v>75</v>
      </c>
      <c r="AF90" s="176">
        <f t="shared" si="24"/>
        <v>58507.5</v>
      </c>
      <c r="AG90" s="174">
        <v>45470</v>
      </c>
    </row>
    <row r="91" spans="1:33">
      <c r="A91" s="174">
        <v>45471</v>
      </c>
      <c r="B91" s="175">
        <v>11</v>
      </c>
      <c r="C91" s="175">
        <v>9</v>
      </c>
      <c r="D91" s="175">
        <v>7</v>
      </c>
      <c r="E91" s="175">
        <v>4</v>
      </c>
      <c r="F91" s="175">
        <v>1</v>
      </c>
      <c r="G91" s="175">
        <v>2</v>
      </c>
      <c r="H91" s="175">
        <v>1</v>
      </c>
      <c r="I91" s="175">
        <v>3</v>
      </c>
      <c r="J91" s="175">
        <v>3</v>
      </c>
      <c r="K91" s="175">
        <v>2</v>
      </c>
      <c r="L91" s="176">
        <v>1350</v>
      </c>
      <c r="M91" s="176">
        <v>266.5</v>
      </c>
      <c r="N91" s="176">
        <v>1200</v>
      </c>
      <c r="O91" s="176">
        <v>850</v>
      </c>
      <c r="P91" s="176">
        <v>800</v>
      </c>
      <c r="Q91" s="176">
        <v>850</v>
      </c>
      <c r="R91" s="176">
        <v>600</v>
      </c>
      <c r="S91" s="176">
        <v>80</v>
      </c>
      <c r="T91" s="176">
        <v>400</v>
      </c>
      <c r="U91" s="176">
        <v>30</v>
      </c>
      <c r="V91" s="176">
        <f t="shared" si="25"/>
        <v>14850</v>
      </c>
      <c r="W91" s="176">
        <f t="shared" si="26"/>
        <v>2398.5</v>
      </c>
      <c r="X91" s="176">
        <f t="shared" si="27"/>
        <v>8400</v>
      </c>
      <c r="Y91" s="176">
        <f t="shared" si="28"/>
        <v>3400</v>
      </c>
      <c r="Z91" s="176">
        <f t="shared" si="29"/>
        <v>800</v>
      </c>
      <c r="AA91" s="176">
        <f t="shared" si="30"/>
        <v>1700</v>
      </c>
      <c r="AB91" s="176">
        <f t="shared" si="31"/>
        <v>600</v>
      </c>
      <c r="AC91" s="176">
        <f>I91*S91</f>
        <v>240</v>
      </c>
      <c r="AD91" s="176">
        <f t="shared" si="32"/>
        <v>1200</v>
      </c>
      <c r="AE91" s="176">
        <f t="shared" si="33"/>
        <v>60</v>
      </c>
      <c r="AF91" s="176">
        <f t="shared" si="24"/>
        <v>33648.5</v>
      </c>
      <c r="AG91" s="174">
        <v>45471</v>
      </c>
    </row>
    <row r="92" spans="1:33">
      <c r="A92" s="174">
        <v>45472</v>
      </c>
      <c r="B92" s="175">
        <v>22</v>
      </c>
      <c r="C92" s="175">
        <v>20</v>
      </c>
      <c r="D92" s="175">
        <v>4</v>
      </c>
      <c r="E92" s="175">
        <v>1</v>
      </c>
      <c r="F92" s="175">
        <v>2</v>
      </c>
      <c r="G92" s="175">
        <v>1</v>
      </c>
      <c r="H92" s="175">
        <v>4</v>
      </c>
      <c r="I92" s="175">
        <v>1</v>
      </c>
      <c r="J92" s="175">
        <v>3</v>
      </c>
      <c r="K92" s="175">
        <v>2</v>
      </c>
      <c r="L92" s="176">
        <v>1350</v>
      </c>
      <c r="M92" s="176">
        <v>266.5</v>
      </c>
      <c r="N92" s="176">
        <v>1200</v>
      </c>
      <c r="O92" s="176">
        <v>850</v>
      </c>
      <c r="P92" s="176">
        <v>800</v>
      </c>
      <c r="Q92" s="176">
        <v>850</v>
      </c>
      <c r="R92" s="176">
        <v>600</v>
      </c>
      <c r="S92" s="176">
        <v>80</v>
      </c>
      <c r="T92" s="176">
        <v>400</v>
      </c>
      <c r="U92" s="176">
        <v>27.5</v>
      </c>
      <c r="V92" s="176">
        <f t="shared" si="25"/>
        <v>29700</v>
      </c>
      <c r="W92" s="176">
        <f t="shared" si="26"/>
        <v>5330</v>
      </c>
      <c r="X92" s="176">
        <f t="shared" si="27"/>
        <v>4800</v>
      </c>
      <c r="Y92" s="176">
        <f t="shared" si="28"/>
        <v>850</v>
      </c>
      <c r="Z92" s="176">
        <f t="shared" si="29"/>
        <v>1600</v>
      </c>
      <c r="AA92" s="176">
        <f t="shared" si="30"/>
        <v>850</v>
      </c>
      <c r="AB92" s="176">
        <f t="shared" si="31"/>
        <v>2400</v>
      </c>
      <c r="AC92" s="176">
        <f>I92*S92</f>
        <v>80</v>
      </c>
      <c r="AD92" s="176">
        <f t="shared" si="32"/>
        <v>1200</v>
      </c>
      <c r="AE92" s="176">
        <f t="shared" si="33"/>
        <v>55</v>
      </c>
      <c r="AF92" s="176">
        <f t="shared" si="24"/>
        <v>46865</v>
      </c>
      <c r="AG92" s="174">
        <v>45472</v>
      </c>
    </row>
    <row r="93" spans="1:33">
      <c r="A93" s="174">
        <v>45473</v>
      </c>
      <c r="B93" s="175">
        <v>37</v>
      </c>
      <c r="C93" s="175">
        <v>21</v>
      </c>
      <c r="D93" s="175">
        <v>2</v>
      </c>
      <c r="E93" s="175">
        <v>0</v>
      </c>
      <c r="F93" s="175">
        <v>3</v>
      </c>
      <c r="G93" s="175">
        <v>1</v>
      </c>
      <c r="H93" s="175">
        <v>4</v>
      </c>
      <c r="I93" s="175">
        <v>5</v>
      </c>
      <c r="J93" s="175">
        <v>3</v>
      </c>
      <c r="K93" s="175">
        <v>2</v>
      </c>
      <c r="L93" s="176">
        <v>1350</v>
      </c>
      <c r="M93" s="176">
        <v>266.5</v>
      </c>
      <c r="N93" s="176">
        <v>1200</v>
      </c>
      <c r="O93" s="176">
        <v>850</v>
      </c>
      <c r="P93" s="176">
        <v>800</v>
      </c>
      <c r="Q93" s="176">
        <v>850</v>
      </c>
      <c r="R93" s="176">
        <v>600</v>
      </c>
      <c r="S93" s="176">
        <v>80</v>
      </c>
      <c r="T93" s="176">
        <v>400</v>
      </c>
      <c r="U93" s="176">
        <v>30</v>
      </c>
      <c r="V93" s="176">
        <f t="shared" si="25"/>
        <v>49950</v>
      </c>
      <c r="W93" s="176">
        <f t="shared" si="26"/>
        <v>5596.5</v>
      </c>
      <c r="X93" s="176">
        <f t="shared" si="27"/>
        <v>2400</v>
      </c>
      <c r="Y93" s="176">
        <f t="shared" si="28"/>
        <v>0</v>
      </c>
      <c r="Z93" s="176">
        <f t="shared" si="29"/>
        <v>2400</v>
      </c>
      <c r="AA93" s="176">
        <f t="shared" si="30"/>
        <v>850</v>
      </c>
      <c r="AB93" s="176">
        <f t="shared" si="31"/>
        <v>2400</v>
      </c>
      <c r="AC93" s="176">
        <f>I93*S93</f>
        <v>400</v>
      </c>
      <c r="AD93" s="176">
        <f t="shared" si="32"/>
        <v>1200</v>
      </c>
      <c r="AE93" s="176">
        <f t="shared" si="33"/>
        <v>60</v>
      </c>
      <c r="AF93" s="176">
        <f t="shared" si="24"/>
        <v>65256.5</v>
      </c>
      <c r="AG93" s="174">
        <v>45473</v>
      </c>
    </row>
    <row r="94" spans="1:33">
      <c r="A94" s="4"/>
      <c r="B94" s="77">
        <f>AVERAGE(B3:B93)</f>
        <v>10.747252747252746</v>
      </c>
      <c r="C94" s="77">
        <f t="shared" ref="C94:K94" si="34">AVERAGE(C3:C93)</f>
        <v>9.8791208791208796</v>
      </c>
      <c r="D94" s="77">
        <f t="shared" si="34"/>
        <v>3.7472527472527473</v>
      </c>
      <c r="E94" s="77">
        <f t="shared" si="34"/>
        <v>2.0549450549450547</v>
      </c>
      <c r="F94" s="77">
        <f t="shared" si="34"/>
        <v>1.6923076923076923</v>
      </c>
      <c r="G94" s="77">
        <f t="shared" si="34"/>
        <v>1.6043956043956045</v>
      </c>
      <c r="H94" s="77">
        <f t="shared" si="34"/>
        <v>1.6373626373626373</v>
      </c>
      <c r="I94" s="77">
        <f t="shared" si="34"/>
        <v>1.6263736263736264</v>
      </c>
      <c r="J94" s="77">
        <f t="shared" si="34"/>
        <v>2.7692307692307692</v>
      </c>
      <c r="K94" s="77">
        <f t="shared" si="34"/>
        <v>1.6703296703296704</v>
      </c>
      <c r="L94" s="78">
        <f t="shared" ref="L94" si="35">AVERAGE(L3:L93)</f>
        <v>1350</v>
      </c>
      <c r="M94" s="78">
        <f t="shared" ref="M94" si="36">AVERAGE(M3:M93)</f>
        <v>266.5</v>
      </c>
      <c r="N94" s="78">
        <f t="shared" ref="N94" si="37">AVERAGE(N3:N93)</f>
        <v>1200</v>
      </c>
      <c r="O94" s="78">
        <f t="shared" ref="O94" si="38">AVERAGE(O3:O93)</f>
        <v>850</v>
      </c>
      <c r="P94" s="78">
        <f t="shared" ref="P94" si="39">AVERAGE(P3:P93)</f>
        <v>800</v>
      </c>
      <c r="Q94" s="78">
        <f t="shared" ref="Q94" si="40">AVERAGE(Q3:Q93)</f>
        <v>850</v>
      </c>
      <c r="R94" s="78">
        <f t="shared" ref="R94" si="41">AVERAGE(R3:R93)</f>
        <v>600</v>
      </c>
      <c r="S94" s="78">
        <f t="shared" ref="S94" si="42">AVERAGE(S3:S93)</f>
        <v>81.814808948351654</v>
      </c>
      <c r="T94" s="78">
        <f t="shared" ref="T94" si="43">AVERAGE(T3:T93)</f>
        <v>400.27472527472526</v>
      </c>
      <c r="U94" s="78">
        <f t="shared" ref="U94" si="44">AVERAGE(U3:U93)</f>
        <v>30.307692307692307</v>
      </c>
      <c r="V94" s="79">
        <f>SUM(V3:V93)</f>
        <v>1320300</v>
      </c>
      <c r="W94" s="79">
        <f t="shared" ref="W94:AF94" si="45">SUM(W3:W93)</f>
        <v>239583.5</v>
      </c>
      <c r="X94" s="79">
        <f t="shared" si="45"/>
        <v>409200</v>
      </c>
      <c r="Y94" s="79">
        <f t="shared" si="45"/>
        <v>158950</v>
      </c>
      <c r="Z94" s="79">
        <f t="shared" si="45"/>
        <v>123200</v>
      </c>
      <c r="AA94" s="79">
        <f t="shared" si="45"/>
        <v>124100</v>
      </c>
      <c r="AB94" s="79">
        <f t="shared" si="45"/>
        <v>89400</v>
      </c>
      <c r="AC94" s="79">
        <f t="shared" si="45"/>
        <v>14178.66</v>
      </c>
      <c r="AD94" s="79">
        <f t="shared" si="45"/>
        <v>100875</v>
      </c>
      <c r="AE94" s="79">
        <f t="shared" si="45"/>
        <v>4600</v>
      </c>
      <c r="AF94" s="79">
        <f t="shared" si="45"/>
        <v>2584387.16</v>
      </c>
      <c r="AG94" s="4"/>
    </row>
    <row r="95" spans="1:33">
      <c r="A95" s="4"/>
      <c r="B95" s="75" t="s">
        <v>72</v>
      </c>
      <c r="C95" s="75" t="s">
        <v>71</v>
      </c>
      <c r="D95" s="75" t="s">
        <v>70</v>
      </c>
      <c r="E95" s="75" t="s">
        <v>69</v>
      </c>
      <c r="F95" s="75" t="s">
        <v>68</v>
      </c>
      <c r="G95" s="75" t="s">
        <v>67</v>
      </c>
      <c r="H95" s="75" t="s">
        <v>66</v>
      </c>
      <c r="I95" s="75" t="s">
        <v>65</v>
      </c>
      <c r="J95" s="75" t="s">
        <v>64</v>
      </c>
      <c r="K95" s="75" t="s">
        <v>63</v>
      </c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76" t="s">
        <v>72</v>
      </c>
      <c r="W95" s="76" t="s">
        <v>71</v>
      </c>
      <c r="X95" s="76" t="s">
        <v>70</v>
      </c>
      <c r="Y95" s="76" t="s">
        <v>69</v>
      </c>
      <c r="Z95" s="76" t="s">
        <v>68</v>
      </c>
      <c r="AA95" s="76" t="s">
        <v>67</v>
      </c>
      <c r="AB95" s="76" t="s">
        <v>66</v>
      </c>
      <c r="AC95" s="76" t="s">
        <v>65</v>
      </c>
      <c r="AD95" s="76" t="s">
        <v>64</v>
      </c>
      <c r="AE95" s="76" t="s">
        <v>63</v>
      </c>
      <c r="AF95" s="3"/>
      <c r="AG95" s="4"/>
    </row>
    <row r="96" spans="1:33">
      <c r="A96" s="4"/>
      <c r="B96" s="80">
        <f>SUM(B3:B93)</f>
        <v>978</v>
      </c>
      <c r="C96" s="80">
        <f t="shared" ref="C96:K96" si="46">SUM(C3:C93)</f>
        <v>899</v>
      </c>
      <c r="D96" s="80">
        <f t="shared" si="46"/>
        <v>341</v>
      </c>
      <c r="E96" s="80">
        <f t="shared" si="46"/>
        <v>187</v>
      </c>
      <c r="F96" s="80">
        <f t="shared" si="46"/>
        <v>154</v>
      </c>
      <c r="G96" s="80">
        <f t="shared" si="46"/>
        <v>146</v>
      </c>
      <c r="H96" s="80">
        <f t="shared" si="46"/>
        <v>149</v>
      </c>
      <c r="I96" s="80">
        <f t="shared" si="46"/>
        <v>148</v>
      </c>
      <c r="J96" s="80">
        <f t="shared" si="46"/>
        <v>252</v>
      </c>
      <c r="K96" s="80">
        <f t="shared" si="46"/>
        <v>152</v>
      </c>
      <c r="L96" s="24"/>
      <c r="M96" s="24"/>
      <c r="N96" s="24"/>
      <c r="O96" s="24"/>
      <c r="P96" s="24"/>
      <c r="Q96" s="24"/>
      <c r="R96" s="24"/>
      <c r="S96" s="24"/>
      <c r="T96" s="24"/>
      <c r="U96" s="24"/>
      <c r="AE96" s="108" t="s">
        <v>73</v>
      </c>
      <c r="AF96" s="90">
        <f>MIN(AF3:AF93)</f>
        <v>5136.5</v>
      </c>
      <c r="AG96" s="4"/>
    </row>
    <row r="97" spans="1:33">
      <c r="A97" s="4"/>
      <c r="AE97" s="69" t="s">
        <v>74</v>
      </c>
      <c r="AF97" s="178">
        <f>MAX(AF4:AF93)</f>
        <v>68822</v>
      </c>
      <c r="AG97" s="4"/>
    </row>
    <row r="98" spans="1:33">
      <c r="A98" s="4"/>
      <c r="AF98" s="60"/>
      <c r="AG98" s="4"/>
    </row>
    <row r="99" spans="1:33">
      <c r="A99" s="4"/>
      <c r="AF99" s="60"/>
      <c r="AG99" s="4"/>
    </row>
    <row r="100" spans="1:33">
      <c r="A100" s="4"/>
      <c r="AF100" s="60"/>
      <c r="AG100" s="4"/>
    </row>
    <row r="101" spans="1:33">
      <c r="A101" s="4"/>
      <c r="AF101" s="60"/>
      <c r="AG101" s="4"/>
    </row>
    <row r="102" spans="1:33">
      <c r="A102" s="4"/>
      <c r="AF102" s="60"/>
      <c r="AG102" s="4"/>
    </row>
    <row r="103" spans="1:33">
      <c r="A103" s="4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60"/>
      <c r="AG103" s="4"/>
    </row>
    <row r="104" spans="1:33">
      <c r="A104" s="4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60"/>
      <c r="AG104" s="4"/>
    </row>
    <row r="105" spans="1:33">
      <c r="A105" s="4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60"/>
      <c r="AG105" s="4"/>
    </row>
    <row r="106" spans="1:33">
      <c r="A106" s="4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60"/>
      <c r="AG106" s="4"/>
    </row>
    <row r="107" spans="1:33">
      <c r="A107" s="4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60"/>
      <c r="AG107" s="4"/>
    </row>
    <row r="108" spans="1:33">
      <c r="A108" s="4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60"/>
      <c r="AG108" s="4"/>
    </row>
    <row r="109" spans="1:33">
      <c r="A109" s="4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5"/>
      <c r="AG109" s="4"/>
    </row>
    <row r="110" spans="1:33">
      <c r="A110" s="4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5"/>
      <c r="AG110" s="4"/>
    </row>
    <row r="111" spans="1:33">
      <c r="A111" s="4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5"/>
      <c r="AG111" s="4"/>
    </row>
    <row r="112" spans="1:33">
      <c r="A112" s="4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5"/>
      <c r="AG112" s="4"/>
    </row>
    <row r="113" spans="1:33">
      <c r="A113" s="4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5"/>
      <c r="AG113" s="4"/>
    </row>
    <row r="114" spans="1:33">
      <c r="A114" s="4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5"/>
      <c r="AG114" s="4"/>
    </row>
    <row r="115" spans="1:33">
      <c r="A115" s="4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5"/>
      <c r="AG115" s="4"/>
    </row>
    <row r="116" spans="1:33">
      <c r="A116" s="4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5"/>
      <c r="AG116" s="4"/>
    </row>
    <row r="117" spans="1:33">
      <c r="A117" s="4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5"/>
      <c r="AG117" s="4"/>
    </row>
    <row r="118" spans="1:33">
      <c r="A118" s="4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5"/>
      <c r="AG118" s="4"/>
    </row>
    <row r="119" spans="1:33">
      <c r="A119" s="4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5"/>
      <c r="AG119" s="4"/>
    </row>
    <row r="120" spans="1:33">
      <c r="A120" s="4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5"/>
      <c r="AG120" s="4"/>
    </row>
    <row r="121" spans="1:33">
      <c r="A121" s="4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5"/>
      <c r="AG121" s="4"/>
    </row>
    <row r="122" spans="1:33" customForma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"/>
    </row>
    <row r="124" spans="1:33">
      <c r="A124" s="1"/>
      <c r="AG124" s="1"/>
    </row>
  </sheetData>
  <mergeCells count="6">
    <mergeCell ref="AG1:AG2"/>
    <mergeCell ref="A1:A2"/>
    <mergeCell ref="AF1:AF2"/>
    <mergeCell ref="B1:K1"/>
    <mergeCell ref="L1:U1"/>
    <mergeCell ref="V1:A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131"/>
  <sheetViews>
    <sheetView zoomScale="90" zoomScaleNormal="90" workbookViewId="0">
      <selection activeCell="K3" sqref="K3"/>
    </sheetView>
  </sheetViews>
  <sheetFormatPr defaultColWidth="8.88671875" defaultRowHeight="14.4"/>
  <cols>
    <col min="1" max="1" width="11.21875" style="2" bestFit="1" customWidth="1"/>
    <col min="2" max="2" width="17.33203125" style="2" customWidth="1"/>
    <col min="3" max="3" width="18.33203125" style="2" customWidth="1"/>
    <col min="4" max="4" width="14.77734375" style="2" customWidth="1"/>
    <col min="5" max="5" width="35.44140625" style="2" customWidth="1"/>
    <col min="6" max="6" width="33.6640625" style="2" customWidth="1"/>
    <col min="7" max="7" width="29.109375" style="2" customWidth="1"/>
    <col min="8" max="8" width="26.6640625" style="2" customWidth="1"/>
    <col min="9" max="9" width="24.6640625" style="2" customWidth="1"/>
    <col min="10" max="10" width="36.88671875" style="2" customWidth="1"/>
    <col min="11" max="11" width="51.21875" style="2" customWidth="1"/>
    <col min="12" max="12" width="7.6640625" style="2" bestFit="1" customWidth="1"/>
    <col min="13" max="13" width="6" style="2" bestFit="1" customWidth="1"/>
    <col min="14" max="14" width="7.6640625" style="2" bestFit="1" customWidth="1"/>
    <col min="15" max="15" width="23.21875" style="2" bestFit="1" customWidth="1"/>
    <col min="16" max="16" width="22.44140625" style="2" bestFit="1" customWidth="1"/>
    <col min="17" max="17" width="17.44140625" style="2" bestFit="1" customWidth="1"/>
    <col min="18" max="18" width="13.44140625" style="2" bestFit="1" customWidth="1"/>
    <col min="19" max="19" width="10.88671875" style="2" bestFit="1" customWidth="1"/>
    <col min="20" max="20" width="23.88671875" style="2" bestFit="1" customWidth="1"/>
    <col min="21" max="21" width="36.88671875" style="2" bestFit="1" customWidth="1"/>
    <col min="22" max="22" width="11.44140625" style="2" customWidth="1"/>
    <col min="23" max="24" width="10.33203125" style="2" bestFit="1" customWidth="1"/>
    <col min="25" max="25" width="23.21875" style="2" bestFit="1" customWidth="1"/>
    <col min="26" max="26" width="22.44140625" style="2" bestFit="1" customWidth="1"/>
    <col min="27" max="27" width="17.44140625" style="2" bestFit="1" customWidth="1"/>
    <col min="28" max="28" width="13.44140625" style="2" bestFit="1" customWidth="1"/>
    <col min="29" max="29" width="10.88671875" style="2" bestFit="1" customWidth="1"/>
    <col min="30" max="30" width="23.88671875" style="2" bestFit="1" customWidth="1"/>
    <col min="31" max="31" width="36.88671875" style="2" bestFit="1" customWidth="1"/>
    <col min="32" max="32" width="17.5546875" style="2" bestFit="1" customWidth="1"/>
    <col min="33" max="16384" width="8.88671875" style="2"/>
  </cols>
  <sheetData>
    <row r="1" spans="1:32" s="1" customFormat="1">
      <c r="A1" s="202" t="s">
        <v>0</v>
      </c>
      <c r="B1" s="204" t="s">
        <v>5</v>
      </c>
      <c r="C1" s="204"/>
      <c r="D1" s="204"/>
      <c r="E1" s="204"/>
      <c r="F1" s="204"/>
      <c r="G1" s="204"/>
      <c r="H1" s="204"/>
      <c r="I1" s="204"/>
      <c r="J1" s="204"/>
      <c r="K1" s="204"/>
      <c r="L1" s="205" t="s">
        <v>6</v>
      </c>
      <c r="M1" s="205"/>
      <c r="N1" s="205"/>
      <c r="O1" s="205"/>
      <c r="P1" s="205"/>
      <c r="Q1" s="205"/>
      <c r="R1" s="205"/>
      <c r="S1" s="205"/>
      <c r="T1" s="205"/>
      <c r="U1" s="205"/>
      <c r="V1" s="206" t="s">
        <v>7</v>
      </c>
      <c r="W1" s="206"/>
      <c r="X1" s="206"/>
      <c r="Y1" s="206"/>
      <c r="Z1" s="206"/>
      <c r="AA1" s="206"/>
      <c r="AB1" s="206"/>
      <c r="AC1" s="206"/>
      <c r="AD1" s="206"/>
      <c r="AE1" s="206"/>
      <c r="AF1" s="203" t="s">
        <v>8</v>
      </c>
    </row>
    <row r="2" spans="1:32" s="1" customFormat="1">
      <c r="A2" s="202"/>
      <c r="B2" s="72" t="s">
        <v>98</v>
      </c>
      <c r="C2" s="72" t="s">
        <v>99</v>
      </c>
      <c r="D2" s="72" t="s">
        <v>100</v>
      </c>
      <c r="E2" s="72" t="s">
        <v>101</v>
      </c>
      <c r="F2" s="72" t="s">
        <v>102</v>
      </c>
      <c r="G2" s="72" t="s">
        <v>103</v>
      </c>
      <c r="H2" s="72" t="s">
        <v>105</v>
      </c>
      <c r="I2" s="72" t="s">
        <v>104</v>
      </c>
      <c r="J2" s="72" t="s">
        <v>106</v>
      </c>
      <c r="K2" s="72" t="s">
        <v>107</v>
      </c>
      <c r="L2" s="73" t="s">
        <v>72</v>
      </c>
      <c r="M2" s="73" t="s">
        <v>71</v>
      </c>
      <c r="N2" s="73" t="s">
        <v>70</v>
      </c>
      <c r="O2" s="73" t="s">
        <v>69</v>
      </c>
      <c r="P2" s="73" t="s">
        <v>68</v>
      </c>
      <c r="Q2" s="73" t="s">
        <v>67</v>
      </c>
      <c r="R2" s="73" t="s">
        <v>66</v>
      </c>
      <c r="S2" s="73" t="s">
        <v>65</v>
      </c>
      <c r="T2" s="73" t="s">
        <v>64</v>
      </c>
      <c r="U2" s="73" t="s">
        <v>63</v>
      </c>
      <c r="V2" s="74" t="s">
        <v>72</v>
      </c>
      <c r="W2" s="74" t="s">
        <v>71</v>
      </c>
      <c r="X2" s="74" t="s">
        <v>70</v>
      </c>
      <c r="Y2" s="74" t="s">
        <v>69</v>
      </c>
      <c r="Z2" s="74" t="s">
        <v>68</v>
      </c>
      <c r="AA2" s="74" t="s">
        <v>67</v>
      </c>
      <c r="AB2" s="74" t="s">
        <v>66</v>
      </c>
      <c r="AC2" s="74" t="s">
        <v>65</v>
      </c>
      <c r="AD2" s="74" t="s">
        <v>64</v>
      </c>
      <c r="AE2" s="74" t="s">
        <v>63</v>
      </c>
      <c r="AF2" s="203"/>
    </row>
    <row r="3" spans="1:32">
      <c r="A3" s="174">
        <v>45383</v>
      </c>
      <c r="B3" s="175">
        <v>0</v>
      </c>
      <c r="C3" s="175">
        <v>0</v>
      </c>
      <c r="D3" s="175">
        <v>0</v>
      </c>
      <c r="E3" s="175">
        <v>0</v>
      </c>
      <c r="F3" s="175">
        <v>0</v>
      </c>
      <c r="G3" s="175">
        <v>0</v>
      </c>
      <c r="H3" s="175">
        <v>0</v>
      </c>
      <c r="I3" s="175">
        <v>0</v>
      </c>
      <c r="J3" s="175">
        <v>0</v>
      </c>
      <c r="K3" s="175">
        <v>75</v>
      </c>
      <c r="L3" s="176">
        <v>1325</v>
      </c>
      <c r="M3" s="176">
        <v>258</v>
      </c>
      <c r="N3" s="176">
        <v>1181</v>
      </c>
      <c r="O3" s="176">
        <v>825</v>
      </c>
      <c r="P3" s="176">
        <v>730</v>
      </c>
      <c r="Q3" s="176">
        <v>825</v>
      </c>
      <c r="R3" s="176">
        <v>550</v>
      </c>
      <c r="S3" s="176">
        <v>65</v>
      </c>
      <c r="T3" s="176">
        <v>370</v>
      </c>
      <c r="U3" s="176">
        <v>25</v>
      </c>
      <c r="V3" s="176">
        <f t="shared" ref="V3:V34" si="0">B3*L3</f>
        <v>0</v>
      </c>
      <c r="W3" s="176">
        <f t="shared" ref="W3:W34" si="1">C3*M3</f>
        <v>0</v>
      </c>
      <c r="X3" s="176">
        <f t="shared" ref="X3:X34" si="2">D3*N3</f>
        <v>0</v>
      </c>
      <c r="Y3" s="176">
        <f t="shared" ref="Y3:Y34" si="3">E3*O3</f>
        <v>0</v>
      </c>
      <c r="Z3" s="176">
        <f t="shared" ref="Z3:Z34" si="4">F3*P3</f>
        <v>0</v>
      </c>
      <c r="AA3" s="176">
        <f t="shared" ref="AA3:AA34" si="5">G3*Q3</f>
        <v>0</v>
      </c>
      <c r="AB3" s="176">
        <f t="shared" ref="AB3:AB34" si="6">H3*R3</f>
        <v>0</v>
      </c>
      <c r="AC3" s="176">
        <f t="shared" ref="AC3:AC34" si="7">I3*S3</f>
        <v>0</v>
      </c>
      <c r="AD3" s="176">
        <f t="shared" ref="AD3:AD34" si="8">J3*T3</f>
        <v>0</v>
      </c>
      <c r="AE3" s="176">
        <f t="shared" ref="AE3:AE34" si="9">K3*U3</f>
        <v>1875</v>
      </c>
      <c r="AF3" s="176">
        <f t="shared" ref="AF3:AF66" si="10">SUM(V3:AE3)</f>
        <v>1875</v>
      </c>
    </row>
    <row r="4" spans="1:32">
      <c r="A4" s="174">
        <v>45384</v>
      </c>
      <c r="B4" s="175">
        <v>0</v>
      </c>
      <c r="C4" s="175">
        <v>0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>
        <v>0</v>
      </c>
      <c r="K4" s="175">
        <v>0</v>
      </c>
      <c r="L4" s="176">
        <v>1325</v>
      </c>
      <c r="M4" s="176">
        <v>258</v>
      </c>
      <c r="N4" s="176">
        <v>1181</v>
      </c>
      <c r="O4" s="176">
        <v>825</v>
      </c>
      <c r="P4" s="176">
        <v>730</v>
      </c>
      <c r="Q4" s="176">
        <v>825</v>
      </c>
      <c r="R4" s="176">
        <v>550</v>
      </c>
      <c r="S4" s="176">
        <v>65</v>
      </c>
      <c r="T4" s="176">
        <v>370</v>
      </c>
      <c r="U4" s="176">
        <v>25</v>
      </c>
      <c r="V4" s="176">
        <f t="shared" si="0"/>
        <v>0</v>
      </c>
      <c r="W4" s="176">
        <f t="shared" si="1"/>
        <v>0</v>
      </c>
      <c r="X4" s="176">
        <f t="shared" si="2"/>
        <v>0</v>
      </c>
      <c r="Y4" s="176">
        <f t="shared" si="3"/>
        <v>0</v>
      </c>
      <c r="Z4" s="176">
        <f t="shared" si="4"/>
        <v>0</v>
      </c>
      <c r="AA4" s="176">
        <f t="shared" si="5"/>
        <v>0</v>
      </c>
      <c r="AB4" s="176">
        <f t="shared" si="6"/>
        <v>0</v>
      </c>
      <c r="AC4" s="176">
        <f t="shared" si="7"/>
        <v>0</v>
      </c>
      <c r="AD4" s="176">
        <f t="shared" si="8"/>
        <v>0</v>
      </c>
      <c r="AE4" s="176">
        <f t="shared" si="9"/>
        <v>0</v>
      </c>
      <c r="AF4" s="176">
        <f t="shared" si="10"/>
        <v>0</v>
      </c>
    </row>
    <row r="5" spans="1:32">
      <c r="A5" s="174">
        <v>45385</v>
      </c>
      <c r="B5" s="175">
        <v>0</v>
      </c>
      <c r="C5" s="175">
        <v>0</v>
      </c>
      <c r="D5" s="175">
        <v>0</v>
      </c>
      <c r="E5" s="175">
        <v>0</v>
      </c>
      <c r="F5" s="175">
        <v>0</v>
      </c>
      <c r="G5" s="175">
        <v>0</v>
      </c>
      <c r="H5" s="175">
        <v>0</v>
      </c>
      <c r="I5" s="175">
        <v>0</v>
      </c>
      <c r="J5" s="175">
        <v>0</v>
      </c>
      <c r="K5" s="175">
        <v>0</v>
      </c>
      <c r="L5" s="176">
        <v>1325</v>
      </c>
      <c r="M5" s="176">
        <v>258</v>
      </c>
      <c r="N5" s="176">
        <v>1181</v>
      </c>
      <c r="O5" s="176">
        <v>825</v>
      </c>
      <c r="P5" s="176">
        <v>730</v>
      </c>
      <c r="Q5" s="176">
        <v>825</v>
      </c>
      <c r="R5" s="176">
        <v>550</v>
      </c>
      <c r="S5" s="176">
        <v>65</v>
      </c>
      <c r="T5" s="176">
        <v>370</v>
      </c>
      <c r="U5" s="176">
        <v>25</v>
      </c>
      <c r="V5" s="176">
        <f t="shared" si="0"/>
        <v>0</v>
      </c>
      <c r="W5" s="176">
        <f t="shared" si="1"/>
        <v>0</v>
      </c>
      <c r="X5" s="176">
        <f t="shared" si="2"/>
        <v>0</v>
      </c>
      <c r="Y5" s="176">
        <f t="shared" si="3"/>
        <v>0</v>
      </c>
      <c r="Z5" s="176">
        <f t="shared" si="4"/>
        <v>0</v>
      </c>
      <c r="AA5" s="176">
        <f t="shared" si="5"/>
        <v>0</v>
      </c>
      <c r="AB5" s="176">
        <f t="shared" si="6"/>
        <v>0</v>
      </c>
      <c r="AC5" s="176">
        <f t="shared" si="7"/>
        <v>0</v>
      </c>
      <c r="AD5" s="176">
        <f t="shared" si="8"/>
        <v>0</v>
      </c>
      <c r="AE5" s="176">
        <f t="shared" si="9"/>
        <v>0</v>
      </c>
      <c r="AF5" s="176">
        <f t="shared" si="10"/>
        <v>0</v>
      </c>
    </row>
    <row r="6" spans="1:32">
      <c r="A6" s="174">
        <v>45386</v>
      </c>
      <c r="B6" s="175">
        <v>0</v>
      </c>
      <c r="C6" s="175">
        <v>0</v>
      </c>
      <c r="D6" s="175">
        <v>0</v>
      </c>
      <c r="E6" s="175">
        <v>0</v>
      </c>
      <c r="F6" s="175">
        <v>0</v>
      </c>
      <c r="G6" s="175">
        <v>0</v>
      </c>
      <c r="H6" s="175">
        <v>0</v>
      </c>
      <c r="I6" s="175">
        <v>0</v>
      </c>
      <c r="J6" s="175">
        <v>0</v>
      </c>
      <c r="K6" s="175">
        <v>0</v>
      </c>
      <c r="L6" s="176">
        <v>1325</v>
      </c>
      <c r="M6" s="176">
        <v>258</v>
      </c>
      <c r="N6" s="176">
        <v>1181</v>
      </c>
      <c r="O6" s="176">
        <v>825</v>
      </c>
      <c r="P6" s="176">
        <v>730</v>
      </c>
      <c r="Q6" s="176">
        <v>825</v>
      </c>
      <c r="R6" s="176">
        <v>550</v>
      </c>
      <c r="S6" s="176">
        <v>65</v>
      </c>
      <c r="T6" s="176">
        <v>370</v>
      </c>
      <c r="U6" s="176">
        <v>25</v>
      </c>
      <c r="V6" s="176">
        <f t="shared" si="0"/>
        <v>0</v>
      </c>
      <c r="W6" s="176">
        <f t="shared" si="1"/>
        <v>0</v>
      </c>
      <c r="X6" s="176">
        <f t="shared" si="2"/>
        <v>0</v>
      </c>
      <c r="Y6" s="176">
        <f t="shared" si="3"/>
        <v>0</v>
      </c>
      <c r="Z6" s="176">
        <f t="shared" si="4"/>
        <v>0</v>
      </c>
      <c r="AA6" s="176">
        <f t="shared" si="5"/>
        <v>0</v>
      </c>
      <c r="AB6" s="176">
        <f t="shared" si="6"/>
        <v>0</v>
      </c>
      <c r="AC6" s="176">
        <f t="shared" si="7"/>
        <v>0</v>
      </c>
      <c r="AD6" s="176">
        <f t="shared" si="8"/>
        <v>0</v>
      </c>
      <c r="AE6" s="176">
        <f t="shared" si="9"/>
        <v>0</v>
      </c>
      <c r="AF6" s="176">
        <f t="shared" si="10"/>
        <v>0</v>
      </c>
    </row>
    <row r="7" spans="1:32">
      <c r="A7" s="174">
        <v>45387</v>
      </c>
      <c r="B7" s="175">
        <v>0</v>
      </c>
      <c r="C7" s="175">
        <v>0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>
        <v>0</v>
      </c>
      <c r="K7" s="175">
        <v>0</v>
      </c>
      <c r="L7" s="176">
        <v>1325</v>
      </c>
      <c r="M7" s="176">
        <v>258</v>
      </c>
      <c r="N7" s="176">
        <v>1181</v>
      </c>
      <c r="O7" s="176">
        <v>825</v>
      </c>
      <c r="P7" s="176">
        <v>730</v>
      </c>
      <c r="Q7" s="176">
        <v>825</v>
      </c>
      <c r="R7" s="176">
        <v>550</v>
      </c>
      <c r="S7" s="176">
        <v>65</v>
      </c>
      <c r="T7" s="176">
        <v>370</v>
      </c>
      <c r="U7" s="176">
        <v>25</v>
      </c>
      <c r="V7" s="176">
        <f t="shared" si="0"/>
        <v>0</v>
      </c>
      <c r="W7" s="176">
        <f t="shared" si="1"/>
        <v>0</v>
      </c>
      <c r="X7" s="176">
        <f t="shared" si="2"/>
        <v>0</v>
      </c>
      <c r="Y7" s="176">
        <f t="shared" si="3"/>
        <v>0</v>
      </c>
      <c r="Z7" s="176">
        <f t="shared" si="4"/>
        <v>0</v>
      </c>
      <c r="AA7" s="176">
        <f t="shared" si="5"/>
        <v>0</v>
      </c>
      <c r="AB7" s="176">
        <f t="shared" si="6"/>
        <v>0</v>
      </c>
      <c r="AC7" s="176">
        <f t="shared" si="7"/>
        <v>0</v>
      </c>
      <c r="AD7" s="176">
        <f t="shared" si="8"/>
        <v>0</v>
      </c>
      <c r="AE7" s="176">
        <f t="shared" si="9"/>
        <v>0</v>
      </c>
      <c r="AF7" s="176">
        <f t="shared" si="10"/>
        <v>0</v>
      </c>
    </row>
    <row r="8" spans="1:32">
      <c r="A8" s="174">
        <v>45388</v>
      </c>
      <c r="B8" s="175">
        <v>0</v>
      </c>
      <c r="C8" s="175">
        <v>0</v>
      </c>
      <c r="D8" s="175">
        <v>0</v>
      </c>
      <c r="E8" s="175">
        <v>0</v>
      </c>
      <c r="F8" s="175">
        <v>0</v>
      </c>
      <c r="G8" s="175">
        <v>0</v>
      </c>
      <c r="H8" s="175">
        <v>0</v>
      </c>
      <c r="I8" s="175">
        <v>0</v>
      </c>
      <c r="J8" s="175">
        <v>0</v>
      </c>
      <c r="K8" s="175">
        <v>0</v>
      </c>
      <c r="L8" s="176">
        <v>1325</v>
      </c>
      <c r="M8" s="176">
        <v>258</v>
      </c>
      <c r="N8" s="176">
        <v>1181</v>
      </c>
      <c r="O8" s="176">
        <v>825</v>
      </c>
      <c r="P8" s="176">
        <v>730</v>
      </c>
      <c r="Q8" s="176">
        <v>825</v>
      </c>
      <c r="R8" s="176">
        <v>550</v>
      </c>
      <c r="S8" s="176">
        <v>65</v>
      </c>
      <c r="T8" s="176">
        <v>370</v>
      </c>
      <c r="U8" s="176">
        <v>25</v>
      </c>
      <c r="V8" s="176">
        <f t="shared" si="0"/>
        <v>0</v>
      </c>
      <c r="W8" s="176">
        <f t="shared" si="1"/>
        <v>0</v>
      </c>
      <c r="X8" s="176">
        <f t="shared" si="2"/>
        <v>0</v>
      </c>
      <c r="Y8" s="176">
        <f t="shared" si="3"/>
        <v>0</v>
      </c>
      <c r="Z8" s="176">
        <f t="shared" si="4"/>
        <v>0</v>
      </c>
      <c r="AA8" s="176">
        <f t="shared" si="5"/>
        <v>0</v>
      </c>
      <c r="AB8" s="176">
        <f t="shared" si="6"/>
        <v>0</v>
      </c>
      <c r="AC8" s="176">
        <f t="shared" si="7"/>
        <v>0</v>
      </c>
      <c r="AD8" s="176">
        <f t="shared" si="8"/>
        <v>0</v>
      </c>
      <c r="AE8" s="176">
        <f t="shared" si="9"/>
        <v>0</v>
      </c>
      <c r="AF8" s="176">
        <f t="shared" si="10"/>
        <v>0</v>
      </c>
    </row>
    <row r="9" spans="1:32">
      <c r="A9" s="174">
        <v>45389</v>
      </c>
      <c r="B9" s="175">
        <v>0</v>
      </c>
      <c r="C9" s="175">
        <v>0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>
        <v>0</v>
      </c>
      <c r="K9" s="175">
        <v>0</v>
      </c>
      <c r="L9" s="176">
        <v>1325</v>
      </c>
      <c r="M9" s="176">
        <v>258</v>
      </c>
      <c r="N9" s="176">
        <v>1181</v>
      </c>
      <c r="O9" s="176">
        <v>825</v>
      </c>
      <c r="P9" s="176">
        <v>730</v>
      </c>
      <c r="Q9" s="176">
        <v>825</v>
      </c>
      <c r="R9" s="176">
        <v>550</v>
      </c>
      <c r="S9" s="176">
        <v>65</v>
      </c>
      <c r="T9" s="176">
        <v>370</v>
      </c>
      <c r="U9" s="176">
        <v>25</v>
      </c>
      <c r="V9" s="176">
        <f t="shared" si="0"/>
        <v>0</v>
      </c>
      <c r="W9" s="176">
        <f t="shared" si="1"/>
        <v>0</v>
      </c>
      <c r="X9" s="176">
        <f t="shared" si="2"/>
        <v>0</v>
      </c>
      <c r="Y9" s="176">
        <f t="shared" si="3"/>
        <v>0</v>
      </c>
      <c r="Z9" s="176">
        <f t="shared" si="4"/>
        <v>0</v>
      </c>
      <c r="AA9" s="176">
        <f t="shared" si="5"/>
        <v>0</v>
      </c>
      <c r="AB9" s="176">
        <f t="shared" si="6"/>
        <v>0</v>
      </c>
      <c r="AC9" s="176">
        <f t="shared" si="7"/>
        <v>0</v>
      </c>
      <c r="AD9" s="176">
        <f t="shared" si="8"/>
        <v>0</v>
      </c>
      <c r="AE9" s="176">
        <f t="shared" si="9"/>
        <v>0</v>
      </c>
      <c r="AF9" s="176">
        <f t="shared" si="10"/>
        <v>0</v>
      </c>
    </row>
    <row r="10" spans="1:32">
      <c r="A10" s="174">
        <v>45390</v>
      </c>
      <c r="B10" s="175">
        <v>0</v>
      </c>
      <c r="C10" s="175">
        <v>0</v>
      </c>
      <c r="D10" s="175">
        <v>0</v>
      </c>
      <c r="E10" s="175">
        <v>0</v>
      </c>
      <c r="F10" s="175">
        <v>0</v>
      </c>
      <c r="G10" s="175">
        <v>0</v>
      </c>
      <c r="H10" s="175">
        <v>0</v>
      </c>
      <c r="I10" s="175">
        <v>0</v>
      </c>
      <c r="J10" s="175">
        <v>0</v>
      </c>
      <c r="K10" s="175">
        <v>0</v>
      </c>
      <c r="L10" s="176">
        <v>1325</v>
      </c>
      <c r="M10" s="176">
        <v>258</v>
      </c>
      <c r="N10" s="176">
        <v>1181</v>
      </c>
      <c r="O10" s="176">
        <v>825</v>
      </c>
      <c r="P10" s="176">
        <v>730</v>
      </c>
      <c r="Q10" s="176">
        <v>825</v>
      </c>
      <c r="R10" s="176">
        <v>550</v>
      </c>
      <c r="S10" s="176">
        <v>65</v>
      </c>
      <c r="T10" s="176">
        <v>370</v>
      </c>
      <c r="U10" s="176">
        <v>25</v>
      </c>
      <c r="V10" s="176">
        <f t="shared" si="0"/>
        <v>0</v>
      </c>
      <c r="W10" s="176">
        <f t="shared" si="1"/>
        <v>0</v>
      </c>
      <c r="X10" s="176">
        <f t="shared" si="2"/>
        <v>0</v>
      </c>
      <c r="Y10" s="176">
        <f t="shared" si="3"/>
        <v>0</v>
      </c>
      <c r="Z10" s="176">
        <f t="shared" si="4"/>
        <v>0</v>
      </c>
      <c r="AA10" s="176">
        <f t="shared" si="5"/>
        <v>0</v>
      </c>
      <c r="AB10" s="176">
        <f t="shared" si="6"/>
        <v>0</v>
      </c>
      <c r="AC10" s="176">
        <f t="shared" si="7"/>
        <v>0</v>
      </c>
      <c r="AD10" s="176">
        <f t="shared" si="8"/>
        <v>0</v>
      </c>
      <c r="AE10" s="176">
        <f t="shared" si="9"/>
        <v>0</v>
      </c>
      <c r="AF10" s="176">
        <f t="shared" si="10"/>
        <v>0</v>
      </c>
    </row>
    <row r="11" spans="1:32">
      <c r="A11" s="174">
        <v>45391</v>
      </c>
      <c r="B11" s="175">
        <v>0</v>
      </c>
      <c r="C11" s="175">
        <v>0</v>
      </c>
      <c r="D11" s="175">
        <v>0</v>
      </c>
      <c r="E11" s="175">
        <v>0</v>
      </c>
      <c r="F11" s="175">
        <v>0</v>
      </c>
      <c r="G11" s="175">
        <v>0</v>
      </c>
      <c r="H11" s="175">
        <v>0</v>
      </c>
      <c r="I11" s="175">
        <v>0</v>
      </c>
      <c r="J11" s="175">
        <v>0</v>
      </c>
      <c r="K11" s="175">
        <v>0</v>
      </c>
      <c r="L11" s="176">
        <v>1325</v>
      </c>
      <c r="M11" s="176">
        <v>258</v>
      </c>
      <c r="N11" s="176">
        <v>1181</v>
      </c>
      <c r="O11" s="176">
        <v>825</v>
      </c>
      <c r="P11" s="176">
        <v>730</v>
      </c>
      <c r="Q11" s="176">
        <v>825</v>
      </c>
      <c r="R11" s="176">
        <v>550</v>
      </c>
      <c r="S11" s="176">
        <v>65</v>
      </c>
      <c r="T11" s="176">
        <v>370</v>
      </c>
      <c r="U11" s="176">
        <v>25</v>
      </c>
      <c r="V11" s="176">
        <f t="shared" si="0"/>
        <v>0</v>
      </c>
      <c r="W11" s="176">
        <f t="shared" si="1"/>
        <v>0</v>
      </c>
      <c r="X11" s="176">
        <f t="shared" si="2"/>
        <v>0</v>
      </c>
      <c r="Y11" s="176">
        <f t="shared" si="3"/>
        <v>0</v>
      </c>
      <c r="Z11" s="176">
        <f t="shared" si="4"/>
        <v>0</v>
      </c>
      <c r="AA11" s="176">
        <f t="shared" si="5"/>
        <v>0</v>
      </c>
      <c r="AB11" s="176">
        <f t="shared" si="6"/>
        <v>0</v>
      </c>
      <c r="AC11" s="176">
        <f t="shared" si="7"/>
        <v>0</v>
      </c>
      <c r="AD11" s="176">
        <f t="shared" si="8"/>
        <v>0</v>
      </c>
      <c r="AE11" s="176">
        <f t="shared" si="9"/>
        <v>0</v>
      </c>
      <c r="AF11" s="176">
        <f t="shared" si="10"/>
        <v>0</v>
      </c>
    </row>
    <row r="12" spans="1:32">
      <c r="A12" s="174">
        <v>45392</v>
      </c>
      <c r="B12" s="175">
        <v>0</v>
      </c>
      <c r="C12" s="175">
        <v>0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>
        <v>0</v>
      </c>
      <c r="K12" s="175">
        <v>0</v>
      </c>
      <c r="L12" s="176">
        <v>1325</v>
      </c>
      <c r="M12" s="176">
        <v>258</v>
      </c>
      <c r="N12" s="176">
        <v>1181</v>
      </c>
      <c r="O12" s="176">
        <v>825</v>
      </c>
      <c r="P12" s="176">
        <v>730</v>
      </c>
      <c r="Q12" s="176">
        <v>825</v>
      </c>
      <c r="R12" s="176">
        <v>550</v>
      </c>
      <c r="S12" s="176">
        <v>65</v>
      </c>
      <c r="T12" s="176">
        <v>370</v>
      </c>
      <c r="U12" s="176">
        <v>25</v>
      </c>
      <c r="V12" s="176">
        <f t="shared" si="0"/>
        <v>0</v>
      </c>
      <c r="W12" s="176">
        <f t="shared" si="1"/>
        <v>0</v>
      </c>
      <c r="X12" s="176">
        <f t="shared" si="2"/>
        <v>0</v>
      </c>
      <c r="Y12" s="176">
        <f t="shared" si="3"/>
        <v>0</v>
      </c>
      <c r="Z12" s="176">
        <f t="shared" si="4"/>
        <v>0</v>
      </c>
      <c r="AA12" s="176">
        <f t="shared" si="5"/>
        <v>0</v>
      </c>
      <c r="AB12" s="176">
        <f t="shared" si="6"/>
        <v>0</v>
      </c>
      <c r="AC12" s="176">
        <f t="shared" si="7"/>
        <v>0</v>
      </c>
      <c r="AD12" s="176">
        <f t="shared" si="8"/>
        <v>0</v>
      </c>
      <c r="AE12" s="176">
        <f t="shared" si="9"/>
        <v>0</v>
      </c>
      <c r="AF12" s="176">
        <f t="shared" si="10"/>
        <v>0</v>
      </c>
    </row>
    <row r="13" spans="1:32">
      <c r="A13" s="174">
        <v>45393</v>
      </c>
      <c r="B13" s="175">
        <v>0</v>
      </c>
      <c r="C13" s="175">
        <v>0</v>
      </c>
      <c r="D13" s="175">
        <v>0</v>
      </c>
      <c r="E13" s="175">
        <v>60</v>
      </c>
      <c r="F13" s="175">
        <v>60</v>
      </c>
      <c r="G13" s="175">
        <v>40</v>
      </c>
      <c r="H13" s="175">
        <v>0</v>
      </c>
      <c r="I13" s="175">
        <v>0</v>
      </c>
      <c r="J13" s="175">
        <v>0</v>
      </c>
      <c r="K13" s="175">
        <v>0</v>
      </c>
      <c r="L13" s="176">
        <v>1325</v>
      </c>
      <c r="M13" s="176">
        <v>258</v>
      </c>
      <c r="N13" s="176">
        <v>1181</v>
      </c>
      <c r="O13" s="176">
        <v>825</v>
      </c>
      <c r="P13" s="176">
        <v>730</v>
      </c>
      <c r="Q13" s="176">
        <v>825</v>
      </c>
      <c r="R13" s="176">
        <v>550</v>
      </c>
      <c r="S13" s="176">
        <v>65</v>
      </c>
      <c r="T13" s="176">
        <v>370</v>
      </c>
      <c r="U13" s="176">
        <v>25</v>
      </c>
      <c r="V13" s="176">
        <f t="shared" si="0"/>
        <v>0</v>
      </c>
      <c r="W13" s="176">
        <f t="shared" si="1"/>
        <v>0</v>
      </c>
      <c r="X13" s="176">
        <f t="shared" si="2"/>
        <v>0</v>
      </c>
      <c r="Y13" s="176">
        <f t="shared" si="3"/>
        <v>49500</v>
      </c>
      <c r="Z13" s="176">
        <f t="shared" si="4"/>
        <v>43800</v>
      </c>
      <c r="AA13" s="176">
        <f t="shared" si="5"/>
        <v>33000</v>
      </c>
      <c r="AB13" s="176">
        <f t="shared" si="6"/>
        <v>0</v>
      </c>
      <c r="AC13" s="176">
        <f t="shared" si="7"/>
        <v>0</v>
      </c>
      <c r="AD13" s="176">
        <f t="shared" si="8"/>
        <v>0</v>
      </c>
      <c r="AE13" s="176">
        <f t="shared" si="9"/>
        <v>0</v>
      </c>
      <c r="AF13" s="176">
        <f t="shared" si="10"/>
        <v>126300</v>
      </c>
    </row>
    <row r="14" spans="1:32">
      <c r="A14" s="174">
        <v>45394</v>
      </c>
      <c r="B14" s="175">
        <v>0</v>
      </c>
      <c r="C14" s="175">
        <v>0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>
        <v>0</v>
      </c>
      <c r="K14" s="175">
        <v>0</v>
      </c>
      <c r="L14" s="176">
        <v>1325</v>
      </c>
      <c r="M14" s="176">
        <v>258</v>
      </c>
      <c r="N14" s="176">
        <v>1181</v>
      </c>
      <c r="O14" s="176">
        <v>825</v>
      </c>
      <c r="P14" s="176">
        <v>730</v>
      </c>
      <c r="Q14" s="176">
        <v>825</v>
      </c>
      <c r="R14" s="176">
        <v>550</v>
      </c>
      <c r="S14" s="176">
        <v>65</v>
      </c>
      <c r="T14" s="176">
        <v>370</v>
      </c>
      <c r="U14" s="176">
        <v>25</v>
      </c>
      <c r="V14" s="176">
        <f t="shared" si="0"/>
        <v>0</v>
      </c>
      <c r="W14" s="176">
        <f t="shared" si="1"/>
        <v>0</v>
      </c>
      <c r="X14" s="176">
        <f t="shared" si="2"/>
        <v>0</v>
      </c>
      <c r="Y14" s="176">
        <f t="shared" si="3"/>
        <v>0</v>
      </c>
      <c r="Z14" s="176">
        <f t="shared" si="4"/>
        <v>0</v>
      </c>
      <c r="AA14" s="176">
        <f t="shared" si="5"/>
        <v>0</v>
      </c>
      <c r="AB14" s="176">
        <f t="shared" si="6"/>
        <v>0</v>
      </c>
      <c r="AC14" s="176">
        <f t="shared" si="7"/>
        <v>0</v>
      </c>
      <c r="AD14" s="176">
        <f t="shared" si="8"/>
        <v>0</v>
      </c>
      <c r="AE14" s="176">
        <f t="shared" si="9"/>
        <v>0</v>
      </c>
      <c r="AF14" s="176">
        <f t="shared" si="10"/>
        <v>0</v>
      </c>
    </row>
    <row r="15" spans="1:32">
      <c r="A15" s="174">
        <v>45395</v>
      </c>
      <c r="B15" s="175">
        <v>0</v>
      </c>
      <c r="C15" s="175">
        <v>0</v>
      </c>
      <c r="D15" s="175">
        <v>100</v>
      </c>
      <c r="E15" s="175">
        <v>0</v>
      </c>
      <c r="F15" s="175">
        <v>0</v>
      </c>
      <c r="G15" s="175">
        <v>0</v>
      </c>
      <c r="H15" s="175">
        <v>0</v>
      </c>
      <c r="I15" s="175">
        <v>0</v>
      </c>
      <c r="J15" s="175">
        <v>0</v>
      </c>
      <c r="K15" s="175">
        <v>0</v>
      </c>
      <c r="L15" s="176">
        <v>1325</v>
      </c>
      <c r="M15" s="176">
        <v>258</v>
      </c>
      <c r="N15" s="176">
        <v>1181</v>
      </c>
      <c r="O15" s="176">
        <v>825</v>
      </c>
      <c r="P15" s="176">
        <v>730</v>
      </c>
      <c r="Q15" s="176">
        <v>825</v>
      </c>
      <c r="R15" s="176">
        <v>550</v>
      </c>
      <c r="S15" s="176">
        <v>65</v>
      </c>
      <c r="T15" s="176">
        <v>370</v>
      </c>
      <c r="U15" s="176">
        <v>25</v>
      </c>
      <c r="V15" s="176">
        <f t="shared" si="0"/>
        <v>0</v>
      </c>
      <c r="W15" s="176">
        <f t="shared" si="1"/>
        <v>0</v>
      </c>
      <c r="X15" s="176">
        <f t="shared" si="2"/>
        <v>118100</v>
      </c>
      <c r="Y15" s="176">
        <f t="shared" si="3"/>
        <v>0</v>
      </c>
      <c r="Z15" s="176">
        <f t="shared" si="4"/>
        <v>0</v>
      </c>
      <c r="AA15" s="176">
        <f t="shared" si="5"/>
        <v>0</v>
      </c>
      <c r="AB15" s="176">
        <f t="shared" si="6"/>
        <v>0</v>
      </c>
      <c r="AC15" s="176">
        <f t="shared" si="7"/>
        <v>0</v>
      </c>
      <c r="AD15" s="176">
        <f t="shared" si="8"/>
        <v>0</v>
      </c>
      <c r="AE15" s="176">
        <f t="shared" si="9"/>
        <v>0</v>
      </c>
      <c r="AF15" s="176">
        <f t="shared" si="10"/>
        <v>118100</v>
      </c>
    </row>
    <row r="16" spans="1:32">
      <c r="A16" s="174">
        <v>45396</v>
      </c>
      <c r="B16" s="175">
        <v>0</v>
      </c>
      <c r="C16" s="175">
        <v>0</v>
      </c>
      <c r="D16" s="175">
        <v>0</v>
      </c>
      <c r="E16" s="175">
        <v>0</v>
      </c>
      <c r="F16" s="175">
        <v>0</v>
      </c>
      <c r="G16" s="175">
        <v>0</v>
      </c>
      <c r="H16" s="175">
        <v>60</v>
      </c>
      <c r="I16" s="175">
        <v>0</v>
      </c>
      <c r="J16" s="175">
        <v>60</v>
      </c>
      <c r="K16" s="175">
        <v>0</v>
      </c>
      <c r="L16" s="176">
        <v>1325</v>
      </c>
      <c r="M16" s="176">
        <v>258</v>
      </c>
      <c r="N16" s="176">
        <v>1181</v>
      </c>
      <c r="O16" s="176">
        <v>825</v>
      </c>
      <c r="P16" s="176">
        <v>730</v>
      </c>
      <c r="Q16" s="176">
        <v>825</v>
      </c>
      <c r="R16" s="176">
        <v>550</v>
      </c>
      <c r="S16" s="176">
        <v>65</v>
      </c>
      <c r="T16" s="176">
        <v>370</v>
      </c>
      <c r="U16" s="176">
        <v>25</v>
      </c>
      <c r="V16" s="176">
        <f t="shared" si="0"/>
        <v>0</v>
      </c>
      <c r="W16" s="176">
        <f t="shared" si="1"/>
        <v>0</v>
      </c>
      <c r="X16" s="176">
        <f t="shared" si="2"/>
        <v>0</v>
      </c>
      <c r="Y16" s="176">
        <f t="shared" si="3"/>
        <v>0</v>
      </c>
      <c r="Z16" s="176">
        <f t="shared" si="4"/>
        <v>0</v>
      </c>
      <c r="AA16" s="176">
        <f t="shared" si="5"/>
        <v>0</v>
      </c>
      <c r="AB16" s="176">
        <f t="shared" si="6"/>
        <v>33000</v>
      </c>
      <c r="AC16" s="176">
        <f t="shared" si="7"/>
        <v>0</v>
      </c>
      <c r="AD16" s="176">
        <f t="shared" si="8"/>
        <v>22200</v>
      </c>
      <c r="AE16" s="176">
        <f t="shared" si="9"/>
        <v>0</v>
      </c>
      <c r="AF16" s="176">
        <f t="shared" si="10"/>
        <v>55200</v>
      </c>
    </row>
    <row r="17" spans="1:32">
      <c r="A17" s="174">
        <v>45397</v>
      </c>
      <c r="B17" s="175">
        <v>0</v>
      </c>
      <c r="C17" s="175">
        <v>0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>
        <v>0</v>
      </c>
      <c r="K17" s="175">
        <v>0</v>
      </c>
      <c r="L17" s="176">
        <v>1325</v>
      </c>
      <c r="M17" s="176">
        <v>258</v>
      </c>
      <c r="N17" s="176">
        <v>1181</v>
      </c>
      <c r="O17" s="176">
        <v>825</v>
      </c>
      <c r="P17" s="176">
        <v>730</v>
      </c>
      <c r="Q17" s="176">
        <v>825</v>
      </c>
      <c r="R17" s="176">
        <v>550</v>
      </c>
      <c r="S17" s="176">
        <v>65</v>
      </c>
      <c r="T17" s="176">
        <v>370</v>
      </c>
      <c r="U17" s="176">
        <v>25</v>
      </c>
      <c r="V17" s="176">
        <f t="shared" si="0"/>
        <v>0</v>
      </c>
      <c r="W17" s="176">
        <f t="shared" si="1"/>
        <v>0</v>
      </c>
      <c r="X17" s="176">
        <f t="shared" si="2"/>
        <v>0</v>
      </c>
      <c r="Y17" s="176">
        <f t="shared" si="3"/>
        <v>0</v>
      </c>
      <c r="Z17" s="176">
        <f t="shared" si="4"/>
        <v>0</v>
      </c>
      <c r="AA17" s="176">
        <f t="shared" si="5"/>
        <v>0</v>
      </c>
      <c r="AB17" s="176">
        <f t="shared" si="6"/>
        <v>0</v>
      </c>
      <c r="AC17" s="176">
        <f t="shared" si="7"/>
        <v>0</v>
      </c>
      <c r="AD17" s="176">
        <f t="shared" si="8"/>
        <v>0</v>
      </c>
      <c r="AE17" s="176">
        <f t="shared" si="9"/>
        <v>0</v>
      </c>
      <c r="AF17" s="176">
        <f t="shared" si="10"/>
        <v>0</v>
      </c>
    </row>
    <row r="18" spans="1:32">
      <c r="A18" s="174">
        <v>45398</v>
      </c>
      <c r="B18" s="175">
        <v>0</v>
      </c>
      <c r="C18" s="175">
        <v>0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>
        <v>0</v>
      </c>
      <c r="K18" s="175">
        <v>0</v>
      </c>
      <c r="L18" s="176">
        <v>1325</v>
      </c>
      <c r="M18" s="176">
        <v>258</v>
      </c>
      <c r="N18" s="176">
        <v>1181</v>
      </c>
      <c r="O18" s="176">
        <v>825</v>
      </c>
      <c r="P18" s="176">
        <v>730</v>
      </c>
      <c r="Q18" s="176">
        <v>825</v>
      </c>
      <c r="R18" s="176">
        <v>550</v>
      </c>
      <c r="S18" s="176">
        <v>65</v>
      </c>
      <c r="T18" s="176">
        <v>370</v>
      </c>
      <c r="U18" s="176">
        <v>25</v>
      </c>
      <c r="V18" s="176">
        <f t="shared" si="0"/>
        <v>0</v>
      </c>
      <c r="W18" s="176">
        <f t="shared" si="1"/>
        <v>0</v>
      </c>
      <c r="X18" s="176">
        <f t="shared" si="2"/>
        <v>0</v>
      </c>
      <c r="Y18" s="176">
        <f t="shared" si="3"/>
        <v>0</v>
      </c>
      <c r="Z18" s="176">
        <f t="shared" si="4"/>
        <v>0</v>
      </c>
      <c r="AA18" s="176">
        <f t="shared" si="5"/>
        <v>0</v>
      </c>
      <c r="AB18" s="176">
        <f t="shared" si="6"/>
        <v>0</v>
      </c>
      <c r="AC18" s="176">
        <f t="shared" si="7"/>
        <v>0</v>
      </c>
      <c r="AD18" s="176">
        <f t="shared" si="8"/>
        <v>0</v>
      </c>
      <c r="AE18" s="176">
        <f t="shared" si="9"/>
        <v>0</v>
      </c>
      <c r="AF18" s="176">
        <f t="shared" si="10"/>
        <v>0</v>
      </c>
    </row>
    <row r="19" spans="1:32">
      <c r="A19" s="174">
        <v>45399</v>
      </c>
      <c r="B19" s="175">
        <v>0</v>
      </c>
      <c r="C19" s="175">
        <v>0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>
        <v>0</v>
      </c>
      <c r="K19" s="175">
        <v>0</v>
      </c>
      <c r="L19" s="176">
        <v>1325</v>
      </c>
      <c r="M19" s="176">
        <v>258</v>
      </c>
      <c r="N19" s="176">
        <v>1181</v>
      </c>
      <c r="O19" s="176">
        <v>825</v>
      </c>
      <c r="P19" s="176">
        <v>730</v>
      </c>
      <c r="Q19" s="176">
        <v>825</v>
      </c>
      <c r="R19" s="176">
        <v>550</v>
      </c>
      <c r="S19" s="176">
        <v>65</v>
      </c>
      <c r="T19" s="176">
        <v>370</v>
      </c>
      <c r="U19" s="176">
        <v>25</v>
      </c>
      <c r="V19" s="176">
        <f t="shared" si="0"/>
        <v>0</v>
      </c>
      <c r="W19" s="176">
        <f t="shared" si="1"/>
        <v>0</v>
      </c>
      <c r="X19" s="176">
        <f t="shared" si="2"/>
        <v>0</v>
      </c>
      <c r="Y19" s="176">
        <f t="shared" si="3"/>
        <v>0</v>
      </c>
      <c r="Z19" s="176">
        <f t="shared" si="4"/>
        <v>0</v>
      </c>
      <c r="AA19" s="176">
        <f t="shared" si="5"/>
        <v>0</v>
      </c>
      <c r="AB19" s="176">
        <f t="shared" si="6"/>
        <v>0</v>
      </c>
      <c r="AC19" s="176">
        <f t="shared" si="7"/>
        <v>0</v>
      </c>
      <c r="AD19" s="176">
        <f t="shared" si="8"/>
        <v>0</v>
      </c>
      <c r="AE19" s="176">
        <f t="shared" si="9"/>
        <v>0</v>
      </c>
      <c r="AF19" s="176">
        <f t="shared" si="10"/>
        <v>0</v>
      </c>
    </row>
    <row r="20" spans="1:32">
      <c r="A20" s="174">
        <v>45400</v>
      </c>
      <c r="B20" s="175">
        <v>250</v>
      </c>
      <c r="C20" s="175">
        <v>275</v>
      </c>
      <c r="D20" s="175">
        <v>0</v>
      </c>
      <c r="E20" s="175">
        <v>0</v>
      </c>
      <c r="F20" s="175">
        <v>0</v>
      </c>
      <c r="G20" s="175">
        <v>0</v>
      </c>
      <c r="H20" s="175">
        <v>0</v>
      </c>
      <c r="I20" s="175">
        <v>0</v>
      </c>
      <c r="J20" s="175">
        <v>0</v>
      </c>
      <c r="K20" s="175">
        <v>0</v>
      </c>
      <c r="L20" s="176">
        <v>1325</v>
      </c>
      <c r="M20" s="176">
        <v>258</v>
      </c>
      <c r="N20" s="176">
        <v>1181</v>
      </c>
      <c r="O20" s="176">
        <v>825</v>
      </c>
      <c r="P20" s="176">
        <v>730</v>
      </c>
      <c r="Q20" s="176">
        <v>825</v>
      </c>
      <c r="R20" s="176">
        <v>550</v>
      </c>
      <c r="S20" s="176">
        <v>65</v>
      </c>
      <c r="T20" s="176">
        <v>370</v>
      </c>
      <c r="U20" s="176">
        <v>25</v>
      </c>
      <c r="V20" s="176">
        <f t="shared" si="0"/>
        <v>331250</v>
      </c>
      <c r="W20" s="176">
        <f t="shared" si="1"/>
        <v>70950</v>
      </c>
      <c r="X20" s="176">
        <f t="shared" si="2"/>
        <v>0</v>
      </c>
      <c r="Y20" s="176">
        <f t="shared" si="3"/>
        <v>0</v>
      </c>
      <c r="Z20" s="176">
        <f t="shared" si="4"/>
        <v>0</v>
      </c>
      <c r="AA20" s="176">
        <f t="shared" si="5"/>
        <v>0</v>
      </c>
      <c r="AB20" s="176">
        <f t="shared" si="6"/>
        <v>0</v>
      </c>
      <c r="AC20" s="176">
        <f t="shared" si="7"/>
        <v>0</v>
      </c>
      <c r="AD20" s="176">
        <f t="shared" si="8"/>
        <v>0</v>
      </c>
      <c r="AE20" s="176">
        <f t="shared" si="9"/>
        <v>0</v>
      </c>
      <c r="AF20" s="176">
        <f t="shared" si="10"/>
        <v>402200</v>
      </c>
    </row>
    <row r="21" spans="1:32">
      <c r="A21" s="174">
        <v>45401</v>
      </c>
      <c r="B21" s="175">
        <v>0</v>
      </c>
      <c r="C21" s="175">
        <v>0</v>
      </c>
      <c r="D21" s="175">
        <v>0</v>
      </c>
      <c r="E21" s="175">
        <v>0</v>
      </c>
      <c r="F21" s="175">
        <v>0</v>
      </c>
      <c r="G21" s="175">
        <v>0</v>
      </c>
      <c r="H21" s="175">
        <v>0</v>
      </c>
      <c r="I21" s="175">
        <v>0</v>
      </c>
      <c r="J21" s="175">
        <v>0</v>
      </c>
      <c r="K21" s="175">
        <v>0</v>
      </c>
      <c r="L21" s="176">
        <v>1325</v>
      </c>
      <c r="M21" s="176">
        <v>258</v>
      </c>
      <c r="N21" s="176">
        <v>1181</v>
      </c>
      <c r="O21" s="176">
        <v>825</v>
      </c>
      <c r="P21" s="176">
        <v>730</v>
      </c>
      <c r="Q21" s="176">
        <v>825</v>
      </c>
      <c r="R21" s="176">
        <v>550</v>
      </c>
      <c r="S21" s="176">
        <v>65</v>
      </c>
      <c r="T21" s="176">
        <v>370</v>
      </c>
      <c r="U21" s="176">
        <v>25</v>
      </c>
      <c r="V21" s="176">
        <f t="shared" si="0"/>
        <v>0</v>
      </c>
      <c r="W21" s="176">
        <f t="shared" si="1"/>
        <v>0</v>
      </c>
      <c r="X21" s="176">
        <f t="shared" si="2"/>
        <v>0</v>
      </c>
      <c r="Y21" s="176">
        <f t="shared" si="3"/>
        <v>0</v>
      </c>
      <c r="Z21" s="176">
        <f t="shared" si="4"/>
        <v>0</v>
      </c>
      <c r="AA21" s="176">
        <f t="shared" si="5"/>
        <v>0</v>
      </c>
      <c r="AB21" s="176">
        <f t="shared" si="6"/>
        <v>0</v>
      </c>
      <c r="AC21" s="176">
        <f t="shared" si="7"/>
        <v>0</v>
      </c>
      <c r="AD21" s="176">
        <f t="shared" si="8"/>
        <v>0</v>
      </c>
      <c r="AE21" s="176">
        <f t="shared" si="9"/>
        <v>0</v>
      </c>
      <c r="AF21" s="176">
        <f t="shared" si="10"/>
        <v>0</v>
      </c>
    </row>
    <row r="22" spans="1:32">
      <c r="A22" s="174">
        <v>45402</v>
      </c>
      <c r="B22" s="175">
        <v>0</v>
      </c>
      <c r="C22" s="175">
        <v>0</v>
      </c>
      <c r="D22" s="175">
        <v>0</v>
      </c>
      <c r="E22" s="175">
        <v>0</v>
      </c>
      <c r="F22" s="175">
        <v>0</v>
      </c>
      <c r="G22" s="175">
        <v>0</v>
      </c>
      <c r="H22" s="175">
        <v>0</v>
      </c>
      <c r="I22" s="175">
        <v>0</v>
      </c>
      <c r="J22" s="175">
        <v>0</v>
      </c>
      <c r="K22" s="175">
        <v>0</v>
      </c>
      <c r="L22" s="176">
        <v>1325</v>
      </c>
      <c r="M22" s="176">
        <v>258</v>
      </c>
      <c r="N22" s="176">
        <v>1181</v>
      </c>
      <c r="O22" s="176">
        <v>825</v>
      </c>
      <c r="P22" s="176">
        <v>730</v>
      </c>
      <c r="Q22" s="176">
        <v>825</v>
      </c>
      <c r="R22" s="176">
        <v>550</v>
      </c>
      <c r="S22" s="176">
        <v>65</v>
      </c>
      <c r="T22" s="176">
        <v>370</v>
      </c>
      <c r="U22" s="176">
        <v>25</v>
      </c>
      <c r="V22" s="176">
        <f t="shared" si="0"/>
        <v>0</v>
      </c>
      <c r="W22" s="176">
        <f t="shared" si="1"/>
        <v>0</v>
      </c>
      <c r="X22" s="176">
        <f t="shared" si="2"/>
        <v>0</v>
      </c>
      <c r="Y22" s="176">
        <f t="shared" si="3"/>
        <v>0</v>
      </c>
      <c r="Z22" s="176">
        <f t="shared" si="4"/>
        <v>0</v>
      </c>
      <c r="AA22" s="176">
        <f t="shared" si="5"/>
        <v>0</v>
      </c>
      <c r="AB22" s="176">
        <f t="shared" si="6"/>
        <v>0</v>
      </c>
      <c r="AC22" s="176">
        <f t="shared" si="7"/>
        <v>0</v>
      </c>
      <c r="AD22" s="176">
        <f t="shared" si="8"/>
        <v>0</v>
      </c>
      <c r="AE22" s="176">
        <f t="shared" si="9"/>
        <v>0</v>
      </c>
      <c r="AF22" s="176">
        <f t="shared" si="10"/>
        <v>0</v>
      </c>
    </row>
    <row r="23" spans="1:32">
      <c r="A23" s="174">
        <v>45403</v>
      </c>
      <c r="B23" s="175">
        <v>0</v>
      </c>
      <c r="C23" s="175">
        <v>0</v>
      </c>
      <c r="D23" s="175">
        <v>0</v>
      </c>
      <c r="E23" s="175">
        <v>0</v>
      </c>
      <c r="F23" s="175">
        <v>0</v>
      </c>
      <c r="G23" s="175">
        <v>0</v>
      </c>
      <c r="H23" s="175">
        <v>0</v>
      </c>
      <c r="I23" s="175">
        <v>0</v>
      </c>
      <c r="J23" s="175">
        <v>0</v>
      </c>
      <c r="K23" s="175">
        <v>0</v>
      </c>
      <c r="L23" s="176">
        <v>1325</v>
      </c>
      <c r="M23" s="176">
        <v>258</v>
      </c>
      <c r="N23" s="176">
        <v>1181</v>
      </c>
      <c r="O23" s="176">
        <v>825</v>
      </c>
      <c r="P23" s="176">
        <v>730</v>
      </c>
      <c r="Q23" s="176">
        <v>825</v>
      </c>
      <c r="R23" s="176">
        <v>550</v>
      </c>
      <c r="S23" s="176">
        <v>65</v>
      </c>
      <c r="T23" s="176">
        <v>370</v>
      </c>
      <c r="U23" s="176">
        <v>25</v>
      </c>
      <c r="V23" s="176">
        <f t="shared" si="0"/>
        <v>0</v>
      </c>
      <c r="W23" s="176">
        <f t="shared" si="1"/>
        <v>0</v>
      </c>
      <c r="X23" s="176">
        <f t="shared" si="2"/>
        <v>0</v>
      </c>
      <c r="Y23" s="176">
        <f t="shared" si="3"/>
        <v>0</v>
      </c>
      <c r="Z23" s="176">
        <f t="shared" si="4"/>
        <v>0</v>
      </c>
      <c r="AA23" s="176">
        <f t="shared" si="5"/>
        <v>0</v>
      </c>
      <c r="AB23" s="176">
        <f t="shared" si="6"/>
        <v>0</v>
      </c>
      <c r="AC23" s="176">
        <f t="shared" si="7"/>
        <v>0</v>
      </c>
      <c r="AD23" s="176">
        <f t="shared" si="8"/>
        <v>0</v>
      </c>
      <c r="AE23" s="176">
        <f t="shared" si="9"/>
        <v>0</v>
      </c>
      <c r="AF23" s="176">
        <f t="shared" si="10"/>
        <v>0</v>
      </c>
    </row>
    <row r="24" spans="1:32">
      <c r="A24" s="174">
        <v>45404</v>
      </c>
      <c r="B24" s="175">
        <v>0</v>
      </c>
      <c r="C24" s="175">
        <v>0</v>
      </c>
      <c r="D24" s="175">
        <v>0</v>
      </c>
      <c r="E24" s="175">
        <v>0</v>
      </c>
      <c r="F24" s="175">
        <v>0</v>
      </c>
      <c r="G24" s="175">
        <v>0</v>
      </c>
      <c r="H24" s="175">
        <v>0</v>
      </c>
      <c r="I24" s="175">
        <v>0</v>
      </c>
      <c r="J24" s="175">
        <v>0</v>
      </c>
      <c r="K24" s="175">
        <v>0</v>
      </c>
      <c r="L24" s="176">
        <v>1325</v>
      </c>
      <c r="M24" s="176">
        <v>258</v>
      </c>
      <c r="N24" s="176">
        <v>1181</v>
      </c>
      <c r="O24" s="176">
        <v>825</v>
      </c>
      <c r="P24" s="176">
        <v>730</v>
      </c>
      <c r="Q24" s="176">
        <v>825</v>
      </c>
      <c r="R24" s="176">
        <v>550</v>
      </c>
      <c r="S24" s="176">
        <v>65</v>
      </c>
      <c r="T24" s="176">
        <v>370</v>
      </c>
      <c r="U24" s="176">
        <v>25</v>
      </c>
      <c r="V24" s="176">
        <f t="shared" si="0"/>
        <v>0</v>
      </c>
      <c r="W24" s="176">
        <f t="shared" si="1"/>
        <v>0</v>
      </c>
      <c r="X24" s="176">
        <f t="shared" si="2"/>
        <v>0</v>
      </c>
      <c r="Y24" s="176">
        <f t="shared" si="3"/>
        <v>0</v>
      </c>
      <c r="Z24" s="176">
        <f t="shared" si="4"/>
        <v>0</v>
      </c>
      <c r="AA24" s="176">
        <f t="shared" si="5"/>
        <v>0</v>
      </c>
      <c r="AB24" s="176">
        <f t="shared" si="6"/>
        <v>0</v>
      </c>
      <c r="AC24" s="176">
        <f t="shared" si="7"/>
        <v>0</v>
      </c>
      <c r="AD24" s="176">
        <f t="shared" si="8"/>
        <v>0</v>
      </c>
      <c r="AE24" s="176">
        <f t="shared" si="9"/>
        <v>0</v>
      </c>
      <c r="AF24" s="176">
        <f t="shared" si="10"/>
        <v>0</v>
      </c>
    </row>
    <row r="25" spans="1:32">
      <c r="A25" s="174">
        <v>45405</v>
      </c>
      <c r="B25" s="175">
        <v>0</v>
      </c>
      <c r="C25" s="175">
        <v>0</v>
      </c>
      <c r="D25" s="175">
        <v>0</v>
      </c>
      <c r="E25" s="175">
        <v>0</v>
      </c>
      <c r="F25" s="175">
        <v>0</v>
      </c>
      <c r="G25" s="175">
        <v>0</v>
      </c>
      <c r="H25" s="175">
        <v>0</v>
      </c>
      <c r="I25" s="175">
        <v>75</v>
      </c>
      <c r="J25" s="175">
        <v>0</v>
      </c>
      <c r="K25" s="175">
        <v>0</v>
      </c>
      <c r="L25" s="176">
        <v>1325</v>
      </c>
      <c r="M25" s="176">
        <v>258</v>
      </c>
      <c r="N25" s="176">
        <v>1181</v>
      </c>
      <c r="O25" s="176">
        <v>825</v>
      </c>
      <c r="P25" s="176">
        <v>730</v>
      </c>
      <c r="Q25" s="176">
        <v>825</v>
      </c>
      <c r="R25" s="176">
        <v>550</v>
      </c>
      <c r="S25" s="176">
        <v>65</v>
      </c>
      <c r="T25" s="176">
        <v>370</v>
      </c>
      <c r="U25" s="176">
        <v>25</v>
      </c>
      <c r="V25" s="176">
        <f t="shared" si="0"/>
        <v>0</v>
      </c>
      <c r="W25" s="176">
        <f t="shared" si="1"/>
        <v>0</v>
      </c>
      <c r="X25" s="176">
        <f t="shared" si="2"/>
        <v>0</v>
      </c>
      <c r="Y25" s="176">
        <f t="shared" si="3"/>
        <v>0</v>
      </c>
      <c r="Z25" s="176">
        <f t="shared" si="4"/>
        <v>0</v>
      </c>
      <c r="AA25" s="176">
        <f t="shared" si="5"/>
        <v>0</v>
      </c>
      <c r="AB25" s="176">
        <f t="shared" si="6"/>
        <v>0</v>
      </c>
      <c r="AC25" s="176">
        <f t="shared" si="7"/>
        <v>4875</v>
      </c>
      <c r="AD25" s="176">
        <f t="shared" si="8"/>
        <v>0</v>
      </c>
      <c r="AE25" s="176">
        <f t="shared" si="9"/>
        <v>0</v>
      </c>
      <c r="AF25" s="176">
        <f t="shared" si="10"/>
        <v>4875</v>
      </c>
    </row>
    <row r="26" spans="1:32">
      <c r="A26" s="174">
        <v>45406</v>
      </c>
      <c r="B26" s="175">
        <v>0</v>
      </c>
      <c r="C26" s="175">
        <v>0</v>
      </c>
      <c r="D26" s="175">
        <v>0</v>
      </c>
      <c r="E26" s="175">
        <v>0</v>
      </c>
      <c r="F26" s="175">
        <v>0</v>
      </c>
      <c r="G26" s="175">
        <v>0</v>
      </c>
      <c r="H26" s="175">
        <v>0</v>
      </c>
      <c r="I26" s="175">
        <v>0</v>
      </c>
      <c r="J26" s="175">
        <v>0</v>
      </c>
      <c r="K26" s="175">
        <v>0</v>
      </c>
      <c r="L26" s="176">
        <v>1325</v>
      </c>
      <c r="M26" s="176">
        <v>258</v>
      </c>
      <c r="N26" s="176">
        <v>1181</v>
      </c>
      <c r="O26" s="176">
        <v>825</v>
      </c>
      <c r="P26" s="176">
        <v>730</v>
      </c>
      <c r="Q26" s="176">
        <v>825</v>
      </c>
      <c r="R26" s="176">
        <v>550</v>
      </c>
      <c r="S26" s="176">
        <v>65</v>
      </c>
      <c r="T26" s="176">
        <v>370</v>
      </c>
      <c r="U26" s="176">
        <v>25</v>
      </c>
      <c r="V26" s="176">
        <f t="shared" si="0"/>
        <v>0</v>
      </c>
      <c r="W26" s="176">
        <f t="shared" si="1"/>
        <v>0</v>
      </c>
      <c r="X26" s="176">
        <f t="shared" si="2"/>
        <v>0</v>
      </c>
      <c r="Y26" s="176">
        <f t="shared" si="3"/>
        <v>0</v>
      </c>
      <c r="Z26" s="176">
        <f t="shared" si="4"/>
        <v>0</v>
      </c>
      <c r="AA26" s="176">
        <f t="shared" si="5"/>
        <v>0</v>
      </c>
      <c r="AB26" s="176">
        <f t="shared" si="6"/>
        <v>0</v>
      </c>
      <c r="AC26" s="176">
        <f t="shared" si="7"/>
        <v>0</v>
      </c>
      <c r="AD26" s="176">
        <f t="shared" si="8"/>
        <v>0</v>
      </c>
      <c r="AE26" s="176">
        <f t="shared" si="9"/>
        <v>0</v>
      </c>
      <c r="AF26" s="176">
        <f t="shared" si="10"/>
        <v>0</v>
      </c>
    </row>
    <row r="27" spans="1:32">
      <c r="A27" s="174">
        <v>45407</v>
      </c>
      <c r="B27" s="175">
        <v>0</v>
      </c>
      <c r="C27" s="175">
        <v>0</v>
      </c>
      <c r="D27" s="175">
        <v>0</v>
      </c>
      <c r="E27" s="175">
        <v>0</v>
      </c>
      <c r="F27" s="175">
        <v>0</v>
      </c>
      <c r="G27" s="175">
        <v>20</v>
      </c>
      <c r="H27" s="175">
        <v>0</v>
      </c>
      <c r="I27" s="175">
        <v>0</v>
      </c>
      <c r="J27" s="175">
        <v>0</v>
      </c>
      <c r="K27" s="175">
        <v>0</v>
      </c>
      <c r="L27" s="176">
        <v>1325</v>
      </c>
      <c r="M27" s="176">
        <v>258</v>
      </c>
      <c r="N27" s="176">
        <v>1181</v>
      </c>
      <c r="O27" s="176">
        <v>825</v>
      </c>
      <c r="P27" s="176">
        <v>730</v>
      </c>
      <c r="Q27" s="176">
        <v>825</v>
      </c>
      <c r="R27" s="176">
        <v>550</v>
      </c>
      <c r="S27" s="176">
        <v>65</v>
      </c>
      <c r="T27" s="176">
        <v>370</v>
      </c>
      <c r="U27" s="176">
        <v>25</v>
      </c>
      <c r="V27" s="176">
        <f t="shared" si="0"/>
        <v>0</v>
      </c>
      <c r="W27" s="176">
        <f t="shared" si="1"/>
        <v>0</v>
      </c>
      <c r="X27" s="176">
        <f t="shared" si="2"/>
        <v>0</v>
      </c>
      <c r="Y27" s="176">
        <f t="shared" si="3"/>
        <v>0</v>
      </c>
      <c r="Z27" s="176">
        <f t="shared" si="4"/>
        <v>0</v>
      </c>
      <c r="AA27" s="176">
        <f t="shared" si="5"/>
        <v>16500</v>
      </c>
      <c r="AB27" s="176">
        <f t="shared" si="6"/>
        <v>0</v>
      </c>
      <c r="AC27" s="176">
        <f t="shared" si="7"/>
        <v>0</v>
      </c>
      <c r="AD27" s="176">
        <f t="shared" si="8"/>
        <v>0</v>
      </c>
      <c r="AE27" s="176">
        <f t="shared" si="9"/>
        <v>0</v>
      </c>
      <c r="AF27" s="176">
        <f t="shared" si="10"/>
        <v>16500</v>
      </c>
    </row>
    <row r="28" spans="1:32">
      <c r="A28" s="174">
        <v>45408</v>
      </c>
      <c r="B28" s="175">
        <v>0</v>
      </c>
      <c r="C28" s="175">
        <v>0</v>
      </c>
      <c r="D28" s="175">
        <v>0</v>
      </c>
      <c r="E28" s="175">
        <v>0</v>
      </c>
      <c r="F28" s="175">
        <v>0</v>
      </c>
      <c r="G28" s="175">
        <v>0</v>
      </c>
      <c r="H28" s="175">
        <v>0</v>
      </c>
      <c r="I28" s="175">
        <v>0</v>
      </c>
      <c r="J28" s="175">
        <v>0</v>
      </c>
      <c r="K28" s="175">
        <v>0</v>
      </c>
      <c r="L28" s="176">
        <v>1325</v>
      </c>
      <c r="M28" s="176">
        <v>258</v>
      </c>
      <c r="N28" s="176">
        <v>1181</v>
      </c>
      <c r="O28" s="176">
        <v>825</v>
      </c>
      <c r="P28" s="176">
        <v>730</v>
      </c>
      <c r="Q28" s="176">
        <v>825</v>
      </c>
      <c r="R28" s="176">
        <v>550</v>
      </c>
      <c r="S28" s="176">
        <v>65</v>
      </c>
      <c r="T28" s="176">
        <v>370</v>
      </c>
      <c r="U28" s="176">
        <v>25</v>
      </c>
      <c r="V28" s="176">
        <f t="shared" si="0"/>
        <v>0</v>
      </c>
      <c r="W28" s="176">
        <f t="shared" si="1"/>
        <v>0</v>
      </c>
      <c r="X28" s="176">
        <f t="shared" si="2"/>
        <v>0</v>
      </c>
      <c r="Y28" s="176">
        <f t="shared" si="3"/>
        <v>0</v>
      </c>
      <c r="Z28" s="176">
        <f t="shared" si="4"/>
        <v>0</v>
      </c>
      <c r="AA28" s="176">
        <f t="shared" si="5"/>
        <v>0</v>
      </c>
      <c r="AB28" s="176">
        <f t="shared" si="6"/>
        <v>0</v>
      </c>
      <c r="AC28" s="176">
        <f t="shared" si="7"/>
        <v>0</v>
      </c>
      <c r="AD28" s="176">
        <f t="shared" si="8"/>
        <v>0</v>
      </c>
      <c r="AE28" s="176">
        <f t="shared" si="9"/>
        <v>0</v>
      </c>
      <c r="AF28" s="176">
        <f t="shared" si="10"/>
        <v>0</v>
      </c>
    </row>
    <row r="29" spans="1:32">
      <c r="A29" s="174">
        <v>45409</v>
      </c>
      <c r="B29" s="175">
        <v>0</v>
      </c>
      <c r="C29" s="175">
        <v>0</v>
      </c>
      <c r="D29" s="175">
        <v>0</v>
      </c>
      <c r="E29" s="175">
        <v>0</v>
      </c>
      <c r="F29" s="175">
        <v>0</v>
      </c>
      <c r="G29" s="175">
        <v>0</v>
      </c>
      <c r="H29" s="175">
        <v>0</v>
      </c>
      <c r="I29" s="175">
        <v>0</v>
      </c>
      <c r="J29" s="175">
        <v>0</v>
      </c>
      <c r="K29" s="175">
        <v>0</v>
      </c>
      <c r="L29" s="176">
        <v>1325</v>
      </c>
      <c r="M29" s="176">
        <v>258</v>
      </c>
      <c r="N29" s="176">
        <v>1181</v>
      </c>
      <c r="O29" s="176">
        <v>825</v>
      </c>
      <c r="P29" s="176">
        <v>730</v>
      </c>
      <c r="Q29" s="176">
        <v>825</v>
      </c>
      <c r="R29" s="176">
        <v>550</v>
      </c>
      <c r="S29" s="176">
        <v>65</v>
      </c>
      <c r="T29" s="176">
        <v>370</v>
      </c>
      <c r="U29" s="176">
        <v>25</v>
      </c>
      <c r="V29" s="176">
        <f t="shared" si="0"/>
        <v>0</v>
      </c>
      <c r="W29" s="176">
        <f t="shared" si="1"/>
        <v>0</v>
      </c>
      <c r="X29" s="176">
        <f t="shared" si="2"/>
        <v>0</v>
      </c>
      <c r="Y29" s="176">
        <f t="shared" si="3"/>
        <v>0</v>
      </c>
      <c r="Z29" s="176">
        <f t="shared" si="4"/>
        <v>0</v>
      </c>
      <c r="AA29" s="176">
        <f t="shared" si="5"/>
        <v>0</v>
      </c>
      <c r="AB29" s="176">
        <f t="shared" si="6"/>
        <v>0</v>
      </c>
      <c r="AC29" s="176">
        <f t="shared" si="7"/>
        <v>0</v>
      </c>
      <c r="AD29" s="176">
        <f t="shared" si="8"/>
        <v>0</v>
      </c>
      <c r="AE29" s="176">
        <f t="shared" si="9"/>
        <v>0</v>
      </c>
      <c r="AF29" s="176">
        <f t="shared" si="10"/>
        <v>0</v>
      </c>
    </row>
    <row r="30" spans="1:32">
      <c r="A30" s="174">
        <v>45410</v>
      </c>
      <c r="B30" s="175">
        <v>0</v>
      </c>
      <c r="C30" s="175">
        <v>0</v>
      </c>
      <c r="D30" s="175">
        <v>0</v>
      </c>
      <c r="E30" s="175">
        <v>0</v>
      </c>
      <c r="F30" s="175">
        <v>0</v>
      </c>
      <c r="G30" s="175">
        <v>0</v>
      </c>
      <c r="H30" s="175">
        <v>0</v>
      </c>
      <c r="I30" s="175">
        <v>0</v>
      </c>
      <c r="J30" s="175">
        <v>0</v>
      </c>
      <c r="K30" s="175">
        <v>0</v>
      </c>
      <c r="L30" s="176">
        <v>1325</v>
      </c>
      <c r="M30" s="176">
        <v>258</v>
      </c>
      <c r="N30" s="176">
        <v>1181</v>
      </c>
      <c r="O30" s="176">
        <v>825</v>
      </c>
      <c r="P30" s="176">
        <v>730</v>
      </c>
      <c r="Q30" s="176">
        <v>825</v>
      </c>
      <c r="R30" s="176">
        <v>550</v>
      </c>
      <c r="S30" s="176">
        <v>65</v>
      </c>
      <c r="T30" s="176">
        <v>370</v>
      </c>
      <c r="U30" s="176">
        <v>25</v>
      </c>
      <c r="V30" s="176">
        <f t="shared" si="0"/>
        <v>0</v>
      </c>
      <c r="W30" s="176">
        <f t="shared" si="1"/>
        <v>0</v>
      </c>
      <c r="X30" s="176">
        <f t="shared" si="2"/>
        <v>0</v>
      </c>
      <c r="Y30" s="176">
        <f t="shared" si="3"/>
        <v>0</v>
      </c>
      <c r="Z30" s="176">
        <f t="shared" si="4"/>
        <v>0</v>
      </c>
      <c r="AA30" s="176">
        <f t="shared" si="5"/>
        <v>0</v>
      </c>
      <c r="AB30" s="176">
        <f t="shared" si="6"/>
        <v>0</v>
      </c>
      <c r="AC30" s="176">
        <f t="shared" si="7"/>
        <v>0</v>
      </c>
      <c r="AD30" s="176">
        <f t="shared" si="8"/>
        <v>0</v>
      </c>
      <c r="AE30" s="176">
        <f t="shared" si="9"/>
        <v>0</v>
      </c>
      <c r="AF30" s="176">
        <f t="shared" si="10"/>
        <v>0</v>
      </c>
    </row>
    <row r="31" spans="1:32">
      <c r="A31" s="174">
        <v>45411</v>
      </c>
      <c r="B31" s="175">
        <v>0</v>
      </c>
      <c r="C31" s="175">
        <v>0</v>
      </c>
      <c r="D31" s="175">
        <v>0</v>
      </c>
      <c r="E31" s="175">
        <v>0</v>
      </c>
      <c r="F31" s="175">
        <v>0</v>
      </c>
      <c r="G31" s="175">
        <v>0</v>
      </c>
      <c r="H31" s="175">
        <v>0</v>
      </c>
      <c r="I31" s="175">
        <v>0</v>
      </c>
      <c r="J31" s="175">
        <v>0</v>
      </c>
      <c r="K31" s="175">
        <v>0</v>
      </c>
      <c r="L31" s="176">
        <v>1325</v>
      </c>
      <c r="M31" s="176">
        <v>258</v>
      </c>
      <c r="N31" s="176">
        <v>1181</v>
      </c>
      <c r="O31" s="176">
        <v>825</v>
      </c>
      <c r="P31" s="176">
        <v>730</v>
      </c>
      <c r="Q31" s="176">
        <v>825</v>
      </c>
      <c r="R31" s="176">
        <v>550</v>
      </c>
      <c r="S31" s="176">
        <v>65</v>
      </c>
      <c r="T31" s="176">
        <v>370</v>
      </c>
      <c r="U31" s="176">
        <v>25</v>
      </c>
      <c r="V31" s="176">
        <f t="shared" si="0"/>
        <v>0</v>
      </c>
      <c r="W31" s="176">
        <f t="shared" si="1"/>
        <v>0</v>
      </c>
      <c r="X31" s="176">
        <f t="shared" si="2"/>
        <v>0</v>
      </c>
      <c r="Y31" s="176">
        <f t="shared" si="3"/>
        <v>0</v>
      </c>
      <c r="Z31" s="176">
        <f t="shared" si="4"/>
        <v>0</v>
      </c>
      <c r="AA31" s="176">
        <f t="shared" si="5"/>
        <v>0</v>
      </c>
      <c r="AB31" s="176">
        <f t="shared" si="6"/>
        <v>0</v>
      </c>
      <c r="AC31" s="176">
        <f t="shared" si="7"/>
        <v>0</v>
      </c>
      <c r="AD31" s="176">
        <f t="shared" si="8"/>
        <v>0</v>
      </c>
      <c r="AE31" s="176">
        <f t="shared" si="9"/>
        <v>0</v>
      </c>
      <c r="AF31" s="176">
        <f t="shared" si="10"/>
        <v>0</v>
      </c>
    </row>
    <row r="32" spans="1:32">
      <c r="A32" s="174">
        <v>45412</v>
      </c>
      <c r="B32" s="175">
        <v>0</v>
      </c>
      <c r="C32" s="175">
        <v>0</v>
      </c>
      <c r="D32" s="175">
        <v>0</v>
      </c>
      <c r="E32" s="175">
        <v>0</v>
      </c>
      <c r="F32" s="175">
        <v>0</v>
      </c>
      <c r="G32" s="175">
        <v>0</v>
      </c>
      <c r="H32" s="175">
        <v>0</v>
      </c>
      <c r="I32" s="175">
        <v>0</v>
      </c>
      <c r="J32" s="175">
        <v>0</v>
      </c>
      <c r="K32" s="175">
        <v>0</v>
      </c>
      <c r="L32" s="176">
        <v>1325</v>
      </c>
      <c r="M32" s="176">
        <v>258</v>
      </c>
      <c r="N32" s="176">
        <v>1181</v>
      </c>
      <c r="O32" s="176">
        <v>825</v>
      </c>
      <c r="P32" s="176">
        <v>730</v>
      </c>
      <c r="Q32" s="176">
        <v>825</v>
      </c>
      <c r="R32" s="176">
        <v>550</v>
      </c>
      <c r="S32" s="176">
        <v>65</v>
      </c>
      <c r="T32" s="176">
        <v>370</v>
      </c>
      <c r="U32" s="176">
        <v>25</v>
      </c>
      <c r="V32" s="176">
        <f t="shared" si="0"/>
        <v>0</v>
      </c>
      <c r="W32" s="176">
        <f t="shared" si="1"/>
        <v>0</v>
      </c>
      <c r="X32" s="176">
        <f t="shared" si="2"/>
        <v>0</v>
      </c>
      <c r="Y32" s="176">
        <f t="shared" si="3"/>
        <v>0</v>
      </c>
      <c r="Z32" s="176">
        <f t="shared" si="4"/>
        <v>0</v>
      </c>
      <c r="AA32" s="176">
        <f t="shared" si="5"/>
        <v>0</v>
      </c>
      <c r="AB32" s="176">
        <f t="shared" si="6"/>
        <v>0</v>
      </c>
      <c r="AC32" s="176">
        <f t="shared" si="7"/>
        <v>0</v>
      </c>
      <c r="AD32" s="176">
        <f t="shared" si="8"/>
        <v>0</v>
      </c>
      <c r="AE32" s="176">
        <f t="shared" si="9"/>
        <v>0</v>
      </c>
      <c r="AF32" s="176">
        <f t="shared" si="10"/>
        <v>0</v>
      </c>
    </row>
    <row r="33" spans="1:32">
      <c r="A33" s="174">
        <v>45413</v>
      </c>
      <c r="B33" s="175">
        <v>0</v>
      </c>
      <c r="C33" s="175">
        <v>0</v>
      </c>
      <c r="D33" s="175">
        <v>0</v>
      </c>
      <c r="E33" s="175">
        <v>0</v>
      </c>
      <c r="F33" s="175">
        <v>0</v>
      </c>
      <c r="G33" s="175">
        <v>0</v>
      </c>
      <c r="H33" s="175">
        <v>0</v>
      </c>
      <c r="I33" s="175">
        <v>0</v>
      </c>
      <c r="J33" s="175">
        <v>0</v>
      </c>
      <c r="K33" s="175">
        <v>0</v>
      </c>
      <c r="L33" s="176">
        <v>1325</v>
      </c>
      <c r="M33" s="176">
        <v>258</v>
      </c>
      <c r="N33" s="176">
        <v>1181</v>
      </c>
      <c r="O33" s="176">
        <v>825</v>
      </c>
      <c r="P33" s="176">
        <v>730</v>
      </c>
      <c r="Q33" s="176">
        <v>825</v>
      </c>
      <c r="R33" s="176">
        <v>550</v>
      </c>
      <c r="S33" s="176">
        <v>65</v>
      </c>
      <c r="T33" s="176">
        <v>370</v>
      </c>
      <c r="U33" s="176">
        <v>25</v>
      </c>
      <c r="V33" s="176">
        <f t="shared" si="0"/>
        <v>0</v>
      </c>
      <c r="W33" s="176">
        <f t="shared" si="1"/>
        <v>0</v>
      </c>
      <c r="X33" s="176">
        <f t="shared" si="2"/>
        <v>0</v>
      </c>
      <c r="Y33" s="176">
        <f t="shared" si="3"/>
        <v>0</v>
      </c>
      <c r="Z33" s="176">
        <f t="shared" si="4"/>
        <v>0</v>
      </c>
      <c r="AA33" s="176">
        <f t="shared" si="5"/>
        <v>0</v>
      </c>
      <c r="AB33" s="176">
        <f t="shared" si="6"/>
        <v>0</v>
      </c>
      <c r="AC33" s="176">
        <f t="shared" si="7"/>
        <v>0</v>
      </c>
      <c r="AD33" s="176">
        <f t="shared" si="8"/>
        <v>0</v>
      </c>
      <c r="AE33" s="176">
        <f t="shared" si="9"/>
        <v>0</v>
      </c>
      <c r="AF33" s="176">
        <f t="shared" si="10"/>
        <v>0</v>
      </c>
    </row>
    <row r="34" spans="1:32">
      <c r="A34" s="174">
        <v>45414</v>
      </c>
      <c r="B34" s="175">
        <v>0</v>
      </c>
      <c r="C34" s="175">
        <v>0</v>
      </c>
      <c r="D34" s="175">
        <v>0</v>
      </c>
      <c r="E34" s="175">
        <v>0</v>
      </c>
      <c r="F34" s="175">
        <v>0</v>
      </c>
      <c r="G34" s="175">
        <v>0</v>
      </c>
      <c r="H34" s="175">
        <v>0</v>
      </c>
      <c r="I34" s="175">
        <v>0</v>
      </c>
      <c r="J34" s="175">
        <v>0</v>
      </c>
      <c r="K34" s="175">
        <v>0</v>
      </c>
      <c r="L34" s="176">
        <v>1325</v>
      </c>
      <c r="M34" s="176">
        <v>258</v>
      </c>
      <c r="N34" s="176">
        <v>1181</v>
      </c>
      <c r="O34" s="176">
        <v>825</v>
      </c>
      <c r="P34" s="176">
        <v>730</v>
      </c>
      <c r="Q34" s="176">
        <v>825</v>
      </c>
      <c r="R34" s="176">
        <v>550</v>
      </c>
      <c r="S34" s="176">
        <v>65</v>
      </c>
      <c r="T34" s="176">
        <v>370</v>
      </c>
      <c r="U34" s="176">
        <v>25</v>
      </c>
      <c r="V34" s="176">
        <f t="shared" si="0"/>
        <v>0</v>
      </c>
      <c r="W34" s="176">
        <f t="shared" si="1"/>
        <v>0</v>
      </c>
      <c r="X34" s="176">
        <f t="shared" si="2"/>
        <v>0</v>
      </c>
      <c r="Y34" s="176">
        <f t="shared" si="3"/>
        <v>0</v>
      </c>
      <c r="Z34" s="176">
        <f t="shared" si="4"/>
        <v>0</v>
      </c>
      <c r="AA34" s="176">
        <f t="shared" si="5"/>
        <v>0</v>
      </c>
      <c r="AB34" s="176">
        <f t="shared" si="6"/>
        <v>0</v>
      </c>
      <c r="AC34" s="176">
        <f t="shared" si="7"/>
        <v>0</v>
      </c>
      <c r="AD34" s="176">
        <f t="shared" si="8"/>
        <v>0</v>
      </c>
      <c r="AE34" s="176">
        <f t="shared" si="9"/>
        <v>0</v>
      </c>
      <c r="AF34" s="176">
        <f t="shared" si="10"/>
        <v>0</v>
      </c>
    </row>
    <row r="35" spans="1:32">
      <c r="A35" s="174">
        <v>45415</v>
      </c>
      <c r="B35" s="175">
        <v>0</v>
      </c>
      <c r="C35" s="175">
        <v>0</v>
      </c>
      <c r="D35" s="175">
        <v>0</v>
      </c>
      <c r="E35" s="175">
        <v>0</v>
      </c>
      <c r="F35" s="175">
        <v>0</v>
      </c>
      <c r="G35" s="175">
        <v>30</v>
      </c>
      <c r="H35" s="175">
        <v>0</v>
      </c>
      <c r="I35" s="175">
        <v>0</v>
      </c>
      <c r="J35" s="175">
        <v>0</v>
      </c>
      <c r="K35" s="175">
        <v>0</v>
      </c>
      <c r="L35" s="176">
        <v>1325</v>
      </c>
      <c r="M35" s="176">
        <v>258</v>
      </c>
      <c r="N35" s="176">
        <v>1181</v>
      </c>
      <c r="O35" s="176">
        <v>825</v>
      </c>
      <c r="P35" s="176">
        <v>730</v>
      </c>
      <c r="Q35" s="176">
        <v>825</v>
      </c>
      <c r="R35" s="176">
        <v>550</v>
      </c>
      <c r="S35" s="176">
        <v>65</v>
      </c>
      <c r="T35" s="176">
        <v>370</v>
      </c>
      <c r="U35" s="176">
        <v>25</v>
      </c>
      <c r="V35" s="176">
        <f t="shared" ref="V35:V66" si="11">B35*L35</f>
        <v>0</v>
      </c>
      <c r="W35" s="176">
        <f t="shared" ref="W35:W66" si="12">C35*M35</f>
        <v>0</v>
      </c>
      <c r="X35" s="176">
        <f t="shared" ref="X35:X66" si="13">D35*N35</f>
        <v>0</v>
      </c>
      <c r="Y35" s="176">
        <f t="shared" ref="Y35:Y66" si="14">E35*O35</f>
        <v>0</v>
      </c>
      <c r="Z35" s="176">
        <f t="shared" ref="Z35:Z66" si="15">F35*P35</f>
        <v>0</v>
      </c>
      <c r="AA35" s="176">
        <f t="shared" ref="AA35:AA66" si="16">G35*Q35</f>
        <v>24750</v>
      </c>
      <c r="AB35" s="176">
        <f t="shared" ref="AB35:AB66" si="17">H35*R35</f>
        <v>0</v>
      </c>
      <c r="AC35" s="176">
        <f t="shared" ref="AC35:AC66" si="18">I35*S35</f>
        <v>0</v>
      </c>
      <c r="AD35" s="176">
        <f t="shared" ref="AD35:AD66" si="19">J35*T35</f>
        <v>0</v>
      </c>
      <c r="AE35" s="176">
        <f t="shared" ref="AE35:AE66" si="20">K35*U35</f>
        <v>0</v>
      </c>
      <c r="AF35" s="176">
        <f t="shared" si="10"/>
        <v>24750</v>
      </c>
    </row>
    <row r="36" spans="1:32">
      <c r="A36" s="174">
        <v>45416</v>
      </c>
      <c r="B36" s="175">
        <v>0</v>
      </c>
      <c r="C36" s="175">
        <v>0</v>
      </c>
      <c r="D36" s="175">
        <v>0</v>
      </c>
      <c r="E36" s="175">
        <v>0</v>
      </c>
      <c r="F36" s="175">
        <v>0</v>
      </c>
      <c r="G36" s="175">
        <v>0</v>
      </c>
      <c r="H36" s="175">
        <v>0</v>
      </c>
      <c r="I36" s="175">
        <v>0</v>
      </c>
      <c r="J36" s="175">
        <v>0</v>
      </c>
      <c r="K36" s="175">
        <v>0</v>
      </c>
      <c r="L36" s="176">
        <v>1325</v>
      </c>
      <c r="M36" s="176">
        <v>258</v>
      </c>
      <c r="N36" s="176">
        <v>1181</v>
      </c>
      <c r="O36" s="176">
        <v>825</v>
      </c>
      <c r="P36" s="176">
        <v>730</v>
      </c>
      <c r="Q36" s="176">
        <v>825</v>
      </c>
      <c r="R36" s="176">
        <v>550</v>
      </c>
      <c r="S36" s="176">
        <v>65</v>
      </c>
      <c r="T36" s="176">
        <v>370</v>
      </c>
      <c r="U36" s="176">
        <v>25</v>
      </c>
      <c r="V36" s="176">
        <f t="shared" si="11"/>
        <v>0</v>
      </c>
      <c r="W36" s="176">
        <f t="shared" si="12"/>
        <v>0</v>
      </c>
      <c r="X36" s="176">
        <f t="shared" si="13"/>
        <v>0</v>
      </c>
      <c r="Y36" s="176">
        <f t="shared" si="14"/>
        <v>0</v>
      </c>
      <c r="Z36" s="176">
        <f t="shared" si="15"/>
        <v>0</v>
      </c>
      <c r="AA36" s="176">
        <f t="shared" si="16"/>
        <v>0</v>
      </c>
      <c r="AB36" s="176">
        <f t="shared" si="17"/>
        <v>0</v>
      </c>
      <c r="AC36" s="176">
        <f t="shared" si="18"/>
        <v>0</v>
      </c>
      <c r="AD36" s="176">
        <f t="shared" si="19"/>
        <v>0</v>
      </c>
      <c r="AE36" s="176">
        <f t="shared" si="20"/>
        <v>0</v>
      </c>
      <c r="AF36" s="176">
        <f t="shared" si="10"/>
        <v>0</v>
      </c>
    </row>
    <row r="37" spans="1:32">
      <c r="A37" s="174">
        <v>45417</v>
      </c>
      <c r="B37" s="175">
        <v>0</v>
      </c>
      <c r="C37" s="175">
        <v>0</v>
      </c>
      <c r="D37" s="175">
        <v>0</v>
      </c>
      <c r="E37" s="175">
        <v>0</v>
      </c>
      <c r="F37" s="175">
        <v>0</v>
      </c>
      <c r="G37" s="175">
        <v>0</v>
      </c>
      <c r="H37" s="175">
        <v>0</v>
      </c>
      <c r="I37" s="175">
        <v>0</v>
      </c>
      <c r="J37" s="175">
        <v>0</v>
      </c>
      <c r="K37" s="175">
        <v>0</v>
      </c>
      <c r="L37" s="176">
        <v>1325</v>
      </c>
      <c r="M37" s="176">
        <v>258</v>
      </c>
      <c r="N37" s="176">
        <v>1181</v>
      </c>
      <c r="O37" s="176">
        <v>825</v>
      </c>
      <c r="P37" s="176">
        <v>730</v>
      </c>
      <c r="Q37" s="176">
        <v>825</v>
      </c>
      <c r="R37" s="176">
        <v>550</v>
      </c>
      <c r="S37" s="176">
        <v>65</v>
      </c>
      <c r="T37" s="176">
        <v>370</v>
      </c>
      <c r="U37" s="176">
        <v>25</v>
      </c>
      <c r="V37" s="176">
        <f t="shared" si="11"/>
        <v>0</v>
      </c>
      <c r="W37" s="176">
        <f t="shared" si="12"/>
        <v>0</v>
      </c>
      <c r="X37" s="176">
        <f t="shared" si="13"/>
        <v>0</v>
      </c>
      <c r="Y37" s="176">
        <f t="shared" si="14"/>
        <v>0</v>
      </c>
      <c r="Z37" s="176">
        <f t="shared" si="15"/>
        <v>0</v>
      </c>
      <c r="AA37" s="176">
        <f t="shared" si="16"/>
        <v>0</v>
      </c>
      <c r="AB37" s="176">
        <f t="shared" si="17"/>
        <v>0</v>
      </c>
      <c r="AC37" s="176">
        <f t="shared" si="18"/>
        <v>0</v>
      </c>
      <c r="AD37" s="176">
        <f t="shared" si="19"/>
        <v>0</v>
      </c>
      <c r="AE37" s="176">
        <f t="shared" si="20"/>
        <v>0</v>
      </c>
      <c r="AF37" s="176">
        <f t="shared" si="10"/>
        <v>0</v>
      </c>
    </row>
    <row r="38" spans="1:32">
      <c r="A38" s="174">
        <v>45418</v>
      </c>
      <c r="B38" s="175">
        <v>0</v>
      </c>
      <c r="C38" s="175">
        <v>0</v>
      </c>
      <c r="D38" s="175">
        <v>0</v>
      </c>
      <c r="E38" s="175">
        <v>0</v>
      </c>
      <c r="F38" s="175">
        <v>0</v>
      </c>
      <c r="G38" s="175">
        <v>0</v>
      </c>
      <c r="H38" s="175">
        <v>0</v>
      </c>
      <c r="I38" s="175">
        <v>0</v>
      </c>
      <c r="J38" s="175">
        <v>0</v>
      </c>
      <c r="K38" s="175">
        <v>0</v>
      </c>
      <c r="L38" s="176">
        <v>1325</v>
      </c>
      <c r="M38" s="176">
        <v>258</v>
      </c>
      <c r="N38" s="176">
        <v>1181</v>
      </c>
      <c r="O38" s="176">
        <v>825</v>
      </c>
      <c r="P38" s="176">
        <v>730</v>
      </c>
      <c r="Q38" s="176">
        <v>825</v>
      </c>
      <c r="R38" s="176">
        <v>550</v>
      </c>
      <c r="S38" s="176">
        <v>65</v>
      </c>
      <c r="T38" s="176">
        <v>370</v>
      </c>
      <c r="U38" s="176">
        <v>25</v>
      </c>
      <c r="V38" s="176">
        <f t="shared" si="11"/>
        <v>0</v>
      </c>
      <c r="W38" s="176">
        <f t="shared" si="12"/>
        <v>0</v>
      </c>
      <c r="X38" s="176">
        <f t="shared" si="13"/>
        <v>0</v>
      </c>
      <c r="Y38" s="176">
        <f t="shared" si="14"/>
        <v>0</v>
      </c>
      <c r="Z38" s="176">
        <f t="shared" si="15"/>
        <v>0</v>
      </c>
      <c r="AA38" s="176">
        <f t="shared" si="16"/>
        <v>0</v>
      </c>
      <c r="AB38" s="176">
        <f t="shared" si="17"/>
        <v>0</v>
      </c>
      <c r="AC38" s="176">
        <f t="shared" si="18"/>
        <v>0</v>
      </c>
      <c r="AD38" s="176">
        <f t="shared" si="19"/>
        <v>0</v>
      </c>
      <c r="AE38" s="176">
        <f t="shared" si="20"/>
        <v>0</v>
      </c>
      <c r="AF38" s="176">
        <f t="shared" si="10"/>
        <v>0</v>
      </c>
    </row>
    <row r="39" spans="1:32">
      <c r="A39" s="174">
        <v>45419</v>
      </c>
      <c r="B39" s="175">
        <v>0</v>
      </c>
      <c r="C39" s="175">
        <v>0</v>
      </c>
      <c r="D39" s="175">
        <v>0</v>
      </c>
      <c r="E39" s="175">
        <v>0</v>
      </c>
      <c r="F39" s="175">
        <v>0</v>
      </c>
      <c r="G39" s="175">
        <v>0</v>
      </c>
      <c r="H39" s="175">
        <v>0</v>
      </c>
      <c r="I39" s="175">
        <v>0</v>
      </c>
      <c r="J39" s="175">
        <v>0</v>
      </c>
      <c r="K39" s="175">
        <v>0</v>
      </c>
      <c r="L39" s="176">
        <v>1325</v>
      </c>
      <c r="M39" s="176">
        <v>258</v>
      </c>
      <c r="N39" s="176">
        <v>1181</v>
      </c>
      <c r="O39" s="176">
        <v>825</v>
      </c>
      <c r="P39" s="176">
        <v>730</v>
      </c>
      <c r="Q39" s="176">
        <v>825</v>
      </c>
      <c r="R39" s="176">
        <v>550</v>
      </c>
      <c r="S39" s="176">
        <v>65</v>
      </c>
      <c r="T39" s="176">
        <v>370</v>
      </c>
      <c r="U39" s="176">
        <v>25</v>
      </c>
      <c r="V39" s="176">
        <f t="shared" si="11"/>
        <v>0</v>
      </c>
      <c r="W39" s="176">
        <f t="shared" si="12"/>
        <v>0</v>
      </c>
      <c r="X39" s="176">
        <f t="shared" si="13"/>
        <v>0</v>
      </c>
      <c r="Y39" s="176">
        <f t="shared" si="14"/>
        <v>0</v>
      </c>
      <c r="Z39" s="176">
        <f t="shared" si="15"/>
        <v>0</v>
      </c>
      <c r="AA39" s="176">
        <f t="shared" si="16"/>
        <v>0</v>
      </c>
      <c r="AB39" s="176">
        <f t="shared" si="17"/>
        <v>0</v>
      </c>
      <c r="AC39" s="176">
        <f t="shared" si="18"/>
        <v>0</v>
      </c>
      <c r="AD39" s="176">
        <f t="shared" si="19"/>
        <v>0</v>
      </c>
      <c r="AE39" s="176">
        <f t="shared" si="20"/>
        <v>0</v>
      </c>
      <c r="AF39" s="176">
        <f t="shared" si="10"/>
        <v>0</v>
      </c>
    </row>
    <row r="40" spans="1:32">
      <c r="A40" s="174">
        <v>45420</v>
      </c>
      <c r="B40" s="175">
        <v>0</v>
      </c>
      <c r="C40" s="175">
        <v>200</v>
      </c>
      <c r="D40" s="175">
        <v>100</v>
      </c>
      <c r="E40" s="175">
        <v>0</v>
      </c>
      <c r="F40" s="175">
        <v>0</v>
      </c>
      <c r="G40" s="175">
        <v>0</v>
      </c>
      <c r="H40" s="175">
        <v>0</v>
      </c>
      <c r="I40" s="175">
        <v>0</v>
      </c>
      <c r="J40" s="175">
        <v>0</v>
      </c>
      <c r="K40" s="175">
        <v>0</v>
      </c>
      <c r="L40" s="176">
        <v>1325</v>
      </c>
      <c r="M40" s="176">
        <v>258</v>
      </c>
      <c r="N40" s="176">
        <v>1181</v>
      </c>
      <c r="O40" s="176">
        <v>825</v>
      </c>
      <c r="P40" s="176">
        <v>730</v>
      </c>
      <c r="Q40" s="176">
        <v>825</v>
      </c>
      <c r="R40" s="176">
        <v>550</v>
      </c>
      <c r="S40" s="176">
        <v>65</v>
      </c>
      <c r="T40" s="176">
        <v>370</v>
      </c>
      <c r="U40" s="176">
        <v>25</v>
      </c>
      <c r="V40" s="176">
        <f t="shared" si="11"/>
        <v>0</v>
      </c>
      <c r="W40" s="176">
        <f t="shared" si="12"/>
        <v>51600</v>
      </c>
      <c r="X40" s="176">
        <f t="shared" si="13"/>
        <v>118100</v>
      </c>
      <c r="Y40" s="176">
        <f t="shared" si="14"/>
        <v>0</v>
      </c>
      <c r="Z40" s="176">
        <f t="shared" si="15"/>
        <v>0</v>
      </c>
      <c r="AA40" s="176">
        <f t="shared" si="16"/>
        <v>0</v>
      </c>
      <c r="AB40" s="176">
        <f t="shared" si="17"/>
        <v>0</v>
      </c>
      <c r="AC40" s="176">
        <f t="shared" si="18"/>
        <v>0</v>
      </c>
      <c r="AD40" s="176">
        <f t="shared" si="19"/>
        <v>0</v>
      </c>
      <c r="AE40" s="176">
        <f t="shared" si="20"/>
        <v>0</v>
      </c>
      <c r="AF40" s="176">
        <f t="shared" si="10"/>
        <v>169700</v>
      </c>
    </row>
    <row r="41" spans="1:32">
      <c r="A41" s="174">
        <v>45421</v>
      </c>
      <c r="B41" s="175">
        <v>0</v>
      </c>
      <c r="C41" s="175">
        <v>0</v>
      </c>
      <c r="D41" s="175">
        <v>0</v>
      </c>
      <c r="E41" s="175">
        <v>0</v>
      </c>
      <c r="F41" s="175">
        <v>0</v>
      </c>
      <c r="G41" s="175">
        <v>0</v>
      </c>
      <c r="H41" s="175">
        <v>0</v>
      </c>
      <c r="I41" s="175">
        <v>0</v>
      </c>
      <c r="J41" s="175">
        <v>0</v>
      </c>
      <c r="K41" s="175">
        <v>0</v>
      </c>
      <c r="L41" s="176">
        <v>1325</v>
      </c>
      <c r="M41" s="176">
        <v>258</v>
      </c>
      <c r="N41" s="176">
        <v>1181</v>
      </c>
      <c r="O41" s="176">
        <v>825</v>
      </c>
      <c r="P41" s="176">
        <v>730</v>
      </c>
      <c r="Q41" s="176">
        <v>825</v>
      </c>
      <c r="R41" s="176">
        <v>550</v>
      </c>
      <c r="S41" s="176">
        <v>65</v>
      </c>
      <c r="T41" s="176">
        <v>370</v>
      </c>
      <c r="U41" s="176">
        <v>25</v>
      </c>
      <c r="V41" s="176">
        <f t="shared" si="11"/>
        <v>0</v>
      </c>
      <c r="W41" s="176">
        <f t="shared" si="12"/>
        <v>0</v>
      </c>
      <c r="X41" s="176">
        <f t="shared" si="13"/>
        <v>0</v>
      </c>
      <c r="Y41" s="176">
        <f t="shared" si="14"/>
        <v>0</v>
      </c>
      <c r="Z41" s="176">
        <f t="shared" si="15"/>
        <v>0</v>
      </c>
      <c r="AA41" s="176">
        <f t="shared" si="16"/>
        <v>0</v>
      </c>
      <c r="AB41" s="176">
        <f t="shared" si="17"/>
        <v>0</v>
      </c>
      <c r="AC41" s="176">
        <f t="shared" si="18"/>
        <v>0</v>
      </c>
      <c r="AD41" s="176">
        <f t="shared" si="19"/>
        <v>0</v>
      </c>
      <c r="AE41" s="176">
        <f t="shared" si="20"/>
        <v>0</v>
      </c>
      <c r="AF41" s="176">
        <f t="shared" si="10"/>
        <v>0</v>
      </c>
    </row>
    <row r="42" spans="1:32">
      <c r="A42" s="174">
        <v>45422</v>
      </c>
      <c r="B42" s="175">
        <v>0</v>
      </c>
      <c r="C42" s="175">
        <v>0</v>
      </c>
      <c r="D42" s="175">
        <v>0</v>
      </c>
      <c r="E42" s="175">
        <v>80</v>
      </c>
      <c r="F42" s="175">
        <v>80</v>
      </c>
      <c r="G42" s="175">
        <v>0</v>
      </c>
      <c r="H42" s="175">
        <v>0</v>
      </c>
      <c r="I42" s="175">
        <v>0</v>
      </c>
      <c r="J42" s="175">
        <v>0</v>
      </c>
      <c r="K42" s="175">
        <v>0</v>
      </c>
      <c r="L42" s="176">
        <v>1325</v>
      </c>
      <c r="M42" s="176">
        <v>258</v>
      </c>
      <c r="N42" s="176">
        <v>1181</v>
      </c>
      <c r="O42" s="176">
        <v>825</v>
      </c>
      <c r="P42" s="176">
        <v>730</v>
      </c>
      <c r="Q42" s="176">
        <v>825</v>
      </c>
      <c r="R42" s="176">
        <v>550</v>
      </c>
      <c r="S42" s="176">
        <v>65</v>
      </c>
      <c r="T42" s="176">
        <v>370</v>
      </c>
      <c r="U42" s="176">
        <v>25</v>
      </c>
      <c r="V42" s="176">
        <f t="shared" si="11"/>
        <v>0</v>
      </c>
      <c r="W42" s="176">
        <f t="shared" si="12"/>
        <v>0</v>
      </c>
      <c r="X42" s="176">
        <f t="shared" si="13"/>
        <v>0</v>
      </c>
      <c r="Y42" s="176">
        <f t="shared" si="14"/>
        <v>66000</v>
      </c>
      <c r="Z42" s="176">
        <f t="shared" si="15"/>
        <v>58400</v>
      </c>
      <c r="AA42" s="176">
        <f t="shared" si="16"/>
        <v>0</v>
      </c>
      <c r="AB42" s="176">
        <f t="shared" si="17"/>
        <v>0</v>
      </c>
      <c r="AC42" s="176">
        <f t="shared" si="18"/>
        <v>0</v>
      </c>
      <c r="AD42" s="176">
        <f t="shared" si="19"/>
        <v>0</v>
      </c>
      <c r="AE42" s="176">
        <f t="shared" si="20"/>
        <v>0</v>
      </c>
      <c r="AF42" s="176">
        <f t="shared" si="10"/>
        <v>124400</v>
      </c>
    </row>
    <row r="43" spans="1:32">
      <c r="A43" s="174">
        <v>45423</v>
      </c>
      <c r="B43" s="175">
        <v>0</v>
      </c>
      <c r="C43" s="175">
        <v>0</v>
      </c>
      <c r="D43" s="175">
        <v>0</v>
      </c>
      <c r="E43" s="175">
        <v>0</v>
      </c>
      <c r="F43" s="175">
        <v>0</v>
      </c>
      <c r="G43" s="175">
        <v>0</v>
      </c>
      <c r="H43" s="175">
        <v>0</v>
      </c>
      <c r="I43" s="175">
        <v>0</v>
      </c>
      <c r="J43" s="175">
        <v>0</v>
      </c>
      <c r="K43" s="175">
        <v>0</v>
      </c>
      <c r="L43" s="176">
        <v>1325</v>
      </c>
      <c r="M43" s="176">
        <v>258</v>
      </c>
      <c r="N43" s="176">
        <v>1181</v>
      </c>
      <c r="O43" s="176">
        <v>825</v>
      </c>
      <c r="P43" s="176">
        <v>730</v>
      </c>
      <c r="Q43" s="176">
        <v>825</v>
      </c>
      <c r="R43" s="176">
        <v>550</v>
      </c>
      <c r="S43" s="176">
        <v>65</v>
      </c>
      <c r="T43" s="176">
        <v>370</v>
      </c>
      <c r="U43" s="176">
        <v>25</v>
      </c>
      <c r="V43" s="176">
        <f t="shared" si="11"/>
        <v>0</v>
      </c>
      <c r="W43" s="176">
        <f t="shared" si="12"/>
        <v>0</v>
      </c>
      <c r="X43" s="176">
        <f t="shared" si="13"/>
        <v>0</v>
      </c>
      <c r="Y43" s="176">
        <f t="shared" si="14"/>
        <v>0</v>
      </c>
      <c r="Z43" s="176">
        <f t="shared" si="15"/>
        <v>0</v>
      </c>
      <c r="AA43" s="176">
        <f t="shared" si="16"/>
        <v>0</v>
      </c>
      <c r="AB43" s="176">
        <f t="shared" si="17"/>
        <v>0</v>
      </c>
      <c r="AC43" s="176">
        <f t="shared" si="18"/>
        <v>0</v>
      </c>
      <c r="AD43" s="176">
        <f t="shared" si="19"/>
        <v>0</v>
      </c>
      <c r="AE43" s="176">
        <f t="shared" si="20"/>
        <v>0</v>
      </c>
      <c r="AF43" s="176">
        <f t="shared" si="10"/>
        <v>0</v>
      </c>
    </row>
    <row r="44" spans="1:32">
      <c r="A44" s="174">
        <v>45424</v>
      </c>
      <c r="B44" s="175">
        <v>0</v>
      </c>
      <c r="C44" s="175">
        <v>0</v>
      </c>
      <c r="D44" s="175">
        <v>0</v>
      </c>
      <c r="E44" s="175">
        <v>0</v>
      </c>
      <c r="F44" s="175">
        <v>0</v>
      </c>
      <c r="G44" s="175">
        <v>0</v>
      </c>
      <c r="H44" s="175">
        <v>0</v>
      </c>
      <c r="I44" s="175">
        <v>0</v>
      </c>
      <c r="J44" s="175">
        <v>0</v>
      </c>
      <c r="K44" s="175">
        <v>0</v>
      </c>
      <c r="L44" s="176">
        <v>1325</v>
      </c>
      <c r="M44" s="176">
        <v>258</v>
      </c>
      <c r="N44" s="176">
        <v>1181</v>
      </c>
      <c r="O44" s="176">
        <v>825</v>
      </c>
      <c r="P44" s="176">
        <v>730</v>
      </c>
      <c r="Q44" s="176">
        <v>825</v>
      </c>
      <c r="R44" s="176">
        <v>550</v>
      </c>
      <c r="S44" s="176">
        <v>65</v>
      </c>
      <c r="T44" s="176">
        <v>370</v>
      </c>
      <c r="U44" s="176">
        <v>25</v>
      </c>
      <c r="V44" s="176">
        <f t="shared" si="11"/>
        <v>0</v>
      </c>
      <c r="W44" s="176">
        <f t="shared" si="12"/>
        <v>0</v>
      </c>
      <c r="X44" s="176">
        <f t="shared" si="13"/>
        <v>0</v>
      </c>
      <c r="Y44" s="176">
        <f t="shared" si="14"/>
        <v>0</v>
      </c>
      <c r="Z44" s="176">
        <f t="shared" si="15"/>
        <v>0</v>
      </c>
      <c r="AA44" s="176">
        <f t="shared" si="16"/>
        <v>0</v>
      </c>
      <c r="AB44" s="176">
        <f t="shared" si="17"/>
        <v>0</v>
      </c>
      <c r="AC44" s="176">
        <f t="shared" si="18"/>
        <v>0</v>
      </c>
      <c r="AD44" s="176">
        <f t="shared" si="19"/>
        <v>0</v>
      </c>
      <c r="AE44" s="176">
        <f t="shared" si="20"/>
        <v>0</v>
      </c>
      <c r="AF44" s="176">
        <f t="shared" si="10"/>
        <v>0</v>
      </c>
    </row>
    <row r="45" spans="1:32">
      <c r="A45" s="174">
        <v>45425</v>
      </c>
      <c r="B45" s="175">
        <v>0</v>
      </c>
      <c r="C45" s="175">
        <v>0</v>
      </c>
      <c r="D45" s="175">
        <v>0</v>
      </c>
      <c r="E45" s="175">
        <v>0</v>
      </c>
      <c r="F45" s="175">
        <v>0</v>
      </c>
      <c r="G45" s="175">
        <v>0</v>
      </c>
      <c r="H45" s="175">
        <v>60</v>
      </c>
      <c r="I45" s="175">
        <v>0</v>
      </c>
      <c r="J45" s="175">
        <v>50</v>
      </c>
      <c r="K45" s="175">
        <v>0</v>
      </c>
      <c r="L45" s="176">
        <v>1325</v>
      </c>
      <c r="M45" s="176">
        <v>258</v>
      </c>
      <c r="N45" s="176">
        <v>1181</v>
      </c>
      <c r="O45" s="176">
        <v>825</v>
      </c>
      <c r="P45" s="176">
        <v>730</v>
      </c>
      <c r="Q45" s="176">
        <v>825</v>
      </c>
      <c r="R45" s="176">
        <v>550</v>
      </c>
      <c r="S45" s="176">
        <v>65</v>
      </c>
      <c r="T45" s="176">
        <v>370</v>
      </c>
      <c r="U45" s="176">
        <v>25</v>
      </c>
      <c r="V45" s="176">
        <f t="shared" si="11"/>
        <v>0</v>
      </c>
      <c r="W45" s="176">
        <f t="shared" si="12"/>
        <v>0</v>
      </c>
      <c r="X45" s="176">
        <f t="shared" si="13"/>
        <v>0</v>
      </c>
      <c r="Y45" s="176">
        <f t="shared" si="14"/>
        <v>0</v>
      </c>
      <c r="Z45" s="176">
        <f t="shared" si="15"/>
        <v>0</v>
      </c>
      <c r="AA45" s="176">
        <f t="shared" si="16"/>
        <v>0</v>
      </c>
      <c r="AB45" s="176">
        <f t="shared" si="17"/>
        <v>33000</v>
      </c>
      <c r="AC45" s="176">
        <f t="shared" si="18"/>
        <v>0</v>
      </c>
      <c r="AD45" s="176">
        <f t="shared" si="19"/>
        <v>18500</v>
      </c>
      <c r="AE45" s="176">
        <f t="shared" si="20"/>
        <v>0</v>
      </c>
      <c r="AF45" s="176">
        <f t="shared" si="10"/>
        <v>51500</v>
      </c>
    </row>
    <row r="46" spans="1:32">
      <c r="A46" s="174">
        <v>45426</v>
      </c>
      <c r="B46" s="175">
        <v>0</v>
      </c>
      <c r="C46" s="175">
        <v>0</v>
      </c>
      <c r="D46" s="175">
        <v>0</v>
      </c>
      <c r="E46" s="175">
        <v>0</v>
      </c>
      <c r="F46" s="175">
        <v>0</v>
      </c>
      <c r="G46" s="175">
        <v>0</v>
      </c>
      <c r="H46" s="175">
        <v>0</v>
      </c>
      <c r="I46" s="175">
        <v>0</v>
      </c>
      <c r="J46" s="175">
        <v>0</v>
      </c>
      <c r="K46" s="175">
        <v>0</v>
      </c>
      <c r="L46" s="176">
        <v>1325</v>
      </c>
      <c r="M46" s="176">
        <v>258</v>
      </c>
      <c r="N46" s="176">
        <v>1181</v>
      </c>
      <c r="O46" s="176">
        <v>825</v>
      </c>
      <c r="P46" s="176">
        <v>730</v>
      </c>
      <c r="Q46" s="176">
        <v>825</v>
      </c>
      <c r="R46" s="176">
        <v>550</v>
      </c>
      <c r="S46" s="176">
        <v>65</v>
      </c>
      <c r="T46" s="176">
        <v>370</v>
      </c>
      <c r="U46" s="176">
        <v>25</v>
      </c>
      <c r="V46" s="176">
        <f t="shared" si="11"/>
        <v>0</v>
      </c>
      <c r="W46" s="176">
        <f t="shared" si="12"/>
        <v>0</v>
      </c>
      <c r="X46" s="176">
        <f t="shared" si="13"/>
        <v>0</v>
      </c>
      <c r="Y46" s="176">
        <f t="shared" si="14"/>
        <v>0</v>
      </c>
      <c r="Z46" s="176">
        <f t="shared" si="15"/>
        <v>0</v>
      </c>
      <c r="AA46" s="176">
        <f t="shared" si="16"/>
        <v>0</v>
      </c>
      <c r="AB46" s="176">
        <f t="shared" si="17"/>
        <v>0</v>
      </c>
      <c r="AC46" s="176">
        <f t="shared" si="18"/>
        <v>0</v>
      </c>
      <c r="AD46" s="176">
        <f t="shared" si="19"/>
        <v>0</v>
      </c>
      <c r="AE46" s="176">
        <f t="shared" si="20"/>
        <v>0</v>
      </c>
      <c r="AF46" s="176">
        <f t="shared" si="10"/>
        <v>0</v>
      </c>
    </row>
    <row r="47" spans="1:32">
      <c r="A47" s="174">
        <v>45427</v>
      </c>
      <c r="B47" s="175">
        <v>0</v>
      </c>
      <c r="C47" s="175">
        <v>0</v>
      </c>
      <c r="D47" s="175">
        <v>0</v>
      </c>
      <c r="E47" s="175">
        <v>0</v>
      </c>
      <c r="F47" s="175">
        <v>0</v>
      </c>
      <c r="G47" s="175">
        <v>0</v>
      </c>
      <c r="H47" s="175">
        <v>0</v>
      </c>
      <c r="I47" s="175">
        <v>0</v>
      </c>
      <c r="J47" s="175">
        <v>0</v>
      </c>
      <c r="K47" s="175">
        <v>80</v>
      </c>
      <c r="L47" s="176">
        <v>1325</v>
      </c>
      <c r="M47" s="176">
        <v>258</v>
      </c>
      <c r="N47" s="176">
        <v>1181</v>
      </c>
      <c r="O47" s="176">
        <v>825</v>
      </c>
      <c r="P47" s="176">
        <v>730</v>
      </c>
      <c r="Q47" s="176">
        <v>825</v>
      </c>
      <c r="R47" s="176">
        <v>550</v>
      </c>
      <c r="S47" s="176">
        <v>65</v>
      </c>
      <c r="T47" s="176">
        <v>370</v>
      </c>
      <c r="U47" s="176">
        <v>25</v>
      </c>
      <c r="V47" s="176">
        <f t="shared" si="11"/>
        <v>0</v>
      </c>
      <c r="W47" s="176">
        <f t="shared" si="12"/>
        <v>0</v>
      </c>
      <c r="X47" s="176">
        <f t="shared" si="13"/>
        <v>0</v>
      </c>
      <c r="Y47" s="176">
        <f t="shared" si="14"/>
        <v>0</v>
      </c>
      <c r="Z47" s="176">
        <f t="shared" si="15"/>
        <v>0</v>
      </c>
      <c r="AA47" s="176">
        <f t="shared" si="16"/>
        <v>0</v>
      </c>
      <c r="AB47" s="176">
        <f t="shared" si="17"/>
        <v>0</v>
      </c>
      <c r="AC47" s="176">
        <f t="shared" si="18"/>
        <v>0</v>
      </c>
      <c r="AD47" s="176">
        <f t="shared" si="19"/>
        <v>0</v>
      </c>
      <c r="AE47" s="176">
        <f t="shared" si="20"/>
        <v>2000</v>
      </c>
      <c r="AF47" s="176">
        <f t="shared" si="10"/>
        <v>2000</v>
      </c>
    </row>
    <row r="48" spans="1:32">
      <c r="A48" s="174">
        <v>45428</v>
      </c>
      <c r="B48" s="175">
        <v>0</v>
      </c>
      <c r="C48" s="175">
        <v>0</v>
      </c>
      <c r="D48" s="175">
        <v>0</v>
      </c>
      <c r="E48" s="175">
        <v>0</v>
      </c>
      <c r="F48" s="175">
        <v>0</v>
      </c>
      <c r="G48" s="175">
        <v>0</v>
      </c>
      <c r="H48" s="175">
        <v>0</v>
      </c>
      <c r="I48" s="175">
        <v>0</v>
      </c>
      <c r="J48" s="175">
        <v>0</v>
      </c>
      <c r="K48" s="175">
        <v>0</v>
      </c>
      <c r="L48" s="176">
        <v>1325</v>
      </c>
      <c r="M48" s="176">
        <v>258</v>
      </c>
      <c r="N48" s="176">
        <v>1181</v>
      </c>
      <c r="O48" s="176">
        <v>825</v>
      </c>
      <c r="P48" s="176">
        <v>730</v>
      </c>
      <c r="Q48" s="176">
        <v>825</v>
      </c>
      <c r="R48" s="176">
        <v>550</v>
      </c>
      <c r="S48" s="176">
        <v>65</v>
      </c>
      <c r="T48" s="176">
        <v>370</v>
      </c>
      <c r="U48" s="176">
        <v>25</v>
      </c>
      <c r="V48" s="176">
        <f t="shared" si="11"/>
        <v>0</v>
      </c>
      <c r="W48" s="176">
        <f t="shared" si="12"/>
        <v>0</v>
      </c>
      <c r="X48" s="176">
        <f t="shared" si="13"/>
        <v>0</v>
      </c>
      <c r="Y48" s="176">
        <f t="shared" si="14"/>
        <v>0</v>
      </c>
      <c r="Z48" s="176">
        <f t="shared" si="15"/>
        <v>0</v>
      </c>
      <c r="AA48" s="176">
        <f t="shared" si="16"/>
        <v>0</v>
      </c>
      <c r="AB48" s="176">
        <f t="shared" si="17"/>
        <v>0</v>
      </c>
      <c r="AC48" s="176">
        <f t="shared" si="18"/>
        <v>0</v>
      </c>
      <c r="AD48" s="176">
        <f t="shared" si="19"/>
        <v>0</v>
      </c>
      <c r="AE48" s="176">
        <f t="shared" si="20"/>
        <v>0</v>
      </c>
      <c r="AF48" s="176">
        <f t="shared" si="10"/>
        <v>0</v>
      </c>
    </row>
    <row r="49" spans="1:32">
      <c r="A49" s="174">
        <v>45429</v>
      </c>
      <c r="B49" s="175">
        <v>0</v>
      </c>
      <c r="C49" s="175">
        <v>0</v>
      </c>
      <c r="D49" s="175">
        <v>0</v>
      </c>
      <c r="E49" s="175">
        <v>0</v>
      </c>
      <c r="F49" s="175">
        <v>0</v>
      </c>
      <c r="G49" s="175">
        <v>0</v>
      </c>
      <c r="H49" s="175">
        <v>0</v>
      </c>
      <c r="I49" s="175">
        <v>0</v>
      </c>
      <c r="J49" s="175">
        <v>0</v>
      </c>
      <c r="K49" s="175">
        <v>0</v>
      </c>
      <c r="L49" s="176">
        <v>1325</v>
      </c>
      <c r="M49" s="176">
        <v>258</v>
      </c>
      <c r="N49" s="176">
        <v>1181</v>
      </c>
      <c r="O49" s="176">
        <v>825</v>
      </c>
      <c r="P49" s="176">
        <v>730</v>
      </c>
      <c r="Q49" s="176">
        <v>825</v>
      </c>
      <c r="R49" s="176">
        <v>550</v>
      </c>
      <c r="S49" s="176">
        <v>65</v>
      </c>
      <c r="T49" s="176">
        <v>370</v>
      </c>
      <c r="U49" s="176">
        <v>25</v>
      </c>
      <c r="V49" s="176">
        <f t="shared" si="11"/>
        <v>0</v>
      </c>
      <c r="W49" s="176">
        <f t="shared" si="12"/>
        <v>0</v>
      </c>
      <c r="X49" s="176">
        <f t="shared" si="13"/>
        <v>0</v>
      </c>
      <c r="Y49" s="176">
        <f t="shared" si="14"/>
        <v>0</v>
      </c>
      <c r="Z49" s="176">
        <f t="shared" si="15"/>
        <v>0</v>
      </c>
      <c r="AA49" s="176">
        <f t="shared" si="16"/>
        <v>0</v>
      </c>
      <c r="AB49" s="176">
        <f t="shared" si="17"/>
        <v>0</v>
      </c>
      <c r="AC49" s="176">
        <f t="shared" si="18"/>
        <v>0</v>
      </c>
      <c r="AD49" s="176">
        <f t="shared" si="19"/>
        <v>0</v>
      </c>
      <c r="AE49" s="176">
        <f t="shared" si="20"/>
        <v>0</v>
      </c>
      <c r="AF49" s="176">
        <f t="shared" si="10"/>
        <v>0</v>
      </c>
    </row>
    <row r="50" spans="1:32">
      <c r="A50" s="174">
        <v>45430</v>
      </c>
      <c r="B50" s="175">
        <v>325</v>
      </c>
      <c r="C50" s="175">
        <v>0</v>
      </c>
      <c r="D50" s="175">
        <v>0</v>
      </c>
      <c r="E50" s="175">
        <v>0</v>
      </c>
      <c r="F50" s="175">
        <v>0</v>
      </c>
      <c r="G50" s="175">
        <v>0</v>
      </c>
      <c r="H50" s="175">
        <v>0</v>
      </c>
      <c r="I50" s="175">
        <v>0</v>
      </c>
      <c r="J50" s="175">
        <v>0</v>
      </c>
      <c r="K50" s="175">
        <v>0</v>
      </c>
      <c r="L50" s="176">
        <v>1325</v>
      </c>
      <c r="M50" s="176">
        <v>258</v>
      </c>
      <c r="N50" s="176">
        <v>1181</v>
      </c>
      <c r="O50" s="176">
        <v>825</v>
      </c>
      <c r="P50" s="176">
        <v>730</v>
      </c>
      <c r="Q50" s="176">
        <v>825</v>
      </c>
      <c r="R50" s="176">
        <v>550</v>
      </c>
      <c r="S50" s="176">
        <v>65</v>
      </c>
      <c r="T50" s="176">
        <v>370</v>
      </c>
      <c r="U50" s="176">
        <v>25</v>
      </c>
      <c r="V50" s="176">
        <f t="shared" si="11"/>
        <v>430625</v>
      </c>
      <c r="W50" s="176">
        <f t="shared" si="12"/>
        <v>0</v>
      </c>
      <c r="X50" s="176">
        <f t="shared" si="13"/>
        <v>0</v>
      </c>
      <c r="Y50" s="176">
        <f t="shared" si="14"/>
        <v>0</v>
      </c>
      <c r="Z50" s="176">
        <f t="shared" si="15"/>
        <v>0</v>
      </c>
      <c r="AA50" s="176">
        <f t="shared" si="16"/>
        <v>0</v>
      </c>
      <c r="AB50" s="176">
        <f t="shared" si="17"/>
        <v>0</v>
      </c>
      <c r="AC50" s="176">
        <f t="shared" si="18"/>
        <v>0</v>
      </c>
      <c r="AD50" s="176">
        <f t="shared" si="19"/>
        <v>0</v>
      </c>
      <c r="AE50" s="176">
        <f t="shared" si="20"/>
        <v>0</v>
      </c>
      <c r="AF50" s="176">
        <f t="shared" si="10"/>
        <v>430625</v>
      </c>
    </row>
    <row r="51" spans="1:32">
      <c r="A51" s="174">
        <v>45431</v>
      </c>
      <c r="B51" s="175">
        <v>0</v>
      </c>
      <c r="C51" s="175">
        <v>0</v>
      </c>
      <c r="D51" s="175">
        <v>0</v>
      </c>
      <c r="E51" s="175">
        <v>0</v>
      </c>
      <c r="F51" s="175">
        <v>0</v>
      </c>
      <c r="G51" s="175">
        <v>0</v>
      </c>
      <c r="H51" s="175">
        <v>0</v>
      </c>
      <c r="I51" s="175">
        <v>0</v>
      </c>
      <c r="J51" s="175">
        <v>0</v>
      </c>
      <c r="K51" s="175">
        <v>0</v>
      </c>
      <c r="L51" s="176">
        <v>1325</v>
      </c>
      <c r="M51" s="176">
        <v>258</v>
      </c>
      <c r="N51" s="176">
        <v>1181</v>
      </c>
      <c r="O51" s="176">
        <v>825</v>
      </c>
      <c r="P51" s="176">
        <v>730</v>
      </c>
      <c r="Q51" s="176">
        <v>825</v>
      </c>
      <c r="R51" s="176">
        <v>550</v>
      </c>
      <c r="S51" s="176">
        <v>65</v>
      </c>
      <c r="T51" s="176">
        <v>370</v>
      </c>
      <c r="U51" s="176">
        <v>25</v>
      </c>
      <c r="V51" s="176">
        <f t="shared" si="11"/>
        <v>0</v>
      </c>
      <c r="W51" s="176">
        <f t="shared" si="12"/>
        <v>0</v>
      </c>
      <c r="X51" s="176">
        <f t="shared" si="13"/>
        <v>0</v>
      </c>
      <c r="Y51" s="176">
        <f t="shared" si="14"/>
        <v>0</v>
      </c>
      <c r="Z51" s="176">
        <f t="shared" si="15"/>
        <v>0</v>
      </c>
      <c r="AA51" s="176">
        <f t="shared" si="16"/>
        <v>0</v>
      </c>
      <c r="AB51" s="176">
        <f t="shared" si="17"/>
        <v>0</v>
      </c>
      <c r="AC51" s="176">
        <f t="shared" si="18"/>
        <v>0</v>
      </c>
      <c r="AD51" s="176">
        <f t="shared" si="19"/>
        <v>0</v>
      </c>
      <c r="AE51" s="176">
        <f t="shared" si="20"/>
        <v>0</v>
      </c>
      <c r="AF51" s="176">
        <f t="shared" si="10"/>
        <v>0</v>
      </c>
    </row>
    <row r="52" spans="1:32">
      <c r="A52" s="174">
        <v>45432</v>
      </c>
      <c r="B52" s="175">
        <v>0</v>
      </c>
      <c r="C52" s="175">
        <v>0</v>
      </c>
      <c r="D52" s="175">
        <v>0</v>
      </c>
      <c r="E52" s="175">
        <v>0</v>
      </c>
      <c r="F52" s="175">
        <v>0</v>
      </c>
      <c r="G52" s="175">
        <v>0</v>
      </c>
      <c r="H52" s="175">
        <v>0</v>
      </c>
      <c r="I52" s="175">
        <v>0</v>
      </c>
      <c r="J52" s="175">
        <v>0</v>
      </c>
      <c r="K52" s="175">
        <v>0</v>
      </c>
      <c r="L52" s="176">
        <v>1325</v>
      </c>
      <c r="M52" s="176">
        <v>258</v>
      </c>
      <c r="N52" s="176">
        <v>1181</v>
      </c>
      <c r="O52" s="176">
        <v>825</v>
      </c>
      <c r="P52" s="176">
        <v>730</v>
      </c>
      <c r="Q52" s="176">
        <v>825</v>
      </c>
      <c r="R52" s="176">
        <v>550</v>
      </c>
      <c r="S52" s="176">
        <v>65</v>
      </c>
      <c r="T52" s="176">
        <v>370</v>
      </c>
      <c r="U52" s="176">
        <v>25</v>
      </c>
      <c r="V52" s="176">
        <f t="shared" si="11"/>
        <v>0</v>
      </c>
      <c r="W52" s="176">
        <f t="shared" si="12"/>
        <v>0</v>
      </c>
      <c r="X52" s="176">
        <f t="shared" si="13"/>
        <v>0</v>
      </c>
      <c r="Y52" s="176">
        <f t="shared" si="14"/>
        <v>0</v>
      </c>
      <c r="Z52" s="176">
        <f t="shared" si="15"/>
        <v>0</v>
      </c>
      <c r="AA52" s="176">
        <f t="shared" si="16"/>
        <v>0</v>
      </c>
      <c r="AB52" s="176">
        <f t="shared" si="17"/>
        <v>0</v>
      </c>
      <c r="AC52" s="176">
        <f t="shared" si="18"/>
        <v>0</v>
      </c>
      <c r="AD52" s="176">
        <f t="shared" si="19"/>
        <v>0</v>
      </c>
      <c r="AE52" s="176">
        <f t="shared" si="20"/>
        <v>0</v>
      </c>
      <c r="AF52" s="176">
        <f t="shared" si="10"/>
        <v>0</v>
      </c>
    </row>
    <row r="53" spans="1:32">
      <c r="A53" s="174">
        <v>45433</v>
      </c>
      <c r="B53" s="175">
        <v>0</v>
      </c>
      <c r="C53" s="175">
        <v>0</v>
      </c>
      <c r="D53" s="175">
        <v>0</v>
      </c>
      <c r="E53" s="175">
        <v>0</v>
      </c>
      <c r="F53" s="175">
        <v>0</v>
      </c>
      <c r="G53" s="175">
        <v>40</v>
      </c>
      <c r="H53" s="175">
        <v>0</v>
      </c>
      <c r="I53" s="175">
        <v>0</v>
      </c>
      <c r="J53" s="175">
        <v>0</v>
      </c>
      <c r="K53" s="175">
        <v>0</v>
      </c>
      <c r="L53" s="176">
        <v>1325</v>
      </c>
      <c r="M53" s="176">
        <v>258</v>
      </c>
      <c r="N53" s="176">
        <v>1181</v>
      </c>
      <c r="O53" s="176">
        <v>825</v>
      </c>
      <c r="P53" s="176">
        <v>730</v>
      </c>
      <c r="Q53" s="176">
        <v>825</v>
      </c>
      <c r="R53" s="176">
        <v>550</v>
      </c>
      <c r="S53" s="176">
        <v>65</v>
      </c>
      <c r="T53" s="176">
        <v>370</v>
      </c>
      <c r="U53" s="176">
        <v>25</v>
      </c>
      <c r="V53" s="176">
        <f t="shared" si="11"/>
        <v>0</v>
      </c>
      <c r="W53" s="176">
        <f t="shared" si="12"/>
        <v>0</v>
      </c>
      <c r="X53" s="176">
        <f t="shared" si="13"/>
        <v>0</v>
      </c>
      <c r="Y53" s="176">
        <f t="shared" si="14"/>
        <v>0</v>
      </c>
      <c r="Z53" s="176">
        <f t="shared" si="15"/>
        <v>0</v>
      </c>
      <c r="AA53" s="176">
        <f t="shared" si="16"/>
        <v>33000</v>
      </c>
      <c r="AB53" s="176">
        <f t="shared" si="17"/>
        <v>0</v>
      </c>
      <c r="AC53" s="176">
        <f t="shared" si="18"/>
        <v>0</v>
      </c>
      <c r="AD53" s="176">
        <f t="shared" si="19"/>
        <v>0</v>
      </c>
      <c r="AE53" s="176">
        <f t="shared" si="20"/>
        <v>0</v>
      </c>
      <c r="AF53" s="176">
        <f t="shared" si="10"/>
        <v>33000</v>
      </c>
    </row>
    <row r="54" spans="1:32">
      <c r="A54" s="174">
        <v>45434</v>
      </c>
      <c r="B54" s="175">
        <v>0</v>
      </c>
      <c r="C54" s="175">
        <v>0</v>
      </c>
      <c r="D54" s="175">
        <v>0</v>
      </c>
      <c r="E54" s="175">
        <v>0</v>
      </c>
      <c r="F54" s="175">
        <v>0</v>
      </c>
      <c r="G54" s="175">
        <v>0</v>
      </c>
      <c r="H54" s="175">
        <v>0</v>
      </c>
      <c r="I54" s="175">
        <v>0</v>
      </c>
      <c r="J54" s="175">
        <v>0</v>
      </c>
      <c r="K54" s="175">
        <v>0</v>
      </c>
      <c r="L54" s="176">
        <v>1325</v>
      </c>
      <c r="M54" s="176">
        <v>258</v>
      </c>
      <c r="N54" s="176">
        <v>1181</v>
      </c>
      <c r="O54" s="176">
        <v>825</v>
      </c>
      <c r="P54" s="176">
        <v>730</v>
      </c>
      <c r="Q54" s="176">
        <v>825</v>
      </c>
      <c r="R54" s="176">
        <v>550</v>
      </c>
      <c r="S54" s="176">
        <v>65</v>
      </c>
      <c r="T54" s="176">
        <v>370</v>
      </c>
      <c r="U54" s="176">
        <v>25</v>
      </c>
      <c r="V54" s="176">
        <f t="shared" si="11"/>
        <v>0</v>
      </c>
      <c r="W54" s="176">
        <f t="shared" si="12"/>
        <v>0</v>
      </c>
      <c r="X54" s="176">
        <f t="shared" si="13"/>
        <v>0</v>
      </c>
      <c r="Y54" s="176">
        <f t="shared" si="14"/>
        <v>0</v>
      </c>
      <c r="Z54" s="176">
        <f t="shared" si="15"/>
        <v>0</v>
      </c>
      <c r="AA54" s="176">
        <f t="shared" si="16"/>
        <v>0</v>
      </c>
      <c r="AB54" s="176">
        <f t="shared" si="17"/>
        <v>0</v>
      </c>
      <c r="AC54" s="176">
        <f t="shared" si="18"/>
        <v>0</v>
      </c>
      <c r="AD54" s="176">
        <f t="shared" si="19"/>
        <v>0</v>
      </c>
      <c r="AE54" s="176">
        <f t="shared" si="20"/>
        <v>0</v>
      </c>
      <c r="AF54" s="176">
        <f t="shared" si="10"/>
        <v>0</v>
      </c>
    </row>
    <row r="55" spans="1:32">
      <c r="A55" s="174">
        <v>45435</v>
      </c>
      <c r="B55" s="175">
        <v>0</v>
      </c>
      <c r="C55" s="175">
        <v>0</v>
      </c>
      <c r="D55" s="175">
        <v>0</v>
      </c>
      <c r="E55" s="175">
        <v>0</v>
      </c>
      <c r="F55" s="175">
        <v>0</v>
      </c>
      <c r="G55" s="175">
        <v>0</v>
      </c>
      <c r="H55" s="175">
        <v>0</v>
      </c>
      <c r="I55" s="175">
        <v>0</v>
      </c>
      <c r="J55" s="175">
        <v>0</v>
      </c>
      <c r="K55" s="175">
        <v>0</v>
      </c>
      <c r="L55" s="176">
        <v>1325</v>
      </c>
      <c r="M55" s="176">
        <v>258</v>
      </c>
      <c r="N55" s="176">
        <v>1181</v>
      </c>
      <c r="O55" s="176">
        <v>825</v>
      </c>
      <c r="P55" s="176">
        <v>730</v>
      </c>
      <c r="Q55" s="176">
        <v>825</v>
      </c>
      <c r="R55" s="176">
        <v>550</v>
      </c>
      <c r="S55" s="176">
        <v>65</v>
      </c>
      <c r="T55" s="176">
        <v>370</v>
      </c>
      <c r="U55" s="176">
        <v>25</v>
      </c>
      <c r="V55" s="176">
        <f t="shared" si="11"/>
        <v>0</v>
      </c>
      <c r="W55" s="176">
        <f t="shared" si="12"/>
        <v>0</v>
      </c>
      <c r="X55" s="176">
        <f t="shared" si="13"/>
        <v>0</v>
      </c>
      <c r="Y55" s="176">
        <f t="shared" si="14"/>
        <v>0</v>
      </c>
      <c r="Z55" s="176">
        <f t="shared" si="15"/>
        <v>0</v>
      </c>
      <c r="AA55" s="176">
        <f t="shared" si="16"/>
        <v>0</v>
      </c>
      <c r="AB55" s="176">
        <f t="shared" si="17"/>
        <v>0</v>
      </c>
      <c r="AC55" s="176">
        <f t="shared" si="18"/>
        <v>0</v>
      </c>
      <c r="AD55" s="176">
        <f t="shared" si="19"/>
        <v>0</v>
      </c>
      <c r="AE55" s="176">
        <f t="shared" si="20"/>
        <v>0</v>
      </c>
      <c r="AF55" s="176">
        <f t="shared" si="10"/>
        <v>0</v>
      </c>
    </row>
    <row r="56" spans="1:32">
      <c r="A56" s="174">
        <v>45436</v>
      </c>
      <c r="B56" s="175">
        <v>0</v>
      </c>
      <c r="C56" s="175">
        <v>0</v>
      </c>
      <c r="D56" s="175">
        <v>0</v>
      </c>
      <c r="E56" s="175">
        <v>0</v>
      </c>
      <c r="F56" s="175">
        <v>0</v>
      </c>
      <c r="G56" s="175">
        <v>0</v>
      </c>
      <c r="H56" s="175">
        <v>0</v>
      </c>
      <c r="I56" s="175">
        <v>0</v>
      </c>
      <c r="J56" s="175">
        <v>0</v>
      </c>
      <c r="K56" s="175">
        <v>0</v>
      </c>
      <c r="L56" s="176">
        <v>1325</v>
      </c>
      <c r="M56" s="176">
        <v>258</v>
      </c>
      <c r="N56" s="176">
        <v>1181</v>
      </c>
      <c r="O56" s="176">
        <v>825</v>
      </c>
      <c r="P56" s="176">
        <v>730</v>
      </c>
      <c r="Q56" s="176">
        <v>825</v>
      </c>
      <c r="R56" s="176">
        <v>550</v>
      </c>
      <c r="S56" s="176">
        <v>65</v>
      </c>
      <c r="T56" s="176">
        <v>370</v>
      </c>
      <c r="U56" s="176">
        <v>25</v>
      </c>
      <c r="V56" s="176">
        <f t="shared" si="11"/>
        <v>0</v>
      </c>
      <c r="W56" s="176">
        <f t="shared" si="12"/>
        <v>0</v>
      </c>
      <c r="X56" s="176">
        <f t="shared" si="13"/>
        <v>0</v>
      </c>
      <c r="Y56" s="176">
        <f t="shared" si="14"/>
        <v>0</v>
      </c>
      <c r="Z56" s="176">
        <f t="shared" si="15"/>
        <v>0</v>
      </c>
      <c r="AA56" s="176">
        <f t="shared" si="16"/>
        <v>0</v>
      </c>
      <c r="AB56" s="176">
        <f t="shared" si="17"/>
        <v>0</v>
      </c>
      <c r="AC56" s="176">
        <f t="shared" si="18"/>
        <v>0</v>
      </c>
      <c r="AD56" s="176">
        <f t="shared" si="19"/>
        <v>0</v>
      </c>
      <c r="AE56" s="176">
        <f t="shared" si="20"/>
        <v>0</v>
      </c>
      <c r="AF56" s="176">
        <f t="shared" si="10"/>
        <v>0</v>
      </c>
    </row>
    <row r="57" spans="1:32">
      <c r="A57" s="174">
        <v>45437</v>
      </c>
      <c r="B57" s="175">
        <v>0</v>
      </c>
      <c r="C57" s="175">
        <v>0</v>
      </c>
      <c r="D57" s="175">
        <v>0</v>
      </c>
      <c r="E57" s="175">
        <v>0</v>
      </c>
      <c r="F57" s="175">
        <v>0</v>
      </c>
      <c r="G57" s="175">
        <v>0</v>
      </c>
      <c r="H57" s="175">
        <v>0</v>
      </c>
      <c r="I57" s="175">
        <v>0</v>
      </c>
      <c r="J57" s="175">
        <v>0</v>
      </c>
      <c r="K57" s="175">
        <v>0</v>
      </c>
      <c r="L57" s="176">
        <v>1321</v>
      </c>
      <c r="M57" s="176">
        <v>258</v>
      </c>
      <c r="N57" s="176">
        <v>1181</v>
      </c>
      <c r="O57" s="176">
        <v>825</v>
      </c>
      <c r="P57" s="176">
        <v>730</v>
      </c>
      <c r="Q57" s="176">
        <v>825</v>
      </c>
      <c r="R57" s="176">
        <v>550</v>
      </c>
      <c r="S57" s="176">
        <v>65</v>
      </c>
      <c r="T57" s="176">
        <v>370</v>
      </c>
      <c r="U57" s="176">
        <v>25</v>
      </c>
      <c r="V57" s="176">
        <f t="shared" si="11"/>
        <v>0</v>
      </c>
      <c r="W57" s="176">
        <f t="shared" si="12"/>
        <v>0</v>
      </c>
      <c r="X57" s="176">
        <f t="shared" si="13"/>
        <v>0</v>
      </c>
      <c r="Y57" s="176">
        <f t="shared" si="14"/>
        <v>0</v>
      </c>
      <c r="Z57" s="176">
        <f t="shared" si="15"/>
        <v>0</v>
      </c>
      <c r="AA57" s="176">
        <f t="shared" si="16"/>
        <v>0</v>
      </c>
      <c r="AB57" s="176">
        <f t="shared" si="17"/>
        <v>0</v>
      </c>
      <c r="AC57" s="176">
        <f t="shared" si="18"/>
        <v>0</v>
      </c>
      <c r="AD57" s="176">
        <f t="shared" si="19"/>
        <v>0</v>
      </c>
      <c r="AE57" s="176">
        <f t="shared" si="20"/>
        <v>0</v>
      </c>
      <c r="AF57" s="176">
        <f t="shared" si="10"/>
        <v>0</v>
      </c>
    </row>
    <row r="58" spans="1:32">
      <c r="A58" s="174">
        <v>45438</v>
      </c>
      <c r="B58" s="175">
        <v>0</v>
      </c>
      <c r="C58" s="175">
        <v>0</v>
      </c>
      <c r="D58" s="175">
        <v>0</v>
      </c>
      <c r="E58" s="175">
        <v>0</v>
      </c>
      <c r="F58" s="175">
        <v>0</v>
      </c>
      <c r="G58" s="175">
        <v>0</v>
      </c>
      <c r="H58" s="175">
        <v>0</v>
      </c>
      <c r="I58" s="175">
        <v>0</v>
      </c>
      <c r="J58" s="175">
        <v>0</v>
      </c>
      <c r="K58" s="175">
        <v>0</v>
      </c>
      <c r="L58" s="176">
        <v>1321</v>
      </c>
      <c r="M58" s="176">
        <v>258</v>
      </c>
      <c r="N58" s="176">
        <v>1181</v>
      </c>
      <c r="O58" s="176">
        <v>825</v>
      </c>
      <c r="P58" s="176">
        <v>730</v>
      </c>
      <c r="Q58" s="176">
        <v>825</v>
      </c>
      <c r="R58" s="176">
        <v>550</v>
      </c>
      <c r="S58" s="176">
        <v>65</v>
      </c>
      <c r="T58" s="176">
        <v>370</v>
      </c>
      <c r="U58" s="176">
        <v>25</v>
      </c>
      <c r="V58" s="176">
        <f t="shared" si="11"/>
        <v>0</v>
      </c>
      <c r="W58" s="176">
        <f t="shared" si="12"/>
        <v>0</v>
      </c>
      <c r="X58" s="176">
        <f t="shared" si="13"/>
        <v>0</v>
      </c>
      <c r="Y58" s="176">
        <f t="shared" si="14"/>
        <v>0</v>
      </c>
      <c r="Z58" s="176">
        <f t="shared" si="15"/>
        <v>0</v>
      </c>
      <c r="AA58" s="176">
        <f t="shared" si="16"/>
        <v>0</v>
      </c>
      <c r="AB58" s="176">
        <f t="shared" si="17"/>
        <v>0</v>
      </c>
      <c r="AC58" s="176">
        <f t="shared" si="18"/>
        <v>0</v>
      </c>
      <c r="AD58" s="176">
        <f t="shared" si="19"/>
        <v>0</v>
      </c>
      <c r="AE58" s="176">
        <f t="shared" si="20"/>
        <v>0</v>
      </c>
      <c r="AF58" s="176">
        <f t="shared" si="10"/>
        <v>0</v>
      </c>
    </row>
    <row r="59" spans="1:32">
      <c r="A59" s="174">
        <v>45439</v>
      </c>
      <c r="B59" s="175">
        <v>0</v>
      </c>
      <c r="C59" s="175">
        <v>0</v>
      </c>
      <c r="D59" s="175">
        <v>0</v>
      </c>
      <c r="E59" s="175">
        <v>0</v>
      </c>
      <c r="F59" s="175">
        <v>0</v>
      </c>
      <c r="G59" s="175">
        <v>0</v>
      </c>
      <c r="H59" s="175">
        <v>0</v>
      </c>
      <c r="I59" s="175">
        <v>0</v>
      </c>
      <c r="J59" s="175">
        <v>0</v>
      </c>
      <c r="K59" s="175">
        <v>0</v>
      </c>
      <c r="L59" s="176">
        <v>1321</v>
      </c>
      <c r="M59" s="176">
        <v>258</v>
      </c>
      <c r="N59" s="176">
        <v>1181</v>
      </c>
      <c r="O59" s="176">
        <v>825</v>
      </c>
      <c r="P59" s="176">
        <v>730</v>
      </c>
      <c r="Q59" s="176">
        <v>825</v>
      </c>
      <c r="R59" s="176">
        <v>550</v>
      </c>
      <c r="S59" s="176">
        <v>65</v>
      </c>
      <c r="T59" s="176">
        <v>370</v>
      </c>
      <c r="U59" s="176">
        <v>25</v>
      </c>
      <c r="V59" s="176">
        <f t="shared" si="11"/>
        <v>0</v>
      </c>
      <c r="W59" s="176">
        <f t="shared" si="12"/>
        <v>0</v>
      </c>
      <c r="X59" s="176">
        <f t="shared" si="13"/>
        <v>0</v>
      </c>
      <c r="Y59" s="176">
        <f t="shared" si="14"/>
        <v>0</v>
      </c>
      <c r="Z59" s="176">
        <f t="shared" si="15"/>
        <v>0</v>
      </c>
      <c r="AA59" s="176">
        <f t="shared" si="16"/>
        <v>0</v>
      </c>
      <c r="AB59" s="176">
        <f t="shared" si="17"/>
        <v>0</v>
      </c>
      <c r="AC59" s="176">
        <f t="shared" si="18"/>
        <v>0</v>
      </c>
      <c r="AD59" s="176">
        <f t="shared" si="19"/>
        <v>0</v>
      </c>
      <c r="AE59" s="176">
        <f t="shared" si="20"/>
        <v>0</v>
      </c>
      <c r="AF59" s="176">
        <f t="shared" si="10"/>
        <v>0</v>
      </c>
    </row>
    <row r="60" spans="1:32">
      <c r="A60" s="174">
        <v>45440</v>
      </c>
      <c r="B60" s="175">
        <v>0</v>
      </c>
      <c r="C60" s="175">
        <v>0</v>
      </c>
      <c r="D60" s="175">
        <v>0</v>
      </c>
      <c r="E60" s="175">
        <v>0</v>
      </c>
      <c r="F60" s="175">
        <v>0</v>
      </c>
      <c r="G60" s="175">
        <v>0</v>
      </c>
      <c r="H60" s="175">
        <v>0</v>
      </c>
      <c r="I60" s="175">
        <v>0</v>
      </c>
      <c r="J60" s="175">
        <v>0</v>
      </c>
      <c r="K60" s="175">
        <v>0</v>
      </c>
      <c r="L60" s="176">
        <v>1321</v>
      </c>
      <c r="M60" s="176">
        <v>258</v>
      </c>
      <c r="N60" s="176">
        <v>1181</v>
      </c>
      <c r="O60" s="176">
        <v>825</v>
      </c>
      <c r="P60" s="176">
        <v>730</v>
      </c>
      <c r="Q60" s="176">
        <v>825</v>
      </c>
      <c r="R60" s="176">
        <v>550</v>
      </c>
      <c r="S60" s="176">
        <v>65</v>
      </c>
      <c r="T60" s="176">
        <v>370</v>
      </c>
      <c r="U60" s="176">
        <v>25</v>
      </c>
      <c r="V60" s="176">
        <f t="shared" si="11"/>
        <v>0</v>
      </c>
      <c r="W60" s="176">
        <f t="shared" si="12"/>
        <v>0</v>
      </c>
      <c r="X60" s="176">
        <f t="shared" si="13"/>
        <v>0</v>
      </c>
      <c r="Y60" s="176">
        <f t="shared" si="14"/>
        <v>0</v>
      </c>
      <c r="Z60" s="176">
        <f t="shared" si="15"/>
        <v>0</v>
      </c>
      <c r="AA60" s="176">
        <f t="shared" si="16"/>
        <v>0</v>
      </c>
      <c r="AB60" s="176">
        <f t="shared" si="17"/>
        <v>0</v>
      </c>
      <c r="AC60" s="176">
        <f t="shared" si="18"/>
        <v>0</v>
      </c>
      <c r="AD60" s="176">
        <f t="shared" si="19"/>
        <v>0</v>
      </c>
      <c r="AE60" s="176">
        <f t="shared" si="20"/>
        <v>0</v>
      </c>
      <c r="AF60" s="176">
        <f t="shared" si="10"/>
        <v>0</v>
      </c>
    </row>
    <row r="61" spans="1:32">
      <c r="A61" s="174">
        <v>45441</v>
      </c>
      <c r="B61" s="175">
        <v>0</v>
      </c>
      <c r="C61" s="175">
        <v>0</v>
      </c>
      <c r="D61" s="175">
        <v>0</v>
      </c>
      <c r="E61" s="175">
        <v>0</v>
      </c>
      <c r="F61" s="175">
        <v>0</v>
      </c>
      <c r="G61" s="175">
        <v>0</v>
      </c>
      <c r="H61" s="175">
        <v>0</v>
      </c>
      <c r="I61" s="175">
        <v>0</v>
      </c>
      <c r="J61" s="175">
        <v>0</v>
      </c>
      <c r="K61" s="175">
        <v>0</v>
      </c>
      <c r="L61" s="176">
        <v>1321</v>
      </c>
      <c r="M61" s="176">
        <v>258</v>
      </c>
      <c r="N61" s="176">
        <v>1181</v>
      </c>
      <c r="O61" s="176">
        <v>825</v>
      </c>
      <c r="P61" s="176">
        <v>730</v>
      </c>
      <c r="Q61" s="176">
        <v>825</v>
      </c>
      <c r="R61" s="176">
        <v>550</v>
      </c>
      <c r="S61" s="176">
        <v>65</v>
      </c>
      <c r="T61" s="176">
        <v>370</v>
      </c>
      <c r="U61" s="176">
        <v>25</v>
      </c>
      <c r="V61" s="176">
        <f t="shared" si="11"/>
        <v>0</v>
      </c>
      <c r="W61" s="176">
        <f t="shared" si="12"/>
        <v>0</v>
      </c>
      <c r="X61" s="176">
        <f t="shared" si="13"/>
        <v>0</v>
      </c>
      <c r="Y61" s="176">
        <f t="shared" si="14"/>
        <v>0</v>
      </c>
      <c r="Z61" s="176">
        <f t="shared" si="15"/>
        <v>0</v>
      </c>
      <c r="AA61" s="176">
        <f t="shared" si="16"/>
        <v>0</v>
      </c>
      <c r="AB61" s="176">
        <f t="shared" si="17"/>
        <v>0</v>
      </c>
      <c r="AC61" s="176">
        <f t="shared" si="18"/>
        <v>0</v>
      </c>
      <c r="AD61" s="176">
        <f t="shared" si="19"/>
        <v>0</v>
      </c>
      <c r="AE61" s="176">
        <f t="shared" si="20"/>
        <v>0</v>
      </c>
      <c r="AF61" s="176">
        <f t="shared" si="10"/>
        <v>0</v>
      </c>
    </row>
    <row r="62" spans="1:32">
      <c r="A62" s="174">
        <v>45442</v>
      </c>
      <c r="B62" s="175">
        <v>0</v>
      </c>
      <c r="C62" s="175">
        <v>0</v>
      </c>
      <c r="D62" s="175">
        <v>0</v>
      </c>
      <c r="E62" s="175">
        <v>0</v>
      </c>
      <c r="F62" s="175">
        <v>0</v>
      </c>
      <c r="G62" s="175">
        <v>0</v>
      </c>
      <c r="H62" s="175">
        <v>0</v>
      </c>
      <c r="I62" s="175">
        <v>0</v>
      </c>
      <c r="J62" s="175">
        <v>0</v>
      </c>
      <c r="K62" s="175">
        <v>0</v>
      </c>
      <c r="L62" s="176">
        <v>1321</v>
      </c>
      <c r="M62" s="176">
        <v>258</v>
      </c>
      <c r="N62" s="176">
        <v>1181</v>
      </c>
      <c r="O62" s="176">
        <v>825</v>
      </c>
      <c r="P62" s="176">
        <v>730</v>
      </c>
      <c r="Q62" s="176">
        <v>825</v>
      </c>
      <c r="R62" s="176">
        <v>550</v>
      </c>
      <c r="S62" s="176">
        <v>65</v>
      </c>
      <c r="T62" s="176">
        <v>370</v>
      </c>
      <c r="U62" s="176">
        <v>25</v>
      </c>
      <c r="V62" s="176">
        <f t="shared" si="11"/>
        <v>0</v>
      </c>
      <c r="W62" s="176">
        <f t="shared" si="12"/>
        <v>0</v>
      </c>
      <c r="X62" s="176">
        <f t="shared" si="13"/>
        <v>0</v>
      </c>
      <c r="Y62" s="176">
        <f t="shared" si="14"/>
        <v>0</v>
      </c>
      <c r="Z62" s="176">
        <f t="shared" si="15"/>
        <v>0</v>
      </c>
      <c r="AA62" s="176">
        <f t="shared" si="16"/>
        <v>0</v>
      </c>
      <c r="AB62" s="176">
        <f t="shared" si="17"/>
        <v>0</v>
      </c>
      <c r="AC62" s="176">
        <f t="shared" si="18"/>
        <v>0</v>
      </c>
      <c r="AD62" s="176">
        <f t="shared" si="19"/>
        <v>0</v>
      </c>
      <c r="AE62" s="176">
        <f t="shared" si="20"/>
        <v>0</v>
      </c>
      <c r="AF62" s="176">
        <f t="shared" si="10"/>
        <v>0</v>
      </c>
    </row>
    <row r="63" spans="1:32">
      <c r="A63" s="174">
        <v>45443</v>
      </c>
      <c r="B63" s="175">
        <v>0</v>
      </c>
      <c r="C63" s="175">
        <v>200</v>
      </c>
      <c r="D63" s="175">
        <v>0</v>
      </c>
      <c r="E63" s="175">
        <v>0</v>
      </c>
      <c r="F63" s="175">
        <v>0</v>
      </c>
      <c r="G63" s="175">
        <v>0</v>
      </c>
      <c r="H63" s="175">
        <v>0</v>
      </c>
      <c r="I63" s="175">
        <v>0</v>
      </c>
      <c r="J63" s="175">
        <v>0</v>
      </c>
      <c r="K63" s="175">
        <v>0</v>
      </c>
      <c r="L63" s="176">
        <v>1321</v>
      </c>
      <c r="M63" s="176">
        <v>257</v>
      </c>
      <c r="N63" s="176">
        <v>1181</v>
      </c>
      <c r="O63" s="176">
        <v>825</v>
      </c>
      <c r="P63" s="176">
        <v>730</v>
      </c>
      <c r="Q63" s="176">
        <v>825</v>
      </c>
      <c r="R63" s="176">
        <v>550</v>
      </c>
      <c r="S63" s="176">
        <v>65</v>
      </c>
      <c r="T63" s="176">
        <v>370</v>
      </c>
      <c r="U63" s="176">
        <v>25</v>
      </c>
      <c r="V63" s="176">
        <f t="shared" si="11"/>
        <v>0</v>
      </c>
      <c r="W63" s="176">
        <f t="shared" si="12"/>
        <v>51400</v>
      </c>
      <c r="X63" s="176">
        <f t="shared" si="13"/>
        <v>0</v>
      </c>
      <c r="Y63" s="176">
        <f t="shared" si="14"/>
        <v>0</v>
      </c>
      <c r="Z63" s="176">
        <f t="shared" si="15"/>
        <v>0</v>
      </c>
      <c r="AA63" s="176">
        <f t="shared" si="16"/>
        <v>0</v>
      </c>
      <c r="AB63" s="176">
        <f t="shared" si="17"/>
        <v>0</v>
      </c>
      <c r="AC63" s="176">
        <f t="shared" si="18"/>
        <v>0</v>
      </c>
      <c r="AD63" s="176">
        <f t="shared" si="19"/>
        <v>0</v>
      </c>
      <c r="AE63" s="176">
        <f t="shared" si="20"/>
        <v>0</v>
      </c>
      <c r="AF63" s="176">
        <f t="shared" si="10"/>
        <v>51400</v>
      </c>
    </row>
    <row r="64" spans="1:32">
      <c r="A64" s="174">
        <v>45444</v>
      </c>
      <c r="B64" s="175">
        <v>0</v>
      </c>
      <c r="C64" s="175">
        <v>0</v>
      </c>
      <c r="D64" s="175">
        <v>0</v>
      </c>
      <c r="E64" s="175">
        <v>0</v>
      </c>
      <c r="F64" s="175">
        <v>0</v>
      </c>
      <c r="G64" s="175">
        <v>0</v>
      </c>
      <c r="H64" s="175">
        <v>0</v>
      </c>
      <c r="I64" s="175">
        <v>75</v>
      </c>
      <c r="J64" s="175">
        <v>0</v>
      </c>
      <c r="K64" s="175">
        <v>0</v>
      </c>
      <c r="L64" s="176">
        <v>1321</v>
      </c>
      <c r="M64" s="176">
        <v>257</v>
      </c>
      <c r="N64" s="176">
        <v>1181</v>
      </c>
      <c r="O64" s="176">
        <v>825</v>
      </c>
      <c r="P64" s="176">
        <v>730</v>
      </c>
      <c r="Q64" s="176">
        <v>825</v>
      </c>
      <c r="R64" s="176">
        <v>550</v>
      </c>
      <c r="S64" s="176">
        <v>65</v>
      </c>
      <c r="T64" s="176">
        <v>370</v>
      </c>
      <c r="U64" s="176">
        <v>25</v>
      </c>
      <c r="V64" s="176">
        <f t="shared" si="11"/>
        <v>0</v>
      </c>
      <c r="W64" s="176">
        <f t="shared" si="12"/>
        <v>0</v>
      </c>
      <c r="X64" s="176">
        <f t="shared" si="13"/>
        <v>0</v>
      </c>
      <c r="Y64" s="176">
        <f t="shared" si="14"/>
        <v>0</v>
      </c>
      <c r="Z64" s="176">
        <f t="shared" si="15"/>
        <v>0</v>
      </c>
      <c r="AA64" s="176">
        <f t="shared" si="16"/>
        <v>0</v>
      </c>
      <c r="AB64" s="176">
        <f t="shared" si="17"/>
        <v>0</v>
      </c>
      <c r="AC64" s="176">
        <f t="shared" si="18"/>
        <v>4875</v>
      </c>
      <c r="AD64" s="176">
        <f t="shared" si="19"/>
        <v>0</v>
      </c>
      <c r="AE64" s="176">
        <f t="shared" si="20"/>
        <v>0</v>
      </c>
      <c r="AF64" s="176">
        <f t="shared" si="10"/>
        <v>4875</v>
      </c>
    </row>
    <row r="65" spans="1:32">
      <c r="A65" s="174">
        <v>45445</v>
      </c>
      <c r="B65" s="175">
        <v>0</v>
      </c>
      <c r="C65" s="175">
        <v>0</v>
      </c>
      <c r="D65" s="175">
        <v>100</v>
      </c>
      <c r="E65" s="175">
        <v>0</v>
      </c>
      <c r="F65" s="175">
        <v>0</v>
      </c>
      <c r="G65" s="175">
        <v>0</v>
      </c>
      <c r="H65" s="175">
        <v>0</v>
      </c>
      <c r="I65" s="175">
        <v>0</v>
      </c>
      <c r="J65" s="175">
        <v>0</v>
      </c>
      <c r="K65" s="175">
        <v>0</v>
      </c>
      <c r="L65" s="176">
        <v>1321</v>
      </c>
      <c r="M65" s="176">
        <v>257</v>
      </c>
      <c r="N65" s="176">
        <v>1181</v>
      </c>
      <c r="O65" s="176">
        <v>825</v>
      </c>
      <c r="P65" s="176">
        <v>730</v>
      </c>
      <c r="Q65" s="176">
        <v>825</v>
      </c>
      <c r="R65" s="176">
        <v>550</v>
      </c>
      <c r="S65" s="176">
        <v>65</v>
      </c>
      <c r="T65" s="176">
        <v>370</v>
      </c>
      <c r="U65" s="176">
        <v>25</v>
      </c>
      <c r="V65" s="176">
        <f t="shared" si="11"/>
        <v>0</v>
      </c>
      <c r="W65" s="176">
        <f t="shared" si="12"/>
        <v>0</v>
      </c>
      <c r="X65" s="176">
        <f t="shared" si="13"/>
        <v>118100</v>
      </c>
      <c r="Y65" s="176">
        <f t="shared" si="14"/>
        <v>0</v>
      </c>
      <c r="Z65" s="176">
        <f t="shared" si="15"/>
        <v>0</v>
      </c>
      <c r="AA65" s="176">
        <f t="shared" si="16"/>
        <v>0</v>
      </c>
      <c r="AB65" s="176">
        <f t="shared" si="17"/>
        <v>0</v>
      </c>
      <c r="AC65" s="176">
        <f t="shared" si="18"/>
        <v>0</v>
      </c>
      <c r="AD65" s="176">
        <f t="shared" si="19"/>
        <v>0</v>
      </c>
      <c r="AE65" s="176">
        <f t="shared" si="20"/>
        <v>0</v>
      </c>
      <c r="AF65" s="176">
        <f t="shared" si="10"/>
        <v>118100</v>
      </c>
    </row>
    <row r="66" spans="1:32">
      <c r="A66" s="174">
        <v>45446</v>
      </c>
      <c r="B66" s="175">
        <v>0</v>
      </c>
      <c r="C66" s="175">
        <v>0</v>
      </c>
      <c r="D66" s="175">
        <v>0</v>
      </c>
      <c r="E66" s="175">
        <v>0</v>
      </c>
      <c r="F66" s="175">
        <v>0</v>
      </c>
      <c r="G66" s="175">
        <v>0</v>
      </c>
      <c r="H66" s="175">
        <v>0</v>
      </c>
      <c r="I66" s="175">
        <v>0</v>
      </c>
      <c r="J66" s="175">
        <v>0</v>
      </c>
      <c r="K66" s="175">
        <v>0</v>
      </c>
      <c r="L66" s="176">
        <v>1321</v>
      </c>
      <c r="M66" s="176">
        <v>257</v>
      </c>
      <c r="N66" s="176">
        <v>1181</v>
      </c>
      <c r="O66" s="176">
        <v>825</v>
      </c>
      <c r="P66" s="176">
        <v>730</v>
      </c>
      <c r="Q66" s="176">
        <v>825</v>
      </c>
      <c r="R66" s="176">
        <v>550</v>
      </c>
      <c r="S66" s="176">
        <v>65</v>
      </c>
      <c r="T66" s="176">
        <v>370</v>
      </c>
      <c r="U66" s="176">
        <v>25</v>
      </c>
      <c r="V66" s="176">
        <f t="shared" si="11"/>
        <v>0</v>
      </c>
      <c r="W66" s="176">
        <f t="shared" si="12"/>
        <v>0</v>
      </c>
      <c r="X66" s="176">
        <f t="shared" si="13"/>
        <v>0</v>
      </c>
      <c r="Y66" s="176">
        <f t="shared" si="14"/>
        <v>0</v>
      </c>
      <c r="Z66" s="176">
        <f t="shared" si="15"/>
        <v>0</v>
      </c>
      <c r="AA66" s="176">
        <f t="shared" si="16"/>
        <v>0</v>
      </c>
      <c r="AB66" s="176">
        <f t="shared" si="17"/>
        <v>0</v>
      </c>
      <c r="AC66" s="176">
        <f t="shared" si="18"/>
        <v>0</v>
      </c>
      <c r="AD66" s="176">
        <f t="shared" si="19"/>
        <v>0</v>
      </c>
      <c r="AE66" s="176">
        <f t="shared" si="20"/>
        <v>0</v>
      </c>
      <c r="AF66" s="176">
        <f t="shared" si="10"/>
        <v>0</v>
      </c>
    </row>
    <row r="67" spans="1:32">
      <c r="A67" s="174">
        <v>45447</v>
      </c>
      <c r="B67" s="175">
        <v>0</v>
      </c>
      <c r="C67" s="175">
        <v>0</v>
      </c>
      <c r="D67" s="175">
        <v>0</v>
      </c>
      <c r="E67" s="175">
        <v>0</v>
      </c>
      <c r="F67" s="175">
        <v>0</v>
      </c>
      <c r="G67" s="175">
        <v>25</v>
      </c>
      <c r="H67" s="175">
        <v>0</v>
      </c>
      <c r="I67" s="175">
        <v>0</v>
      </c>
      <c r="J67" s="175">
        <v>0</v>
      </c>
      <c r="K67" s="175">
        <v>0</v>
      </c>
      <c r="L67" s="176">
        <v>1321</v>
      </c>
      <c r="M67" s="176">
        <v>257</v>
      </c>
      <c r="N67" s="176">
        <v>1181</v>
      </c>
      <c r="O67" s="176">
        <v>825</v>
      </c>
      <c r="P67" s="176">
        <v>730</v>
      </c>
      <c r="Q67" s="176">
        <v>825</v>
      </c>
      <c r="R67" s="176">
        <v>550</v>
      </c>
      <c r="S67" s="176">
        <v>65</v>
      </c>
      <c r="T67" s="176">
        <v>370</v>
      </c>
      <c r="U67" s="176">
        <v>25</v>
      </c>
      <c r="V67" s="176">
        <f t="shared" ref="V67:V93" si="21">B67*L67</f>
        <v>0</v>
      </c>
      <c r="W67" s="176">
        <f t="shared" ref="W67:W93" si="22">C67*M67</f>
        <v>0</v>
      </c>
      <c r="X67" s="176">
        <f t="shared" ref="X67:X93" si="23">D67*N67</f>
        <v>0</v>
      </c>
      <c r="Y67" s="176">
        <f t="shared" ref="Y67:Y93" si="24">E67*O67</f>
        <v>0</v>
      </c>
      <c r="Z67" s="176">
        <f t="shared" ref="Z67:Z93" si="25">F67*P67</f>
        <v>0</v>
      </c>
      <c r="AA67" s="176">
        <f t="shared" ref="AA67:AA93" si="26">G67*Q67</f>
        <v>20625</v>
      </c>
      <c r="AB67" s="176">
        <f t="shared" ref="AB67:AB93" si="27">H67*R67</f>
        <v>0</v>
      </c>
      <c r="AC67" s="176">
        <f t="shared" ref="AC67:AC93" si="28">I67*S67</f>
        <v>0</v>
      </c>
      <c r="AD67" s="176">
        <f t="shared" ref="AD67:AD93" si="29">J67*T67</f>
        <v>0</v>
      </c>
      <c r="AE67" s="176">
        <f t="shared" ref="AE67:AE93" si="30">K67*U67</f>
        <v>0</v>
      </c>
      <c r="AF67" s="176">
        <f t="shared" ref="AF67:AF93" si="31">SUM(V67:AE67)</f>
        <v>20625</v>
      </c>
    </row>
    <row r="68" spans="1:32">
      <c r="A68" s="174">
        <v>45448</v>
      </c>
      <c r="B68" s="175">
        <v>0</v>
      </c>
      <c r="C68" s="175">
        <v>0</v>
      </c>
      <c r="D68" s="175">
        <v>0</v>
      </c>
      <c r="E68" s="175">
        <v>0</v>
      </c>
      <c r="F68" s="175">
        <v>0</v>
      </c>
      <c r="G68" s="175">
        <v>0</v>
      </c>
      <c r="H68" s="175">
        <v>0</v>
      </c>
      <c r="I68" s="175">
        <v>0</v>
      </c>
      <c r="J68" s="175">
        <v>50</v>
      </c>
      <c r="K68" s="175">
        <v>0</v>
      </c>
      <c r="L68" s="176">
        <v>1321</v>
      </c>
      <c r="M68" s="176">
        <v>257</v>
      </c>
      <c r="N68" s="176">
        <v>1181</v>
      </c>
      <c r="O68" s="176">
        <v>825</v>
      </c>
      <c r="P68" s="176">
        <v>730</v>
      </c>
      <c r="Q68" s="176">
        <v>825</v>
      </c>
      <c r="R68" s="176">
        <v>550</v>
      </c>
      <c r="S68" s="176">
        <v>65</v>
      </c>
      <c r="T68" s="176">
        <v>370</v>
      </c>
      <c r="U68" s="176">
        <v>25</v>
      </c>
      <c r="V68" s="176">
        <f t="shared" si="21"/>
        <v>0</v>
      </c>
      <c r="W68" s="176">
        <f t="shared" si="22"/>
        <v>0</v>
      </c>
      <c r="X68" s="176">
        <f t="shared" si="23"/>
        <v>0</v>
      </c>
      <c r="Y68" s="176">
        <f t="shared" si="24"/>
        <v>0</v>
      </c>
      <c r="Z68" s="176">
        <f t="shared" si="25"/>
        <v>0</v>
      </c>
      <c r="AA68" s="176">
        <f t="shared" si="26"/>
        <v>0</v>
      </c>
      <c r="AB68" s="176">
        <f t="shared" si="27"/>
        <v>0</v>
      </c>
      <c r="AC68" s="176">
        <f t="shared" si="28"/>
        <v>0</v>
      </c>
      <c r="AD68" s="176">
        <f t="shared" si="29"/>
        <v>18500</v>
      </c>
      <c r="AE68" s="176">
        <f t="shared" si="30"/>
        <v>0</v>
      </c>
      <c r="AF68" s="176">
        <f t="shared" si="31"/>
        <v>18500</v>
      </c>
    </row>
    <row r="69" spans="1:32">
      <c r="A69" s="174">
        <v>45449</v>
      </c>
      <c r="B69" s="175">
        <v>0</v>
      </c>
      <c r="C69" s="175">
        <v>0</v>
      </c>
      <c r="D69" s="175">
        <v>0</v>
      </c>
      <c r="E69" s="175">
        <v>0</v>
      </c>
      <c r="F69" s="175">
        <v>0</v>
      </c>
      <c r="G69" s="175">
        <v>0</v>
      </c>
      <c r="H69" s="175">
        <v>0</v>
      </c>
      <c r="I69" s="175">
        <v>0</v>
      </c>
      <c r="J69" s="175">
        <v>0</v>
      </c>
      <c r="K69" s="175">
        <v>0</v>
      </c>
      <c r="L69" s="176">
        <v>1321</v>
      </c>
      <c r="M69" s="176">
        <v>257</v>
      </c>
      <c r="N69" s="176">
        <v>1181</v>
      </c>
      <c r="O69" s="176">
        <v>825</v>
      </c>
      <c r="P69" s="176">
        <v>730</v>
      </c>
      <c r="Q69" s="176">
        <v>825</v>
      </c>
      <c r="R69" s="176">
        <v>550</v>
      </c>
      <c r="S69" s="176">
        <v>65</v>
      </c>
      <c r="T69" s="176">
        <v>370</v>
      </c>
      <c r="U69" s="176">
        <v>25</v>
      </c>
      <c r="V69" s="176">
        <f t="shared" si="21"/>
        <v>0</v>
      </c>
      <c r="W69" s="176">
        <f t="shared" si="22"/>
        <v>0</v>
      </c>
      <c r="X69" s="176">
        <f t="shared" si="23"/>
        <v>0</v>
      </c>
      <c r="Y69" s="176">
        <f t="shared" si="24"/>
        <v>0</v>
      </c>
      <c r="Z69" s="176">
        <f t="shared" si="25"/>
        <v>0</v>
      </c>
      <c r="AA69" s="176">
        <f t="shared" si="26"/>
        <v>0</v>
      </c>
      <c r="AB69" s="176">
        <f t="shared" si="27"/>
        <v>0</v>
      </c>
      <c r="AC69" s="176">
        <f t="shared" si="28"/>
        <v>0</v>
      </c>
      <c r="AD69" s="176">
        <f t="shared" si="29"/>
        <v>0</v>
      </c>
      <c r="AE69" s="176">
        <f t="shared" si="30"/>
        <v>0</v>
      </c>
      <c r="AF69" s="176">
        <f t="shared" si="31"/>
        <v>0</v>
      </c>
    </row>
    <row r="70" spans="1:32">
      <c r="A70" s="174">
        <v>45450</v>
      </c>
      <c r="B70" s="175">
        <v>0</v>
      </c>
      <c r="C70" s="175">
        <v>0</v>
      </c>
      <c r="D70" s="175">
        <v>0</v>
      </c>
      <c r="E70" s="175">
        <v>0</v>
      </c>
      <c r="F70" s="175">
        <v>0</v>
      </c>
      <c r="G70" s="175">
        <v>0</v>
      </c>
      <c r="H70" s="175">
        <v>0</v>
      </c>
      <c r="I70" s="175">
        <v>0</v>
      </c>
      <c r="J70" s="175">
        <v>0</v>
      </c>
      <c r="K70" s="175">
        <v>0</v>
      </c>
      <c r="L70" s="176">
        <v>1321</v>
      </c>
      <c r="M70" s="176">
        <v>257</v>
      </c>
      <c r="N70" s="176">
        <v>1181</v>
      </c>
      <c r="O70" s="176">
        <v>825</v>
      </c>
      <c r="P70" s="176">
        <v>730</v>
      </c>
      <c r="Q70" s="176">
        <v>825</v>
      </c>
      <c r="R70" s="176">
        <v>550</v>
      </c>
      <c r="S70" s="176">
        <v>65</v>
      </c>
      <c r="T70" s="176">
        <v>370</v>
      </c>
      <c r="U70" s="176">
        <v>25</v>
      </c>
      <c r="V70" s="176">
        <f t="shared" si="21"/>
        <v>0</v>
      </c>
      <c r="W70" s="176">
        <f t="shared" si="22"/>
        <v>0</v>
      </c>
      <c r="X70" s="176">
        <f t="shared" si="23"/>
        <v>0</v>
      </c>
      <c r="Y70" s="176">
        <f t="shared" si="24"/>
        <v>0</v>
      </c>
      <c r="Z70" s="176">
        <f t="shared" si="25"/>
        <v>0</v>
      </c>
      <c r="AA70" s="176">
        <f t="shared" si="26"/>
        <v>0</v>
      </c>
      <c r="AB70" s="176">
        <f t="shared" si="27"/>
        <v>0</v>
      </c>
      <c r="AC70" s="176">
        <f t="shared" si="28"/>
        <v>0</v>
      </c>
      <c r="AD70" s="176">
        <f t="shared" si="29"/>
        <v>0</v>
      </c>
      <c r="AE70" s="176">
        <f t="shared" si="30"/>
        <v>0</v>
      </c>
      <c r="AF70" s="176">
        <f t="shared" si="31"/>
        <v>0</v>
      </c>
    </row>
    <row r="71" spans="1:32">
      <c r="A71" s="174">
        <v>45451</v>
      </c>
      <c r="B71" s="175">
        <v>0</v>
      </c>
      <c r="C71" s="175">
        <v>0</v>
      </c>
      <c r="D71" s="175">
        <v>0</v>
      </c>
      <c r="E71" s="175">
        <v>50</v>
      </c>
      <c r="F71" s="175">
        <v>60</v>
      </c>
      <c r="G71" s="175">
        <v>0</v>
      </c>
      <c r="H71" s="175">
        <v>0</v>
      </c>
      <c r="I71" s="175">
        <v>0</v>
      </c>
      <c r="J71" s="175">
        <v>0</v>
      </c>
      <c r="K71" s="175">
        <v>0</v>
      </c>
      <c r="L71" s="176">
        <v>1321</v>
      </c>
      <c r="M71" s="176">
        <v>257</v>
      </c>
      <c r="N71" s="176">
        <v>1181</v>
      </c>
      <c r="O71" s="176">
        <v>825</v>
      </c>
      <c r="P71" s="176">
        <v>730</v>
      </c>
      <c r="Q71" s="176">
        <v>825</v>
      </c>
      <c r="R71" s="176">
        <v>550</v>
      </c>
      <c r="S71" s="176">
        <v>65</v>
      </c>
      <c r="T71" s="176">
        <v>370</v>
      </c>
      <c r="U71" s="176">
        <v>25</v>
      </c>
      <c r="V71" s="176">
        <f t="shared" si="21"/>
        <v>0</v>
      </c>
      <c r="W71" s="176">
        <f t="shared" si="22"/>
        <v>0</v>
      </c>
      <c r="X71" s="176">
        <f t="shared" si="23"/>
        <v>0</v>
      </c>
      <c r="Y71" s="176">
        <f t="shared" si="24"/>
        <v>41250</v>
      </c>
      <c r="Z71" s="176">
        <f t="shared" si="25"/>
        <v>43800</v>
      </c>
      <c r="AA71" s="176">
        <f t="shared" si="26"/>
        <v>0</v>
      </c>
      <c r="AB71" s="176">
        <f t="shared" si="27"/>
        <v>0</v>
      </c>
      <c r="AC71" s="176">
        <f t="shared" si="28"/>
        <v>0</v>
      </c>
      <c r="AD71" s="176">
        <f t="shared" si="29"/>
        <v>0</v>
      </c>
      <c r="AE71" s="176">
        <f t="shared" si="30"/>
        <v>0</v>
      </c>
      <c r="AF71" s="176">
        <f t="shared" si="31"/>
        <v>85050</v>
      </c>
    </row>
    <row r="72" spans="1:32">
      <c r="A72" s="174">
        <v>45452</v>
      </c>
      <c r="B72" s="175">
        <v>0</v>
      </c>
      <c r="C72" s="175">
        <v>0</v>
      </c>
      <c r="D72" s="175">
        <v>0</v>
      </c>
      <c r="E72" s="175">
        <v>0</v>
      </c>
      <c r="F72" s="175">
        <v>0</v>
      </c>
      <c r="G72" s="175">
        <v>0</v>
      </c>
      <c r="H72" s="175">
        <v>0</v>
      </c>
      <c r="I72" s="175">
        <v>0</v>
      </c>
      <c r="J72" s="175">
        <v>0</v>
      </c>
      <c r="K72" s="175">
        <v>0</v>
      </c>
      <c r="L72" s="176">
        <v>1321</v>
      </c>
      <c r="M72" s="176">
        <v>257</v>
      </c>
      <c r="N72" s="176">
        <v>1181</v>
      </c>
      <c r="O72" s="176">
        <v>825</v>
      </c>
      <c r="P72" s="176">
        <v>730</v>
      </c>
      <c r="Q72" s="176">
        <v>825</v>
      </c>
      <c r="R72" s="176">
        <v>550</v>
      </c>
      <c r="S72" s="176">
        <v>65</v>
      </c>
      <c r="T72" s="176">
        <v>370</v>
      </c>
      <c r="U72" s="176">
        <v>25</v>
      </c>
      <c r="V72" s="176">
        <f t="shared" si="21"/>
        <v>0</v>
      </c>
      <c r="W72" s="176">
        <f t="shared" si="22"/>
        <v>0</v>
      </c>
      <c r="X72" s="176">
        <f t="shared" si="23"/>
        <v>0</v>
      </c>
      <c r="Y72" s="176">
        <f t="shared" si="24"/>
        <v>0</v>
      </c>
      <c r="Z72" s="176">
        <f t="shared" si="25"/>
        <v>0</v>
      </c>
      <c r="AA72" s="176">
        <f t="shared" si="26"/>
        <v>0</v>
      </c>
      <c r="AB72" s="176">
        <f t="shared" si="27"/>
        <v>0</v>
      </c>
      <c r="AC72" s="176">
        <f t="shared" si="28"/>
        <v>0</v>
      </c>
      <c r="AD72" s="176">
        <f t="shared" si="29"/>
        <v>0</v>
      </c>
      <c r="AE72" s="176">
        <f t="shared" si="30"/>
        <v>0</v>
      </c>
      <c r="AF72" s="176">
        <f t="shared" si="31"/>
        <v>0</v>
      </c>
    </row>
    <row r="73" spans="1:32">
      <c r="A73" s="174">
        <v>45453</v>
      </c>
      <c r="B73" s="175">
        <v>0</v>
      </c>
      <c r="C73" s="175">
        <v>0</v>
      </c>
      <c r="D73" s="175">
        <v>0</v>
      </c>
      <c r="E73" s="175">
        <v>0</v>
      </c>
      <c r="F73" s="175">
        <v>0</v>
      </c>
      <c r="G73" s="175">
        <v>0</v>
      </c>
      <c r="H73" s="175">
        <v>60</v>
      </c>
      <c r="I73" s="175">
        <v>0</v>
      </c>
      <c r="J73" s="175">
        <v>0</v>
      </c>
      <c r="K73" s="175">
        <v>0</v>
      </c>
      <c r="L73" s="176">
        <v>1321</v>
      </c>
      <c r="M73" s="176">
        <v>257</v>
      </c>
      <c r="N73" s="176">
        <v>1181</v>
      </c>
      <c r="O73" s="176">
        <v>825</v>
      </c>
      <c r="P73" s="176">
        <v>730</v>
      </c>
      <c r="Q73" s="176">
        <v>825</v>
      </c>
      <c r="R73" s="176">
        <v>550</v>
      </c>
      <c r="S73" s="176">
        <v>65</v>
      </c>
      <c r="T73" s="176">
        <v>370</v>
      </c>
      <c r="U73" s="176">
        <v>25</v>
      </c>
      <c r="V73" s="176">
        <f t="shared" si="21"/>
        <v>0</v>
      </c>
      <c r="W73" s="176">
        <f t="shared" si="22"/>
        <v>0</v>
      </c>
      <c r="X73" s="176">
        <f t="shared" si="23"/>
        <v>0</v>
      </c>
      <c r="Y73" s="176">
        <f t="shared" si="24"/>
        <v>0</v>
      </c>
      <c r="Z73" s="176">
        <f t="shared" si="25"/>
        <v>0</v>
      </c>
      <c r="AA73" s="176">
        <f t="shared" si="26"/>
        <v>0</v>
      </c>
      <c r="AB73" s="176">
        <f t="shared" si="27"/>
        <v>33000</v>
      </c>
      <c r="AC73" s="176">
        <f t="shared" si="28"/>
        <v>0</v>
      </c>
      <c r="AD73" s="176">
        <f t="shared" si="29"/>
        <v>0</v>
      </c>
      <c r="AE73" s="176">
        <f t="shared" si="30"/>
        <v>0</v>
      </c>
      <c r="AF73" s="176">
        <f t="shared" si="31"/>
        <v>33000</v>
      </c>
    </row>
    <row r="74" spans="1:32">
      <c r="A74" s="174">
        <v>45454</v>
      </c>
      <c r="B74" s="175">
        <v>0</v>
      </c>
      <c r="C74" s="175">
        <v>0</v>
      </c>
      <c r="D74" s="175">
        <v>0</v>
      </c>
      <c r="E74" s="175">
        <v>0</v>
      </c>
      <c r="F74" s="175">
        <v>0</v>
      </c>
      <c r="G74" s="175">
        <v>0</v>
      </c>
      <c r="H74" s="175">
        <v>0</v>
      </c>
      <c r="I74" s="175">
        <v>0</v>
      </c>
      <c r="J74" s="175">
        <v>0</v>
      </c>
      <c r="K74" s="175">
        <v>0</v>
      </c>
      <c r="L74" s="176">
        <v>1321</v>
      </c>
      <c r="M74" s="176">
        <v>257</v>
      </c>
      <c r="N74" s="176">
        <v>1181</v>
      </c>
      <c r="O74" s="176">
        <v>825</v>
      </c>
      <c r="P74" s="176">
        <v>730</v>
      </c>
      <c r="Q74" s="176">
        <v>825</v>
      </c>
      <c r="R74" s="176">
        <v>550</v>
      </c>
      <c r="S74" s="176">
        <v>65</v>
      </c>
      <c r="T74" s="176">
        <v>370</v>
      </c>
      <c r="U74" s="176">
        <v>25</v>
      </c>
      <c r="V74" s="176">
        <f t="shared" si="21"/>
        <v>0</v>
      </c>
      <c r="W74" s="176">
        <f t="shared" si="22"/>
        <v>0</v>
      </c>
      <c r="X74" s="176">
        <f t="shared" si="23"/>
        <v>0</v>
      </c>
      <c r="Y74" s="176">
        <f t="shared" si="24"/>
        <v>0</v>
      </c>
      <c r="Z74" s="176">
        <f t="shared" si="25"/>
        <v>0</v>
      </c>
      <c r="AA74" s="176">
        <f t="shared" si="26"/>
        <v>0</v>
      </c>
      <c r="AB74" s="176">
        <f t="shared" si="27"/>
        <v>0</v>
      </c>
      <c r="AC74" s="176">
        <f t="shared" si="28"/>
        <v>0</v>
      </c>
      <c r="AD74" s="176">
        <f t="shared" si="29"/>
        <v>0</v>
      </c>
      <c r="AE74" s="176">
        <f t="shared" si="30"/>
        <v>0</v>
      </c>
      <c r="AF74" s="176">
        <f t="shared" si="31"/>
        <v>0</v>
      </c>
    </row>
    <row r="75" spans="1:32">
      <c r="A75" s="174">
        <v>45455</v>
      </c>
      <c r="B75" s="175">
        <v>0</v>
      </c>
      <c r="C75" s="175">
        <v>0</v>
      </c>
      <c r="D75" s="175">
        <v>0</v>
      </c>
      <c r="E75" s="175">
        <v>0</v>
      </c>
      <c r="F75" s="175">
        <v>0</v>
      </c>
      <c r="G75" s="175">
        <v>0</v>
      </c>
      <c r="H75" s="175">
        <v>0</v>
      </c>
      <c r="I75" s="175">
        <v>0</v>
      </c>
      <c r="J75" s="175">
        <v>0</v>
      </c>
      <c r="K75" s="175">
        <v>0</v>
      </c>
      <c r="L75" s="176">
        <v>1321</v>
      </c>
      <c r="M75" s="176">
        <v>257</v>
      </c>
      <c r="N75" s="176">
        <v>1181</v>
      </c>
      <c r="O75" s="176">
        <v>825</v>
      </c>
      <c r="P75" s="176">
        <v>730</v>
      </c>
      <c r="Q75" s="176">
        <v>825</v>
      </c>
      <c r="R75" s="176">
        <v>550</v>
      </c>
      <c r="S75" s="176">
        <v>65</v>
      </c>
      <c r="T75" s="176">
        <v>370</v>
      </c>
      <c r="U75" s="176">
        <v>25</v>
      </c>
      <c r="V75" s="176">
        <f t="shared" si="21"/>
        <v>0</v>
      </c>
      <c r="W75" s="176">
        <f t="shared" si="22"/>
        <v>0</v>
      </c>
      <c r="X75" s="176">
        <f t="shared" si="23"/>
        <v>0</v>
      </c>
      <c r="Y75" s="176">
        <f t="shared" si="24"/>
        <v>0</v>
      </c>
      <c r="Z75" s="176">
        <f t="shared" si="25"/>
        <v>0</v>
      </c>
      <c r="AA75" s="176">
        <f t="shared" si="26"/>
        <v>0</v>
      </c>
      <c r="AB75" s="176">
        <f t="shared" si="27"/>
        <v>0</v>
      </c>
      <c r="AC75" s="176">
        <f t="shared" si="28"/>
        <v>0</v>
      </c>
      <c r="AD75" s="176">
        <f t="shared" si="29"/>
        <v>0</v>
      </c>
      <c r="AE75" s="176">
        <f t="shared" si="30"/>
        <v>0</v>
      </c>
      <c r="AF75" s="176">
        <f t="shared" si="31"/>
        <v>0</v>
      </c>
    </row>
    <row r="76" spans="1:32">
      <c r="A76" s="174">
        <v>45456</v>
      </c>
      <c r="B76" s="175">
        <v>0</v>
      </c>
      <c r="C76" s="175">
        <v>0</v>
      </c>
      <c r="D76" s="175">
        <v>0</v>
      </c>
      <c r="E76" s="175">
        <v>0</v>
      </c>
      <c r="F76" s="175">
        <v>0</v>
      </c>
      <c r="G76" s="175">
        <v>0</v>
      </c>
      <c r="H76" s="175">
        <v>0</v>
      </c>
      <c r="I76" s="175">
        <v>0</v>
      </c>
      <c r="J76" s="175">
        <v>0</v>
      </c>
      <c r="K76" s="175">
        <v>0</v>
      </c>
      <c r="L76" s="176">
        <v>1321</v>
      </c>
      <c r="M76" s="176">
        <v>257</v>
      </c>
      <c r="N76" s="176">
        <v>1181</v>
      </c>
      <c r="O76" s="176">
        <v>825</v>
      </c>
      <c r="P76" s="176">
        <v>730</v>
      </c>
      <c r="Q76" s="176">
        <v>825</v>
      </c>
      <c r="R76" s="176">
        <v>550</v>
      </c>
      <c r="S76" s="176">
        <v>65</v>
      </c>
      <c r="T76" s="176">
        <v>370</v>
      </c>
      <c r="U76" s="176">
        <v>25</v>
      </c>
      <c r="V76" s="176">
        <f t="shared" si="21"/>
        <v>0</v>
      </c>
      <c r="W76" s="176">
        <f t="shared" si="22"/>
        <v>0</v>
      </c>
      <c r="X76" s="176">
        <f t="shared" si="23"/>
        <v>0</v>
      </c>
      <c r="Y76" s="176">
        <f t="shared" si="24"/>
        <v>0</v>
      </c>
      <c r="Z76" s="176">
        <f t="shared" si="25"/>
        <v>0</v>
      </c>
      <c r="AA76" s="176">
        <f t="shared" si="26"/>
        <v>0</v>
      </c>
      <c r="AB76" s="176">
        <f t="shared" si="27"/>
        <v>0</v>
      </c>
      <c r="AC76" s="176">
        <f t="shared" si="28"/>
        <v>0</v>
      </c>
      <c r="AD76" s="176">
        <f t="shared" si="29"/>
        <v>0</v>
      </c>
      <c r="AE76" s="176">
        <f t="shared" si="30"/>
        <v>0</v>
      </c>
      <c r="AF76" s="176">
        <f t="shared" si="31"/>
        <v>0</v>
      </c>
    </row>
    <row r="77" spans="1:32">
      <c r="A77" s="174">
        <v>45457</v>
      </c>
      <c r="B77" s="175">
        <v>0</v>
      </c>
      <c r="C77" s="175">
        <v>0</v>
      </c>
      <c r="D77" s="175">
        <v>0</v>
      </c>
      <c r="E77" s="175">
        <v>0</v>
      </c>
      <c r="F77" s="175">
        <v>0</v>
      </c>
      <c r="G77" s="175">
        <v>0</v>
      </c>
      <c r="H77" s="175">
        <v>0</v>
      </c>
      <c r="I77" s="175">
        <v>0</v>
      </c>
      <c r="J77" s="175">
        <v>0</v>
      </c>
      <c r="K77" s="175">
        <v>0</v>
      </c>
      <c r="L77" s="176">
        <v>1321</v>
      </c>
      <c r="M77" s="176">
        <v>257</v>
      </c>
      <c r="N77" s="176">
        <v>1181</v>
      </c>
      <c r="O77" s="176">
        <v>825</v>
      </c>
      <c r="P77" s="176">
        <v>730</v>
      </c>
      <c r="Q77" s="176">
        <v>825</v>
      </c>
      <c r="R77" s="176">
        <v>550</v>
      </c>
      <c r="S77" s="176">
        <v>65</v>
      </c>
      <c r="T77" s="176">
        <v>370</v>
      </c>
      <c r="U77" s="176">
        <v>25</v>
      </c>
      <c r="V77" s="176">
        <f t="shared" si="21"/>
        <v>0</v>
      </c>
      <c r="W77" s="176">
        <f t="shared" si="22"/>
        <v>0</v>
      </c>
      <c r="X77" s="176">
        <f t="shared" si="23"/>
        <v>0</v>
      </c>
      <c r="Y77" s="176">
        <f t="shared" si="24"/>
        <v>0</v>
      </c>
      <c r="Z77" s="176">
        <f t="shared" si="25"/>
        <v>0</v>
      </c>
      <c r="AA77" s="176">
        <f t="shared" si="26"/>
        <v>0</v>
      </c>
      <c r="AB77" s="176">
        <f t="shared" si="27"/>
        <v>0</v>
      </c>
      <c r="AC77" s="176">
        <f t="shared" si="28"/>
        <v>0</v>
      </c>
      <c r="AD77" s="176">
        <f t="shared" si="29"/>
        <v>0</v>
      </c>
      <c r="AE77" s="176">
        <f t="shared" si="30"/>
        <v>0</v>
      </c>
      <c r="AF77" s="176">
        <f t="shared" si="31"/>
        <v>0</v>
      </c>
    </row>
    <row r="78" spans="1:32">
      <c r="A78" s="174">
        <v>45458</v>
      </c>
      <c r="B78" s="175">
        <v>0</v>
      </c>
      <c r="C78" s="175">
        <v>0</v>
      </c>
      <c r="D78" s="175">
        <v>0</v>
      </c>
      <c r="E78" s="175">
        <v>0</v>
      </c>
      <c r="F78" s="175">
        <v>0</v>
      </c>
      <c r="G78" s="175">
        <v>0</v>
      </c>
      <c r="H78" s="175">
        <v>0</v>
      </c>
      <c r="I78" s="175">
        <v>0</v>
      </c>
      <c r="J78" s="175">
        <v>0</v>
      </c>
      <c r="K78" s="175">
        <v>0</v>
      </c>
      <c r="L78" s="176">
        <v>1321</v>
      </c>
      <c r="M78" s="176">
        <v>257</v>
      </c>
      <c r="N78" s="176">
        <v>1181</v>
      </c>
      <c r="O78" s="176">
        <v>825</v>
      </c>
      <c r="P78" s="176">
        <v>730</v>
      </c>
      <c r="Q78" s="176">
        <v>825</v>
      </c>
      <c r="R78" s="176">
        <v>550</v>
      </c>
      <c r="S78" s="176">
        <v>65</v>
      </c>
      <c r="T78" s="176">
        <v>370</v>
      </c>
      <c r="U78" s="176">
        <v>25</v>
      </c>
      <c r="V78" s="176">
        <f t="shared" si="21"/>
        <v>0</v>
      </c>
      <c r="W78" s="176">
        <f t="shared" si="22"/>
        <v>0</v>
      </c>
      <c r="X78" s="176">
        <f t="shared" si="23"/>
        <v>0</v>
      </c>
      <c r="Y78" s="176">
        <f t="shared" si="24"/>
        <v>0</v>
      </c>
      <c r="Z78" s="176">
        <f t="shared" si="25"/>
        <v>0</v>
      </c>
      <c r="AA78" s="176">
        <f t="shared" si="26"/>
        <v>0</v>
      </c>
      <c r="AB78" s="176">
        <f t="shared" si="27"/>
        <v>0</v>
      </c>
      <c r="AC78" s="176">
        <f t="shared" si="28"/>
        <v>0</v>
      </c>
      <c r="AD78" s="176">
        <f t="shared" si="29"/>
        <v>0</v>
      </c>
      <c r="AE78" s="176">
        <f t="shared" si="30"/>
        <v>0</v>
      </c>
      <c r="AF78" s="176">
        <f t="shared" si="31"/>
        <v>0</v>
      </c>
    </row>
    <row r="79" spans="1:32">
      <c r="A79" s="174">
        <v>45459</v>
      </c>
      <c r="B79" s="175">
        <v>0</v>
      </c>
      <c r="C79" s="175">
        <v>0</v>
      </c>
      <c r="D79" s="175">
        <v>0</v>
      </c>
      <c r="E79" s="175">
        <v>0</v>
      </c>
      <c r="F79" s="175">
        <v>0</v>
      </c>
      <c r="G79" s="175">
        <v>0</v>
      </c>
      <c r="H79" s="175">
        <v>0</v>
      </c>
      <c r="I79" s="175">
        <v>0</v>
      </c>
      <c r="J79" s="175">
        <v>0</v>
      </c>
      <c r="K79" s="175">
        <v>0</v>
      </c>
      <c r="L79" s="176">
        <v>1321</v>
      </c>
      <c r="M79" s="176">
        <v>257</v>
      </c>
      <c r="N79" s="176">
        <v>1181</v>
      </c>
      <c r="O79" s="176">
        <v>825</v>
      </c>
      <c r="P79" s="176">
        <v>730</v>
      </c>
      <c r="Q79" s="176">
        <v>825</v>
      </c>
      <c r="R79" s="176">
        <v>550</v>
      </c>
      <c r="S79" s="176">
        <v>65</v>
      </c>
      <c r="T79" s="176">
        <v>370</v>
      </c>
      <c r="U79" s="176">
        <v>25</v>
      </c>
      <c r="V79" s="176">
        <f t="shared" si="21"/>
        <v>0</v>
      </c>
      <c r="W79" s="176">
        <f t="shared" si="22"/>
        <v>0</v>
      </c>
      <c r="X79" s="176">
        <f t="shared" si="23"/>
        <v>0</v>
      </c>
      <c r="Y79" s="176">
        <f t="shared" si="24"/>
        <v>0</v>
      </c>
      <c r="Z79" s="176">
        <f t="shared" si="25"/>
        <v>0</v>
      </c>
      <c r="AA79" s="176">
        <f t="shared" si="26"/>
        <v>0</v>
      </c>
      <c r="AB79" s="176">
        <f t="shared" si="27"/>
        <v>0</v>
      </c>
      <c r="AC79" s="176">
        <f t="shared" si="28"/>
        <v>0</v>
      </c>
      <c r="AD79" s="176">
        <f t="shared" si="29"/>
        <v>0</v>
      </c>
      <c r="AE79" s="176">
        <f t="shared" si="30"/>
        <v>0</v>
      </c>
      <c r="AF79" s="176">
        <f t="shared" si="31"/>
        <v>0</v>
      </c>
    </row>
    <row r="80" spans="1:32">
      <c r="A80" s="174">
        <v>45460</v>
      </c>
      <c r="B80" s="175">
        <v>0</v>
      </c>
      <c r="C80" s="175">
        <v>0</v>
      </c>
      <c r="D80" s="175">
        <v>0</v>
      </c>
      <c r="E80" s="175">
        <v>0</v>
      </c>
      <c r="F80" s="175">
        <v>0</v>
      </c>
      <c r="G80" s="175">
        <v>0</v>
      </c>
      <c r="H80" s="175">
        <v>0</v>
      </c>
      <c r="I80" s="175">
        <v>0</v>
      </c>
      <c r="J80" s="175">
        <v>0</v>
      </c>
      <c r="K80" s="175">
        <v>0</v>
      </c>
      <c r="L80" s="176">
        <v>1321</v>
      </c>
      <c r="M80" s="176">
        <v>257</v>
      </c>
      <c r="N80" s="176">
        <v>1181</v>
      </c>
      <c r="O80" s="176">
        <v>825</v>
      </c>
      <c r="P80" s="176">
        <v>730</v>
      </c>
      <c r="Q80" s="176">
        <v>825</v>
      </c>
      <c r="R80" s="176">
        <v>550</v>
      </c>
      <c r="S80" s="176">
        <v>65</v>
      </c>
      <c r="T80" s="176">
        <v>370</v>
      </c>
      <c r="U80" s="176">
        <v>25</v>
      </c>
      <c r="V80" s="176">
        <f t="shared" si="21"/>
        <v>0</v>
      </c>
      <c r="W80" s="176">
        <f t="shared" si="22"/>
        <v>0</v>
      </c>
      <c r="X80" s="176">
        <f t="shared" si="23"/>
        <v>0</v>
      </c>
      <c r="Y80" s="176">
        <f t="shared" si="24"/>
        <v>0</v>
      </c>
      <c r="Z80" s="176">
        <f t="shared" si="25"/>
        <v>0</v>
      </c>
      <c r="AA80" s="176">
        <f t="shared" si="26"/>
        <v>0</v>
      </c>
      <c r="AB80" s="176">
        <f t="shared" si="27"/>
        <v>0</v>
      </c>
      <c r="AC80" s="176">
        <f t="shared" si="28"/>
        <v>0</v>
      </c>
      <c r="AD80" s="176">
        <f t="shared" si="29"/>
        <v>0</v>
      </c>
      <c r="AE80" s="176">
        <f t="shared" si="30"/>
        <v>0</v>
      </c>
      <c r="AF80" s="176">
        <f t="shared" si="31"/>
        <v>0</v>
      </c>
    </row>
    <row r="81" spans="1:34">
      <c r="A81" s="174">
        <v>45461</v>
      </c>
      <c r="B81" s="175">
        <v>0</v>
      </c>
      <c r="C81" s="175">
        <v>0</v>
      </c>
      <c r="D81" s="175">
        <v>0</v>
      </c>
      <c r="E81" s="175">
        <v>0</v>
      </c>
      <c r="F81" s="175">
        <v>0</v>
      </c>
      <c r="G81" s="175">
        <v>0</v>
      </c>
      <c r="H81" s="175">
        <v>0</v>
      </c>
      <c r="I81" s="175">
        <v>0</v>
      </c>
      <c r="J81" s="175">
        <v>30</v>
      </c>
      <c r="K81" s="175">
        <v>0</v>
      </c>
      <c r="L81" s="176">
        <v>1321</v>
      </c>
      <c r="M81" s="176">
        <v>257</v>
      </c>
      <c r="N81" s="176">
        <v>1181</v>
      </c>
      <c r="O81" s="176">
        <v>825</v>
      </c>
      <c r="P81" s="176">
        <v>730</v>
      </c>
      <c r="Q81" s="176">
        <v>825</v>
      </c>
      <c r="R81" s="176">
        <v>550</v>
      </c>
      <c r="S81" s="176">
        <v>65</v>
      </c>
      <c r="T81" s="176">
        <v>370</v>
      </c>
      <c r="U81" s="176">
        <v>25</v>
      </c>
      <c r="V81" s="176">
        <f t="shared" si="21"/>
        <v>0</v>
      </c>
      <c r="W81" s="176">
        <f t="shared" si="22"/>
        <v>0</v>
      </c>
      <c r="X81" s="176">
        <f t="shared" si="23"/>
        <v>0</v>
      </c>
      <c r="Y81" s="176">
        <f t="shared" si="24"/>
        <v>0</v>
      </c>
      <c r="Z81" s="176">
        <f t="shared" si="25"/>
        <v>0</v>
      </c>
      <c r="AA81" s="176">
        <f t="shared" si="26"/>
        <v>0</v>
      </c>
      <c r="AB81" s="176">
        <f t="shared" si="27"/>
        <v>0</v>
      </c>
      <c r="AC81" s="176">
        <f t="shared" si="28"/>
        <v>0</v>
      </c>
      <c r="AD81" s="176">
        <f t="shared" si="29"/>
        <v>11100</v>
      </c>
      <c r="AE81" s="176">
        <f t="shared" si="30"/>
        <v>0</v>
      </c>
      <c r="AF81" s="176">
        <f t="shared" si="31"/>
        <v>11100</v>
      </c>
    </row>
    <row r="82" spans="1:34">
      <c r="A82" s="174">
        <v>45462</v>
      </c>
      <c r="B82" s="175">
        <v>0</v>
      </c>
      <c r="C82" s="175">
        <v>0</v>
      </c>
      <c r="D82" s="175">
        <v>0</v>
      </c>
      <c r="E82" s="175">
        <v>0</v>
      </c>
      <c r="F82" s="175">
        <v>0</v>
      </c>
      <c r="G82" s="175">
        <v>0</v>
      </c>
      <c r="H82" s="175">
        <v>0</v>
      </c>
      <c r="I82" s="175">
        <v>0</v>
      </c>
      <c r="J82" s="175">
        <v>0</v>
      </c>
      <c r="K82" s="175">
        <v>0</v>
      </c>
      <c r="L82" s="176">
        <v>1321</v>
      </c>
      <c r="M82" s="176">
        <v>257</v>
      </c>
      <c r="N82" s="176">
        <v>1181</v>
      </c>
      <c r="O82" s="176">
        <v>825</v>
      </c>
      <c r="P82" s="176">
        <v>730</v>
      </c>
      <c r="Q82" s="176">
        <v>825</v>
      </c>
      <c r="R82" s="176">
        <v>550</v>
      </c>
      <c r="S82" s="176">
        <v>65</v>
      </c>
      <c r="T82" s="176">
        <v>370</v>
      </c>
      <c r="U82" s="176">
        <v>25</v>
      </c>
      <c r="V82" s="176">
        <f t="shared" si="21"/>
        <v>0</v>
      </c>
      <c r="W82" s="176">
        <f t="shared" si="22"/>
        <v>0</v>
      </c>
      <c r="X82" s="176">
        <f t="shared" si="23"/>
        <v>0</v>
      </c>
      <c r="Y82" s="176">
        <f t="shared" si="24"/>
        <v>0</v>
      </c>
      <c r="Z82" s="176">
        <f t="shared" si="25"/>
        <v>0</v>
      </c>
      <c r="AA82" s="176">
        <f t="shared" si="26"/>
        <v>0</v>
      </c>
      <c r="AB82" s="176">
        <f t="shared" si="27"/>
        <v>0</v>
      </c>
      <c r="AC82" s="176">
        <f t="shared" si="28"/>
        <v>0</v>
      </c>
      <c r="AD82" s="176">
        <f t="shared" si="29"/>
        <v>0</v>
      </c>
      <c r="AE82" s="176">
        <f t="shared" si="30"/>
        <v>0</v>
      </c>
      <c r="AF82" s="176">
        <f t="shared" si="31"/>
        <v>0</v>
      </c>
    </row>
    <row r="83" spans="1:34">
      <c r="A83" s="174">
        <v>45463</v>
      </c>
      <c r="B83" s="175">
        <v>0</v>
      </c>
      <c r="C83" s="175">
        <v>0</v>
      </c>
      <c r="D83" s="175">
        <v>0</v>
      </c>
      <c r="E83" s="175">
        <v>0</v>
      </c>
      <c r="F83" s="175">
        <v>0</v>
      </c>
      <c r="G83" s="175">
        <v>0</v>
      </c>
      <c r="H83" s="175">
        <v>0</v>
      </c>
      <c r="I83" s="175">
        <v>0</v>
      </c>
      <c r="J83" s="175">
        <v>0</v>
      </c>
      <c r="K83" s="175">
        <v>0</v>
      </c>
      <c r="L83" s="176">
        <v>1321</v>
      </c>
      <c r="M83" s="176">
        <v>257</v>
      </c>
      <c r="N83" s="176">
        <v>1181</v>
      </c>
      <c r="O83" s="176">
        <v>825</v>
      </c>
      <c r="P83" s="176">
        <v>730</v>
      </c>
      <c r="Q83" s="176">
        <v>825</v>
      </c>
      <c r="R83" s="176">
        <v>550</v>
      </c>
      <c r="S83" s="176">
        <v>65</v>
      </c>
      <c r="T83" s="176">
        <v>370</v>
      </c>
      <c r="U83" s="176">
        <v>25</v>
      </c>
      <c r="V83" s="176">
        <f t="shared" si="21"/>
        <v>0</v>
      </c>
      <c r="W83" s="176">
        <f t="shared" si="22"/>
        <v>0</v>
      </c>
      <c r="X83" s="176">
        <f t="shared" si="23"/>
        <v>0</v>
      </c>
      <c r="Y83" s="176">
        <f t="shared" si="24"/>
        <v>0</v>
      </c>
      <c r="Z83" s="176">
        <f t="shared" si="25"/>
        <v>0</v>
      </c>
      <c r="AA83" s="176">
        <f t="shared" si="26"/>
        <v>0</v>
      </c>
      <c r="AB83" s="176">
        <f t="shared" si="27"/>
        <v>0</v>
      </c>
      <c r="AC83" s="176">
        <f t="shared" si="28"/>
        <v>0</v>
      </c>
      <c r="AD83" s="176">
        <f t="shared" si="29"/>
        <v>0</v>
      </c>
      <c r="AE83" s="176">
        <f t="shared" si="30"/>
        <v>0</v>
      </c>
      <c r="AF83" s="176">
        <f t="shared" si="31"/>
        <v>0</v>
      </c>
    </row>
    <row r="84" spans="1:34">
      <c r="A84" s="174">
        <v>45464</v>
      </c>
      <c r="B84" s="175">
        <v>0</v>
      </c>
      <c r="C84" s="175">
        <v>0</v>
      </c>
      <c r="D84" s="175">
        <v>0</v>
      </c>
      <c r="E84" s="175">
        <v>0</v>
      </c>
      <c r="F84" s="175">
        <v>0</v>
      </c>
      <c r="G84" s="175">
        <v>20</v>
      </c>
      <c r="H84" s="175">
        <v>0</v>
      </c>
      <c r="I84" s="175">
        <v>0</v>
      </c>
      <c r="J84" s="175">
        <v>0</v>
      </c>
      <c r="K84" s="175">
        <v>0</v>
      </c>
      <c r="L84" s="176">
        <v>1321</v>
      </c>
      <c r="M84" s="176">
        <v>257</v>
      </c>
      <c r="N84" s="176">
        <v>1181</v>
      </c>
      <c r="O84" s="176">
        <v>825</v>
      </c>
      <c r="P84" s="176">
        <v>730</v>
      </c>
      <c r="Q84" s="176">
        <v>825</v>
      </c>
      <c r="R84" s="176">
        <v>550</v>
      </c>
      <c r="S84" s="176">
        <v>65</v>
      </c>
      <c r="T84" s="176">
        <v>370</v>
      </c>
      <c r="U84" s="176">
        <v>25</v>
      </c>
      <c r="V84" s="176">
        <f t="shared" si="21"/>
        <v>0</v>
      </c>
      <c r="W84" s="176">
        <f t="shared" si="22"/>
        <v>0</v>
      </c>
      <c r="X84" s="176">
        <f t="shared" si="23"/>
        <v>0</v>
      </c>
      <c r="Y84" s="176">
        <f t="shared" si="24"/>
        <v>0</v>
      </c>
      <c r="Z84" s="176">
        <f t="shared" si="25"/>
        <v>0</v>
      </c>
      <c r="AA84" s="176">
        <f t="shared" si="26"/>
        <v>16500</v>
      </c>
      <c r="AB84" s="176">
        <f t="shared" si="27"/>
        <v>0</v>
      </c>
      <c r="AC84" s="176">
        <f t="shared" si="28"/>
        <v>0</v>
      </c>
      <c r="AD84" s="176">
        <f t="shared" si="29"/>
        <v>0</v>
      </c>
      <c r="AE84" s="176">
        <f t="shared" si="30"/>
        <v>0</v>
      </c>
      <c r="AF84" s="176">
        <f t="shared" si="31"/>
        <v>16500</v>
      </c>
    </row>
    <row r="85" spans="1:34">
      <c r="A85" s="174">
        <v>45465</v>
      </c>
      <c r="B85" s="175">
        <v>450</v>
      </c>
      <c r="C85" s="175">
        <v>0</v>
      </c>
      <c r="D85" s="175">
        <v>50</v>
      </c>
      <c r="E85" s="175">
        <v>0</v>
      </c>
      <c r="F85" s="175">
        <v>0</v>
      </c>
      <c r="G85" s="175">
        <v>0</v>
      </c>
      <c r="H85" s="175">
        <v>0</v>
      </c>
      <c r="I85" s="175">
        <v>0</v>
      </c>
      <c r="J85" s="175">
        <v>0</v>
      </c>
      <c r="K85" s="175">
        <v>0</v>
      </c>
      <c r="L85" s="176">
        <v>1331</v>
      </c>
      <c r="M85" s="176">
        <v>257</v>
      </c>
      <c r="N85" s="176">
        <v>1178</v>
      </c>
      <c r="O85" s="176">
        <v>825</v>
      </c>
      <c r="P85" s="176">
        <v>730</v>
      </c>
      <c r="Q85" s="176">
        <v>825</v>
      </c>
      <c r="R85" s="176">
        <v>550</v>
      </c>
      <c r="S85" s="176">
        <v>65</v>
      </c>
      <c r="T85" s="176">
        <v>370</v>
      </c>
      <c r="U85" s="176">
        <v>25</v>
      </c>
      <c r="V85" s="176">
        <f t="shared" si="21"/>
        <v>598950</v>
      </c>
      <c r="W85" s="176">
        <f t="shared" si="22"/>
        <v>0</v>
      </c>
      <c r="X85" s="176">
        <f t="shared" si="23"/>
        <v>58900</v>
      </c>
      <c r="Y85" s="176">
        <f t="shared" si="24"/>
        <v>0</v>
      </c>
      <c r="Z85" s="176">
        <f t="shared" si="25"/>
        <v>0</v>
      </c>
      <c r="AA85" s="176">
        <f t="shared" si="26"/>
        <v>0</v>
      </c>
      <c r="AB85" s="176">
        <f t="shared" si="27"/>
        <v>0</v>
      </c>
      <c r="AC85" s="176">
        <f t="shared" si="28"/>
        <v>0</v>
      </c>
      <c r="AD85" s="176">
        <f t="shared" si="29"/>
        <v>0</v>
      </c>
      <c r="AE85" s="176">
        <f t="shared" si="30"/>
        <v>0</v>
      </c>
      <c r="AF85" s="176">
        <f t="shared" si="31"/>
        <v>657850</v>
      </c>
    </row>
    <row r="86" spans="1:34">
      <c r="A86" s="174">
        <v>45466</v>
      </c>
      <c r="B86" s="175">
        <v>0</v>
      </c>
      <c r="C86" s="175">
        <v>0</v>
      </c>
      <c r="D86" s="175">
        <v>0</v>
      </c>
      <c r="E86" s="175">
        <v>0</v>
      </c>
      <c r="F86" s="175">
        <v>0</v>
      </c>
      <c r="G86" s="175">
        <v>0</v>
      </c>
      <c r="H86" s="175">
        <v>0</v>
      </c>
      <c r="I86" s="175">
        <v>0</v>
      </c>
      <c r="J86" s="175">
        <v>0</v>
      </c>
      <c r="K86" s="175">
        <v>0</v>
      </c>
      <c r="L86" s="176">
        <v>1331</v>
      </c>
      <c r="M86" s="176">
        <v>257</v>
      </c>
      <c r="N86" s="176">
        <v>1178</v>
      </c>
      <c r="O86" s="176">
        <v>825</v>
      </c>
      <c r="P86" s="176">
        <v>730</v>
      </c>
      <c r="Q86" s="176">
        <v>825</v>
      </c>
      <c r="R86" s="176">
        <v>550</v>
      </c>
      <c r="S86" s="176">
        <v>65</v>
      </c>
      <c r="T86" s="176">
        <v>370</v>
      </c>
      <c r="U86" s="176">
        <v>25</v>
      </c>
      <c r="V86" s="176">
        <f t="shared" si="21"/>
        <v>0</v>
      </c>
      <c r="W86" s="176">
        <f t="shared" si="22"/>
        <v>0</v>
      </c>
      <c r="X86" s="176">
        <f t="shared" si="23"/>
        <v>0</v>
      </c>
      <c r="Y86" s="176">
        <f t="shared" si="24"/>
        <v>0</v>
      </c>
      <c r="Z86" s="176">
        <f t="shared" si="25"/>
        <v>0</v>
      </c>
      <c r="AA86" s="176">
        <f t="shared" si="26"/>
        <v>0</v>
      </c>
      <c r="AB86" s="176">
        <f t="shared" si="27"/>
        <v>0</v>
      </c>
      <c r="AC86" s="176">
        <f t="shared" si="28"/>
        <v>0</v>
      </c>
      <c r="AD86" s="176">
        <f t="shared" si="29"/>
        <v>0</v>
      </c>
      <c r="AE86" s="176">
        <f t="shared" si="30"/>
        <v>0</v>
      </c>
      <c r="AF86" s="176">
        <f t="shared" si="31"/>
        <v>0</v>
      </c>
    </row>
    <row r="87" spans="1:34">
      <c r="A87" s="174">
        <v>45467</v>
      </c>
      <c r="B87" s="175">
        <v>0</v>
      </c>
      <c r="C87" s="175">
        <v>0</v>
      </c>
      <c r="D87" s="175">
        <v>0</v>
      </c>
      <c r="E87" s="175">
        <v>0</v>
      </c>
      <c r="F87" s="175">
        <v>0</v>
      </c>
      <c r="G87" s="175">
        <v>0</v>
      </c>
      <c r="H87" s="175">
        <v>0</v>
      </c>
      <c r="I87" s="175">
        <v>0</v>
      </c>
      <c r="J87" s="175">
        <v>0</v>
      </c>
      <c r="K87" s="175">
        <v>0</v>
      </c>
      <c r="L87" s="176">
        <v>1331</v>
      </c>
      <c r="M87" s="176">
        <v>257</v>
      </c>
      <c r="N87" s="176">
        <v>1178</v>
      </c>
      <c r="O87" s="176">
        <v>825</v>
      </c>
      <c r="P87" s="176">
        <v>730</v>
      </c>
      <c r="Q87" s="176">
        <v>825</v>
      </c>
      <c r="R87" s="176">
        <v>550</v>
      </c>
      <c r="S87" s="176">
        <v>65</v>
      </c>
      <c r="T87" s="176">
        <v>370</v>
      </c>
      <c r="U87" s="176">
        <v>25</v>
      </c>
      <c r="V87" s="176">
        <f t="shared" si="21"/>
        <v>0</v>
      </c>
      <c r="W87" s="176">
        <f t="shared" si="22"/>
        <v>0</v>
      </c>
      <c r="X87" s="176">
        <f t="shared" si="23"/>
        <v>0</v>
      </c>
      <c r="Y87" s="176">
        <f t="shared" si="24"/>
        <v>0</v>
      </c>
      <c r="Z87" s="176">
        <f t="shared" si="25"/>
        <v>0</v>
      </c>
      <c r="AA87" s="176">
        <f t="shared" si="26"/>
        <v>0</v>
      </c>
      <c r="AB87" s="176">
        <f t="shared" si="27"/>
        <v>0</v>
      </c>
      <c r="AC87" s="176">
        <f t="shared" si="28"/>
        <v>0</v>
      </c>
      <c r="AD87" s="176">
        <f t="shared" si="29"/>
        <v>0</v>
      </c>
      <c r="AE87" s="176">
        <f t="shared" si="30"/>
        <v>0</v>
      </c>
      <c r="AF87" s="176">
        <f t="shared" si="31"/>
        <v>0</v>
      </c>
    </row>
    <row r="88" spans="1:34">
      <c r="A88" s="174">
        <v>45468</v>
      </c>
      <c r="B88" s="175">
        <v>0</v>
      </c>
      <c r="C88" s="175">
        <v>0</v>
      </c>
      <c r="D88" s="175">
        <v>0</v>
      </c>
      <c r="E88" s="175">
        <v>0</v>
      </c>
      <c r="F88" s="175">
        <v>0</v>
      </c>
      <c r="G88" s="175">
        <v>0</v>
      </c>
      <c r="H88" s="175">
        <v>0</v>
      </c>
      <c r="I88" s="175">
        <v>0</v>
      </c>
      <c r="J88" s="175">
        <v>0</v>
      </c>
      <c r="K88" s="175">
        <v>0</v>
      </c>
      <c r="L88" s="176">
        <v>1331</v>
      </c>
      <c r="M88" s="176">
        <v>257</v>
      </c>
      <c r="N88" s="176">
        <v>1178</v>
      </c>
      <c r="O88" s="176">
        <v>825</v>
      </c>
      <c r="P88" s="176">
        <v>730</v>
      </c>
      <c r="Q88" s="176">
        <v>825</v>
      </c>
      <c r="R88" s="176">
        <v>550</v>
      </c>
      <c r="S88" s="176">
        <v>65</v>
      </c>
      <c r="T88" s="176">
        <v>370</v>
      </c>
      <c r="U88" s="176">
        <v>25</v>
      </c>
      <c r="V88" s="176">
        <f t="shared" si="21"/>
        <v>0</v>
      </c>
      <c r="W88" s="176">
        <f t="shared" si="22"/>
        <v>0</v>
      </c>
      <c r="X88" s="176">
        <f t="shared" si="23"/>
        <v>0</v>
      </c>
      <c r="Y88" s="176">
        <f t="shared" si="24"/>
        <v>0</v>
      </c>
      <c r="Z88" s="176">
        <f t="shared" si="25"/>
        <v>0</v>
      </c>
      <c r="AA88" s="176">
        <f t="shared" si="26"/>
        <v>0</v>
      </c>
      <c r="AB88" s="176">
        <f t="shared" si="27"/>
        <v>0</v>
      </c>
      <c r="AC88" s="176">
        <f t="shared" si="28"/>
        <v>0</v>
      </c>
      <c r="AD88" s="176">
        <f t="shared" si="29"/>
        <v>0</v>
      </c>
      <c r="AE88" s="176">
        <f t="shared" si="30"/>
        <v>0</v>
      </c>
      <c r="AF88" s="176">
        <f t="shared" si="31"/>
        <v>0</v>
      </c>
    </row>
    <row r="89" spans="1:34">
      <c r="A89" s="174">
        <v>45469</v>
      </c>
      <c r="B89" s="175">
        <v>0</v>
      </c>
      <c r="C89" s="175">
        <v>0</v>
      </c>
      <c r="D89" s="175">
        <v>0</v>
      </c>
      <c r="E89" s="175">
        <v>0</v>
      </c>
      <c r="F89" s="175">
        <v>0</v>
      </c>
      <c r="G89" s="175">
        <v>0</v>
      </c>
      <c r="H89" s="175">
        <v>0</v>
      </c>
      <c r="I89" s="175">
        <v>0</v>
      </c>
      <c r="J89" s="175">
        <v>0</v>
      </c>
      <c r="K89" s="175">
        <v>0</v>
      </c>
      <c r="L89" s="176">
        <v>1331</v>
      </c>
      <c r="M89" s="176">
        <v>257</v>
      </c>
      <c r="N89" s="176">
        <v>1178</v>
      </c>
      <c r="O89" s="176">
        <v>825</v>
      </c>
      <c r="P89" s="176">
        <v>730</v>
      </c>
      <c r="Q89" s="176">
        <v>825</v>
      </c>
      <c r="R89" s="176">
        <v>550</v>
      </c>
      <c r="S89" s="176">
        <v>65</v>
      </c>
      <c r="T89" s="176">
        <v>370</v>
      </c>
      <c r="U89" s="176">
        <v>25</v>
      </c>
      <c r="V89" s="176">
        <f t="shared" si="21"/>
        <v>0</v>
      </c>
      <c r="W89" s="176">
        <f t="shared" si="22"/>
        <v>0</v>
      </c>
      <c r="X89" s="176">
        <f t="shared" si="23"/>
        <v>0</v>
      </c>
      <c r="Y89" s="176">
        <f t="shared" si="24"/>
        <v>0</v>
      </c>
      <c r="Z89" s="176">
        <f t="shared" si="25"/>
        <v>0</v>
      </c>
      <c r="AA89" s="176">
        <f t="shared" si="26"/>
        <v>0</v>
      </c>
      <c r="AB89" s="176">
        <f t="shared" si="27"/>
        <v>0</v>
      </c>
      <c r="AC89" s="176">
        <f t="shared" si="28"/>
        <v>0</v>
      </c>
      <c r="AD89" s="176">
        <f t="shared" si="29"/>
        <v>0</v>
      </c>
      <c r="AE89" s="176">
        <f t="shared" si="30"/>
        <v>0</v>
      </c>
      <c r="AF89" s="176">
        <f t="shared" si="31"/>
        <v>0</v>
      </c>
    </row>
    <row r="90" spans="1:34">
      <c r="A90" s="174">
        <v>45470</v>
      </c>
      <c r="B90" s="175">
        <v>0</v>
      </c>
      <c r="C90" s="175">
        <v>0</v>
      </c>
      <c r="D90" s="175">
        <v>0</v>
      </c>
      <c r="E90" s="175">
        <v>0</v>
      </c>
      <c r="F90" s="175">
        <v>0</v>
      </c>
      <c r="G90" s="175">
        <v>0</v>
      </c>
      <c r="H90" s="175">
        <v>0</v>
      </c>
      <c r="I90" s="175">
        <v>0</v>
      </c>
      <c r="J90" s="175">
        <v>0</v>
      </c>
      <c r="K90" s="175">
        <v>0</v>
      </c>
      <c r="L90" s="176">
        <v>1331</v>
      </c>
      <c r="M90" s="176">
        <v>257</v>
      </c>
      <c r="N90" s="176">
        <v>1178</v>
      </c>
      <c r="O90" s="176">
        <v>825</v>
      </c>
      <c r="P90" s="176">
        <v>730</v>
      </c>
      <c r="Q90" s="176">
        <v>825</v>
      </c>
      <c r="R90" s="176">
        <v>550</v>
      </c>
      <c r="S90" s="176">
        <v>65</v>
      </c>
      <c r="T90" s="176">
        <v>370</v>
      </c>
      <c r="U90" s="176">
        <v>25</v>
      </c>
      <c r="V90" s="176">
        <f t="shared" si="21"/>
        <v>0</v>
      </c>
      <c r="W90" s="176">
        <f t="shared" si="22"/>
        <v>0</v>
      </c>
      <c r="X90" s="176">
        <f t="shared" si="23"/>
        <v>0</v>
      </c>
      <c r="Y90" s="176">
        <f t="shared" si="24"/>
        <v>0</v>
      </c>
      <c r="Z90" s="176">
        <f t="shared" si="25"/>
        <v>0</v>
      </c>
      <c r="AA90" s="176">
        <f t="shared" si="26"/>
        <v>0</v>
      </c>
      <c r="AB90" s="176">
        <f t="shared" si="27"/>
        <v>0</v>
      </c>
      <c r="AC90" s="176">
        <f t="shared" si="28"/>
        <v>0</v>
      </c>
      <c r="AD90" s="176">
        <f t="shared" si="29"/>
        <v>0</v>
      </c>
      <c r="AE90" s="176">
        <f t="shared" si="30"/>
        <v>0</v>
      </c>
      <c r="AF90" s="176">
        <f t="shared" si="31"/>
        <v>0</v>
      </c>
    </row>
    <row r="91" spans="1:34">
      <c r="A91" s="174">
        <v>45471</v>
      </c>
      <c r="B91" s="175">
        <v>0</v>
      </c>
      <c r="C91" s="175">
        <v>0</v>
      </c>
      <c r="D91" s="175">
        <v>0</v>
      </c>
      <c r="E91" s="175">
        <v>0</v>
      </c>
      <c r="F91" s="175">
        <v>0</v>
      </c>
      <c r="G91" s="175">
        <v>0</v>
      </c>
      <c r="H91" s="175">
        <v>0</v>
      </c>
      <c r="I91" s="175">
        <v>0</v>
      </c>
      <c r="J91" s="175">
        <v>0</v>
      </c>
      <c r="K91" s="175">
        <v>0</v>
      </c>
      <c r="L91" s="176">
        <v>1331</v>
      </c>
      <c r="M91" s="176">
        <v>257</v>
      </c>
      <c r="N91" s="176">
        <v>1178</v>
      </c>
      <c r="O91" s="176">
        <v>825</v>
      </c>
      <c r="P91" s="176">
        <v>730</v>
      </c>
      <c r="Q91" s="176">
        <v>825</v>
      </c>
      <c r="R91" s="176">
        <v>550</v>
      </c>
      <c r="S91" s="176">
        <v>65</v>
      </c>
      <c r="T91" s="176">
        <v>370</v>
      </c>
      <c r="U91" s="176">
        <v>25</v>
      </c>
      <c r="V91" s="176">
        <f t="shared" si="21"/>
        <v>0</v>
      </c>
      <c r="W91" s="176">
        <f t="shared" si="22"/>
        <v>0</v>
      </c>
      <c r="X91" s="176">
        <f t="shared" si="23"/>
        <v>0</v>
      </c>
      <c r="Y91" s="176">
        <f t="shared" si="24"/>
        <v>0</v>
      </c>
      <c r="Z91" s="176">
        <f t="shared" si="25"/>
        <v>0</v>
      </c>
      <c r="AA91" s="176">
        <f t="shared" si="26"/>
        <v>0</v>
      </c>
      <c r="AB91" s="176">
        <f t="shared" si="27"/>
        <v>0</v>
      </c>
      <c r="AC91" s="176">
        <f t="shared" si="28"/>
        <v>0</v>
      </c>
      <c r="AD91" s="176">
        <f t="shared" si="29"/>
        <v>0</v>
      </c>
      <c r="AE91" s="176">
        <f t="shared" si="30"/>
        <v>0</v>
      </c>
      <c r="AF91" s="176">
        <f t="shared" si="31"/>
        <v>0</v>
      </c>
    </row>
    <row r="92" spans="1:34">
      <c r="A92" s="174">
        <v>45472</v>
      </c>
      <c r="B92" s="175">
        <v>0</v>
      </c>
      <c r="C92" s="175">
        <v>0</v>
      </c>
      <c r="D92" s="175">
        <v>0</v>
      </c>
      <c r="E92" s="175">
        <v>0</v>
      </c>
      <c r="F92" s="175">
        <v>0</v>
      </c>
      <c r="G92" s="175">
        <v>0</v>
      </c>
      <c r="H92" s="175">
        <v>0</v>
      </c>
      <c r="I92" s="175">
        <v>0</v>
      </c>
      <c r="J92" s="175">
        <v>0</v>
      </c>
      <c r="K92" s="175">
        <v>0</v>
      </c>
      <c r="L92" s="176">
        <v>1331</v>
      </c>
      <c r="M92" s="176">
        <v>257</v>
      </c>
      <c r="N92" s="176">
        <v>1178</v>
      </c>
      <c r="O92" s="176">
        <v>825</v>
      </c>
      <c r="P92" s="176">
        <v>730</v>
      </c>
      <c r="Q92" s="176">
        <v>825</v>
      </c>
      <c r="R92" s="176">
        <v>550</v>
      </c>
      <c r="S92" s="176">
        <v>65</v>
      </c>
      <c r="T92" s="176">
        <v>370</v>
      </c>
      <c r="U92" s="176">
        <v>25</v>
      </c>
      <c r="V92" s="176">
        <f t="shared" si="21"/>
        <v>0</v>
      </c>
      <c r="W92" s="176">
        <f t="shared" si="22"/>
        <v>0</v>
      </c>
      <c r="X92" s="176">
        <f t="shared" si="23"/>
        <v>0</v>
      </c>
      <c r="Y92" s="176">
        <f t="shared" si="24"/>
        <v>0</v>
      </c>
      <c r="Z92" s="176">
        <f t="shared" si="25"/>
        <v>0</v>
      </c>
      <c r="AA92" s="176">
        <f t="shared" si="26"/>
        <v>0</v>
      </c>
      <c r="AB92" s="176">
        <f t="shared" si="27"/>
        <v>0</v>
      </c>
      <c r="AC92" s="176">
        <f t="shared" si="28"/>
        <v>0</v>
      </c>
      <c r="AD92" s="176">
        <f t="shared" si="29"/>
        <v>0</v>
      </c>
      <c r="AE92" s="176">
        <f t="shared" si="30"/>
        <v>0</v>
      </c>
      <c r="AF92" s="176">
        <f t="shared" si="31"/>
        <v>0</v>
      </c>
    </row>
    <row r="93" spans="1:34">
      <c r="A93" s="174">
        <v>45473</v>
      </c>
      <c r="B93" s="175">
        <v>0</v>
      </c>
      <c r="C93" s="175">
        <v>0</v>
      </c>
      <c r="D93" s="175">
        <v>0</v>
      </c>
      <c r="E93" s="175">
        <v>0</v>
      </c>
      <c r="F93" s="175">
        <v>0</v>
      </c>
      <c r="G93" s="175">
        <v>0</v>
      </c>
      <c r="H93" s="175">
        <v>0</v>
      </c>
      <c r="I93" s="175">
        <v>0</v>
      </c>
      <c r="J93" s="175">
        <v>110</v>
      </c>
      <c r="K93" s="175">
        <v>0</v>
      </c>
      <c r="L93" s="176">
        <v>1331</v>
      </c>
      <c r="M93" s="176">
        <v>257</v>
      </c>
      <c r="N93" s="176">
        <v>1178</v>
      </c>
      <c r="O93" s="176">
        <v>825</v>
      </c>
      <c r="P93" s="176">
        <v>730</v>
      </c>
      <c r="Q93" s="176">
        <v>825</v>
      </c>
      <c r="R93" s="176">
        <v>550</v>
      </c>
      <c r="S93" s="176">
        <v>65</v>
      </c>
      <c r="T93" s="176">
        <v>370</v>
      </c>
      <c r="U93" s="176">
        <v>25</v>
      </c>
      <c r="V93" s="176">
        <f t="shared" si="21"/>
        <v>0</v>
      </c>
      <c r="W93" s="176">
        <f t="shared" si="22"/>
        <v>0</v>
      </c>
      <c r="X93" s="176">
        <f t="shared" si="23"/>
        <v>0</v>
      </c>
      <c r="Y93" s="176">
        <f t="shared" si="24"/>
        <v>0</v>
      </c>
      <c r="Z93" s="176">
        <f t="shared" si="25"/>
        <v>0</v>
      </c>
      <c r="AA93" s="176">
        <f t="shared" si="26"/>
        <v>0</v>
      </c>
      <c r="AB93" s="176">
        <f t="shared" si="27"/>
        <v>0</v>
      </c>
      <c r="AC93" s="176">
        <f t="shared" si="28"/>
        <v>0</v>
      </c>
      <c r="AD93" s="176">
        <f t="shared" si="29"/>
        <v>40700</v>
      </c>
      <c r="AE93" s="176">
        <f t="shared" si="30"/>
        <v>0</v>
      </c>
      <c r="AF93" s="176">
        <f t="shared" si="31"/>
        <v>40700</v>
      </c>
    </row>
    <row r="94" spans="1:34">
      <c r="A94" s="4"/>
      <c r="B94" s="81">
        <f>SUM(B3:B93)</f>
        <v>1025</v>
      </c>
      <c r="C94" s="81">
        <f t="shared" ref="C94:K94" si="32">SUM(C3:C93)</f>
        <v>675</v>
      </c>
      <c r="D94" s="81">
        <f t="shared" si="32"/>
        <v>350</v>
      </c>
      <c r="E94" s="81">
        <f t="shared" si="32"/>
        <v>190</v>
      </c>
      <c r="F94" s="81">
        <f t="shared" si="32"/>
        <v>200</v>
      </c>
      <c r="G94" s="81">
        <f t="shared" si="32"/>
        <v>175</v>
      </c>
      <c r="H94" s="81">
        <f t="shared" si="32"/>
        <v>180</v>
      </c>
      <c r="I94" s="81">
        <f t="shared" si="32"/>
        <v>150</v>
      </c>
      <c r="J94" s="81">
        <f t="shared" si="32"/>
        <v>300</v>
      </c>
      <c r="K94" s="81">
        <f t="shared" si="32"/>
        <v>155</v>
      </c>
      <c r="L94" s="78">
        <f>AVERAGE(L3:L93)</f>
        <v>1324.3626373626373</v>
      </c>
      <c r="M94" s="78">
        <f t="shared" ref="M94:U94" si="33">AVERAGE(M3:M93)</f>
        <v>257.65934065934067</v>
      </c>
      <c r="N94" s="78">
        <f t="shared" si="33"/>
        <v>1180.7032967032967</v>
      </c>
      <c r="O94" s="78">
        <f t="shared" si="33"/>
        <v>825</v>
      </c>
      <c r="P94" s="78">
        <f t="shared" si="33"/>
        <v>730</v>
      </c>
      <c r="Q94" s="78">
        <f t="shared" si="33"/>
        <v>825</v>
      </c>
      <c r="R94" s="78">
        <f t="shared" si="33"/>
        <v>550</v>
      </c>
      <c r="S94" s="78">
        <f t="shared" si="33"/>
        <v>65</v>
      </c>
      <c r="T94" s="78">
        <f t="shared" si="33"/>
        <v>370</v>
      </c>
      <c r="U94" s="78">
        <f t="shared" si="33"/>
        <v>25</v>
      </c>
      <c r="V94" s="82">
        <f>SUM(V3:V93)</f>
        <v>1360825</v>
      </c>
      <c r="W94" s="82">
        <f t="shared" ref="W94:AF94" si="34">SUM(W3:W93)</f>
        <v>173950</v>
      </c>
      <c r="X94" s="82">
        <f t="shared" si="34"/>
        <v>413200</v>
      </c>
      <c r="Y94" s="82">
        <f t="shared" si="34"/>
        <v>156750</v>
      </c>
      <c r="Z94" s="82">
        <f t="shared" si="34"/>
        <v>146000</v>
      </c>
      <c r="AA94" s="82">
        <f t="shared" si="34"/>
        <v>144375</v>
      </c>
      <c r="AB94" s="82">
        <f t="shared" si="34"/>
        <v>99000</v>
      </c>
      <c r="AC94" s="82">
        <f t="shared" si="34"/>
        <v>9750</v>
      </c>
      <c r="AD94" s="82">
        <f t="shared" si="34"/>
        <v>111000</v>
      </c>
      <c r="AE94" s="82">
        <f t="shared" si="34"/>
        <v>3875</v>
      </c>
      <c r="AF94" s="82">
        <f t="shared" si="34"/>
        <v>2618725</v>
      </c>
    </row>
    <row r="95" spans="1:34">
      <c r="A95" s="4"/>
      <c r="B95" s="75" t="s">
        <v>72</v>
      </c>
      <c r="C95" s="75" t="s">
        <v>71</v>
      </c>
      <c r="D95" s="75" t="s">
        <v>70</v>
      </c>
      <c r="E95" s="75" t="s">
        <v>69</v>
      </c>
      <c r="F95" s="75" t="s">
        <v>68</v>
      </c>
      <c r="G95" s="75" t="s">
        <v>67</v>
      </c>
      <c r="H95" s="75" t="s">
        <v>66</v>
      </c>
      <c r="I95" s="75" t="s">
        <v>65</v>
      </c>
      <c r="J95" s="75" t="s">
        <v>64</v>
      </c>
      <c r="K95" s="75" t="s">
        <v>63</v>
      </c>
      <c r="L95" s="15"/>
      <c r="M95" s="15"/>
      <c r="O95" s="91" t="s">
        <v>9</v>
      </c>
      <c r="P95" s="92">
        <f>AVERAGE(L94:U94)</f>
        <v>615.27252747252749</v>
      </c>
      <c r="R95" s="177"/>
      <c r="S95" s="15"/>
      <c r="T95" s="15"/>
      <c r="U95" s="87" t="s">
        <v>59</v>
      </c>
      <c r="V95" s="88">
        <f>L3*Inventory!B3</f>
        <v>397500</v>
      </c>
      <c r="W95" s="88">
        <f>M3*Inventory!C3</f>
        <v>52632</v>
      </c>
      <c r="X95" s="88">
        <f>N3*Inventory!D3</f>
        <v>51964</v>
      </c>
      <c r="Y95" s="88">
        <f>O3*Inventory!E3</f>
        <v>27225</v>
      </c>
      <c r="Z95" s="88">
        <f>P3*Inventory!F3</f>
        <v>14600</v>
      </c>
      <c r="AA95" s="88">
        <f>Q3*Inventory!G3</f>
        <v>17325</v>
      </c>
      <c r="AB95" s="88">
        <f>R3*Inventory!H3</f>
        <v>13200</v>
      </c>
      <c r="AC95" s="88">
        <f>S3*Inventory!I3</f>
        <v>2340</v>
      </c>
      <c r="AD95" s="88">
        <f>T3*Inventory!J3</f>
        <v>28120</v>
      </c>
      <c r="AE95" s="88">
        <f>U3*Inventory!K3</f>
        <v>200</v>
      </c>
      <c r="AF95" s="82">
        <f>SUM(V95:AE95)</f>
        <v>605106</v>
      </c>
      <c r="AH95" s="37"/>
    </row>
    <row r="96" spans="1:34">
      <c r="A96" s="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3"/>
      <c r="M96" s="3"/>
      <c r="N96" s="3"/>
      <c r="O96" s="3"/>
      <c r="P96" s="3"/>
      <c r="Q96" s="3"/>
      <c r="R96" s="3"/>
      <c r="S96" s="3"/>
      <c r="T96" s="3"/>
      <c r="U96" s="83" t="s">
        <v>60</v>
      </c>
      <c r="V96" s="84">
        <f>L93*Inventory!B93</f>
        <v>511104</v>
      </c>
      <c r="W96" s="84">
        <f>M93*Inventory!C93</f>
        <v>257</v>
      </c>
      <c r="X96" s="84">
        <f>N93*Inventory!D93</f>
        <v>64790</v>
      </c>
      <c r="Y96" s="84">
        <f>O93*Inventory!E93</f>
        <v>29700</v>
      </c>
      <c r="Z96" s="84">
        <f>P93*Inventory!F93</f>
        <v>50370</v>
      </c>
      <c r="AA96" s="84">
        <f>Q93*Inventory!G93</f>
        <v>42075</v>
      </c>
      <c r="AB96" s="84">
        <f>R93*Inventory!H93</f>
        <v>32450</v>
      </c>
      <c r="AC96" s="84">
        <f>S93*Inventory!I93</f>
        <v>2795</v>
      </c>
      <c r="AD96" s="84">
        <f>T93*Inventory!J93</f>
        <v>6290</v>
      </c>
      <c r="AE96" s="84">
        <f>U93*Inventory!K93</f>
        <v>325</v>
      </c>
      <c r="AF96" s="82">
        <f>SUM(V96:AE96)</f>
        <v>740156</v>
      </c>
      <c r="AH96"/>
    </row>
    <row r="97" spans="1:34">
      <c r="A97" s="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3"/>
      <c r="M97" s="3"/>
      <c r="N97" s="3"/>
      <c r="O97" s="3"/>
      <c r="P97" s="3"/>
      <c r="Q97" s="3"/>
      <c r="R97" s="3"/>
      <c r="S97" s="3"/>
      <c r="T97" s="3"/>
      <c r="U97" s="85" t="s">
        <v>61</v>
      </c>
      <c r="V97" s="86">
        <f>(V94+V95)-V96</f>
        <v>1247221</v>
      </c>
      <c r="W97" s="86">
        <f t="shared" ref="W97:AE97" si="35">(W94+W95)-W96</f>
        <v>226325</v>
      </c>
      <c r="X97" s="86">
        <f t="shared" si="35"/>
        <v>400374</v>
      </c>
      <c r="Y97" s="86">
        <f t="shared" si="35"/>
        <v>154275</v>
      </c>
      <c r="Z97" s="86">
        <f t="shared" si="35"/>
        <v>110230</v>
      </c>
      <c r="AA97" s="86">
        <f t="shared" si="35"/>
        <v>119625</v>
      </c>
      <c r="AB97" s="86">
        <f t="shared" si="35"/>
        <v>79750</v>
      </c>
      <c r="AC97" s="86">
        <f t="shared" si="35"/>
        <v>9295</v>
      </c>
      <c r="AD97" s="86">
        <f t="shared" si="35"/>
        <v>132830</v>
      </c>
      <c r="AE97" s="86">
        <f t="shared" si="35"/>
        <v>3750</v>
      </c>
      <c r="AF97" s="82">
        <f>SUM(V97:AE97)</f>
        <v>2483675</v>
      </c>
      <c r="AH97"/>
    </row>
    <row r="98" spans="1:34">
      <c r="A98" s="4"/>
      <c r="B98" s="103"/>
      <c r="C98" s="104"/>
      <c r="D98" s="104"/>
      <c r="E98" s="104"/>
      <c r="F98" s="104"/>
      <c r="G98" s="104"/>
      <c r="H98" s="104"/>
      <c r="I98" s="104"/>
      <c r="J98" s="104"/>
      <c r="K98" s="104"/>
      <c r="L98" s="16"/>
      <c r="M98" s="16"/>
      <c r="N98" s="16"/>
      <c r="O98" s="16"/>
      <c r="P98" s="16"/>
      <c r="Q98" s="16"/>
      <c r="R98" s="16"/>
      <c r="S98" s="16"/>
      <c r="T98" s="16"/>
      <c r="U98" s="89" t="s">
        <v>62</v>
      </c>
      <c r="V98" s="90">
        <f>(V95+V96)/2</f>
        <v>454302</v>
      </c>
      <c r="W98" s="90">
        <f t="shared" ref="W98:AE98" si="36">(W95+W96)/2</f>
        <v>26444.5</v>
      </c>
      <c r="X98" s="90">
        <f t="shared" si="36"/>
        <v>58377</v>
      </c>
      <c r="Y98" s="90">
        <f t="shared" si="36"/>
        <v>28462.5</v>
      </c>
      <c r="Z98" s="90">
        <f t="shared" si="36"/>
        <v>32485</v>
      </c>
      <c r="AA98" s="90">
        <f t="shared" si="36"/>
        <v>29700</v>
      </c>
      <c r="AB98" s="90">
        <f t="shared" si="36"/>
        <v>22825</v>
      </c>
      <c r="AC98" s="90">
        <f t="shared" si="36"/>
        <v>2567.5</v>
      </c>
      <c r="AD98" s="90">
        <f t="shared" si="36"/>
        <v>17205</v>
      </c>
      <c r="AE98" s="90">
        <f t="shared" si="36"/>
        <v>262.5</v>
      </c>
      <c r="AF98" s="82">
        <f>SUM(V98:AE98)</f>
        <v>672631</v>
      </c>
      <c r="AH98"/>
    </row>
    <row r="99" spans="1:34">
      <c r="A99" s="4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5"/>
      <c r="M99" s="5"/>
      <c r="N99" s="5"/>
      <c r="O99" s="5"/>
      <c r="P99" s="5"/>
      <c r="Q99" s="5"/>
      <c r="R99" s="5"/>
      <c r="S99" s="5"/>
      <c r="T99" s="5"/>
      <c r="U99" s="5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0"/>
      <c r="AH99"/>
    </row>
    <row r="100" spans="1:34">
      <c r="A100" s="4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0"/>
      <c r="AH100"/>
    </row>
    <row r="101" spans="1:34">
      <c r="A101" s="4"/>
      <c r="B101" s="13"/>
      <c r="C101" s="13"/>
      <c r="D101" s="13"/>
      <c r="E101" s="13"/>
      <c r="F101" s="13"/>
      <c r="G101" s="13"/>
      <c r="H101" s="13"/>
      <c r="I101" s="13"/>
      <c r="J101" s="13"/>
      <c r="K101" s="4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0"/>
      <c r="AH101"/>
    </row>
    <row r="102" spans="1:34">
      <c r="A102" s="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5"/>
      <c r="M102" s="5"/>
      <c r="N102" s="5"/>
      <c r="O102" s="5"/>
      <c r="P102" s="181"/>
      <c r="Q102" s="5"/>
      <c r="R102" s="5"/>
      <c r="S102" s="5"/>
      <c r="T102" s="5"/>
      <c r="U102" s="5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0"/>
      <c r="AH102"/>
    </row>
    <row r="103" spans="1:34">
      <c r="A103" s="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0"/>
      <c r="AH103"/>
    </row>
    <row r="104" spans="1:34">
      <c r="A104" s="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0"/>
      <c r="AH104"/>
    </row>
    <row r="105" spans="1:34">
      <c r="A105" s="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0"/>
      <c r="AH105"/>
    </row>
    <row r="106" spans="1:34">
      <c r="A106" s="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0"/>
      <c r="AH106"/>
    </row>
    <row r="107" spans="1:34">
      <c r="A107" s="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0"/>
      <c r="AH107"/>
    </row>
    <row r="108" spans="1:34">
      <c r="A108" s="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0"/>
      <c r="AH108"/>
    </row>
    <row r="109" spans="1:34">
      <c r="A109" s="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0"/>
      <c r="AH109"/>
    </row>
    <row r="110" spans="1:34">
      <c r="A110" s="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0"/>
    </row>
    <row r="111" spans="1:34">
      <c r="A111" s="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0"/>
    </row>
    <row r="112" spans="1:34">
      <c r="A112" s="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7"/>
    </row>
    <row r="113" spans="1:32">
      <c r="A113" s="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7"/>
    </row>
    <row r="114" spans="1:32">
      <c r="A114" s="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7"/>
    </row>
    <row r="115" spans="1:32">
      <c r="A115" s="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7"/>
    </row>
    <row r="116" spans="1:32">
      <c r="A116" s="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7"/>
    </row>
    <row r="117" spans="1:32">
      <c r="A117" s="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7"/>
    </row>
    <row r="118" spans="1:32">
      <c r="A118" s="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7"/>
    </row>
    <row r="119" spans="1:32">
      <c r="A119" s="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7"/>
    </row>
    <row r="120" spans="1:32">
      <c r="A120" s="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7"/>
    </row>
    <row r="121" spans="1:32">
      <c r="A121" s="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7"/>
    </row>
    <row r="122" spans="1:32">
      <c r="A122" s="1"/>
      <c r="U122" s="3"/>
    </row>
    <row r="123" spans="1:32">
      <c r="A123" s="1"/>
    </row>
    <row r="124" spans="1:32">
      <c r="A124" s="1"/>
    </row>
    <row r="125" spans="1:32">
      <c r="A125" s="1"/>
    </row>
    <row r="126" spans="1:32">
      <c r="A126" s="1"/>
    </row>
    <row r="127" spans="1:32">
      <c r="A127" s="4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20"/>
    </row>
    <row r="128" spans="1:32">
      <c r="A128" s="4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20"/>
    </row>
    <row r="129" spans="1:32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9"/>
      <c r="W129" s="17"/>
      <c r="X129" s="19"/>
      <c r="Y129" s="19"/>
      <c r="Z129" s="19"/>
      <c r="AA129" s="19"/>
      <c r="AB129" s="19"/>
      <c r="AC129" s="19"/>
      <c r="AD129" s="19"/>
      <c r="AE129" s="19"/>
      <c r="AF129" s="20"/>
    </row>
    <row r="130" spans="1:32">
      <c r="A130" s="4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9"/>
      <c r="W130" s="17"/>
      <c r="X130" s="19"/>
      <c r="Y130" s="19"/>
      <c r="Z130" s="19"/>
      <c r="AA130" s="19"/>
      <c r="AB130" s="19"/>
      <c r="AC130" s="19"/>
      <c r="AD130" s="19"/>
      <c r="AE130" s="19"/>
      <c r="AF130" s="20"/>
    </row>
    <row r="131" spans="1:32">
      <c r="A131" s="4"/>
      <c r="B131" s="13"/>
      <c r="D131" s="13"/>
      <c r="E131" s="13"/>
      <c r="F131" s="13"/>
      <c r="G131" s="13"/>
      <c r="H131" s="13"/>
      <c r="I131" s="13"/>
      <c r="J131" s="13"/>
      <c r="K131" s="13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9"/>
      <c r="W131" s="17"/>
      <c r="X131" s="19"/>
      <c r="Y131" s="19"/>
      <c r="Z131" s="19"/>
      <c r="AA131" s="19"/>
      <c r="AB131" s="19"/>
      <c r="AC131" s="19"/>
      <c r="AD131" s="19"/>
      <c r="AE131" s="19"/>
      <c r="AF131" s="20"/>
    </row>
  </sheetData>
  <mergeCells count="5">
    <mergeCell ref="A1:A2"/>
    <mergeCell ref="AF1:AF2"/>
    <mergeCell ref="B1:K1"/>
    <mergeCell ref="L1:U1"/>
    <mergeCell ref="V1:A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26"/>
  <sheetViews>
    <sheetView topLeftCell="M1" zoomScaleNormal="100" workbookViewId="0">
      <selection activeCell="F12" sqref="F12"/>
    </sheetView>
  </sheetViews>
  <sheetFormatPr defaultColWidth="8.88671875" defaultRowHeight="14.4"/>
  <cols>
    <col min="1" max="1" width="11.5546875" style="2" bestFit="1" customWidth="1"/>
    <col min="2" max="4" width="5.6640625" style="2" bestFit="1" customWidth="1"/>
    <col min="5" max="5" width="22.33203125" style="2" bestFit="1" customWidth="1"/>
    <col min="6" max="6" width="21.5546875" style="2" bestFit="1" customWidth="1"/>
    <col min="7" max="7" width="16.5546875" style="2" bestFit="1" customWidth="1"/>
    <col min="8" max="8" width="12.88671875" style="2" bestFit="1" customWidth="1"/>
    <col min="9" max="9" width="10.33203125" style="2" bestFit="1" customWidth="1"/>
    <col min="10" max="10" width="22.88671875" style="2" bestFit="1" customWidth="1"/>
    <col min="11" max="11" width="34.77734375" style="2" bestFit="1" customWidth="1"/>
    <col min="12" max="12" width="22.44140625" style="2" customWidth="1"/>
    <col min="13" max="13" width="25" style="2" bestFit="1" customWidth="1"/>
    <col min="14" max="14" width="11.5546875" style="2" bestFit="1" customWidth="1"/>
    <col min="15" max="16384" width="8.88671875" style="2"/>
  </cols>
  <sheetData>
    <row r="1" spans="1:14" s="1" customFormat="1">
      <c r="A1" s="197" t="s">
        <v>0</v>
      </c>
      <c r="B1" s="209" t="s">
        <v>10</v>
      </c>
      <c r="C1" s="209"/>
      <c r="D1" s="209"/>
      <c r="E1" s="209"/>
      <c r="F1" s="209"/>
      <c r="G1" s="209"/>
      <c r="H1" s="209"/>
      <c r="I1" s="209"/>
      <c r="J1" s="173"/>
      <c r="K1" s="173"/>
      <c r="L1" s="207" t="s">
        <v>11</v>
      </c>
      <c r="M1" s="208" t="s">
        <v>12</v>
      </c>
      <c r="N1" s="197" t="s">
        <v>0</v>
      </c>
    </row>
    <row r="2" spans="1:14" s="1" customFormat="1">
      <c r="A2" s="197"/>
      <c r="B2" s="93" t="s">
        <v>72</v>
      </c>
      <c r="C2" s="93" t="s">
        <v>71</v>
      </c>
      <c r="D2" s="93" t="s">
        <v>70</v>
      </c>
      <c r="E2" s="93" t="s">
        <v>69</v>
      </c>
      <c r="F2" s="93" t="s">
        <v>68</v>
      </c>
      <c r="G2" s="93" t="s">
        <v>67</v>
      </c>
      <c r="H2" s="93" t="s">
        <v>66</v>
      </c>
      <c r="I2" s="93" t="s">
        <v>65</v>
      </c>
      <c r="J2" s="93" t="s">
        <v>64</v>
      </c>
      <c r="K2" s="93" t="s">
        <v>63</v>
      </c>
      <c r="L2" s="207"/>
      <c r="M2" s="208"/>
      <c r="N2" s="197"/>
    </row>
    <row r="3" spans="1:14">
      <c r="A3" s="174">
        <v>45383</v>
      </c>
      <c r="B3" s="101">
        <v>300</v>
      </c>
      <c r="C3" s="102">
        <v>204</v>
      </c>
      <c r="D3" s="94">
        <v>44</v>
      </c>
      <c r="E3" s="94">
        <v>33</v>
      </c>
      <c r="F3" s="94">
        <v>20</v>
      </c>
      <c r="G3" s="94">
        <v>21</v>
      </c>
      <c r="H3" s="102">
        <v>24</v>
      </c>
      <c r="I3" s="102">
        <v>36</v>
      </c>
      <c r="J3" s="102">
        <v>76</v>
      </c>
      <c r="K3" s="105">
        <v>8</v>
      </c>
      <c r="L3" s="106">
        <f>SUM(B3:K3)</f>
        <v>766</v>
      </c>
      <c r="M3" s="107">
        <f>AVERAGE(B3:K3)</f>
        <v>76.599999999999994</v>
      </c>
      <c r="N3" s="174">
        <v>45383</v>
      </c>
    </row>
    <row r="4" spans="1:14">
      <c r="A4" s="174">
        <v>45384</v>
      </c>
      <c r="B4" s="103">
        <f>B3+Purchase!B3-Sales!B3</f>
        <v>299</v>
      </c>
      <c r="C4" s="104">
        <f>C3+Purchase!C3-Sales!C3</f>
        <v>186</v>
      </c>
      <c r="D4" s="104">
        <f>D3+Purchase!D3-Sales!D3</f>
        <v>40</v>
      </c>
      <c r="E4" s="104">
        <f>E3+Purchase!E3-Sales!E3</f>
        <v>32</v>
      </c>
      <c r="F4" s="104">
        <f>F3+Purchase!F3-Sales!F3</f>
        <v>17</v>
      </c>
      <c r="G4" s="104">
        <f>G3+Purchase!G3-Sales!G3</f>
        <v>17</v>
      </c>
      <c r="H4" s="104">
        <f>H3+Purchase!H3-Sales!H3</f>
        <v>22</v>
      </c>
      <c r="I4" s="104">
        <f>I3+Purchase!I3-Sales!I3</f>
        <v>34</v>
      </c>
      <c r="J4" s="104">
        <f>J3+Purchase!J3-Sales!J3</f>
        <v>72</v>
      </c>
      <c r="K4" s="104">
        <f>K3+Purchase!K3-Sales!K3</f>
        <v>82</v>
      </c>
      <c r="L4" s="106">
        <f t="shared" ref="L4:L67" si="0">SUM(B4:K4)</f>
        <v>801</v>
      </c>
      <c r="M4" s="107">
        <f t="shared" ref="M4:M67" si="1">AVERAGE(B4:K4)</f>
        <v>80.099999999999994</v>
      </c>
      <c r="N4" s="174">
        <v>45384</v>
      </c>
    </row>
    <row r="5" spans="1:14">
      <c r="A5" s="174">
        <v>45385</v>
      </c>
      <c r="B5" s="103">
        <f>B4+Purchase!B4-Sales!B4</f>
        <v>296</v>
      </c>
      <c r="C5" s="104">
        <f>C4+Purchase!C4-Sales!C4</f>
        <v>175</v>
      </c>
      <c r="D5" s="104">
        <f>D4+Purchase!D4-Sales!D4</f>
        <v>37</v>
      </c>
      <c r="E5" s="104">
        <f>E4+Purchase!E4-Sales!E4</f>
        <v>30</v>
      </c>
      <c r="F5" s="104">
        <f>F4+Purchase!F4-Sales!F4</f>
        <v>15</v>
      </c>
      <c r="G5" s="104">
        <f>G4+Purchase!G4-Sales!G4</f>
        <v>15</v>
      </c>
      <c r="H5" s="104">
        <f>H4+Purchase!H4-Sales!H4</f>
        <v>21</v>
      </c>
      <c r="I5" s="104">
        <f>I4+Purchase!I4-Sales!I4</f>
        <v>33</v>
      </c>
      <c r="J5" s="104">
        <f>J4+Purchase!J4-Sales!J4</f>
        <v>69</v>
      </c>
      <c r="K5" s="104">
        <f>K4+Purchase!K4-Sales!K4</f>
        <v>81</v>
      </c>
      <c r="L5" s="106">
        <f t="shared" si="0"/>
        <v>772</v>
      </c>
      <c r="M5" s="107">
        <f t="shared" si="1"/>
        <v>77.2</v>
      </c>
      <c r="N5" s="174">
        <v>45385</v>
      </c>
    </row>
    <row r="6" spans="1:14">
      <c r="A6" s="174">
        <v>45386</v>
      </c>
      <c r="B6" s="103">
        <f>B5+Purchase!B5-Sales!B5</f>
        <v>289</v>
      </c>
      <c r="C6" s="104">
        <f>C5+Purchase!C5-Sales!C5</f>
        <v>170</v>
      </c>
      <c r="D6" s="104">
        <f>D5+Purchase!D5-Sales!D5</f>
        <v>33</v>
      </c>
      <c r="E6" s="104">
        <f>E5+Purchase!E5-Sales!E5</f>
        <v>29</v>
      </c>
      <c r="F6" s="104">
        <f>F5+Purchase!F5-Sales!F5</f>
        <v>14</v>
      </c>
      <c r="G6" s="104">
        <f>G5+Purchase!G5-Sales!G5</f>
        <v>14</v>
      </c>
      <c r="H6" s="104">
        <f>H5+Purchase!H5-Sales!H5</f>
        <v>19</v>
      </c>
      <c r="I6" s="104">
        <f>I5+Purchase!I5-Sales!I5</f>
        <v>31</v>
      </c>
      <c r="J6" s="104">
        <f>J5+Purchase!J5-Sales!J5</f>
        <v>66</v>
      </c>
      <c r="K6" s="104">
        <f>K5+Purchase!K5-Sales!K5</f>
        <v>80</v>
      </c>
      <c r="L6" s="106">
        <f t="shared" si="0"/>
        <v>745</v>
      </c>
      <c r="M6" s="107">
        <f t="shared" si="1"/>
        <v>74.5</v>
      </c>
      <c r="N6" s="174">
        <v>45386</v>
      </c>
    </row>
    <row r="7" spans="1:14">
      <c r="A7" s="174">
        <v>45387</v>
      </c>
      <c r="B7" s="103">
        <f>B6+Purchase!B6-Sales!B6</f>
        <v>276</v>
      </c>
      <c r="C7" s="104">
        <f>C6+Purchase!C6-Sales!C6</f>
        <v>165</v>
      </c>
      <c r="D7" s="104">
        <f>D6+Purchase!D6-Sales!D6</f>
        <v>30</v>
      </c>
      <c r="E7" s="104">
        <f>E6+Purchase!E6-Sales!E6</f>
        <v>28</v>
      </c>
      <c r="F7" s="104">
        <f>F6+Purchase!F6-Sales!F6</f>
        <v>10</v>
      </c>
      <c r="G7" s="104">
        <f>G6+Purchase!G6-Sales!G6</f>
        <v>12</v>
      </c>
      <c r="H7" s="104">
        <f>H6+Purchase!H6-Sales!H6</f>
        <v>18</v>
      </c>
      <c r="I7" s="104">
        <f>I6+Purchase!I6-Sales!I6</f>
        <v>30</v>
      </c>
      <c r="J7" s="104">
        <f>J6+Purchase!J6-Sales!J6</f>
        <v>64</v>
      </c>
      <c r="K7" s="104">
        <f>K6+Purchase!K6-Sales!K6</f>
        <v>78</v>
      </c>
      <c r="L7" s="106">
        <f t="shared" si="0"/>
        <v>711</v>
      </c>
      <c r="M7" s="107">
        <f t="shared" si="1"/>
        <v>71.099999999999994</v>
      </c>
      <c r="N7" s="174">
        <v>45387</v>
      </c>
    </row>
    <row r="8" spans="1:14">
      <c r="A8" s="174">
        <v>45388</v>
      </c>
      <c r="B8" s="103">
        <f>B7+Purchase!B7-Sales!B7</f>
        <v>257</v>
      </c>
      <c r="C8" s="104">
        <f>C7+Purchase!C7-Sales!C7</f>
        <v>159</v>
      </c>
      <c r="D8" s="104">
        <f>D7+Purchase!D7-Sales!D7</f>
        <v>29</v>
      </c>
      <c r="E8" s="104">
        <f>E7+Purchase!E7-Sales!E7</f>
        <v>26</v>
      </c>
      <c r="F8" s="104">
        <f>F7+Purchase!F7-Sales!F7</f>
        <v>8</v>
      </c>
      <c r="G8" s="104">
        <f>G7+Purchase!G7-Sales!G7</f>
        <v>11</v>
      </c>
      <c r="H8" s="104">
        <f>H7+Purchase!H7-Sales!H7</f>
        <v>17</v>
      </c>
      <c r="I8" s="104">
        <f>I7+Purchase!I7-Sales!I7</f>
        <v>29</v>
      </c>
      <c r="J8" s="104">
        <f>J7+Purchase!J7-Sales!J7</f>
        <v>62</v>
      </c>
      <c r="K8" s="104">
        <f>K7+Purchase!K7-Sales!K7</f>
        <v>75</v>
      </c>
      <c r="L8" s="106">
        <f t="shared" si="0"/>
        <v>673</v>
      </c>
      <c r="M8" s="107">
        <f t="shared" si="1"/>
        <v>67.3</v>
      </c>
      <c r="N8" s="174">
        <v>45388</v>
      </c>
    </row>
    <row r="9" spans="1:14">
      <c r="A9" s="174">
        <v>45389</v>
      </c>
      <c r="B9" s="103">
        <f>B8+Purchase!B8-Sales!B8</f>
        <v>245</v>
      </c>
      <c r="C9" s="104">
        <f>C8+Purchase!C8-Sales!C8</f>
        <v>142</v>
      </c>
      <c r="D9" s="104">
        <f>D8+Purchase!D8-Sales!D8</f>
        <v>25</v>
      </c>
      <c r="E9" s="104">
        <f>E8+Purchase!E8-Sales!E8</f>
        <v>24</v>
      </c>
      <c r="F9" s="104">
        <f>F8+Purchase!F8-Sales!F8</f>
        <v>7</v>
      </c>
      <c r="G9" s="104">
        <f>G8+Purchase!G8-Sales!G8</f>
        <v>10</v>
      </c>
      <c r="H9" s="104">
        <f>H8+Purchase!H8-Sales!H8</f>
        <v>16</v>
      </c>
      <c r="I9" s="104">
        <f>I8+Purchase!I8-Sales!I8</f>
        <v>28</v>
      </c>
      <c r="J9" s="104">
        <f>J8+Purchase!J8-Sales!J8</f>
        <v>58</v>
      </c>
      <c r="K9" s="104">
        <f>K8+Purchase!K8-Sales!K8</f>
        <v>74</v>
      </c>
      <c r="L9" s="106">
        <f t="shared" si="0"/>
        <v>629</v>
      </c>
      <c r="M9" s="107">
        <f t="shared" si="1"/>
        <v>62.9</v>
      </c>
      <c r="N9" s="174">
        <v>45389</v>
      </c>
    </row>
    <row r="10" spans="1:14">
      <c r="A10" s="174">
        <v>45390</v>
      </c>
      <c r="B10" s="103">
        <f>B9+Purchase!B9-Sales!B9</f>
        <v>240</v>
      </c>
      <c r="C10" s="104">
        <f>C9+Purchase!C9-Sales!C9</f>
        <v>117</v>
      </c>
      <c r="D10" s="104">
        <f>D9+Purchase!D9-Sales!D9</f>
        <v>23</v>
      </c>
      <c r="E10" s="104">
        <f>E9+Purchase!E9-Sales!E9</f>
        <v>21</v>
      </c>
      <c r="F10" s="104">
        <f>F9+Purchase!F9-Sales!F9</f>
        <v>5</v>
      </c>
      <c r="G10" s="104">
        <f>G9+Purchase!G9-Sales!G9</f>
        <v>9</v>
      </c>
      <c r="H10" s="104">
        <f>H9+Purchase!H9-Sales!H9</f>
        <v>14</v>
      </c>
      <c r="I10" s="104">
        <f>I9+Purchase!I9-Sales!I9</f>
        <v>26</v>
      </c>
      <c r="J10" s="104">
        <f>J9+Purchase!J9-Sales!J9</f>
        <v>57</v>
      </c>
      <c r="K10" s="104">
        <f>K9+Purchase!K9-Sales!K9</f>
        <v>73</v>
      </c>
      <c r="L10" s="106">
        <f t="shared" si="0"/>
        <v>585</v>
      </c>
      <c r="M10" s="107">
        <f t="shared" si="1"/>
        <v>58.5</v>
      </c>
      <c r="N10" s="174">
        <v>45390</v>
      </c>
    </row>
    <row r="11" spans="1:14">
      <c r="A11" s="174">
        <v>45391</v>
      </c>
      <c r="B11" s="103">
        <f>B10+Purchase!B10-Sales!B10</f>
        <v>235</v>
      </c>
      <c r="C11" s="104">
        <f>C10+Purchase!C10-Sales!C10</f>
        <v>108</v>
      </c>
      <c r="D11" s="104">
        <f>D10+Purchase!D10-Sales!D10</f>
        <v>20</v>
      </c>
      <c r="E11" s="104">
        <f>E10+Purchase!E10-Sales!E10</f>
        <v>20</v>
      </c>
      <c r="F11" s="104">
        <f>F10+Purchase!F10-Sales!F10</f>
        <v>4</v>
      </c>
      <c r="G11" s="104">
        <f>G10+Purchase!G10-Sales!G10</f>
        <v>7</v>
      </c>
      <c r="H11" s="104">
        <f>H10+Purchase!H10-Sales!H10</f>
        <v>13</v>
      </c>
      <c r="I11" s="104">
        <f>I10+Purchase!I10-Sales!I10</f>
        <v>25</v>
      </c>
      <c r="J11" s="104">
        <f>J10+Purchase!J10-Sales!J10</f>
        <v>55</v>
      </c>
      <c r="K11" s="104">
        <f>K10+Purchase!K10-Sales!K10</f>
        <v>72</v>
      </c>
      <c r="L11" s="106">
        <f t="shared" si="0"/>
        <v>559</v>
      </c>
      <c r="M11" s="107">
        <f t="shared" si="1"/>
        <v>55.9</v>
      </c>
      <c r="N11" s="174">
        <v>45391</v>
      </c>
    </row>
    <row r="12" spans="1:14">
      <c r="A12" s="174">
        <v>45392</v>
      </c>
      <c r="B12" s="103">
        <f>B11+Purchase!B11-Sales!B11</f>
        <v>220</v>
      </c>
      <c r="C12" s="104">
        <f>C11+Purchase!C11-Sales!C11</f>
        <v>76</v>
      </c>
      <c r="D12" s="104">
        <f>D11+Purchase!D11-Sales!D11</f>
        <v>14</v>
      </c>
      <c r="E12" s="104">
        <f>E11+Purchase!E11-Sales!E11</f>
        <v>19</v>
      </c>
      <c r="F12" s="104">
        <f>F11+Purchase!F11-Sales!F11</f>
        <v>3</v>
      </c>
      <c r="G12" s="104">
        <f>G11+Purchase!G11-Sales!G11</f>
        <v>6</v>
      </c>
      <c r="H12" s="104">
        <f>H11+Purchase!H11-Sales!H11</f>
        <v>12</v>
      </c>
      <c r="I12" s="104">
        <f>I11+Purchase!I11-Sales!I11</f>
        <v>24</v>
      </c>
      <c r="J12" s="104">
        <f>J11+Purchase!J11-Sales!J11</f>
        <v>53</v>
      </c>
      <c r="K12" s="104">
        <f>K11+Purchase!K11-Sales!K11</f>
        <v>71</v>
      </c>
      <c r="L12" s="106">
        <f t="shared" si="0"/>
        <v>498</v>
      </c>
      <c r="M12" s="107">
        <f t="shared" si="1"/>
        <v>49.8</v>
      </c>
      <c r="N12" s="174">
        <v>45392</v>
      </c>
    </row>
    <row r="13" spans="1:14">
      <c r="A13" s="174">
        <v>45393</v>
      </c>
      <c r="B13" s="103">
        <f>B12+Purchase!B12-Sales!B12</f>
        <v>210</v>
      </c>
      <c r="C13" s="104">
        <f>C12+Purchase!C12-Sales!C12</f>
        <v>74</v>
      </c>
      <c r="D13" s="104">
        <f>D12+Purchase!D12-Sales!D12</f>
        <v>5</v>
      </c>
      <c r="E13" s="104">
        <f>E12+Purchase!E12-Sales!E12</f>
        <v>18</v>
      </c>
      <c r="F13" s="104">
        <f>F12+Purchase!F12-Sales!F12</f>
        <v>2</v>
      </c>
      <c r="G13" s="104">
        <f>G12+Purchase!G12-Sales!G12</f>
        <v>5</v>
      </c>
      <c r="H13" s="104">
        <f>H12+Purchase!H12-Sales!H12</f>
        <v>10</v>
      </c>
      <c r="I13" s="104">
        <f>I12+Purchase!I12-Sales!I12</f>
        <v>22</v>
      </c>
      <c r="J13" s="104">
        <f>J12+Purchase!J12-Sales!J12</f>
        <v>52</v>
      </c>
      <c r="K13" s="104">
        <f>K12+Purchase!K12-Sales!K12</f>
        <v>68</v>
      </c>
      <c r="L13" s="106">
        <f t="shared" si="0"/>
        <v>466</v>
      </c>
      <c r="M13" s="107">
        <f t="shared" si="1"/>
        <v>46.6</v>
      </c>
      <c r="N13" s="174">
        <v>45393</v>
      </c>
    </row>
    <row r="14" spans="1:14">
      <c r="A14" s="174">
        <v>45394</v>
      </c>
      <c r="B14" s="103">
        <f>B13+Purchase!B13-Sales!B13</f>
        <v>182</v>
      </c>
      <c r="C14" s="104">
        <f>C13+Purchase!C13-Sales!C13</f>
        <v>68</v>
      </c>
      <c r="D14" s="104">
        <f>D13+Purchase!D13-Sales!D13</f>
        <v>3</v>
      </c>
      <c r="E14" s="104">
        <f>E13+Purchase!E13-Sales!E13</f>
        <v>76</v>
      </c>
      <c r="F14" s="104">
        <f>F13+Purchase!F13-Sales!F13</f>
        <v>60</v>
      </c>
      <c r="G14" s="104">
        <f>G13+Purchase!G13-Sales!G13</f>
        <v>43</v>
      </c>
      <c r="H14" s="104">
        <f>H13+Purchase!H13-Sales!H13</f>
        <v>8</v>
      </c>
      <c r="I14" s="104">
        <f>I13+Purchase!I13-Sales!I13</f>
        <v>20</v>
      </c>
      <c r="J14" s="104">
        <f>J13+Purchase!J13-Sales!J13</f>
        <v>48</v>
      </c>
      <c r="K14" s="104">
        <f>K13+Purchase!K13-Sales!K13</f>
        <v>66</v>
      </c>
      <c r="L14" s="106">
        <f t="shared" si="0"/>
        <v>574</v>
      </c>
      <c r="M14" s="107">
        <f t="shared" si="1"/>
        <v>57.4</v>
      </c>
      <c r="N14" s="174">
        <v>45394</v>
      </c>
    </row>
    <row r="15" spans="1:14">
      <c r="A15" s="174">
        <v>45395</v>
      </c>
      <c r="B15" s="103">
        <f>B14+Purchase!B14-Sales!B14</f>
        <v>171</v>
      </c>
      <c r="C15" s="104">
        <f>C14+Purchase!C14-Sales!C14</f>
        <v>45</v>
      </c>
      <c r="D15" s="104">
        <f>D14+Purchase!D14-Sales!D14</f>
        <v>1</v>
      </c>
      <c r="E15" s="104">
        <f>E14+Purchase!E14-Sales!E14</f>
        <v>75</v>
      </c>
      <c r="F15" s="104">
        <f>F14+Purchase!F14-Sales!F14</f>
        <v>59</v>
      </c>
      <c r="G15" s="104">
        <f>G14+Purchase!G14-Sales!G14</f>
        <v>41</v>
      </c>
      <c r="H15" s="104">
        <f>H14+Purchase!H14-Sales!H14</f>
        <v>5</v>
      </c>
      <c r="I15" s="104">
        <f>I14+Purchase!I14-Sales!I14</f>
        <v>17</v>
      </c>
      <c r="J15" s="104">
        <f>J14+Purchase!J14-Sales!J14</f>
        <v>45</v>
      </c>
      <c r="K15" s="104">
        <f>K14+Purchase!K14-Sales!K14</f>
        <v>64</v>
      </c>
      <c r="L15" s="106">
        <f t="shared" si="0"/>
        <v>523</v>
      </c>
      <c r="M15" s="107">
        <f t="shared" si="1"/>
        <v>52.3</v>
      </c>
      <c r="N15" s="174">
        <v>45395</v>
      </c>
    </row>
    <row r="16" spans="1:14">
      <c r="A16" s="174">
        <v>45396</v>
      </c>
      <c r="B16" s="103">
        <f>B15+Purchase!B15-Sales!B15</f>
        <v>148</v>
      </c>
      <c r="C16" s="104">
        <f>C15+Purchase!C15-Sales!C15</f>
        <v>38</v>
      </c>
      <c r="D16" s="104">
        <f>D15+Purchase!D15-Sales!D15</f>
        <v>96</v>
      </c>
      <c r="E16" s="104">
        <f>E15+Purchase!E15-Sales!E15</f>
        <v>74</v>
      </c>
      <c r="F16" s="104">
        <f>F15+Purchase!F15-Sales!F15</f>
        <v>58</v>
      </c>
      <c r="G16" s="104">
        <f>G15+Purchase!G15-Sales!G15</f>
        <v>38</v>
      </c>
      <c r="H16" s="104">
        <f>H15+Purchase!H15-Sales!H15</f>
        <v>4</v>
      </c>
      <c r="I16" s="104">
        <f>I15+Purchase!I15-Sales!I15</f>
        <v>16</v>
      </c>
      <c r="J16" s="104">
        <f>J15+Purchase!J15-Sales!J15</f>
        <v>44</v>
      </c>
      <c r="K16" s="104">
        <f>K15+Purchase!K15-Sales!K15</f>
        <v>62</v>
      </c>
      <c r="L16" s="106">
        <f t="shared" si="0"/>
        <v>578</v>
      </c>
      <c r="M16" s="107">
        <f t="shared" si="1"/>
        <v>57.8</v>
      </c>
      <c r="N16" s="174">
        <v>45396</v>
      </c>
    </row>
    <row r="17" spans="1:14">
      <c r="A17" s="174">
        <v>45397</v>
      </c>
      <c r="B17" s="103">
        <f>B16+Purchase!B16-Sales!B16</f>
        <v>122</v>
      </c>
      <c r="C17" s="104">
        <f>C16+Purchase!C16-Sales!C16</f>
        <v>31</v>
      </c>
      <c r="D17" s="104">
        <f>D16+Purchase!D16-Sales!D16</f>
        <v>92</v>
      </c>
      <c r="E17" s="104">
        <f>E16+Purchase!E16-Sales!E16</f>
        <v>72</v>
      </c>
      <c r="F17" s="104">
        <f>F16+Purchase!F16-Sales!F16</f>
        <v>56</v>
      </c>
      <c r="G17" s="104">
        <f>G16+Purchase!G16-Sales!G16</f>
        <v>37</v>
      </c>
      <c r="H17" s="104">
        <f>H16+Purchase!H16-Sales!H16</f>
        <v>63</v>
      </c>
      <c r="I17" s="104">
        <f>I16+Purchase!I16-Sales!I16</f>
        <v>15</v>
      </c>
      <c r="J17" s="104">
        <f>J16+Purchase!J16-Sales!J16</f>
        <v>102</v>
      </c>
      <c r="K17" s="104">
        <f>K16+Purchase!K16-Sales!K16</f>
        <v>60</v>
      </c>
      <c r="L17" s="106">
        <f t="shared" si="0"/>
        <v>650</v>
      </c>
      <c r="M17" s="107">
        <f t="shared" si="1"/>
        <v>65</v>
      </c>
      <c r="N17" s="174">
        <v>45397</v>
      </c>
    </row>
    <row r="18" spans="1:14">
      <c r="A18" s="174">
        <v>45398</v>
      </c>
      <c r="B18" s="103">
        <f>B17+Purchase!B17-Sales!B17</f>
        <v>121</v>
      </c>
      <c r="C18" s="104">
        <f>C17+Purchase!C17-Sales!C17</f>
        <v>19</v>
      </c>
      <c r="D18" s="104">
        <f>D17+Purchase!D17-Sales!D17</f>
        <v>86</v>
      </c>
      <c r="E18" s="104">
        <f>E17+Purchase!E17-Sales!E17</f>
        <v>70</v>
      </c>
      <c r="F18" s="104">
        <f>F17+Purchase!F17-Sales!F17</f>
        <v>54</v>
      </c>
      <c r="G18" s="104">
        <f>G17+Purchase!G17-Sales!G17</f>
        <v>36</v>
      </c>
      <c r="H18" s="104">
        <f>H17+Purchase!H17-Sales!H17</f>
        <v>62</v>
      </c>
      <c r="I18" s="104">
        <f>I17+Purchase!I17-Sales!I17</f>
        <v>14</v>
      </c>
      <c r="J18" s="104">
        <f>J17+Purchase!J17-Sales!J17</f>
        <v>100</v>
      </c>
      <c r="K18" s="104">
        <f>K17+Purchase!K17-Sales!K17</f>
        <v>59</v>
      </c>
      <c r="L18" s="106">
        <f t="shared" si="0"/>
        <v>621</v>
      </c>
      <c r="M18" s="107">
        <f t="shared" si="1"/>
        <v>62.1</v>
      </c>
      <c r="N18" s="174">
        <v>45398</v>
      </c>
    </row>
    <row r="19" spans="1:14">
      <c r="A19" s="174">
        <v>45399</v>
      </c>
      <c r="B19" s="103">
        <f>B18+Purchase!B18-Sales!B18</f>
        <v>118</v>
      </c>
      <c r="C19" s="104">
        <f>C18+Purchase!C18-Sales!C18</f>
        <v>18</v>
      </c>
      <c r="D19" s="104">
        <f>D18+Purchase!D18-Sales!D18</f>
        <v>85</v>
      </c>
      <c r="E19" s="104">
        <f>E18+Purchase!E18-Sales!E18</f>
        <v>67</v>
      </c>
      <c r="F19" s="104">
        <f>F18+Purchase!F18-Sales!F18</f>
        <v>51</v>
      </c>
      <c r="G19" s="104">
        <f>G18+Purchase!G18-Sales!G18</f>
        <v>35</v>
      </c>
      <c r="H19" s="104">
        <f>H18+Purchase!H18-Sales!H18</f>
        <v>60</v>
      </c>
      <c r="I19" s="104">
        <f>I18+Purchase!I18-Sales!I18</f>
        <v>12</v>
      </c>
      <c r="J19" s="104">
        <f>J18+Purchase!J18-Sales!J18</f>
        <v>96</v>
      </c>
      <c r="K19" s="104">
        <f>K18+Purchase!K18-Sales!K18</f>
        <v>58</v>
      </c>
      <c r="L19" s="106">
        <f t="shared" si="0"/>
        <v>600</v>
      </c>
      <c r="M19" s="107">
        <f t="shared" si="1"/>
        <v>60</v>
      </c>
      <c r="N19" s="174">
        <v>45399</v>
      </c>
    </row>
    <row r="20" spans="1:14">
      <c r="A20" s="174">
        <v>45400</v>
      </c>
      <c r="B20" s="103">
        <f>B19+Purchase!B19-Sales!B19</f>
        <v>111</v>
      </c>
      <c r="C20" s="104">
        <f>C19+Purchase!C19-Sales!C19</f>
        <v>14</v>
      </c>
      <c r="D20" s="104">
        <f>D19+Purchase!D19-Sales!D19</f>
        <v>81</v>
      </c>
      <c r="E20" s="104">
        <f>E19+Purchase!E19-Sales!E19</f>
        <v>66</v>
      </c>
      <c r="F20" s="104">
        <f>F19+Purchase!F19-Sales!F19</f>
        <v>50</v>
      </c>
      <c r="G20" s="104">
        <f>G19+Purchase!G19-Sales!G19</f>
        <v>33</v>
      </c>
      <c r="H20" s="104">
        <f>H19+Purchase!H19-Sales!H19</f>
        <v>59</v>
      </c>
      <c r="I20" s="104">
        <f>I19+Purchase!I19-Sales!I19</f>
        <v>11</v>
      </c>
      <c r="J20" s="104">
        <f>J19+Purchase!J19-Sales!J19</f>
        <v>93</v>
      </c>
      <c r="K20" s="104">
        <f>K19+Purchase!K19-Sales!K19</f>
        <v>56</v>
      </c>
      <c r="L20" s="106">
        <f t="shared" si="0"/>
        <v>574</v>
      </c>
      <c r="M20" s="107">
        <f t="shared" si="1"/>
        <v>57.4</v>
      </c>
      <c r="N20" s="174">
        <v>45400</v>
      </c>
    </row>
    <row r="21" spans="1:14">
      <c r="A21" s="174">
        <v>45401</v>
      </c>
      <c r="B21" s="103">
        <f>B20+Purchase!B20-Sales!B20</f>
        <v>348</v>
      </c>
      <c r="C21" s="104">
        <f>C20+Purchase!C20-Sales!C20</f>
        <v>280</v>
      </c>
      <c r="D21" s="104">
        <f>D20+Purchase!D20-Sales!D20</f>
        <v>74</v>
      </c>
      <c r="E21" s="104">
        <f>E20+Purchase!E20-Sales!E20</f>
        <v>64</v>
      </c>
      <c r="F21" s="104">
        <f>F20+Purchase!F20-Sales!F20</f>
        <v>49</v>
      </c>
      <c r="G21" s="104">
        <f>G20+Purchase!G20-Sales!G20</f>
        <v>32</v>
      </c>
      <c r="H21" s="104">
        <f>H20+Purchase!H20-Sales!H20</f>
        <v>55</v>
      </c>
      <c r="I21" s="104">
        <f>I20+Purchase!I20-Sales!I20</f>
        <v>10</v>
      </c>
      <c r="J21" s="104">
        <f>J20+Purchase!J20-Sales!J20</f>
        <v>91</v>
      </c>
      <c r="K21" s="104">
        <f>K20+Purchase!K20-Sales!K20</f>
        <v>53</v>
      </c>
      <c r="L21" s="106">
        <f t="shared" si="0"/>
        <v>1056</v>
      </c>
      <c r="M21" s="107">
        <f t="shared" si="1"/>
        <v>105.6</v>
      </c>
      <c r="N21" s="174">
        <v>45401</v>
      </c>
    </row>
    <row r="22" spans="1:14">
      <c r="A22" s="174">
        <v>45402</v>
      </c>
      <c r="B22" s="103">
        <f>B21+Purchase!B21-Sales!B21</f>
        <v>329</v>
      </c>
      <c r="C22" s="104">
        <f>C21+Purchase!C21-Sales!C21</f>
        <v>272</v>
      </c>
      <c r="D22" s="104">
        <f>D21+Purchase!D21-Sales!D21</f>
        <v>71</v>
      </c>
      <c r="E22" s="104">
        <f>E21+Purchase!E21-Sales!E21</f>
        <v>63</v>
      </c>
      <c r="F22" s="104">
        <f>F21+Purchase!F21-Sales!F21</f>
        <v>48</v>
      </c>
      <c r="G22" s="104">
        <f>G21+Purchase!G21-Sales!G21</f>
        <v>28</v>
      </c>
      <c r="H22" s="104">
        <f>H21+Purchase!H21-Sales!H21</f>
        <v>53</v>
      </c>
      <c r="I22" s="104">
        <f>I21+Purchase!I21-Sales!I21</f>
        <v>9</v>
      </c>
      <c r="J22" s="104">
        <f>J21+Purchase!J21-Sales!J21</f>
        <v>89</v>
      </c>
      <c r="K22" s="104">
        <f>K21+Purchase!K21-Sales!K21</f>
        <v>52</v>
      </c>
      <c r="L22" s="106">
        <f t="shared" si="0"/>
        <v>1014</v>
      </c>
      <c r="M22" s="107">
        <f t="shared" si="1"/>
        <v>101.4</v>
      </c>
      <c r="N22" s="174">
        <v>45402</v>
      </c>
    </row>
    <row r="23" spans="1:14">
      <c r="A23" s="174">
        <v>45403</v>
      </c>
      <c r="B23" s="103">
        <f>B22+Purchase!B22-Sales!B22</f>
        <v>317</v>
      </c>
      <c r="C23" s="104">
        <f>C22+Purchase!C22-Sales!C22</f>
        <v>257</v>
      </c>
      <c r="D23" s="104">
        <f>D22+Purchase!D22-Sales!D22</f>
        <v>65</v>
      </c>
      <c r="E23" s="104">
        <f>E22+Purchase!E22-Sales!E22</f>
        <v>61</v>
      </c>
      <c r="F23" s="104">
        <f>F22+Purchase!F22-Sales!F22</f>
        <v>46</v>
      </c>
      <c r="G23" s="104">
        <f>G22+Purchase!G22-Sales!G22</f>
        <v>26</v>
      </c>
      <c r="H23" s="104">
        <f>H22+Purchase!H22-Sales!H22</f>
        <v>52</v>
      </c>
      <c r="I23" s="104">
        <f>I22+Purchase!I22-Sales!I22</f>
        <v>7</v>
      </c>
      <c r="J23" s="104">
        <f>J22+Purchase!J22-Sales!J22</f>
        <v>88</v>
      </c>
      <c r="K23" s="104">
        <f>K22+Purchase!K22-Sales!K22</f>
        <v>50</v>
      </c>
      <c r="L23" s="106">
        <f t="shared" si="0"/>
        <v>969</v>
      </c>
      <c r="M23" s="107">
        <f t="shared" si="1"/>
        <v>96.9</v>
      </c>
      <c r="N23" s="174">
        <v>45403</v>
      </c>
    </row>
    <row r="24" spans="1:14">
      <c r="A24" s="174">
        <v>45404</v>
      </c>
      <c r="B24" s="103">
        <f>B23+Purchase!B23-Sales!B23</f>
        <v>312</v>
      </c>
      <c r="C24" s="104">
        <f>C23+Purchase!C23-Sales!C23</f>
        <v>252</v>
      </c>
      <c r="D24" s="104">
        <f>D23+Purchase!D23-Sales!D23</f>
        <v>63</v>
      </c>
      <c r="E24" s="104">
        <f>E23+Purchase!E23-Sales!E23</f>
        <v>60</v>
      </c>
      <c r="F24" s="104">
        <f>F23+Purchase!F23-Sales!F23</f>
        <v>45</v>
      </c>
      <c r="G24" s="104">
        <f>G23+Purchase!G23-Sales!G23</f>
        <v>25</v>
      </c>
      <c r="H24" s="104">
        <f>H23+Purchase!H23-Sales!H23</f>
        <v>50</v>
      </c>
      <c r="I24" s="104">
        <f>I23+Purchase!I23-Sales!I23</f>
        <v>6</v>
      </c>
      <c r="J24" s="104">
        <f>J23+Purchase!J23-Sales!J23</f>
        <v>85</v>
      </c>
      <c r="K24" s="104">
        <f>K23+Purchase!K23-Sales!K23</f>
        <v>49</v>
      </c>
      <c r="L24" s="106">
        <f t="shared" si="0"/>
        <v>947</v>
      </c>
      <c r="M24" s="107">
        <f t="shared" si="1"/>
        <v>94.7</v>
      </c>
      <c r="N24" s="174">
        <v>45404</v>
      </c>
    </row>
    <row r="25" spans="1:14">
      <c r="A25" s="174">
        <v>45405</v>
      </c>
      <c r="B25" s="103">
        <f>B24+Purchase!B24-Sales!B24</f>
        <v>307</v>
      </c>
      <c r="C25" s="104">
        <f>C24+Purchase!C24-Sales!C24</f>
        <v>243</v>
      </c>
      <c r="D25" s="104">
        <f>D24+Purchase!D24-Sales!D24</f>
        <v>61</v>
      </c>
      <c r="E25" s="104">
        <f>E24+Purchase!E24-Sales!E24</f>
        <v>59</v>
      </c>
      <c r="F25" s="104">
        <f>F24+Purchase!F24-Sales!F24</f>
        <v>44</v>
      </c>
      <c r="G25" s="104">
        <f>G24+Purchase!G24-Sales!G24</f>
        <v>23</v>
      </c>
      <c r="H25" s="104">
        <f>H24+Purchase!H24-Sales!H24</f>
        <v>49</v>
      </c>
      <c r="I25" s="104">
        <f>I24+Purchase!I24-Sales!I24</f>
        <v>2</v>
      </c>
      <c r="J25" s="104">
        <f>J24+Purchase!J24-Sales!J24</f>
        <v>84</v>
      </c>
      <c r="K25" s="104">
        <f>K24+Purchase!K24-Sales!K24</f>
        <v>48</v>
      </c>
      <c r="L25" s="106">
        <f t="shared" si="0"/>
        <v>920</v>
      </c>
      <c r="M25" s="107">
        <f t="shared" si="1"/>
        <v>92</v>
      </c>
      <c r="N25" s="174">
        <v>45405</v>
      </c>
    </row>
    <row r="26" spans="1:14">
      <c r="A26" s="174">
        <v>45406</v>
      </c>
      <c r="B26" s="103">
        <f>B25+Purchase!B25-Sales!B25</f>
        <v>300</v>
      </c>
      <c r="C26" s="104">
        <f>C25+Purchase!C25-Sales!C25</f>
        <v>231</v>
      </c>
      <c r="D26" s="104">
        <f>D25+Purchase!D25-Sales!D25</f>
        <v>59</v>
      </c>
      <c r="E26" s="104">
        <f>E25+Purchase!E25-Sales!E25</f>
        <v>57</v>
      </c>
      <c r="F26" s="104">
        <f>F25+Purchase!F25-Sales!F25</f>
        <v>42</v>
      </c>
      <c r="G26" s="104">
        <f>G25+Purchase!G25-Sales!G25</f>
        <v>22</v>
      </c>
      <c r="H26" s="104">
        <f>H25+Purchase!H25-Sales!H25</f>
        <v>48</v>
      </c>
      <c r="I26" s="104">
        <f>I25+Purchase!I25-Sales!I25</f>
        <v>75</v>
      </c>
      <c r="J26" s="104">
        <f>J25+Purchase!J25-Sales!J25</f>
        <v>81</v>
      </c>
      <c r="K26" s="104">
        <f>K25+Purchase!K25-Sales!K25</f>
        <v>47</v>
      </c>
      <c r="L26" s="106">
        <f t="shared" si="0"/>
        <v>962</v>
      </c>
      <c r="M26" s="107">
        <f t="shared" si="1"/>
        <v>96.2</v>
      </c>
      <c r="N26" s="174">
        <v>45406</v>
      </c>
    </row>
    <row r="27" spans="1:14">
      <c r="A27" s="174">
        <v>45407</v>
      </c>
      <c r="B27" s="103">
        <f>B26+Purchase!B26-Sales!B26</f>
        <v>289</v>
      </c>
      <c r="C27" s="104">
        <f>C26+Purchase!C26-Sales!C26</f>
        <v>210</v>
      </c>
      <c r="D27" s="104">
        <f>D26+Purchase!D26-Sales!D26</f>
        <v>54</v>
      </c>
      <c r="E27" s="104">
        <f>E26+Purchase!E26-Sales!E26</f>
        <v>55</v>
      </c>
      <c r="F27" s="104">
        <f>F26+Purchase!F26-Sales!F26</f>
        <v>40</v>
      </c>
      <c r="G27" s="104">
        <f>G26+Purchase!G26-Sales!G26</f>
        <v>21</v>
      </c>
      <c r="H27" s="104">
        <f>H26+Purchase!H26-Sales!H26</f>
        <v>47</v>
      </c>
      <c r="I27" s="104">
        <f>I26+Purchase!I26-Sales!I26</f>
        <v>74</v>
      </c>
      <c r="J27" s="104">
        <f>J26+Purchase!J26-Sales!J26</f>
        <v>78</v>
      </c>
      <c r="K27" s="104">
        <f>K26+Purchase!K26-Sales!K26</f>
        <v>46</v>
      </c>
      <c r="L27" s="106">
        <f t="shared" si="0"/>
        <v>914</v>
      </c>
      <c r="M27" s="107">
        <f t="shared" si="1"/>
        <v>91.4</v>
      </c>
      <c r="N27" s="174">
        <v>45407</v>
      </c>
    </row>
    <row r="28" spans="1:14">
      <c r="A28" s="174">
        <v>45408</v>
      </c>
      <c r="B28" s="103">
        <f>B27+Purchase!B27-Sales!B27</f>
        <v>277</v>
      </c>
      <c r="C28" s="104">
        <f>C27+Purchase!C27-Sales!C27</f>
        <v>209</v>
      </c>
      <c r="D28" s="104">
        <f>D27+Purchase!D27-Sales!D27</f>
        <v>50</v>
      </c>
      <c r="E28" s="104">
        <f>E27+Purchase!E27-Sales!E27</f>
        <v>52</v>
      </c>
      <c r="F28" s="104">
        <f>F27+Purchase!F27-Sales!F27</f>
        <v>37</v>
      </c>
      <c r="G28" s="104">
        <f>G27+Purchase!G27-Sales!G27</f>
        <v>40</v>
      </c>
      <c r="H28" s="104">
        <f>H27+Purchase!H27-Sales!H27</f>
        <v>45</v>
      </c>
      <c r="I28" s="104">
        <f>I27+Purchase!I27-Sales!I27</f>
        <v>72</v>
      </c>
      <c r="J28" s="104">
        <f>J27+Purchase!J27-Sales!J27</f>
        <v>76</v>
      </c>
      <c r="K28" s="104">
        <f>K27+Purchase!K27-Sales!K27</f>
        <v>44</v>
      </c>
      <c r="L28" s="106">
        <f t="shared" si="0"/>
        <v>902</v>
      </c>
      <c r="M28" s="107">
        <f t="shared" si="1"/>
        <v>90.2</v>
      </c>
      <c r="N28" s="174">
        <v>45408</v>
      </c>
    </row>
    <row r="29" spans="1:14">
      <c r="A29" s="174">
        <v>45409</v>
      </c>
      <c r="B29" s="103">
        <f>B28+Purchase!B28-Sales!B28</f>
        <v>257</v>
      </c>
      <c r="C29" s="104">
        <f>C28+Purchase!C28-Sales!C28</f>
        <v>204</v>
      </c>
      <c r="D29" s="104">
        <f>D28+Purchase!D28-Sales!D28</f>
        <v>44</v>
      </c>
      <c r="E29" s="104">
        <f>E28+Purchase!E28-Sales!E28</f>
        <v>51</v>
      </c>
      <c r="F29" s="104">
        <f>F28+Purchase!F28-Sales!F28</f>
        <v>36</v>
      </c>
      <c r="G29" s="104">
        <f>G28+Purchase!G28-Sales!G28</f>
        <v>38</v>
      </c>
      <c r="H29" s="104">
        <f>H28+Purchase!H28-Sales!H28</f>
        <v>44</v>
      </c>
      <c r="I29" s="104">
        <f>I28+Purchase!I28-Sales!I28</f>
        <v>71</v>
      </c>
      <c r="J29" s="104">
        <f>J28+Purchase!J28-Sales!J28</f>
        <v>70</v>
      </c>
      <c r="K29" s="104">
        <f>K28+Purchase!K28-Sales!K28</f>
        <v>41</v>
      </c>
      <c r="L29" s="106">
        <f t="shared" si="0"/>
        <v>856</v>
      </c>
      <c r="M29" s="107">
        <f t="shared" si="1"/>
        <v>85.6</v>
      </c>
      <c r="N29" s="174">
        <v>45409</v>
      </c>
    </row>
    <row r="30" spans="1:14">
      <c r="A30" s="174">
        <v>45410</v>
      </c>
      <c r="B30" s="103">
        <f>B29+Purchase!B29-Sales!B29</f>
        <v>240</v>
      </c>
      <c r="C30" s="104">
        <f>C29+Purchase!C29-Sales!C29</f>
        <v>194</v>
      </c>
      <c r="D30" s="104">
        <f>D29+Purchase!D29-Sales!D29</f>
        <v>43</v>
      </c>
      <c r="E30" s="104">
        <f>E29+Purchase!E29-Sales!E29</f>
        <v>50</v>
      </c>
      <c r="F30" s="104">
        <f>F29+Purchase!F29-Sales!F29</f>
        <v>34</v>
      </c>
      <c r="G30" s="104">
        <f>G29+Purchase!G29-Sales!G29</f>
        <v>37</v>
      </c>
      <c r="H30" s="104">
        <f>H29+Purchase!H29-Sales!H29</f>
        <v>43</v>
      </c>
      <c r="I30" s="104">
        <f>I29+Purchase!I29-Sales!I29</f>
        <v>70</v>
      </c>
      <c r="J30" s="104">
        <f>J29+Purchase!J29-Sales!J29</f>
        <v>65</v>
      </c>
      <c r="K30" s="104">
        <f>K29+Purchase!K29-Sales!K29</f>
        <v>40</v>
      </c>
      <c r="L30" s="106">
        <f t="shared" si="0"/>
        <v>816</v>
      </c>
      <c r="M30" s="107">
        <f t="shared" si="1"/>
        <v>81.599999999999994</v>
      </c>
      <c r="N30" s="174">
        <v>45410</v>
      </c>
    </row>
    <row r="31" spans="1:14">
      <c r="A31" s="174">
        <v>45411</v>
      </c>
      <c r="B31" s="103">
        <f>B30+Purchase!B30-Sales!B30</f>
        <v>218</v>
      </c>
      <c r="C31" s="104">
        <f>C30+Purchase!C30-Sales!C30</f>
        <v>184</v>
      </c>
      <c r="D31" s="104">
        <f>D30+Purchase!D30-Sales!D30</f>
        <v>39</v>
      </c>
      <c r="E31" s="104">
        <f>E30+Purchase!E30-Sales!E30</f>
        <v>49</v>
      </c>
      <c r="F31" s="104">
        <f>F30+Purchase!F30-Sales!F30</f>
        <v>32</v>
      </c>
      <c r="G31" s="104">
        <f>G30+Purchase!G30-Sales!G30</f>
        <v>36</v>
      </c>
      <c r="H31" s="104">
        <f>H30+Purchase!H30-Sales!H30</f>
        <v>41</v>
      </c>
      <c r="I31" s="104">
        <f>I30+Purchase!I30-Sales!I30</f>
        <v>69</v>
      </c>
      <c r="J31" s="104">
        <f>J30+Purchase!J30-Sales!J30</f>
        <v>61</v>
      </c>
      <c r="K31" s="104">
        <f>K30+Purchase!K30-Sales!K30</f>
        <v>39</v>
      </c>
      <c r="L31" s="106">
        <f t="shared" si="0"/>
        <v>768</v>
      </c>
      <c r="M31" s="107">
        <f t="shared" si="1"/>
        <v>76.8</v>
      </c>
      <c r="N31" s="174">
        <v>45411</v>
      </c>
    </row>
    <row r="32" spans="1:14">
      <c r="A32" s="174">
        <v>45412</v>
      </c>
      <c r="B32" s="103">
        <f>B31+Purchase!B31-Sales!B31</f>
        <v>208</v>
      </c>
      <c r="C32" s="104">
        <f>C31+Purchase!C31-Sales!C31</f>
        <v>174</v>
      </c>
      <c r="D32" s="104">
        <f>D31+Purchase!D31-Sales!D31</f>
        <v>32</v>
      </c>
      <c r="E32" s="104">
        <f>E31+Purchase!E31-Sales!E31</f>
        <v>47</v>
      </c>
      <c r="F32" s="104">
        <f>F31+Purchase!F31-Sales!F31</f>
        <v>29</v>
      </c>
      <c r="G32" s="104">
        <f>G31+Purchase!G31-Sales!G31</f>
        <v>34</v>
      </c>
      <c r="H32" s="104">
        <f>H31+Purchase!H31-Sales!H31</f>
        <v>39</v>
      </c>
      <c r="I32" s="104">
        <f>I31+Purchase!I31-Sales!I31</f>
        <v>67</v>
      </c>
      <c r="J32" s="104">
        <f>J31+Purchase!J31-Sales!J31</f>
        <v>57</v>
      </c>
      <c r="K32" s="104">
        <f>K31+Purchase!K31-Sales!K31</f>
        <v>38</v>
      </c>
      <c r="L32" s="106">
        <f t="shared" si="0"/>
        <v>725</v>
      </c>
      <c r="M32" s="107">
        <f t="shared" si="1"/>
        <v>72.5</v>
      </c>
      <c r="N32" s="174">
        <v>45412</v>
      </c>
    </row>
    <row r="33" spans="1:14">
      <c r="A33" s="174">
        <v>45413</v>
      </c>
      <c r="B33" s="103">
        <f>B32+Purchase!B32-Sales!B32</f>
        <v>176</v>
      </c>
      <c r="C33" s="104">
        <f>C32+Purchase!C32-Sales!C32</f>
        <v>149</v>
      </c>
      <c r="D33" s="104">
        <f>D32+Purchase!D32-Sales!D32</f>
        <v>29</v>
      </c>
      <c r="E33" s="104">
        <f>E32+Purchase!E32-Sales!E32</f>
        <v>46</v>
      </c>
      <c r="F33" s="104">
        <f>F32+Purchase!F32-Sales!F32</f>
        <v>28</v>
      </c>
      <c r="G33" s="104">
        <f>G32+Purchase!G32-Sales!G32</f>
        <v>32</v>
      </c>
      <c r="H33" s="104">
        <f>H32+Purchase!H32-Sales!H32</f>
        <v>36</v>
      </c>
      <c r="I33" s="104">
        <f>I32+Purchase!I32-Sales!I32</f>
        <v>66</v>
      </c>
      <c r="J33" s="104">
        <f>J32+Purchase!J32-Sales!J32</f>
        <v>54</v>
      </c>
      <c r="K33" s="104">
        <f>K32+Purchase!K32-Sales!K32</f>
        <v>37</v>
      </c>
      <c r="L33" s="106">
        <f t="shared" si="0"/>
        <v>653</v>
      </c>
      <c r="M33" s="107">
        <f t="shared" si="1"/>
        <v>65.3</v>
      </c>
      <c r="N33" s="174">
        <v>45413</v>
      </c>
    </row>
    <row r="34" spans="1:14">
      <c r="A34" s="174">
        <v>45414</v>
      </c>
      <c r="B34" s="103">
        <f>B33+Purchase!B33-Sales!B33</f>
        <v>154</v>
      </c>
      <c r="C34" s="104">
        <f>C33+Purchase!C33-Sales!C33</f>
        <v>134</v>
      </c>
      <c r="D34" s="104">
        <f>D33+Purchase!D33-Sales!D33</f>
        <v>23</v>
      </c>
      <c r="E34" s="104">
        <f>E33+Purchase!E33-Sales!E33</f>
        <v>45</v>
      </c>
      <c r="F34" s="104">
        <f>F33+Purchase!F33-Sales!F33</f>
        <v>27</v>
      </c>
      <c r="G34" s="104">
        <f>G33+Purchase!G33-Sales!G33</f>
        <v>29</v>
      </c>
      <c r="H34" s="104">
        <f>H33+Purchase!H33-Sales!H33</f>
        <v>35</v>
      </c>
      <c r="I34" s="104">
        <f>I33+Purchase!I33-Sales!I33</f>
        <v>65</v>
      </c>
      <c r="J34" s="104">
        <f>J33+Purchase!J33-Sales!J33</f>
        <v>48</v>
      </c>
      <c r="K34" s="104">
        <f>K33+Purchase!K33-Sales!K33</f>
        <v>34</v>
      </c>
      <c r="L34" s="106">
        <f t="shared" si="0"/>
        <v>594</v>
      </c>
      <c r="M34" s="107">
        <f t="shared" si="1"/>
        <v>59.4</v>
      </c>
      <c r="N34" s="174">
        <v>45414</v>
      </c>
    </row>
    <row r="35" spans="1:14">
      <c r="A35" s="174">
        <v>45415</v>
      </c>
      <c r="B35" s="103">
        <f>B34+Purchase!B34-Sales!B34</f>
        <v>139</v>
      </c>
      <c r="C35" s="104">
        <f>C34+Purchase!C34-Sales!C34</f>
        <v>122</v>
      </c>
      <c r="D35" s="104">
        <f>D34+Purchase!D34-Sales!D34</f>
        <v>22</v>
      </c>
      <c r="E35" s="104">
        <f>E34+Purchase!E34-Sales!E34</f>
        <v>43</v>
      </c>
      <c r="F35" s="104">
        <f>F34+Purchase!F34-Sales!F34</f>
        <v>26</v>
      </c>
      <c r="G35" s="104">
        <f>G34+Purchase!G34-Sales!G34</f>
        <v>28</v>
      </c>
      <c r="H35" s="104">
        <f>H34+Purchase!H34-Sales!H34</f>
        <v>34</v>
      </c>
      <c r="I35" s="104">
        <f>I34+Purchase!I34-Sales!I34</f>
        <v>63</v>
      </c>
      <c r="J35" s="104">
        <f>J34+Purchase!J34-Sales!J34</f>
        <v>46</v>
      </c>
      <c r="K35" s="104">
        <f>K34+Purchase!K34-Sales!K34</f>
        <v>32</v>
      </c>
      <c r="L35" s="106">
        <f t="shared" si="0"/>
        <v>555</v>
      </c>
      <c r="M35" s="107">
        <f t="shared" si="1"/>
        <v>55.5</v>
      </c>
      <c r="N35" s="174">
        <v>45415</v>
      </c>
    </row>
    <row r="36" spans="1:14">
      <c r="A36" s="174">
        <v>45416</v>
      </c>
      <c r="B36" s="103">
        <f>B35+Purchase!B35-Sales!B35</f>
        <v>131</v>
      </c>
      <c r="C36" s="104">
        <f>C35+Purchase!C35-Sales!C35</f>
        <v>121</v>
      </c>
      <c r="D36" s="104">
        <f>D35+Purchase!D35-Sales!D35</f>
        <v>20</v>
      </c>
      <c r="E36" s="104">
        <f>E35+Purchase!E35-Sales!E35</f>
        <v>41</v>
      </c>
      <c r="F36" s="104">
        <f>F35+Purchase!F35-Sales!F35</f>
        <v>24</v>
      </c>
      <c r="G36" s="104">
        <f>G35+Purchase!G35-Sales!G35</f>
        <v>57</v>
      </c>
      <c r="H36" s="104">
        <f>H35+Purchase!H35-Sales!H35</f>
        <v>33</v>
      </c>
      <c r="I36" s="104">
        <f>I35+Purchase!I35-Sales!I35</f>
        <v>62</v>
      </c>
      <c r="J36" s="104">
        <f>J35+Purchase!J35-Sales!J35</f>
        <v>45</v>
      </c>
      <c r="K36" s="104">
        <f>K35+Purchase!K35-Sales!K35</f>
        <v>30</v>
      </c>
      <c r="L36" s="106">
        <f t="shared" si="0"/>
        <v>564</v>
      </c>
      <c r="M36" s="107">
        <f t="shared" si="1"/>
        <v>56.4</v>
      </c>
      <c r="N36" s="174">
        <v>45416</v>
      </c>
    </row>
    <row r="37" spans="1:14">
      <c r="A37" s="174">
        <v>45417</v>
      </c>
      <c r="B37" s="103">
        <f>B36+Purchase!B36-Sales!B36</f>
        <v>125</v>
      </c>
      <c r="C37" s="104">
        <f>C36+Purchase!C36-Sales!C36</f>
        <v>117</v>
      </c>
      <c r="D37" s="104">
        <f>D36+Purchase!D36-Sales!D36</f>
        <v>16</v>
      </c>
      <c r="E37" s="104">
        <f>E36+Purchase!E36-Sales!E36</f>
        <v>38</v>
      </c>
      <c r="F37" s="104">
        <f>F36+Purchase!F36-Sales!F36</f>
        <v>23</v>
      </c>
      <c r="G37" s="104">
        <f>G36+Purchase!G36-Sales!G36</f>
        <v>56</v>
      </c>
      <c r="H37" s="104">
        <f>H36+Purchase!H36-Sales!H36</f>
        <v>31</v>
      </c>
      <c r="I37" s="104">
        <f>I36+Purchase!I36-Sales!I36</f>
        <v>60</v>
      </c>
      <c r="J37" s="104">
        <f>J36+Purchase!J36-Sales!J36</f>
        <v>41</v>
      </c>
      <c r="K37" s="104">
        <f>K36+Purchase!K36-Sales!K36</f>
        <v>28</v>
      </c>
      <c r="L37" s="106">
        <f t="shared" si="0"/>
        <v>535</v>
      </c>
      <c r="M37" s="107">
        <f t="shared" si="1"/>
        <v>53.5</v>
      </c>
      <c r="N37" s="174">
        <v>45417</v>
      </c>
    </row>
    <row r="38" spans="1:14">
      <c r="A38" s="174">
        <v>45418</v>
      </c>
      <c r="B38" s="103">
        <f>B37+Purchase!B37-Sales!B37</f>
        <v>117</v>
      </c>
      <c r="C38" s="104">
        <f>C37+Purchase!C37-Sales!C37</f>
        <v>108</v>
      </c>
      <c r="D38" s="104">
        <f>D37+Purchase!D37-Sales!D37</f>
        <v>9</v>
      </c>
      <c r="E38" s="104">
        <f>E37+Purchase!E37-Sales!E37</f>
        <v>37</v>
      </c>
      <c r="F38" s="104">
        <f>F37+Purchase!F37-Sales!F37</f>
        <v>22</v>
      </c>
      <c r="G38" s="104">
        <f>G37+Purchase!G37-Sales!G37</f>
        <v>54</v>
      </c>
      <c r="H38" s="104">
        <f>H37+Purchase!H37-Sales!H37</f>
        <v>30</v>
      </c>
      <c r="I38" s="104">
        <f>I37+Purchase!I37-Sales!I37</f>
        <v>59</v>
      </c>
      <c r="J38" s="104">
        <f>J37+Purchase!J37-Sales!J37</f>
        <v>37</v>
      </c>
      <c r="K38" s="104">
        <f>K37+Purchase!K37-Sales!K37</f>
        <v>26</v>
      </c>
      <c r="L38" s="106">
        <f t="shared" si="0"/>
        <v>499</v>
      </c>
      <c r="M38" s="107">
        <f t="shared" si="1"/>
        <v>49.9</v>
      </c>
      <c r="N38" s="174">
        <v>45418</v>
      </c>
    </row>
    <row r="39" spans="1:14">
      <c r="A39" s="174">
        <v>45419</v>
      </c>
      <c r="B39" s="103">
        <f>B38+Purchase!B38-Sales!B38</f>
        <v>113</v>
      </c>
      <c r="C39" s="104">
        <f>C38+Purchase!C38-Sales!C38</f>
        <v>100</v>
      </c>
      <c r="D39" s="104">
        <f>D38+Purchase!D38-Sales!D38</f>
        <v>6</v>
      </c>
      <c r="E39" s="104">
        <f>E38+Purchase!E38-Sales!E38</f>
        <v>35</v>
      </c>
      <c r="F39" s="104">
        <f>F38+Purchase!F38-Sales!F38</f>
        <v>20</v>
      </c>
      <c r="G39" s="104">
        <f>G38+Purchase!G38-Sales!G38</f>
        <v>53</v>
      </c>
      <c r="H39" s="104">
        <f>H38+Purchase!H38-Sales!H38</f>
        <v>26</v>
      </c>
      <c r="I39" s="104">
        <f>I38+Purchase!I38-Sales!I38</f>
        <v>55</v>
      </c>
      <c r="J39" s="104">
        <f>J38+Purchase!J38-Sales!J38</f>
        <v>35</v>
      </c>
      <c r="K39" s="104">
        <f>K38+Purchase!K38-Sales!K38</f>
        <v>25</v>
      </c>
      <c r="L39" s="106">
        <f t="shared" si="0"/>
        <v>468</v>
      </c>
      <c r="M39" s="107">
        <f t="shared" si="1"/>
        <v>46.8</v>
      </c>
      <c r="N39" s="174">
        <v>45419</v>
      </c>
    </row>
    <row r="40" spans="1:14">
      <c r="A40" s="174">
        <v>45420</v>
      </c>
      <c r="B40" s="103">
        <f>B39+Purchase!B39-Sales!B39</f>
        <v>98</v>
      </c>
      <c r="C40" s="104">
        <f>C39+Purchase!C39-Sales!C39</f>
        <v>85</v>
      </c>
      <c r="D40" s="104">
        <f>D39+Purchase!D39-Sales!D39</f>
        <v>0</v>
      </c>
      <c r="E40" s="104">
        <f>E39+Purchase!E39-Sales!E39</f>
        <v>32</v>
      </c>
      <c r="F40" s="104">
        <f>F39+Purchase!F39-Sales!F39</f>
        <v>18</v>
      </c>
      <c r="G40" s="104">
        <f>G39+Purchase!G39-Sales!G39</f>
        <v>49</v>
      </c>
      <c r="H40" s="104">
        <f>H39+Purchase!H39-Sales!H39</f>
        <v>24</v>
      </c>
      <c r="I40" s="104">
        <f>I39+Purchase!I39-Sales!I39</f>
        <v>53</v>
      </c>
      <c r="J40" s="104">
        <f>J39+Purchase!J39-Sales!J39</f>
        <v>33</v>
      </c>
      <c r="K40" s="104">
        <f>K39+Purchase!K39-Sales!K39</f>
        <v>24</v>
      </c>
      <c r="L40" s="106">
        <f t="shared" si="0"/>
        <v>416</v>
      </c>
      <c r="M40" s="107">
        <f t="shared" si="1"/>
        <v>41.6</v>
      </c>
      <c r="N40" s="174">
        <v>45420</v>
      </c>
    </row>
    <row r="41" spans="1:14">
      <c r="A41" s="174">
        <v>45421</v>
      </c>
      <c r="B41" s="103">
        <f>B40+Purchase!B40-Sales!B40</f>
        <v>72</v>
      </c>
      <c r="C41" s="104">
        <f>C40+Purchase!C40-Sales!C40</f>
        <v>275</v>
      </c>
      <c r="D41" s="104">
        <f>D40+Purchase!D40-Sales!D40</f>
        <v>98</v>
      </c>
      <c r="E41" s="104">
        <f>E40+Purchase!E40-Sales!E40</f>
        <v>28</v>
      </c>
      <c r="F41" s="104">
        <f>F40+Purchase!F40-Sales!F40</f>
        <v>15</v>
      </c>
      <c r="G41" s="104">
        <f>G40+Purchase!G40-Sales!G40</f>
        <v>47</v>
      </c>
      <c r="H41" s="104">
        <f>H40+Purchase!H40-Sales!H40</f>
        <v>23</v>
      </c>
      <c r="I41" s="104">
        <f>I40+Purchase!I40-Sales!I40</f>
        <v>52</v>
      </c>
      <c r="J41" s="104">
        <f>J40+Purchase!J40-Sales!J40</f>
        <v>32</v>
      </c>
      <c r="K41" s="104">
        <f>K40+Purchase!K40-Sales!K40</f>
        <v>22</v>
      </c>
      <c r="L41" s="106">
        <f t="shared" si="0"/>
        <v>664</v>
      </c>
      <c r="M41" s="107">
        <f t="shared" si="1"/>
        <v>66.400000000000006</v>
      </c>
      <c r="N41" s="174">
        <v>45421</v>
      </c>
    </row>
    <row r="42" spans="1:14">
      <c r="A42" s="174">
        <v>45422</v>
      </c>
      <c r="B42" s="103">
        <f>B41+Purchase!B41-Sales!B41</f>
        <v>68</v>
      </c>
      <c r="C42" s="104">
        <f>C41+Purchase!C41-Sales!C41</f>
        <v>254</v>
      </c>
      <c r="D42" s="104">
        <f>D41+Purchase!D41-Sales!D41</f>
        <v>95</v>
      </c>
      <c r="E42" s="104">
        <f>E41+Purchase!E41-Sales!E41</f>
        <v>26</v>
      </c>
      <c r="F42" s="104">
        <f>F41+Purchase!F41-Sales!F41</f>
        <v>14</v>
      </c>
      <c r="G42" s="104">
        <f>G41+Purchase!G41-Sales!G41</f>
        <v>46</v>
      </c>
      <c r="H42" s="104">
        <f>H41+Purchase!H41-Sales!H41</f>
        <v>21</v>
      </c>
      <c r="I42" s="104">
        <f>I41+Purchase!I41-Sales!I41</f>
        <v>50</v>
      </c>
      <c r="J42" s="104">
        <f>J41+Purchase!J41-Sales!J41</f>
        <v>29</v>
      </c>
      <c r="K42" s="104">
        <f>K41+Purchase!K41-Sales!K41</f>
        <v>19</v>
      </c>
      <c r="L42" s="106">
        <f t="shared" si="0"/>
        <v>622</v>
      </c>
      <c r="M42" s="107">
        <f t="shared" si="1"/>
        <v>62.2</v>
      </c>
      <c r="N42" s="174">
        <v>45422</v>
      </c>
    </row>
    <row r="43" spans="1:14">
      <c r="A43" s="174">
        <v>45423</v>
      </c>
      <c r="B43" s="103">
        <f>B42+Purchase!B42-Sales!B42</f>
        <v>61</v>
      </c>
      <c r="C43" s="104">
        <f>C42+Purchase!C42-Sales!C42</f>
        <v>246</v>
      </c>
      <c r="D43" s="104">
        <f>D42+Purchase!D42-Sales!D42</f>
        <v>94</v>
      </c>
      <c r="E43" s="104">
        <f>E42+Purchase!E42-Sales!E42</f>
        <v>104</v>
      </c>
      <c r="F43" s="104">
        <f>F42+Purchase!F42-Sales!F42</f>
        <v>92</v>
      </c>
      <c r="G43" s="104">
        <f>G42+Purchase!G42-Sales!G42</f>
        <v>44</v>
      </c>
      <c r="H43" s="104">
        <f>H42+Purchase!H42-Sales!H42</f>
        <v>20</v>
      </c>
      <c r="I43" s="104">
        <f>I42+Purchase!I42-Sales!I42</f>
        <v>49</v>
      </c>
      <c r="J43" s="104">
        <f>J42+Purchase!J42-Sales!J42</f>
        <v>24</v>
      </c>
      <c r="K43" s="104">
        <f>K42+Purchase!K42-Sales!K42</f>
        <v>18</v>
      </c>
      <c r="L43" s="106">
        <f t="shared" si="0"/>
        <v>752</v>
      </c>
      <c r="M43" s="107">
        <f t="shared" si="1"/>
        <v>75.2</v>
      </c>
      <c r="N43" s="174">
        <v>45423</v>
      </c>
    </row>
    <row r="44" spans="1:14">
      <c r="A44" s="174">
        <v>45424</v>
      </c>
      <c r="B44" s="103">
        <f>B43+Purchase!B43-Sales!B43</f>
        <v>45</v>
      </c>
      <c r="C44" s="104">
        <f>C43+Purchase!C43-Sales!C43</f>
        <v>241</v>
      </c>
      <c r="D44" s="104">
        <f>D43+Purchase!D43-Sales!D43</f>
        <v>92</v>
      </c>
      <c r="E44" s="104">
        <f>E43+Purchase!E43-Sales!E43</f>
        <v>101</v>
      </c>
      <c r="F44" s="104">
        <f>F43+Purchase!F43-Sales!F43</f>
        <v>90</v>
      </c>
      <c r="G44" s="104">
        <f>G43+Purchase!G43-Sales!G43</f>
        <v>43</v>
      </c>
      <c r="H44" s="104">
        <f>H43+Purchase!H43-Sales!H43</f>
        <v>19</v>
      </c>
      <c r="I44" s="104">
        <f>I43+Purchase!I43-Sales!I43</f>
        <v>48</v>
      </c>
      <c r="J44" s="104">
        <f>J43+Purchase!J43-Sales!J43</f>
        <v>21</v>
      </c>
      <c r="K44" s="104">
        <f>K43+Purchase!K43-Sales!K43</f>
        <v>17</v>
      </c>
      <c r="L44" s="106">
        <f t="shared" si="0"/>
        <v>717</v>
      </c>
      <c r="M44" s="107">
        <f t="shared" si="1"/>
        <v>71.7</v>
      </c>
      <c r="N44" s="174">
        <v>45424</v>
      </c>
    </row>
    <row r="45" spans="1:14">
      <c r="A45" s="174">
        <v>45425</v>
      </c>
      <c r="B45" s="103">
        <f>B44+Purchase!B44-Sales!B44</f>
        <v>41</v>
      </c>
      <c r="C45" s="104">
        <f>C44+Purchase!C44-Sales!C44</f>
        <v>240</v>
      </c>
      <c r="D45" s="104">
        <f>D44+Purchase!D44-Sales!D44</f>
        <v>88</v>
      </c>
      <c r="E45" s="104">
        <f>E44+Purchase!E44-Sales!E44</f>
        <v>100</v>
      </c>
      <c r="F45" s="104">
        <f>F44+Purchase!F44-Sales!F44</f>
        <v>87</v>
      </c>
      <c r="G45" s="104">
        <f>G44+Purchase!G44-Sales!G44</f>
        <v>42</v>
      </c>
      <c r="H45" s="104">
        <f>H44+Purchase!H44-Sales!H44</f>
        <v>18</v>
      </c>
      <c r="I45" s="104">
        <f>I44+Purchase!I44-Sales!I44</f>
        <v>47</v>
      </c>
      <c r="J45" s="104">
        <f>J44+Purchase!J44-Sales!J44</f>
        <v>17</v>
      </c>
      <c r="K45" s="104">
        <f>K44+Purchase!K44-Sales!K44</f>
        <v>16</v>
      </c>
      <c r="L45" s="106">
        <f t="shared" si="0"/>
        <v>696</v>
      </c>
      <c r="M45" s="107">
        <f t="shared" si="1"/>
        <v>69.599999999999994</v>
      </c>
      <c r="N45" s="174">
        <v>45425</v>
      </c>
    </row>
    <row r="46" spans="1:14">
      <c r="A46" s="174">
        <v>45426</v>
      </c>
      <c r="B46" s="103">
        <f>B45+Purchase!B45-Sales!B45</f>
        <v>36</v>
      </c>
      <c r="C46" s="104">
        <f>C45+Purchase!C45-Sales!C45</f>
        <v>230</v>
      </c>
      <c r="D46" s="104">
        <f>D45+Purchase!D45-Sales!D45</f>
        <v>87</v>
      </c>
      <c r="E46" s="104">
        <f>E45+Purchase!E45-Sales!E45</f>
        <v>98</v>
      </c>
      <c r="F46" s="104">
        <f>F45+Purchase!F45-Sales!F45</f>
        <v>86</v>
      </c>
      <c r="G46" s="104">
        <f>G45+Purchase!G45-Sales!G45</f>
        <v>41</v>
      </c>
      <c r="H46" s="104">
        <f>H45+Purchase!H45-Sales!H45</f>
        <v>76</v>
      </c>
      <c r="I46" s="104">
        <f>I45+Purchase!I45-Sales!I45</f>
        <v>45</v>
      </c>
      <c r="J46" s="104">
        <f>J45+Purchase!J45-Sales!J45</f>
        <v>64</v>
      </c>
      <c r="K46" s="104">
        <f>K45+Purchase!K45-Sales!K45</f>
        <v>14</v>
      </c>
      <c r="L46" s="106">
        <f t="shared" si="0"/>
        <v>777</v>
      </c>
      <c r="M46" s="107">
        <f t="shared" si="1"/>
        <v>77.7</v>
      </c>
      <c r="N46" s="174">
        <v>45426</v>
      </c>
    </row>
    <row r="47" spans="1:14">
      <c r="A47" s="174">
        <v>45427</v>
      </c>
      <c r="B47" s="103">
        <f>B46+Purchase!B46-Sales!B46</f>
        <v>31</v>
      </c>
      <c r="C47" s="104">
        <f>C46+Purchase!C46-Sales!C46</f>
        <v>225</v>
      </c>
      <c r="D47" s="104">
        <f>D46+Purchase!D46-Sales!D46</f>
        <v>86</v>
      </c>
      <c r="E47" s="104">
        <f>E46+Purchase!E46-Sales!E46</f>
        <v>95</v>
      </c>
      <c r="F47" s="104">
        <f>F46+Purchase!F46-Sales!F46</f>
        <v>85</v>
      </c>
      <c r="G47" s="104">
        <f>G46+Purchase!G46-Sales!G46</f>
        <v>39</v>
      </c>
      <c r="H47" s="104">
        <f>H46+Purchase!H46-Sales!H46</f>
        <v>75</v>
      </c>
      <c r="I47" s="104">
        <f>I46+Purchase!I46-Sales!I46</f>
        <v>44</v>
      </c>
      <c r="J47" s="104">
        <f>J46+Purchase!J46-Sales!J46</f>
        <v>62</v>
      </c>
      <c r="K47" s="104">
        <f>K46+Purchase!K46-Sales!K46</f>
        <v>11</v>
      </c>
      <c r="L47" s="106">
        <f t="shared" si="0"/>
        <v>753</v>
      </c>
      <c r="M47" s="107">
        <f t="shared" si="1"/>
        <v>75.3</v>
      </c>
      <c r="N47" s="174">
        <v>45427</v>
      </c>
    </row>
    <row r="48" spans="1:14">
      <c r="A48" s="174">
        <v>45428</v>
      </c>
      <c r="B48" s="103">
        <f>B47+Purchase!B47-Sales!B47</f>
        <v>29</v>
      </c>
      <c r="C48" s="104">
        <f>C47+Purchase!C47-Sales!C47</f>
        <v>215</v>
      </c>
      <c r="D48" s="104">
        <f>D47+Purchase!D47-Sales!D47</f>
        <v>83</v>
      </c>
      <c r="E48" s="104">
        <f>E47+Purchase!E47-Sales!E47</f>
        <v>91</v>
      </c>
      <c r="F48" s="104">
        <f>F47+Purchase!F47-Sales!F47</f>
        <v>84</v>
      </c>
      <c r="G48" s="104">
        <f>G47+Purchase!G47-Sales!G47</f>
        <v>38</v>
      </c>
      <c r="H48" s="104">
        <f>H47+Purchase!H47-Sales!H47</f>
        <v>74</v>
      </c>
      <c r="I48" s="104">
        <f>I47+Purchase!I47-Sales!I47</f>
        <v>43</v>
      </c>
      <c r="J48" s="104">
        <f>J47+Purchase!J47-Sales!J47</f>
        <v>60</v>
      </c>
      <c r="K48" s="104">
        <f>K47+Purchase!K47-Sales!K47</f>
        <v>90</v>
      </c>
      <c r="L48" s="106">
        <f t="shared" si="0"/>
        <v>807</v>
      </c>
      <c r="M48" s="107">
        <f t="shared" si="1"/>
        <v>80.7</v>
      </c>
      <c r="N48" s="174">
        <v>45428</v>
      </c>
    </row>
    <row r="49" spans="1:17">
      <c r="A49" s="174">
        <v>45429</v>
      </c>
      <c r="B49" s="103">
        <f>B48+Purchase!B48-Sales!B48</f>
        <v>21</v>
      </c>
      <c r="C49" s="104">
        <f>C48+Purchase!C48-Sales!C48</f>
        <v>214</v>
      </c>
      <c r="D49" s="104">
        <f>D48+Purchase!D48-Sales!D48</f>
        <v>78</v>
      </c>
      <c r="E49" s="104">
        <f>E48+Purchase!E48-Sales!E48</f>
        <v>90</v>
      </c>
      <c r="F49" s="104">
        <f>F48+Purchase!F48-Sales!F48</f>
        <v>82</v>
      </c>
      <c r="G49" s="104">
        <f>G48+Purchase!G48-Sales!G48</f>
        <v>37</v>
      </c>
      <c r="H49" s="104">
        <f>H48+Purchase!H48-Sales!H48</f>
        <v>72</v>
      </c>
      <c r="I49" s="104">
        <f>I48+Purchase!I48-Sales!I48</f>
        <v>41</v>
      </c>
      <c r="J49" s="104">
        <f>J48+Purchase!J48-Sales!J48</f>
        <v>57</v>
      </c>
      <c r="K49" s="104">
        <f>K48+Purchase!K48-Sales!K48</f>
        <v>89</v>
      </c>
      <c r="L49" s="106">
        <f t="shared" si="0"/>
        <v>781</v>
      </c>
      <c r="M49" s="107">
        <f t="shared" si="1"/>
        <v>78.099999999999994</v>
      </c>
      <c r="N49" s="174">
        <v>45429</v>
      </c>
    </row>
    <row r="50" spans="1:17">
      <c r="A50" s="174">
        <v>45430</v>
      </c>
      <c r="B50" s="103">
        <f>B49+Purchase!B49-Sales!B49</f>
        <v>15</v>
      </c>
      <c r="C50" s="104">
        <f>C49+Purchase!C49-Sales!C49</f>
        <v>209</v>
      </c>
      <c r="D50" s="104">
        <f>D49+Purchase!D49-Sales!D49</f>
        <v>74</v>
      </c>
      <c r="E50" s="104">
        <f>E49+Purchase!E49-Sales!E49</f>
        <v>86</v>
      </c>
      <c r="F50" s="104">
        <f>F49+Purchase!F49-Sales!F49</f>
        <v>81</v>
      </c>
      <c r="G50" s="104">
        <f>G49+Purchase!G49-Sales!G49</f>
        <v>35</v>
      </c>
      <c r="H50" s="104">
        <f>H49+Purchase!H49-Sales!H49</f>
        <v>70</v>
      </c>
      <c r="I50" s="104">
        <f>I49+Purchase!I49-Sales!I49</f>
        <v>40</v>
      </c>
      <c r="J50" s="104">
        <f>J49+Purchase!J49-Sales!J49</f>
        <v>53</v>
      </c>
      <c r="K50" s="104">
        <f>K49+Purchase!K49-Sales!K49</f>
        <v>88</v>
      </c>
      <c r="L50" s="106">
        <f t="shared" si="0"/>
        <v>751</v>
      </c>
      <c r="M50" s="107">
        <f t="shared" si="1"/>
        <v>75.099999999999994</v>
      </c>
      <c r="N50" s="174">
        <v>45430</v>
      </c>
    </row>
    <row r="51" spans="1:17">
      <c r="A51" s="174">
        <v>45431</v>
      </c>
      <c r="B51" s="103">
        <f>B50+Purchase!B50-Sales!B50</f>
        <v>332</v>
      </c>
      <c r="C51" s="104">
        <f>C50+Purchase!C50-Sales!C50</f>
        <v>205</v>
      </c>
      <c r="D51" s="104">
        <f>D50+Purchase!D50-Sales!D50</f>
        <v>72</v>
      </c>
      <c r="E51" s="104">
        <f>E50+Purchase!E50-Sales!E50</f>
        <v>84</v>
      </c>
      <c r="F51" s="104">
        <f>F50+Purchase!F50-Sales!F50</f>
        <v>80</v>
      </c>
      <c r="G51" s="104">
        <f>G50+Purchase!G50-Sales!G50</f>
        <v>33</v>
      </c>
      <c r="H51" s="104">
        <f>H50+Purchase!H50-Sales!H50</f>
        <v>67</v>
      </c>
      <c r="I51" s="104">
        <f>I50+Purchase!I50-Sales!I50</f>
        <v>38</v>
      </c>
      <c r="J51" s="104">
        <f>J50+Purchase!J50-Sales!J50</f>
        <v>48</v>
      </c>
      <c r="K51" s="104">
        <f>K50+Purchase!K50-Sales!K50</f>
        <v>87</v>
      </c>
      <c r="L51" s="106">
        <f t="shared" si="0"/>
        <v>1046</v>
      </c>
      <c r="M51" s="107">
        <f t="shared" si="1"/>
        <v>104.6</v>
      </c>
      <c r="N51" s="174">
        <v>45431</v>
      </c>
    </row>
    <row r="52" spans="1:17">
      <c r="A52" s="174">
        <v>45432</v>
      </c>
      <c r="B52" s="103">
        <f>B51+Purchase!B51-Sales!B51</f>
        <v>328</v>
      </c>
      <c r="C52" s="104">
        <f>C51+Purchase!C51-Sales!C51</f>
        <v>200</v>
      </c>
      <c r="D52" s="104">
        <f>D51+Purchase!D51-Sales!D51</f>
        <v>67</v>
      </c>
      <c r="E52" s="104">
        <f>E51+Purchase!E51-Sales!E51</f>
        <v>82</v>
      </c>
      <c r="F52" s="104">
        <f>F51+Purchase!F51-Sales!F51</f>
        <v>78</v>
      </c>
      <c r="G52" s="104">
        <f>G51+Purchase!G51-Sales!G51</f>
        <v>30</v>
      </c>
      <c r="H52" s="104">
        <f>H51+Purchase!H51-Sales!H51</f>
        <v>66</v>
      </c>
      <c r="I52" s="104">
        <f>I51+Purchase!I51-Sales!I51</f>
        <v>37</v>
      </c>
      <c r="J52" s="104">
        <f>J51+Purchase!J51-Sales!J51</f>
        <v>43</v>
      </c>
      <c r="K52" s="104">
        <f>K51+Purchase!K51-Sales!K51</f>
        <v>84</v>
      </c>
      <c r="L52" s="106">
        <f t="shared" si="0"/>
        <v>1015</v>
      </c>
      <c r="M52" s="107">
        <f t="shared" si="1"/>
        <v>101.5</v>
      </c>
      <c r="N52" s="174">
        <v>45432</v>
      </c>
    </row>
    <row r="53" spans="1:17">
      <c r="A53" s="174">
        <v>45433</v>
      </c>
      <c r="B53" s="103">
        <f>B52+Purchase!B52-Sales!B52</f>
        <v>313</v>
      </c>
      <c r="C53" s="104">
        <f>C52+Purchase!C52-Sales!C52</f>
        <v>185</v>
      </c>
      <c r="D53" s="104">
        <f>D52+Purchase!D52-Sales!D52</f>
        <v>63</v>
      </c>
      <c r="E53" s="104">
        <f>E52+Purchase!E52-Sales!E52</f>
        <v>79</v>
      </c>
      <c r="F53" s="104">
        <f>F52+Purchase!F52-Sales!F52</f>
        <v>76</v>
      </c>
      <c r="G53" s="104">
        <f>G52+Purchase!G52-Sales!G52</f>
        <v>29</v>
      </c>
      <c r="H53" s="104">
        <f>H52+Purchase!H52-Sales!H52</f>
        <v>65</v>
      </c>
      <c r="I53" s="104">
        <f>I52+Purchase!I52-Sales!I52</f>
        <v>33</v>
      </c>
      <c r="J53" s="104">
        <f>J52+Purchase!J52-Sales!J52</f>
        <v>41</v>
      </c>
      <c r="K53" s="104">
        <f>K52+Purchase!K52-Sales!K52</f>
        <v>82</v>
      </c>
      <c r="L53" s="106">
        <f t="shared" si="0"/>
        <v>966</v>
      </c>
      <c r="M53" s="107">
        <f t="shared" si="1"/>
        <v>96.6</v>
      </c>
      <c r="N53" s="174">
        <v>45433</v>
      </c>
    </row>
    <row r="54" spans="1:17">
      <c r="A54" s="174">
        <v>45434</v>
      </c>
      <c r="B54" s="103">
        <f>B53+Purchase!B53-Sales!B53</f>
        <v>287</v>
      </c>
      <c r="C54" s="104">
        <f>C53+Purchase!C53-Sales!C53</f>
        <v>176</v>
      </c>
      <c r="D54" s="104">
        <f>D53+Purchase!D53-Sales!D53</f>
        <v>57</v>
      </c>
      <c r="E54" s="104">
        <f>E53+Purchase!E53-Sales!E53</f>
        <v>78</v>
      </c>
      <c r="F54" s="104">
        <f>F53+Purchase!F53-Sales!F53</f>
        <v>73</v>
      </c>
      <c r="G54" s="104">
        <f>G53+Purchase!G53-Sales!G53</f>
        <v>68</v>
      </c>
      <c r="H54" s="104">
        <f>H53+Purchase!H53-Sales!H53</f>
        <v>64</v>
      </c>
      <c r="I54" s="104">
        <f>I53+Purchase!I53-Sales!I53</f>
        <v>31</v>
      </c>
      <c r="J54" s="104">
        <f>J53+Purchase!J53-Sales!J53</f>
        <v>40</v>
      </c>
      <c r="K54" s="104">
        <f>K53+Purchase!K53-Sales!K53</f>
        <v>80</v>
      </c>
      <c r="L54" s="106">
        <f t="shared" si="0"/>
        <v>954</v>
      </c>
      <c r="M54" s="107">
        <f t="shared" si="1"/>
        <v>95.4</v>
      </c>
      <c r="N54" s="174">
        <v>45434</v>
      </c>
    </row>
    <row r="55" spans="1:17">
      <c r="A55" s="174">
        <v>45435</v>
      </c>
      <c r="B55" s="103">
        <f>B54+Purchase!B54-Sales!B54</f>
        <v>283</v>
      </c>
      <c r="C55" s="104">
        <f>C54+Purchase!C54-Sales!C54</f>
        <v>170</v>
      </c>
      <c r="D55" s="104">
        <f>D54+Purchase!D54-Sales!D54</f>
        <v>50</v>
      </c>
      <c r="E55" s="104">
        <f>E54+Purchase!E54-Sales!E54</f>
        <v>76</v>
      </c>
      <c r="F55" s="104">
        <f>F54+Purchase!F54-Sales!F54</f>
        <v>72</v>
      </c>
      <c r="G55" s="104">
        <f>G54+Purchase!G54-Sales!G54</f>
        <v>67</v>
      </c>
      <c r="H55" s="104">
        <f>H54+Purchase!H54-Sales!H54</f>
        <v>62</v>
      </c>
      <c r="I55" s="104">
        <f>I54+Purchase!I54-Sales!I54</f>
        <v>30</v>
      </c>
      <c r="J55" s="104">
        <f>J54+Purchase!J54-Sales!J54</f>
        <v>37</v>
      </c>
      <c r="K55" s="104">
        <f>K54+Purchase!K54-Sales!K54</f>
        <v>78</v>
      </c>
      <c r="L55" s="106">
        <f t="shared" si="0"/>
        <v>925</v>
      </c>
      <c r="M55" s="107">
        <f t="shared" si="1"/>
        <v>92.5</v>
      </c>
      <c r="N55" s="174">
        <v>45435</v>
      </c>
    </row>
    <row r="56" spans="1:17">
      <c r="A56" s="174">
        <v>45436</v>
      </c>
      <c r="B56" s="103">
        <f>B55+Purchase!B55-Sales!B55</f>
        <v>276</v>
      </c>
      <c r="C56" s="104">
        <f>C55+Purchase!C55-Sales!C55</f>
        <v>165</v>
      </c>
      <c r="D56" s="104">
        <f>D55+Purchase!D55-Sales!D55</f>
        <v>44</v>
      </c>
      <c r="E56" s="104">
        <f>E55+Purchase!E55-Sales!E55</f>
        <v>73</v>
      </c>
      <c r="F56" s="104">
        <f>F55+Purchase!F55-Sales!F55</f>
        <v>70</v>
      </c>
      <c r="G56" s="104">
        <f>G55+Purchase!G55-Sales!G55</f>
        <v>65</v>
      </c>
      <c r="H56" s="104">
        <f>H55+Purchase!H55-Sales!H55</f>
        <v>61</v>
      </c>
      <c r="I56" s="104">
        <f>I55+Purchase!I55-Sales!I55</f>
        <v>28</v>
      </c>
      <c r="J56" s="104">
        <f>J55+Purchase!J55-Sales!J55</f>
        <v>32</v>
      </c>
      <c r="K56" s="104">
        <f>K55+Purchase!K55-Sales!K55</f>
        <v>76</v>
      </c>
      <c r="L56" s="106">
        <f t="shared" si="0"/>
        <v>890</v>
      </c>
      <c r="M56" s="107">
        <f t="shared" si="1"/>
        <v>89</v>
      </c>
      <c r="N56" s="174">
        <v>45436</v>
      </c>
    </row>
    <row r="57" spans="1:17">
      <c r="A57" s="174">
        <v>45437</v>
      </c>
      <c r="B57" s="103">
        <f>B56+Purchase!B56-Sales!B56</f>
        <v>260</v>
      </c>
      <c r="C57" s="104">
        <f>C56+Purchase!C56-Sales!C56</f>
        <v>160</v>
      </c>
      <c r="D57" s="104">
        <f>D56+Purchase!D56-Sales!D56</f>
        <v>43</v>
      </c>
      <c r="E57" s="104">
        <f>E56+Purchase!E56-Sales!E56</f>
        <v>69</v>
      </c>
      <c r="F57" s="104">
        <f>F56+Purchase!F56-Sales!F56</f>
        <v>68</v>
      </c>
      <c r="G57" s="104">
        <f>G56+Purchase!G56-Sales!G56</f>
        <v>64</v>
      </c>
      <c r="H57" s="104">
        <f>H56+Purchase!H56-Sales!H56</f>
        <v>57</v>
      </c>
      <c r="I57" s="104">
        <f>I56+Purchase!I56-Sales!I56</f>
        <v>27</v>
      </c>
      <c r="J57" s="104">
        <f>J56+Purchase!J56-Sales!J56</f>
        <v>29</v>
      </c>
      <c r="K57" s="104">
        <f>K56+Purchase!K56-Sales!K56</f>
        <v>75</v>
      </c>
      <c r="L57" s="106">
        <f t="shared" si="0"/>
        <v>852</v>
      </c>
      <c r="M57" s="107">
        <f t="shared" si="1"/>
        <v>85.2</v>
      </c>
      <c r="N57" s="174">
        <v>45437</v>
      </c>
      <c r="P57" s="37"/>
      <c r="Q57" s="37"/>
    </row>
    <row r="58" spans="1:17">
      <c r="A58" s="174">
        <v>45438</v>
      </c>
      <c r="B58" s="103">
        <f>B57+Purchase!B57-Sales!B57</f>
        <v>256</v>
      </c>
      <c r="C58" s="104">
        <f>C57+Purchase!C57-Sales!C57</f>
        <v>153</v>
      </c>
      <c r="D58" s="104">
        <f>D57+Purchase!D57-Sales!D57</f>
        <v>39</v>
      </c>
      <c r="E58" s="104">
        <f>E57+Purchase!E57-Sales!E57</f>
        <v>68</v>
      </c>
      <c r="F58" s="104">
        <f>F57+Purchase!F57-Sales!F57</f>
        <v>65</v>
      </c>
      <c r="G58" s="104">
        <f>G57+Purchase!G57-Sales!G57</f>
        <v>60</v>
      </c>
      <c r="H58" s="104">
        <f>H57+Purchase!H57-Sales!H57</f>
        <v>55</v>
      </c>
      <c r="I58" s="104">
        <f>I57+Purchase!I57-Sales!I57</f>
        <v>26</v>
      </c>
      <c r="J58" s="104">
        <f>J57+Purchase!J57-Sales!J57</f>
        <v>27</v>
      </c>
      <c r="K58" s="104">
        <f>K57+Purchase!K57-Sales!K57</f>
        <v>74</v>
      </c>
      <c r="L58" s="106">
        <f t="shared" si="0"/>
        <v>823</v>
      </c>
      <c r="M58" s="107">
        <f t="shared" si="1"/>
        <v>82.3</v>
      </c>
      <c r="N58" s="174">
        <v>45438</v>
      </c>
      <c r="P58"/>
      <c r="Q58"/>
    </row>
    <row r="59" spans="1:17">
      <c r="A59" s="174">
        <v>45439</v>
      </c>
      <c r="B59" s="103">
        <f>B58+Purchase!B58-Sales!B58</f>
        <v>251</v>
      </c>
      <c r="C59" s="104">
        <f>C58+Purchase!C58-Sales!C58</f>
        <v>148</v>
      </c>
      <c r="D59" s="104">
        <f>D58+Purchase!D58-Sales!D58</f>
        <v>38</v>
      </c>
      <c r="E59" s="104">
        <f>E58+Purchase!E58-Sales!E58</f>
        <v>67</v>
      </c>
      <c r="F59" s="104">
        <f>F58+Purchase!F58-Sales!F58</f>
        <v>64</v>
      </c>
      <c r="G59" s="104">
        <f>G58+Purchase!G58-Sales!G58</f>
        <v>58</v>
      </c>
      <c r="H59" s="104">
        <f>H58+Purchase!H58-Sales!H58</f>
        <v>54</v>
      </c>
      <c r="I59" s="104">
        <f>I58+Purchase!I58-Sales!I58</f>
        <v>25</v>
      </c>
      <c r="J59" s="104">
        <f>J58+Purchase!J58-Sales!J58</f>
        <v>25</v>
      </c>
      <c r="K59" s="104">
        <f>K58+Purchase!K58-Sales!K58</f>
        <v>72</v>
      </c>
      <c r="L59" s="106">
        <f t="shared" si="0"/>
        <v>802</v>
      </c>
      <c r="M59" s="107">
        <f t="shared" si="1"/>
        <v>80.2</v>
      </c>
      <c r="N59" s="174">
        <v>45439</v>
      </c>
      <c r="P59"/>
      <c r="Q59"/>
    </row>
    <row r="60" spans="1:17">
      <c r="A60" s="174">
        <v>45440</v>
      </c>
      <c r="B60" s="103">
        <f>B59+Purchase!B59-Sales!B59</f>
        <v>246</v>
      </c>
      <c r="C60" s="104">
        <f>C59+Purchase!C59-Sales!C59</f>
        <v>126</v>
      </c>
      <c r="D60" s="104">
        <f>D59+Purchase!D59-Sales!D59</f>
        <v>33</v>
      </c>
      <c r="E60" s="104">
        <f>E59+Purchase!E59-Sales!E59</f>
        <v>65</v>
      </c>
      <c r="F60" s="104">
        <f>F59+Purchase!F59-Sales!F59</f>
        <v>63</v>
      </c>
      <c r="G60" s="104">
        <f>G59+Purchase!G59-Sales!G59</f>
        <v>57</v>
      </c>
      <c r="H60" s="104">
        <f>H59+Purchase!H59-Sales!H59</f>
        <v>52</v>
      </c>
      <c r="I60" s="104">
        <f>I59+Purchase!I59-Sales!I59</f>
        <v>23</v>
      </c>
      <c r="J60" s="104">
        <f>J59+Purchase!J59-Sales!J59</f>
        <v>21</v>
      </c>
      <c r="K60" s="104">
        <f>K59+Purchase!K59-Sales!K59</f>
        <v>69</v>
      </c>
      <c r="L60" s="106">
        <f t="shared" si="0"/>
        <v>755</v>
      </c>
      <c r="M60" s="107">
        <f t="shared" si="1"/>
        <v>75.5</v>
      </c>
      <c r="N60" s="174">
        <v>45440</v>
      </c>
      <c r="P60"/>
      <c r="Q60"/>
    </row>
    <row r="61" spans="1:17">
      <c r="A61" s="174">
        <v>45441</v>
      </c>
      <c r="B61" s="103">
        <f>B60+Purchase!B60-Sales!B60</f>
        <v>244</v>
      </c>
      <c r="C61" s="104">
        <f>C60+Purchase!C60-Sales!C60</f>
        <v>118</v>
      </c>
      <c r="D61" s="104">
        <f>D60+Purchase!D60-Sales!D60</f>
        <v>28</v>
      </c>
      <c r="E61" s="104">
        <f>E60+Purchase!E60-Sales!E60</f>
        <v>63</v>
      </c>
      <c r="F61" s="104">
        <f>F60+Purchase!F60-Sales!F60</f>
        <v>62</v>
      </c>
      <c r="G61" s="104">
        <f>G60+Purchase!G60-Sales!G60</f>
        <v>55</v>
      </c>
      <c r="H61" s="104">
        <f>H60+Purchase!H60-Sales!H60</f>
        <v>51</v>
      </c>
      <c r="I61" s="104">
        <f>I60+Purchase!I60-Sales!I60</f>
        <v>22</v>
      </c>
      <c r="J61" s="104">
        <f>J60+Purchase!J60-Sales!J60</f>
        <v>20</v>
      </c>
      <c r="K61" s="104">
        <f>K60+Purchase!K60-Sales!K60</f>
        <v>68</v>
      </c>
      <c r="L61" s="106">
        <f t="shared" si="0"/>
        <v>731</v>
      </c>
      <c r="M61" s="107">
        <f t="shared" si="1"/>
        <v>73.099999999999994</v>
      </c>
      <c r="N61" s="174">
        <v>45441</v>
      </c>
      <c r="P61"/>
      <c r="Q61"/>
    </row>
    <row r="62" spans="1:17">
      <c r="A62" s="174">
        <v>45442</v>
      </c>
      <c r="B62" s="103">
        <f>B61+Purchase!B61-Sales!B61</f>
        <v>230</v>
      </c>
      <c r="C62" s="104">
        <f>C61+Purchase!C61-Sales!C61</f>
        <v>101</v>
      </c>
      <c r="D62" s="104">
        <f>D61+Purchase!D61-Sales!D61</f>
        <v>21</v>
      </c>
      <c r="E62" s="104">
        <f>E61+Purchase!E61-Sales!E61</f>
        <v>60</v>
      </c>
      <c r="F62" s="104">
        <f>F61+Purchase!F61-Sales!F61</f>
        <v>60</v>
      </c>
      <c r="G62" s="104">
        <f>G61+Purchase!G61-Sales!G61</f>
        <v>54</v>
      </c>
      <c r="H62" s="104">
        <f>H61+Purchase!H61-Sales!H61</f>
        <v>50</v>
      </c>
      <c r="I62" s="104">
        <f>I61+Purchase!I61-Sales!I61</f>
        <v>21</v>
      </c>
      <c r="J62" s="104">
        <f>J61+Purchase!J61-Sales!J61</f>
        <v>16</v>
      </c>
      <c r="K62" s="104">
        <f>K61+Purchase!K61-Sales!K61</f>
        <v>67</v>
      </c>
      <c r="L62" s="106">
        <f t="shared" si="0"/>
        <v>680</v>
      </c>
      <c r="M62" s="107">
        <f t="shared" si="1"/>
        <v>68</v>
      </c>
      <c r="N62" s="174">
        <v>45442</v>
      </c>
      <c r="P62"/>
      <c r="Q62"/>
    </row>
    <row r="63" spans="1:17">
      <c r="A63" s="174">
        <v>45443</v>
      </c>
      <c r="B63" s="103">
        <f>B62+Purchase!B62-Sales!B62</f>
        <v>227</v>
      </c>
      <c r="C63" s="104">
        <f>C62+Purchase!C62-Sales!C62</f>
        <v>100</v>
      </c>
      <c r="D63" s="104">
        <f>D62+Purchase!D62-Sales!D62</f>
        <v>19</v>
      </c>
      <c r="E63" s="104">
        <f>E62+Purchase!E62-Sales!E62</f>
        <v>59</v>
      </c>
      <c r="F63" s="104">
        <f>F62+Purchase!F62-Sales!F62</f>
        <v>59</v>
      </c>
      <c r="G63" s="104">
        <f>G62+Purchase!G62-Sales!G62</f>
        <v>53</v>
      </c>
      <c r="H63" s="104">
        <f>H62+Purchase!H62-Sales!H62</f>
        <v>49</v>
      </c>
      <c r="I63" s="104">
        <f>I62+Purchase!I62-Sales!I62</f>
        <v>19</v>
      </c>
      <c r="J63" s="104">
        <f>J62+Purchase!J62-Sales!J62</f>
        <v>14</v>
      </c>
      <c r="K63" s="104">
        <f>K62+Purchase!K62-Sales!K62</f>
        <v>66</v>
      </c>
      <c r="L63" s="106">
        <f t="shared" si="0"/>
        <v>665</v>
      </c>
      <c r="M63" s="107">
        <f t="shared" si="1"/>
        <v>66.5</v>
      </c>
      <c r="N63" s="174">
        <v>45443</v>
      </c>
      <c r="P63"/>
      <c r="Q63"/>
    </row>
    <row r="64" spans="1:17">
      <c r="A64" s="174">
        <v>45444</v>
      </c>
      <c r="B64" s="103">
        <f>B63+Purchase!B63-Sales!B63</f>
        <v>210</v>
      </c>
      <c r="C64" s="104">
        <f>C63+Purchase!C63-Sales!C63</f>
        <v>282</v>
      </c>
      <c r="D64" s="104">
        <f>D63+Purchase!D63-Sales!D63</f>
        <v>15</v>
      </c>
      <c r="E64" s="104">
        <f>E63+Purchase!E63-Sales!E63</f>
        <v>57</v>
      </c>
      <c r="F64" s="104">
        <f>F63+Purchase!F63-Sales!F63</f>
        <v>58</v>
      </c>
      <c r="G64" s="104">
        <f>G63+Purchase!G63-Sales!G63</f>
        <v>52</v>
      </c>
      <c r="H64" s="104">
        <f>H63+Purchase!H63-Sales!H63</f>
        <v>47</v>
      </c>
      <c r="I64" s="104">
        <f>I63+Purchase!I63-Sales!I63</f>
        <v>15</v>
      </c>
      <c r="J64" s="104">
        <f>J63+Purchase!J63-Sales!J63</f>
        <v>13</v>
      </c>
      <c r="K64" s="104">
        <f>K63+Purchase!K63-Sales!K63</f>
        <v>64</v>
      </c>
      <c r="L64" s="106">
        <f t="shared" si="0"/>
        <v>813</v>
      </c>
      <c r="M64" s="107">
        <f t="shared" si="1"/>
        <v>81.3</v>
      </c>
      <c r="N64" s="174">
        <v>45444</v>
      </c>
      <c r="P64"/>
      <c r="Q64"/>
    </row>
    <row r="65" spans="1:17">
      <c r="A65" s="174">
        <v>45445</v>
      </c>
      <c r="B65" s="103">
        <f>B64+Purchase!B64-Sales!B64</f>
        <v>195</v>
      </c>
      <c r="C65" s="104">
        <f>C64+Purchase!C64-Sales!C64</f>
        <v>268</v>
      </c>
      <c r="D65" s="104">
        <f>D64+Purchase!D64-Sales!D64</f>
        <v>13</v>
      </c>
      <c r="E65" s="104">
        <f>E64+Purchase!E64-Sales!E64</f>
        <v>54</v>
      </c>
      <c r="F65" s="104">
        <f>F64+Purchase!F64-Sales!F64</f>
        <v>56</v>
      </c>
      <c r="G65" s="104">
        <f>G64+Purchase!G64-Sales!G64</f>
        <v>50</v>
      </c>
      <c r="H65" s="104">
        <f>H64+Purchase!H64-Sales!H64</f>
        <v>46</v>
      </c>
      <c r="I65" s="104">
        <f>I64+Purchase!I64-Sales!I64</f>
        <v>88</v>
      </c>
      <c r="J65" s="104">
        <f>J64+Purchase!J64-Sales!J64</f>
        <v>10</v>
      </c>
      <c r="K65" s="104">
        <f>K64+Purchase!K64-Sales!K64</f>
        <v>61</v>
      </c>
      <c r="L65" s="106">
        <f t="shared" si="0"/>
        <v>841</v>
      </c>
      <c r="M65" s="107">
        <f t="shared" si="1"/>
        <v>84.1</v>
      </c>
      <c r="N65" s="174">
        <v>45445</v>
      </c>
      <c r="P65"/>
      <c r="Q65"/>
    </row>
    <row r="66" spans="1:17">
      <c r="A66" s="174">
        <v>45446</v>
      </c>
      <c r="B66" s="103">
        <f>B65+Purchase!B65-Sales!B65</f>
        <v>190</v>
      </c>
      <c r="C66" s="104">
        <f>C65+Purchase!C65-Sales!C65</f>
        <v>267</v>
      </c>
      <c r="D66" s="104">
        <f>D65+Purchase!D65-Sales!D65</f>
        <v>108</v>
      </c>
      <c r="E66" s="104">
        <f>E65+Purchase!E65-Sales!E65</f>
        <v>50</v>
      </c>
      <c r="F66" s="104">
        <f>F65+Purchase!F65-Sales!F65</f>
        <v>54</v>
      </c>
      <c r="G66" s="104">
        <f>G65+Purchase!G65-Sales!G65</f>
        <v>49</v>
      </c>
      <c r="H66" s="104">
        <f>H65+Purchase!H65-Sales!H65</f>
        <v>45</v>
      </c>
      <c r="I66" s="104">
        <f>I65+Purchase!I65-Sales!I65</f>
        <v>87</v>
      </c>
      <c r="J66" s="104">
        <f>J65+Purchase!J65-Sales!J65</f>
        <v>8</v>
      </c>
      <c r="K66" s="104">
        <f>K65+Purchase!K65-Sales!K65</f>
        <v>60</v>
      </c>
      <c r="L66" s="106">
        <f t="shared" si="0"/>
        <v>918</v>
      </c>
      <c r="M66" s="107">
        <f t="shared" si="1"/>
        <v>91.8</v>
      </c>
      <c r="N66" s="174">
        <v>45446</v>
      </c>
      <c r="P66"/>
      <c r="Q66"/>
    </row>
    <row r="67" spans="1:17">
      <c r="A67" s="174">
        <v>45447</v>
      </c>
      <c r="B67" s="103">
        <f>B66+Purchase!B66-Sales!B66</f>
        <v>173</v>
      </c>
      <c r="C67" s="104">
        <f>C66+Purchase!C66-Sales!C66</f>
        <v>257</v>
      </c>
      <c r="D67" s="104">
        <f>D66+Purchase!D66-Sales!D66</f>
        <v>104</v>
      </c>
      <c r="E67" s="104">
        <f>E66+Purchase!E66-Sales!E66</f>
        <v>49</v>
      </c>
      <c r="F67" s="104">
        <f>F66+Purchase!F66-Sales!F66</f>
        <v>51</v>
      </c>
      <c r="G67" s="104">
        <f>G66+Purchase!G66-Sales!G66</f>
        <v>48</v>
      </c>
      <c r="H67" s="104">
        <f>H66+Purchase!H66-Sales!H66</f>
        <v>43</v>
      </c>
      <c r="I67" s="104">
        <f>I66+Purchase!I66-Sales!I66</f>
        <v>85</v>
      </c>
      <c r="J67" s="104">
        <f>J66+Purchase!J66-Sales!J66</f>
        <v>5</v>
      </c>
      <c r="K67" s="104">
        <f>K66+Purchase!K66-Sales!K66</f>
        <v>59</v>
      </c>
      <c r="L67" s="106">
        <f t="shared" si="0"/>
        <v>874</v>
      </c>
      <c r="M67" s="107">
        <f t="shared" si="1"/>
        <v>87.4</v>
      </c>
      <c r="N67" s="174">
        <v>45447</v>
      </c>
      <c r="P67"/>
      <c r="Q67"/>
    </row>
    <row r="68" spans="1:17">
      <c r="A68" s="174">
        <v>45448</v>
      </c>
      <c r="B68" s="103">
        <f>B67+Purchase!B67-Sales!B67</f>
        <v>168</v>
      </c>
      <c r="C68" s="104">
        <f>C67+Purchase!C67-Sales!C67</f>
        <v>252</v>
      </c>
      <c r="D68" s="104">
        <f>D67+Purchase!D67-Sales!D67</f>
        <v>98</v>
      </c>
      <c r="E68" s="104">
        <f>E67+Purchase!E67-Sales!E67</f>
        <v>45</v>
      </c>
      <c r="F68" s="104">
        <f>F67+Purchase!F67-Sales!F67</f>
        <v>50</v>
      </c>
      <c r="G68" s="104">
        <f>G67+Purchase!G67-Sales!G67</f>
        <v>71</v>
      </c>
      <c r="H68" s="104">
        <f>H67+Purchase!H67-Sales!H67</f>
        <v>41</v>
      </c>
      <c r="I68" s="104">
        <f>I67+Purchase!I67-Sales!I67</f>
        <v>84</v>
      </c>
      <c r="J68" s="104">
        <f>J67+Purchase!J67-Sales!J67</f>
        <v>3</v>
      </c>
      <c r="K68" s="104">
        <f>K67+Purchase!K67-Sales!K67</f>
        <v>58</v>
      </c>
      <c r="L68" s="106">
        <f t="shared" ref="L68:L93" si="2">SUM(B68:K68)</f>
        <v>870</v>
      </c>
      <c r="M68" s="107">
        <f t="shared" ref="M68:M93" si="3">AVERAGE(B68:K68)</f>
        <v>87</v>
      </c>
      <c r="N68" s="174">
        <v>45448</v>
      </c>
      <c r="P68"/>
      <c r="Q68"/>
    </row>
    <row r="69" spans="1:17">
      <c r="A69" s="174">
        <v>45449</v>
      </c>
      <c r="B69" s="103">
        <f>B68+Purchase!B68-Sales!B68</f>
        <v>160</v>
      </c>
      <c r="C69" s="104">
        <f>C68+Purchase!C68-Sales!C68</f>
        <v>247</v>
      </c>
      <c r="D69" s="104">
        <f>D68+Purchase!D68-Sales!D68</f>
        <v>91</v>
      </c>
      <c r="E69" s="104">
        <f>E68+Purchase!E68-Sales!E68</f>
        <v>43</v>
      </c>
      <c r="F69" s="104">
        <f>F68+Purchase!F68-Sales!F68</f>
        <v>48</v>
      </c>
      <c r="G69" s="104">
        <f>G68+Purchase!G68-Sales!G68</f>
        <v>69</v>
      </c>
      <c r="H69" s="104">
        <f>H68+Purchase!H68-Sales!H68</f>
        <v>38</v>
      </c>
      <c r="I69" s="104">
        <f>I68+Purchase!I68-Sales!I68</f>
        <v>83</v>
      </c>
      <c r="J69" s="104">
        <f>J68+Purchase!J68-Sales!J68</f>
        <v>50</v>
      </c>
      <c r="K69" s="104">
        <f>K68+Purchase!K68-Sales!K68</f>
        <v>57</v>
      </c>
      <c r="L69" s="106">
        <f t="shared" si="2"/>
        <v>886</v>
      </c>
      <c r="M69" s="107">
        <f t="shared" si="3"/>
        <v>88.6</v>
      </c>
      <c r="N69" s="174">
        <v>45449</v>
      </c>
      <c r="P69"/>
      <c r="Q69"/>
    </row>
    <row r="70" spans="1:17">
      <c r="A70" s="174">
        <v>45450</v>
      </c>
      <c r="B70" s="103">
        <f>B69+Purchase!B69-Sales!B69</f>
        <v>155</v>
      </c>
      <c r="C70" s="104">
        <f>C69+Purchase!C69-Sales!C69</f>
        <v>243</v>
      </c>
      <c r="D70" s="104">
        <f>D69+Purchase!D69-Sales!D69</f>
        <v>85</v>
      </c>
      <c r="E70" s="104">
        <f>E69+Purchase!E69-Sales!E69</f>
        <v>41</v>
      </c>
      <c r="F70" s="104">
        <f>F69+Purchase!F69-Sales!F69</f>
        <v>46</v>
      </c>
      <c r="G70" s="104">
        <f>G69+Purchase!G69-Sales!G69</f>
        <v>66</v>
      </c>
      <c r="H70" s="104">
        <f>H69+Purchase!H69-Sales!H69</f>
        <v>37</v>
      </c>
      <c r="I70" s="104">
        <f>I69+Purchase!I69-Sales!I69</f>
        <v>82</v>
      </c>
      <c r="J70" s="104">
        <f>J69+Purchase!J69-Sales!J69</f>
        <v>46</v>
      </c>
      <c r="K70" s="104">
        <f>K69+Purchase!K69-Sales!K69</f>
        <v>54</v>
      </c>
      <c r="L70" s="106">
        <f t="shared" si="2"/>
        <v>855</v>
      </c>
      <c r="M70" s="107">
        <f t="shared" si="3"/>
        <v>85.5</v>
      </c>
      <c r="N70" s="174">
        <v>45450</v>
      </c>
      <c r="P70"/>
      <c r="Q70"/>
    </row>
    <row r="71" spans="1:17">
      <c r="A71" s="174">
        <v>45451</v>
      </c>
      <c r="B71" s="103">
        <f>B70+Purchase!B70-Sales!B70</f>
        <v>147</v>
      </c>
      <c r="C71" s="104">
        <f>C70+Purchase!C70-Sales!C70</f>
        <v>235</v>
      </c>
      <c r="D71" s="104">
        <f>D70+Purchase!D70-Sales!D70</f>
        <v>84</v>
      </c>
      <c r="E71" s="104">
        <f>E70+Purchase!E70-Sales!E70</f>
        <v>38</v>
      </c>
      <c r="F71" s="104">
        <f>F70+Purchase!F70-Sales!F70</f>
        <v>43</v>
      </c>
      <c r="G71" s="104">
        <f>G70+Purchase!G70-Sales!G70</f>
        <v>65</v>
      </c>
      <c r="H71" s="104">
        <f>H70+Purchase!H70-Sales!H70</f>
        <v>36</v>
      </c>
      <c r="I71" s="104">
        <f>I70+Purchase!I70-Sales!I70</f>
        <v>80</v>
      </c>
      <c r="J71" s="104">
        <f>J70+Purchase!J70-Sales!J70</f>
        <v>45</v>
      </c>
      <c r="K71" s="104">
        <f>K70+Purchase!K70-Sales!K70</f>
        <v>52</v>
      </c>
      <c r="L71" s="106">
        <f t="shared" si="2"/>
        <v>825</v>
      </c>
      <c r="M71" s="107">
        <f t="shared" si="3"/>
        <v>82.5</v>
      </c>
      <c r="N71" s="174">
        <v>45451</v>
      </c>
      <c r="P71"/>
      <c r="Q71"/>
    </row>
    <row r="72" spans="1:17">
      <c r="A72" s="174">
        <v>45452</v>
      </c>
      <c r="B72" s="103">
        <f>B71+Purchase!B71-Sales!B71</f>
        <v>138</v>
      </c>
      <c r="C72" s="104">
        <f>C71+Purchase!C71-Sales!C71</f>
        <v>234</v>
      </c>
      <c r="D72" s="104">
        <f>D71+Purchase!D71-Sales!D71</f>
        <v>80</v>
      </c>
      <c r="E72" s="104">
        <f>E71+Purchase!E71-Sales!E71</f>
        <v>87</v>
      </c>
      <c r="F72" s="104">
        <f>F71+Purchase!F71-Sales!F71</f>
        <v>102</v>
      </c>
      <c r="G72" s="104">
        <f>G71+Purchase!G71-Sales!G71</f>
        <v>64</v>
      </c>
      <c r="H72" s="104">
        <f>H71+Purchase!H71-Sales!H71</f>
        <v>35</v>
      </c>
      <c r="I72" s="104">
        <f>I71+Purchase!I71-Sales!I71</f>
        <v>79</v>
      </c>
      <c r="J72" s="104">
        <f>J71+Purchase!J71-Sales!J71</f>
        <v>44</v>
      </c>
      <c r="K72" s="104">
        <f>K71+Purchase!K71-Sales!K71</f>
        <v>50</v>
      </c>
      <c r="L72" s="106">
        <f t="shared" si="2"/>
        <v>913</v>
      </c>
      <c r="M72" s="107">
        <f t="shared" si="3"/>
        <v>91.3</v>
      </c>
      <c r="N72" s="174">
        <v>45452</v>
      </c>
      <c r="P72"/>
      <c r="Q72"/>
    </row>
    <row r="73" spans="1:17">
      <c r="A73" s="174">
        <v>45453</v>
      </c>
      <c r="B73" s="103">
        <f>B72+Purchase!B72-Sales!B72</f>
        <v>125</v>
      </c>
      <c r="C73" s="104">
        <f>C72+Purchase!C72-Sales!C72</f>
        <v>224</v>
      </c>
      <c r="D73" s="104">
        <f>D72+Purchase!D72-Sales!D72</f>
        <v>79</v>
      </c>
      <c r="E73" s="104">
        <f>E72+Purchase!E72-Sales!E72</f>
        <v>85</v>
      </c>
      <c r="F73" s="104">
        <f>F72+Purchase!F72-Sales!F72</f>
        <v>101</v>
      </c>
      <c r="G73" s="104">
        <f>G72+Purchase!G72-Sales!G72</f>
        <v>63</v>
      </c>
      <c r="H73" s="104">
        <f>H72+Purchase!H72-Sales!H72</f>
        <v>33</v>
      </c>
      <c r="I73" s="104">
        <f>I72+Purchase!I72-Sales!I72</f>
        <v>78</v>
      </c>
      <c r="J73" s="104">
        <f>J72+Purchase!J72-Sales!J72</f>
        <v>42</v>
      </c>
      <c r="K73" s="104">
        <f>K72+Purchase!K72-Sales!K72</f>
        <v>48</v>
      </c>
      <c r="L73" s="106">
        <f t="shared" si="2"/>
        <v>878</v>
      </c>
      <c r="M73" s="107">
        <f t="shared" si="3"/>
        <v>87.8</v>
      </c>
      <c r="N73" s="174">
        <v>45453</v>
      </c>
      <c r="P73"/>
      <c r="Q73"/>
    </row>
    <row r="74" spans="1:17">
      <c r="A74" s="174">
        <v>45454</v>
      </c>
      <c r="B74" s="103">
        <f>B73+Purchase!B73-Sales!B73</f>
        <v>115</v>
      </c>
      <c r="C74" s="104">
        <f>C73+Purchase!C73-Sales!C73</f>
        <v>219</v>
      </c>
      <c r="D74" s="104">
        <f>D73+Purchase!D73-Sales!D73</f>
        <v>74</v>
      </c>
      <c r="E74" s="104">
        <f>E73+Purchase!E73-Sales!E73</f>
        <v>82</v>
      </c>
      <c r="F74" s="104">
        <f>F73+Purchase!F73-Sales!F73</f>
        <v>100</v>
      </c>
      <c r="G74" s="104">
        <f>G73+Purchase!G73-Sales!G73</f>
        <v>61</v>
      </c>
      <c r="H74" s="104">
        <f>H73+Purchase!H73-Sales!H73</f>
        <v>92</v>
      </c>
      <c r="I74" s="104">
        <f>I73+Purchase!I73-Sales!I73</f>
        <v>76</v>
      </c>
      <c r="J74" s="104">
        <f>J73+Purchase!J73-Sales!J73</f>
        <v>41</v>
      </c>
      <c r="K74" s="104">
        <f>K73+Purchase!K73-Sales!K73</f>
        <v>46</v>
      </c>
      <c r="L74" s="106">
        <f t="shared" si="2"/>
        <v>906</v>
      </c>
      <c r="M74" s="107">
        <f t="shared" si="3"/>
        <v>90.6</v>
      </c>
      <c r="N74" s="174">
        <v>45454</v>
      </c>
      <c r="P74"/>
      <c r="Q74"/>
    </row>
    <row r="75" spans="1:17">
      <c r="A75" s="174">
        <v>45455</v>
      </c>
      <c r="B75" s="103">
        <f>B74+Purchase!B74-Sales!B74</f>
        <v>113</v>
      </c>
      <c r="C75" s="104">
        <f>C74+Purchase!C74-Sales!C74</f>
        <v>214</v>
      </c>
      <c r="D75" s="104">
        <f>D74+Purchase!D74-Sales!D74</f>
        <v>69</v>
      </c>
      <c r="E75" s="104">
        <f>E74+Purchase!E74-Sales!E74</f>
        <v>78</v>
      </c>
      <c r="F75" s="104">
        <f>F74+Purchase!F74-Sales!F74</f>
        <v>98</v>
      </c>
      <c r="G75" s="104">
        <f>G74+Purchase!G74-Sales!G74</f>
        <v>60</v>
      </c>
      <c r="H75" s="104">
        <f>H74+Purchase!H74-Sales!H74</f>
        <v>88</v>
      </c>
      <c r="I75" s="104">
        <f>I74+Purchase!I74-Sales!I74</f>
        <v>72</v>
      </c>
      <c r="J75" s="104">
        <f>J74+Purchase!J74-Sales!J74</f>
        <v>38</v>
      </c>
      <c r="K75" s="104">
        <f>K74+Purchase!K74-Sales!K74</f>
        <v>45</v>
      </c>
      <c r="L75" s="106">
        <f t="shared" si="2"/>
        <v>875</v>
      </c>
      <c r="M75" s="107">
        <f t="shared" si="3"/>
        <v>87.5</v>
      </c>
      <c r="N75" s="174">
        <v>45455</v>
      </c>
      <c r="P75"/>
      <c r="Q75"/>
    </row>
    <row r="76" spans="1:17">
      <c r="A76" s="174">
        <v>45456</v>
      </c>
      <c r="B76" s="103">
        <f>B75+Purchase!B75-Sales!B75</f>
        <v>109</v>
      </c>
      <c r="C76" s="104">
        <f>C75+Purchase!C75-Sales!C75</f>
        <v>210</v>
      </c>
      <c r="D76" s="104">
        <f>D75+Purchase!D75-Sales!D75</f>
        <v>68</v>
      </c>
      <c r="E76" s="104">
        <f>E75+Purchase!E75-Sales!E75</f>
        <v>77</v>
      </c>
      <c r="F76" s="104">
        <f>F75+Purchase!F75-Sales!F75</f>
        <v>97</v>
      </c>
      <c r="G76" s="104">
        <f>G75+Purchase!G75-Sales!G75</f>
        <v>56</v>
      </c>
      <c r="H76" s="104">
        <f>H75+Purchase!H75-Sales!H75</f>
        <v>86</v>
      </c>
      <c r="I76" s="104">
        <f>I75+Purchase!I75-Sales!I75</f>
        <v>70</v>
      </c>
      <c r="J76" s="104">
        <f>J75+Purchase!J75-Sales!J75</f>
        <v>36</v>
      </c>
      <c r="K76" s="104">
        <f>K75+Purchase!K75-Sales!K75</f>
        <v>44</v>
      </c>
      <c r="L76" s="106">
        <f t="shared" si="2"/>
        <v>853</v>
      </c>
      <c r="M76" s="107">
        <f t="shared" si="3"/>
        <v>85.3</v>
      </c>
      <c r="N76" s="174">
        <v>45456</v>
      </c>
      <c r="P76"/>
      <c r="Q76"/>
    </row>
    <row r="77" spans="1:17">
      <c r="A77" s="174">
        <v>45457</v>
      </c>
      <c r="B77" s="103">
        <f>B76+Purchase!B76-Sales!B76</f>
        <v>105</v>
      </c>
      <c r="C77" s="104">
        <f>C76+Purchase!C76-Sales!C76</f>
        <v>202</v>
      </c>
      <c r="D77" s="104">
        <f>D76+Purchase!D76-Sales!D76</f>
        <v>63</v>
      </c>
      <c r="E77" s="104">
        <f>E76+Purchase!E76-Sales!E76</f>
        <v>74</v>
      </c>
      <c r="F77" s="104">
        <f>F76+Purchase!F76-Sales!F76</f>
        <v>96</v>
      </c>
      <c r="G77" s="104">
        <f>G76+Purchase!G76-Sales!G76</f>
        <v>54</v>
      </c>
      <c r="H77" s="104">
        <f>H76+Purchase!H76-Sales!H76</f>
        <v>85</v>
      </c>
      <c r="I77" s="104">
        <f>I76+Purchase!I76-Sales!I76</f>
        <v>69</v>
      </c>
      <c r="J77" s="104">
        <f>J76+Purchase!J76-Sales!J76</f>
        <v>33</v>
      </c>
      <c r="K77" s="104">
        <f>K76+Purchase!K76-Sales!K76</f>
        <v>42</v>
      </c>
      <c r="L77" s="106">
        <f t="shared" si="2"/>
        <v>823</v>
      </c>
      <c r="M77" s="107">
        <f t="shared" si="3"/>
        <v>82.3</v>
      </c>
      <c r="N77" s="174">
        <v>45457</v>
      </c>
      <c r="P77"/>
      <c r="Q77"/>
    </row>
    <row r="78" spans="1:17">
      <c r="A78" s="174">
        <v>45458</v>
      </c>
      <c r="B78" s="103">
        <f>B77+Purchase!B77-Sales!B77</f>
        <v>100</v>
      </c>
      <c r="C78" s="104">
        <f>C77+Purchase!C77-Sales!C77</f>
        <v>194</v>
      </c>
      <c r="D78" s="104">
        <f>D77+Purchase!D77-Sales!D77</f>
        <v>59</v>
      </c>
      <c r="E78" s="104">
        <f>E77+Purchase!E77-Sales!E77</f>
        <v>70</v>
      </c>
      <c r="F78" s="104">
        <f>F77+Purchase!F77-Sales!F77</f>
        <v>94</v>
      </c>
      <c r="G78" s="104">
        <f>G77+Purchase!G77-Sales!G77</f>
        <v>53</v>
      </c>
      <c r="H78" s="104">
        <f>H77+Purchase!H77-Sales!H77</f>
        <v>83</v>
      </c>
      <c r="I78" s="104">
        <f>I77+Purchase!I77-Sales!I77</f>
        <v>67</v>
      </c>
      <c r="J78" s="104">
        <f>J77+Purchase!J77-Sales!J77</f>
        <v>31</v>
      </c>
      <c r="K78" s="104">
        <f>K77+Purchase!K77-Sales!K77</f>
        <v>39</v>
      </c>
      <c r="L78" s="106">
        <f t="shared" si="2"/>
        <v>790</v>
      </c>
      <c r="M78" s="107">
        <f t="shared" si="3"/>
        <v>79</v>
      </c>
      <c r="N78" s="174">
        <v>45458</v>
      </c>
      <c r="P78"/>
      <c r="Q78"/>
    </row>
    <row r="79" spans="1:17">
      <c r="A79" s="174">
        <v>45459</v>
      </c>
      <c r="B79" s="103">
        <f>B78+Purchase!B78-Sales!B78</f>
        <v>96</v>
      </c>
      <c r="C79" s="104">
        <f>C78+Purchase!C78-Sales!C78</f>
        <v>189</v>
      </c>
      <c r="D79" s="104">
        <f>D78+Purchase!D78-Sales!D78</f>
        <v>55</v>
      </c>
      <c r="E79" s="104">
        <f>E78+Purchase!E78-Sales!E78</f>
        <v>69</v>
      </c>
      <c r="F79" s="104">
        <f>F78+Purchase!F78-Sales!F78</f>
        <v>92</v>
      </c>
      <c r="G79" s="104">
        <f>G78+Purchase!G78-Sales!G78</f>
        <v>51</v>
      </c>
      <c r="H79" s="104">
        <f>H78+Purchase!H78-Sales!H78</f>
        <v>82</v>
      </c>
      <c r="I79" s="104">
        <f>I78+Purchase!I78-Sales!I78</f>
        <v>66</v>
      </c>
      <c r="J79" s="104">
        <f>J78+Purchase!J78-Sales!J78</f>
        <v>27</v>
      </c>
      <c r="K79" s="104">
        <f>K78+Purchase!K78-Sales!K78</f>
        <v>36</v>
      </c>
      <c r="L79" s="106">
        <f t="shared" si="2"/>
        <v>763</v>
      </c>
      <c r="M79" s="107">
        <f t="shared" si="3"/>
        <v>76.3</v>
      </c>
      <c r="N79" s="174">
        <v>45459</v>
      </c>
      <c r="P79"/>
      <c r="Q79"/>
    </row>
    <row r="80" spans="1:17">
      <c r="A80" s="174">
        <v>45460</v>
      </c>
      <c r="B80" s="103">
        <f>B79+Purchase!B79-Sales!B79</f>
        <v>94</v>
      </c>
      <c r="C80" s="104">
        <f>C79+Purchase!C79-Sales!C79</f>
        <v>181</v>
      </c>
      <c r="D80" s="104">
        <f>D79+Purchase!D79-Sales!D79</f>
        <v>54</v>
      </c>
      <c r="E80" s="104">
        <f>E79+Purchase!E79-Sales!E79</f>
        <v>65</v>
      </c>
      <c r="F80" s="104">
        <f>F79+Purchase!F79-Sales!F79</f>
        <v>89</v>
      </c>
      <c r="G80" s="104">
        <f>G79+Purchase!G79-Sales!G79</f>
        <v>50</v>
      </c>
      <c r="H80" s="104">
        <f>H79+Purchase!H79-Sales!H79</f>
        <v>81</v>
      </c>
      <c r="I80" s="104">
        <f>I79+Purchase!I79-Sales!I79</f>
        <v>65</v>
      </c>
      <c r="J80" s="104">
        <f>J79+Purchase!J79-Sales!J79</f>
        <v>23</v>
      </c>
      <c r="K80" s="104">
        <f>K79+Purchase!K79-Sales!K79</f>
        <v>35</v>
      </c>
      <c r="L80" s="106">
        <f t="shared" si="2"/>
        <v>737</v>
      </c>
      <c r="M80" s="107">
        <f t="shared" si="3"/>
        <v>73.7</v>
      </c>
      <c r="N80" s="174">
        <v>45460</v>
      </c>
      <c r="P80"/>
      <c r="Q80"/>
    </row>
    <row r="81" spans="1:17">
      <c r="A81" s="174">
        <v>45461</v>
      </c>
      <c r="B81" s="103">
        <f>B80+Purchase!B80-Sales!B80</f>
        <v>93</v>
      </c>
      <c r="C81" s="104">
        <f>C80+Purchase!C80-Sales!C80</f>
        <v>177</v>
      </c>
      <c r="D81" s="104">
        <f>D80+Purchase!D80-Sales!D80</f>
        <v>51</v>
      </c>
      <c r="E81" s="104">
        <f>E80+Purchase!E80-Sales!E80</f>
        <v>63</v>
      </c>
      <c r="F81" s="104">
        <f>F80+Purchase!F80-Sales!F80</f>
        <v>88</v>
      </c>
      <c r="G81" s="104">
        <f>G80+Purchase!G80-Sales!G80</f>
        <v>49</v>
      </c>
      <c r="H81" s="104">
        <f>H80+Purchase!H80-Sales!H80</f>
        <v>80</v>
      </c>
      <c r="I81" s="104">
        <f>I80+Purchase!I80-Sales!I80</f>
        <v>64</v>
      </c>
      <c r="J81" s="104">
        <f>J80+Purchase!J80-Sales!J80</f>
        <v>18</v>
      </c>
      <c r="K81" s="104">
        <f>K80+Purchase!K80-Sales!K80</f>
        <v>34</v>
      </c>
      <c r="L81" s="106">
        <f t="shared" si="2"/>
        <v>717</v>
      </c>
      <c r="M81" s="107">
        <f t="shared" si="3"/>
        <v>71.7</v>
      </c>
      <c r="N81" s="174">
        <v>45461</v>
      </c>
      <c r="P81"/>
      <c r="Q81"/>
    </row>
    <row r="82" spans="1:17">
      <c r="A82" s="174">
        <v>45462</v>
      </c>
      <c r="B82" s="103">
        <f>B81+Purchase!B81-Sales!B81</f>
        <v>90</v>
      </c>
      <c r="C82" s="104">
        <f>C81+Purchase!C81-Sales!C81</f>
        <v>170</v>
      </c>
      <c r="D82" s="104">
        <f>D81+Purchase!D81-Sales!D81</f>
        <v>50</v>
      </c>
      <c r="E82" s="104">
        <f>E81+Purchase!E81-Sales!E81</f>
        <v>61</v>
      </c>
      <c r="F82" s="104">
        <f>F81+Purchase!F81-Sales!F81</f>
        <v>86</v>
      </c>
      <c r="G82" s="104">
        <f>G81+Purchase!G81-Sales!G81</f>
        <v>48</v>
      </c>
      <c r="H82" s="104">
        <f>H81+Purchase!H81-Sales!H81</f>
        <v>78</v>
      </c>
      <c r="I82" s="104">
        <f>I81+Purchase!I81-Sales!I81</f>
        <v>62</v>
      </c>
      <c r="J82" s="104">
        <f>J81+Purchase!J81-Sales!J81</f>
        <v>43</v>
      </c>
      <c r="K82" s="104">
        <f>K81+Purchase!K81-Sales!K81</f>
        <v>33</v>
      </c>
      <c r="L82" s="106">
        <f t="shared" si="2"/>
        <v>721</v>
      </c>
      <c r="M82" s="107">
        <f t="shared" si="3"/>
        <v>72.099999999999994</v>
      </c>
      <c r="N82" s="174">
        <v>45462</v>
      </c>
      <c r="P82"/>
      <c r="Q82"/>
    </row>
    <row r="83" spans="1:17">
      <c r="A83" s="174">
        <v>45463</v>
      </c>
      <c r="B83" s="103">
        <f>B82+Purchase!B82-Sales!B82</f>
        <v>83</v>
      </c>
      <c r="C83" s="104">
        <f>C82+Purchase!C82-Sales!C82</f>
        <v>160</v>
      </c>
      <c r="D83" s="104">
        <f>D82+Purchase!D82-Sales!D82</f>
        <v>46</v>
      </c>
      <c r="E83" s="104">
        <f>E82+Purchase!E82-Sales!E82</f>
        <v>58</v>
      </c>
      <c r="F83" s="104">
        <f>F82+Purchase!F82-Sales!F82</f>
        <v>85</v>
      </c>
      <c r="G83" s="104">
        <f>G82+Purchase!G82-Sales!G82</f>
        <v>46</v>
      </c>
      <c r="H83" s="104">
        <f>H82+Purchase!H82-Sales!H82</f>
        <v>77</v>
      </c>
      <c r="I83" s="104">
        <f>I82+Purchase!I82-Sales!I82</f>
        <v>61</v>
      </c>
      <c r="J83" s="104">
        <f>J82+Purchase!J82-Sales!J82</f>
        <v>41</v>
      </c>
      <c r="K83" s="104">
        <f>K82+Purchase!K82-Sales!K82</f>
        <v>32</v>
      </c>
      <c r="L83" s="106">
        <f t="shared" si="2"/>
        <v>689</v>
      </c>
      <c r="M83" s="107">
        <f t="shared" si="3"/>
        <v>68.900000000000006</v>
      </c>
      <c r="N83" s="174">
        <v>45463</v>
      </c>
      <c r="P83"/>
      <c r="Q83"/>
    </row>
    <row r="84" spans="1:17">
      <c r="A84" s="174">
        <v>45464</v>
      </c>
      <c r="B84" s="103">
        <f>B83+Purchase!B83-Sales!B83</f>
        <v>83</v>
      </c>
      <c r="C84" s="104">
        <f>C83+Purchase!C83-Sales!C83</f>
        <v>159</v>
      </c>
      <c r="D84" s="104">
        <f>D83+Purchase!D83-Sales!D83</f>
        <v>45</v>
      </c>
      <c r="E84" s="104">
        <f>E83+Purchase!E83-Sales!E83</f>
        <v>57</v>
      </c>
      <c r="F84" s="104">
        <f>F83+Purchase!F83-Sales!F83</f>
        <v>84</v>
      </c>
      <c r="G84" s="104">
        <f>G83+Purchase!G83-Sales!G83</f>
        <v>45</v>
      </c>
      <c r="H84" s="104">
        <f>H83+Purchase!H83-Sales!H83</f>
        <v>76</v>
      </c>
      <c r="I84" s="104">
        <f>I83+Purchase!I83-Sales!I83</f>
        <v>60</v>
      </c>
      <c r="J84" s="104">
        <f>J83+Purchase!J83-Sales!J83</f>
        <v>40</v>
      </c>
      <c r="K84" s="104">
        <f>K83+Purchase!K83-Sales!K83</f>
        <v>29</v>
      </c>
      <c r="L84" s="106">
        <f t="shared" si="2"/>
        <v>678</v>
      </c>
      <c r="M84" s="107">
        <f t="shared" si="3"/>
        <v>67.8</v>
      </c>
      <c r="N84" s="174">
        <v>45464</v>
      </c>
      <c r="P84"/>
      <c r="Q84"/>
    </row>
    <row r="85" spans="1:17">
      <c r="A85" s="174">
        <v>45465</v>
      </c>
      <c r="B85" s="103">
        <f>B84+Purchase!B84-Sales!B84</f>
        <v>72</v>
      </c>
      <c r="C85" s="104">
        <f>C84+Purchase!C84-Sales!C84</f>
        <v>141</v>
      </c>
      <c r="D85" s="104">
        <f>D84+Purchase!D84-Sales!D84</f>
        <v>40</v>
      </c>
      <c r="E85" s="104">
        <f>E84+Purchase!E84-Sales!E84</f>
        <v>55</v>
      </c>
      <c r="F85" s="104">
        <f>F84+Purchase!F84-Sales!F84</f>
        <v>83</v>
      </c>
      <c r="G85" s="104">
        <f>G84+Purchase!G84-Sales!G84</f>
        <v>64</v>
      </c>
      <c r="H85" s="104">
        <f>H84+Purchase!H84-Sales!H84</f>
        <v>74</v>
      </c>
      <c r="I85" s="104">
        <f>I84+Purchase!I84-Sales!I84</f>
        <v>58</v>
      </c>
      <c r="J85" s="104">
        <f>J84+Purchase!J84-Sales!J84</f>
        <v>37</v>
      </c>
      <c r="K85" s="104">
        <f>K84+Purchase!K84-Sales!K84</f>
        <v>27</v>
      </c>
      <c r="L85" s="106">
        <f t="shared" si="2"/>
        <v>651</v>
      </c>
      <c r="M85" s="107">
        <f t="shared" si="3"/>
        <v>65.099999999999994</v>
      </c>
      <c r="N85" s="174">
        <v>45465</v>
      </c>
      <c r="P85"/>
      <c r="Q85"/>
    </row>
    <row r="86" spans="1:17">
      <c r="A86" s="174">
        <v>45466</v>
      </c>
      <c r="B86" s="103">
        <f>B85+Purchase!B85-Sales!B85</f>
        <v>500</v>
      </c>
      <c r="C86" s="104">
        <f>C85+Purchase!C85-Sales!C85</f>
        <v>110</v>
      </c>
      <c r="D86" s="104">
        <f>D85+Purchase!D85-Sales!D85</f>
        <v>85</v>
      </c>
      <c r="E86" s="104">
        <f>E85+Purchase!E85-Sales!E85</f>
        <v>52</v>
      </c>
      <c r="F86" s="104">
        <f>F85+Purchase!F85-Sales!F85</f>
        <v>81</v>
      </c>
      <c r="G86" s="104">
        <f>G85+Purchase!G85-Sales!G85</f>
        <v>62</v>
      </c>
      <c r="H86" s="104">
        <f>H85+Purchase!H85-Sales!H85</f>
        <v>72</v>
      </c>
      <c r="I86" s="104">
        <f>I85+Purchase!I85-Sales!I85</f>
        <v>55</v>
      </c>
      <c r="J86" s="104">
        <f>J85+Purchase!J85-Sales!J85</f>
        <v>36</v>
      </c>
      <c r="K86" s="104">
        <f>K85+Purchase!K85-Sales!K85</f>
        <v>25</v>
      </c>
      <c r="L86" s="106">
        <f t="shared" si="2"/>
        <v>1078</v>
      </c>
      <c r="M86" s="107">
        <f t="shared" si="3"/>
        <v>107.8</v>
      </c>
      <c r="N86" s="174">
        <v>45466</v>
      </c>
      <c r="P86"/>
      <c r="Q86"/>
    </row>
    <row r="87" spans="1:17">
      <c r="A87" s="174">
        <v>45467</v>
      </c>
      <c r="B87" s="103">
        <f>B86+Purchase!B86-Sales!B86</f>
        <v>495</v>
      </c>
      <c r="C87" s="104">
        <f>C86+Purchase!C86-Sales!C86</f>
        <v>105</v>
      </c>
      <c r="D87" s="104">
        <f>D86+Purchase!D86-Sales!D86</f>
        <v>83</v>
      </c>
      <c r="E87" s="104">
        <f>E86+Purchase!E86-Sales!E86</f>
        <v>48</v>
      </c>
      <c r="F87" s="104">
        <f>F86+Purchase!F86-Sales!F86</f>
        <v>80</v>
      </c>
      <c r="G87" s="104">
        <f>G86+Purchase!G86-Sales!G86</f>
        <v>60</v>
      </c>
      <c r="H87" s="104">
        <f>H86+Purchase!H86-Sales!H86</f>
        <v>69</v>
      </c>
      <c r="I87" s="104">
        <f>I86+Purchase!I86-Sales!I86</f>
        <v>53</v>
      </c>
      <c r="J87" s="104">
        <f>J86+Purchase!J86-Sales!J86</f>
        <v>33</v>
      </c>
      <c r="K87" s="104">
        <f>K86+Purchase!K86-Sales!K86</f>
        <v>23</v>
      </c>
      <c r="L87" s="106">
        <f t="shared" si="2"/>
        <v>1049</v>
      </c>
      <c r="M87" s="107">
        <f t="shared" si="3"/>
        <v>104.9</v>
      </c>
      <c r="N87" s="174">
        <v>45467</v>
      </c>
      <c r="P87"/>
      <c r="Q87"/>
    </row>
    <row r="88" spans="1:17">
      <c r="A88" s="174">
        <v>45468</v>
      </c>
      <c r="B88" s="103">
        <f>B87+Purchase!B87-Sales!B87</f>
        <v>490</v>
      </c>
      <c r="C88" s="104">
        <f>C87+Purchase!C87-Sales!C87</f>
        <v>100</v>
      </c>
      <c r="D88" s="104">
        <f>D87+Purchase!D87-Sales!D87</f>
        <v>80</v>
      </c>
      <c r="E88" s="104">
        <f>E87+Purchase!E87-Sales!E87</f>
        <v>47</v>
      </c>
      <c r="F88" s="104">
        <f>F87+Purchase!F87-Sales!F87</f>
        <v>79</v>
      </c>
      <c r="G88" s="104">
        <f>G87+Purchase!G87-Sales!G87</f>
        <v>57</v>
      </c>
      <c r="H88" s="104">
        <f>H87+Purchase!H87-Sales!H87</f>
        <v>68</v>
      </c>
      <c r="I88" s="104">
        <f>I87+Purchase!I87-Sales!I87</f>
        <v>52</v>
      </c>
      <c r="J88" s="104">
        <f>J87+Purchase!J87-Sales!J87</f>
        <v>31</v>
      </c>
      <c r="K88" s="104">
        <f>K87+Purchase!K87-Sales!K87</f>
        <v>21</v>
      </c>
      <c r="L88" s="106">
        <f t="shared" si="2"/>
        <v>1025</v>
      </c>
      <c r="M88" s="107">
        <f t="shared" si="3"/>
        <v>102.5</v>
      </c>
      <c r="N88" s="174">
        <v>45468</v>
      </c>
      <c r="P88"/>
      <c r="Q88"/>
    </row>
    <row r="89" spans="1:17">
      <c r="A89" s="174">
        <v>45469</v>
      </c>
      <c r="B89" s="103">
        <f>B88+Purchase!B88-Sales!B88</f>
        <v>455</v>
      </c>
      <c r="C89" s="104">
        <f>C88+Purchase!C88-Sales!C88</f>
        <v>72</v>
      </c>
      <c r="D89" s="104">
        <f>D88+Purchase!D88-Sales!D88</f>
        <v>74</v>
      </c>
      <c r="E89" s="104">
        <f>E88+Purchase!E88-Sales!E88</f>
        <v>46</v>
      </c>
      <c r="F89" s="104">
        <f>F88+Purchase!F88-Sales!F88</f>
        <v>77</v>
      </c>
      <c r="G89" s="104">
        <f>G88+Purchase!G88-Sales!G88</f>
        <v>56</v>
      </c>
      <c r="H89" s="104">
        <f>H88+Purchase!H88-Sales!H88</f>
        <v>67</v>
      </c>
      <c r="I89" s="104">
        <f>I88+Purchase!I88-Sales!I88</f>
        <v>51</v>
      </c>
      <c r="J89" s="104">
        <f>J88+Purchase!J88-Sales!J88</f>
        <v>26</v>
      </c>
      <c r="K89" s="104">
        <f>K88+Purchase!K88-Sales!K88</f>
        <v>20</v>
      </c>
      <c r="L89" s="106">
        <f t="shared" si="2"/>
        <v>944</v>
      </c>
      <c r="M89" s="107">
        <f t="shared" si="3"/>
        <v>94.4</v>
      </c>
      <c r="N89" s="174">
        <v>45469</v>
      </c>
      <c r="P89"/>
      <c r="Q89"/>
    </row>
    <row r="90" spans="1:17">
      <c r="A90" s="174">
        <v>45470</v>
      </c>
      <c r="B90" s="103">
        <f>B89+Purchase!B89-Sales!B89</f>
        <v>445</v>
      </c>
      <c r="C90" s="104">
        <f>C89+Purchase!C89-Sales!C89</f>
        <v>55</v>
      </c>
      <c r="D90" s="104">
        <f>D89+Purchase!D89-Sales!D89</f>
        <v>71</v>
      </c>
      <c r="E90" s="104">
        <f>E89+Purchase!E89-Sales!E89</f>
        <v>44</v>
      </c>
      <c r="F90" s="104">
        <f>F89+Purchase!F89-Sales!F89</f>
        <v>75</v>
      </c>
      <c r="G90" s="104">
        <f>G89+Purchase!G89-Sales!G89</f>
        <v>55</v>
      </c>
      <c r="H90" s="104">
        <f>H89+Purchase!H89-Sales!H89</f>
        <v>66</v>
      </c>
      <c r="I90" s="104">
        <f>I89+Purchase!I89-Sales!I89</f>
        <v>49</v>
      </c>
      <c r="J90" s="104">
        <f>J89+Purchase!J89-Sales!J89</f>
        <v>24</v>
      </c>
      <c r="K90" s="104">
        <f>K89+Purchase!K89-Sales!K89</f>
        <v>19</v>
      </c>
      <c r="L90" s="106">
        <f t="shared" si="2"/>
        <v>903</v>
      </c>
      <c r="M90" s="107">
        <f t="shared" si="3"/>
        <v>90.3</v>
      </c>
      <c r="N90" s="174">
        <v>45470</v>
      </c>
      <c r="P90"/>
      <c r="Q90"/>
    </row>
    <row r="91" spans="1:17">
      <c r="A91" s="174">
        <v>45471</v>
      </c>
      <c r="B91" s="103">
        <f>B90+Purchase!B90-Sales!B90</f>
        <v>417</v>
      </c>
      <c r="C91" s="104">
        <f>C90+Purchase!C90-Sales!C90</f>
        <v>30</v>
      </c>
      <c r="D91" s="104">
        <f>D90+Purchase!D90-Sales!D90</f>
        <v>66</v>
      </c>
      <c r="E91" s="104">
        <f>E90+Purchase!E90-Sales!E90</f>
        <v>41</v>
      </c>
      <c r="F91" s="104">
        <f>F90+Purchase!F90-Sales!F90</f>
        <v>72</v>
      </c>
      <c r="G91" s="104">
        <f>G90+Purchase!G90-Sales!G90</f>
        <v>54</v>
      </c>
      <c r="H91" s="104">
        <f>H90+Purchase!H90-Sales!H90</f>
        <v>64</v>
      </c>
      <c r="I91" s="104">
        <f>I90+Purchase!I90-Sales!I90</f>
        <v>47</v>
      </c>
      <c r="J91" s="104">
        <f>J90+Purchase!J90-Sales!J90</f>
        <v>23</v>
      </c>
      <c r="K91" s="104">
        <f>K90+Purchase!K90-Sales!K90</f>
        <v>17</v>
      </c>
      <c r="L91" s="106">
        <f t="shared" si="2"/>
        <v>831</v>
      </c>
      <c r="M91" s="107">
        <f t="shared" si="3"/>
        <v>83.1</v>
      </c>
      <c r="N91" s="174">
        <v>45471</v>
      </c>
      <c r="P91"/>
      <c r="Q91"/>
    </row>
    <row r="92" spans="1:17">
      <c r="A92" s="174">
        <v>45472</v>
      </c>
      <c r="B92" s="103">
        <f>B91+Purchase!B91-Sales!B91</f>
        <v>406</v>
      </c>
      <c r="C92" s="104">
        <f>C91+Purchase!C91-Sales!C91</f>
        <v>21</v>
      </c>
      <c r="D92" s="104">
        <f>D91+Purchase!D91-Sales!D91</f>
        <v>59</v>
      </c>
      <c r="E92" s="104">
        <f>E91+Purchase!E91-Sales!E91</f>
        <v>37</v>
      </c>
      <c r="F92" s="104">
        <f>F91+Purchase!F91-Sales!F91</f>
        <v>71</v>
      </c>
      <c r="G92" s="104">
        <f>G91+Purchase!G91-Sales!G91</f>
        <v>52</v>
      </c>
      <c r="H92" s="104">
        <f>H91+Purchase!H91-Sales!H91</f>
        <v>63</v>
      </c>
      <c r="I92" s="104">
        <f>I91+Purchase!I91-Sales!I91</f>
        <v>44</v>
      </c>
      <c r="J92" s="104">
        <f>J91+Purchase!J91-Sales!J91</f>
        <v>20</v>
      </c>
      <c r="K92" s="104">
        <f>K91+Purchase!K91-Sales!K91</f>
        <v>15</v>
      </c>
      <c r="L92" s="106">
        <f t="shared" si="2"/>
        <v>788</v>
      </c>
      <c r="M92" s="107">
        <f t="shared" si="3"/>
        <v>78.8</v>
      </c>
      <c r="N92" s="174">
        <v>45472</v>
      </c>
      <c r="P92"/>
      <c r="Q92"/>
    </row>
    <row r="93" spans="1:17">
      <c r="A93" s="174">
        <v>45473</v>
      </c>
      <c r="B93" s="103">
        <f>B92+Purchase!B92-Sales!B92</f>
        <v>384</v>
      </c>
      <c r="C93" s="104">
        <f>C92+Purchase!C92-Sales!C92</f>
        <v>1</v>
      </c>
      <c r="D93" s="104">
        <f>D92+Purchase!D92-Sales!D92</f>
        <v>55</v>
      </c>
      <c r="E93" s="104">
        <f>E92+Purchase!E92-Sales!E92</f>
        <v>36</v>
      </c>
      <c r="F93" s="104">
        <f>F92+Purchase!F92-Sales!F92</f>
        <v>69</v>
      </c>
      <c r="G93" s="104">
        <f>G92+Purchase!G92-Sales!G92</f>
        <v>51</v>
      </c>
      <c r="H93" s="104">
        <f>H92+Purchase!H92-Sales!H92</f>
        <v>59</v>
      </c>
      <c r="I93" s="104">
        <f>I92+Purchase!I92-Sales!I92</f>
        <v>43</v>
      </c>
      <c r="J93" s="104">
        <f>J92+Purchase!J92-Sales!J92</f>
        <v>17</v>
      </c>
      <c r="K93" s="104">
        <f>K92+Purchase!K92-Sales!K92</f>
        <v>13</v>
      </c>
      <c r="L93" s="106">
        <f t="shared" si="2"/>
        <v>728</v>
      </c>
      <c r="M93" s="107">
        <f t="shared" si="3"/>
        <v>72.8</v>
      </c>
      <c r="N93" s="174">
        <v>45473</v>
      </c>
      <c r="P93"/>
      <c r="Q93"/>
    </row>
    <row r="94" spans="1:17">
      <c r="A94" s="4"/>
      <c r="B94" s="77">
        <f>AVERAGE(B3:B93)</f>
        <v>204.97802197802199</v>
      </c>
      <c r="C94" s="77">
        <f t="shared" ref="C94:K94" si="4">AVERAGE(C3:C93)</f>
        <v>165.16483516483515</v>
      </c>
      <c r="D94" s="77">
        <f t="shared" si="4"/>
        <v>54.692307692307693</v>
      </c>
      <c r="E94" s="77">
        <f t="shared" si="4"/>
        <v>57.318681318681321</v>
      </c>
      <c r="F94" s="77">
        <f t="shared" si="4"/>
        <v>55.758241758241759</v>
      </c>
      <c r="G94" s="77">
        <f t="shared" si="4"/>
        <v>42.81318681318681</v>
      </c>
      <c r="H94" s="77">
        <f t="shared" si="4"/>
        <v>48.285714285714285</v>
      </c>
      <c r="I94" s="77">
        <f t="shared" si="4"/>
        <v>46.175824175824175</v>
      </c>
      <c r="J94" s="77">
        <f t="shared" si="4"/>
        <v>45.846153846153847</v>
      </c>
      <c r="K94" s="77">
        <f t="shared" si="4"/>
        <v>49.340659340659343</v>
      </c>
      <c r="L94" s="1"/>
      <c r="M94" s="77">
        <f>AVERAGE(M3:M93)</f>
        <v>77.037362637362662</v>
      </c>
      <c r="N94" s="4"/>
      <c r="P94"/>
      <c r="Q94"/>
    </row>
    <row r="95" spans="1:17">
      <c r="A95" s="4"/>
      <c r="B95" s="75" t="s">
        <v>72</v>
      </c>
      <c r="C95" s="75" t="s">
        <v>71</v>
      </c>
      <c r="D95" s="75" t="s">
        <v>70</v>
      </c>
      <c r="E95" s="75" t="s">
        <v>69</v>
      </c>
      <c r="F95" s="75" t="s">
        <v>68</v>
      </c>
      <c r="G95" s="75" t="s">
        <v>67</v>
      </c>
      <c r="H95" s="75" t="s">
        <v>66</v>
      </c>
      <c r="I95" s="75" t="s">
        <v>65</v>
      </c>
      <c r="J95" s="75" t="s">
        <v>64</v>
      </c>
      <c r="K95" s="75" t="s">
        <v>63</v>
      </c>
      <c r="L95" s="95" t="s">
        <v>13</v>
      </c>
      <c r="M95" s="96">
        <f>M94*Purchase!P95</f>
        <v>47398.972819707778</v>
      </c>
      <c r="N95" s="4"/>
      <c r="P95"/>
      <c r="Q95"/>
    </row>
    <row r="96" spans="1:17">
      <c r="A96" s="4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60"/>
      <c r="M96" s="12"/>
      <c r="N96" s="4"/>
      <c r="P96"/>
      <c r="Q96"/>
    </row>
    <row r="97" spans="1:17">
      <c r="A97" s="4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60"/>
      <c r="M97" s="12"/>
      <c r="N97" s="4"/>
      <c r="P97"/>
      <c r="Q97"/>
    </row>
    <row r="98" spans="1:17">
      <c r="A98" s="4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60"/>
      <c r="M98" s="12"/>
      <c r="N98" s="4"/>
      <c r="P98"/>
      <c r="Q98"/>
    </row>
    <row r="99" spans="1:17">
      <c r="A99" s="4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60"/>
      <c r="M99" s="12"/>
      <c r="N99" s="4"/>
      <c r="P99"/>
      <c r="Q99"/>
    </row>
    <row r="100" spans="1:17">
      <c r="A100" s="4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60"/>
      <c r="M100" s="12"/>
      <c r="N100" s="4"/>
      <c r="P100"/>
      <c r="Q100"/>
    </row>
    <row r="101" spans="1:17">
      <c r="A101" s="4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60"/>
      <c r="M101" s="12"/>
      <c r="N101" s="4"/>
      <c r="P101"/>
      <c r="Q101"/>
    </row>
    <row r="102" spans="1:17">
      <c r="A102" s="4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60"/>
      <c r="M102" s="12"/>
      <c r="N102" s="4"/>
    </row>
    <row r="103" spans="1:17">
      <c r="A103" s="4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60"/>
      <c r="M103" s="12"/>
      <c r="N103" s="4"/>
    </row>
    <row r="104" spans="1:17">
      <c r="A104" s="4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60"/>
      <c r="M104" s="12"/>
      <c r="N104" s="4"/>
    </row>
    <row r="105" spans="1:17">
      <c r="A105" s="4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60"/>
      <c r="M105" s="12"/>
      <c r="N105" s="4"/>
    </row>
    <row r="106" spans="1:17">
      <c r="A106" s="4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60"/>
      <c r="M106" s="12"/>
      <c r="N106" s="4"/>
    </row>
    <row r="107" spans="1:17">
      <c r="A107" s="4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60"/>
      <c r="M107" s="12"/>
      <c r="N107" s="4"/>
    </row>
    <row r="108" spans="1:17">
      <c r="A108" s="4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60"/>
      <c r="M108" s="12"/>
      <c r="N108" s="4"/>
    </row>
    <row r="109" spans="1:17">
      <c r="A109" s="4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M109" s="12"/>
      <c r="N109" s="4"/>
    </row>
    <row r="110" spans="1:17">
      <c r="A110" s="4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M110" s="12"/>
      <c r="N110" s="4"/>
    </row>
    <row r="111" spans="1:17">
      <c r="A111" s="4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M111" s="12"/>
      <c r="N111" s="4"/>
    </row>
    <row r="112" spans="1:17">
      <c r="A112" s="4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M112" s="12"/>
      <c r="N112" s="4"/>
    </row>
    <row r="113" spans="1:14">
      <c r="A113" s="4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M113" s="12"/>
      <c r="N113" s="4"/>
    </row>
    <row r="114" spans="1:14">
      <c r="A114" s="4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M114" s="12"/>
      <c r="N114" s="4"/>
    </row>
    <row r="115" spans="1:14">
      <c r="A115" s="4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M115" s="12"/>
      <c r="N115" s="4"/>
    </row>
    <row r="116" spans="1:14">
      <c r="A116" s="4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M116" s="12"/>
      <c r="N116" s="4"/>
    </row>
    <row r="117" spans="1:14">
      <c r="A117" s="4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M117" s="12"/>
      <c r="N117" s="4"/>
    </row>
    <row r="118" spans="1:14">
      <c r="A118" s="4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M118" s="12"/>
      <c r="N118" s="4"/>
    </row>
    <row r="119" spans="1:14">
      <c r="A119" s="4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M119" s="12"/>
      <c r="N119" s="4"/>
    </row>
    <row r="120" spans="1:14">
      <c r="A120" s="4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M120" s="12"/>
      <c r="N120" s="4"/>
    </row>
    <row r="121" spans="1:14">
      <c r="A121" s="4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M121" s="12"/>
      <c r="N121" s="4"/>
    </row>
    <row r="122" spans="1:14">
      <c r="A122" s="1"/>
      <c r="N122" s="1"/>
    </row>
    <row r="124" spans="1:14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M124" s="12"/>
      <c r="N124" s="1"/>
    </row>
    <row r="125" spans="1:14"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4"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</sheetData>
  <mergeCells count="5">
    <mergeCell ref="N1:N2"/>
    <mergeCell ref="A1:A2"/>
    <mergeCell ref="L1:L2"/>
    <mergeCell ref="M1:M2"/>
    <mergeCell ref="B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25"/>
  <sheetViews>
    <sheetView topLeftCell="D20" workbookViewId="0">
      <selection activeCell="L35" sqref="L35"/>
    </sheetView>
  </sheetViews>
  <sheetFormatPr defaultColWidth="8.88671875" defaultRowHeight="14.4"/>
  <cols>
    <col min="1" max="1" width="34.77734375" style="2" bestFit="1" customWidth="1"/>
    <col min="2" max="2" width="10.109375" style="2" bestFit="1" customWidth="1"/>
    <col min="3" max="3" width="12.88671875" style="2" bestFit="1" customWidth="1"/>
    <col min="4" max="4" width="20.21875" style="2" bestFit="1" customWidth="1"/>
    <col min="5" max="5" width="22.33203125" style="2" bestFit="1" customWidth="1"/>
    <col min="6" max="6" width="21.5546875" style="2" bestFit="1" customWidth="1"/>
    <col min="7" max="7" width="16.5546875" style="2" bestFit="1" customWidth="1"/>
    <col min="8" max="8" width="12.88671875" style="2" bestFit="1" customWidth="1"/>
    <col min="9" max="9" width="10.33203125" style="2" bestFit="1" customWidth="1"/>
    <col min="10" max="10" width="22.88671875" style="2" bestFit="1" customWidth="1"/>
    <col min="11" max="11" width="34.77734375" style="2" bestFit="1" customWidth="1"/>
    <col min="12" max="16" width="12" style="2" customWidth="1"/>
    <col min="17" max="16384" width="8.88671875" style="2"/>
  </cols>
  <sheetData>
    <row r="1" spans="1:21">
      <c r="B1" s="22" t="s">
        <v>72</v>
      </c>
      <c r="C1" s="22" t="s">
        <v>71</v>
      </c>
      <c r="D1" s="22" t="s">
        <v>70</v>
      </c>
      <c r="E1" s="22" t="s">
        <v>69</v>
      </c>
      <c r="F1" s="22" t="s">
        <v>68</v>
      </c>
      <c r="G1" s="22" t="s">
        <v>67</v>
      </c>
      <c r="H1" s="22" t="s">
        <v>66</v>
      </c>
      <c r="I1" s="22" t="s">
        <v>65</v>
      </c>
      <c r="J1" s="22" t="s">
        <v>64</v>
      </c>
      <c r="K1" s="22" t="s">
        <v>63</v>
      </c>
      <c r="L1" s="61"/>
      <c r="M1" s="61"/>
      <c r="N1" s="61"/>
      <c r="O1" s="61"/>
      <c r="P1" s="61"/>
    </row>
    <row r="2" spans="1:21">
      <c r="A2" s="9" t="s">
        <v>14</v>
      </c>
      <c r="B2" s="3">
        <v>1324.3626373626373</v>
      </c>
      <c r="C2" s="3">
        <v>257.65934065934067</v>
      </c>
      <c r="D2" s="3">
        <v>1180.7032967032967</v>
      </c>
      <c r="E2" s="3">
        <v>825</v>
      </c>
      <c r="F2" s="3">
        <v>730</v>
      </c>
      <c r="G2" s="3">
        <v>825</v>
      </c>
      <c r="H2" s="3">
        <v>550</v>
      </c>
      <c r="I2" s="3">
        <v>65</v>
      </c>
      <c r="J2" s="3">
        <v>370</v>
      </c>
      <c r="K2" s="3">
        <v>25</v>
      </c>
      <c r="L2" s="3"/>
      <c r="M2" s="3"/>
      <c r="N2" s="3"/>
      <c r="O2" s="3"/>
      <c r="P2" s="3"/>
    </row>
    <row r="3" spans="1:21">
      <c r="A3" s="9" t="s">
        <v>15</v>
      </c>
      <c r="B3" s="3">
        <v>1350</v>
      </c>
      <c r="C3" s="3">
        <v>266.5</v>
      </c>
      <c r="D3" s="3">
        <v>1200</v>
      </c>
      <c r="E3" s="3">
        <v>850</v>
      </c>
      <c r="F3" s="3">
        <v>800</v>
      </c>
      <c r="G3" s="3">
        <v>850</v>
      </c>
      <c r="H3" s="3">
        <v>600</v>
      </c>
      <c r="I3" s="3">
        <v>81.814808948351654</v>
      </c>
      <c r="J3" s="3">
        <v>400.27472527472526</v>
      </c>
      <c r="K3" s="3">
        <v>30.307692307692307</v>
      </c>
      <c r="L3" s="3"/>
      <c r="M3" s="3"/>
      <c r="N3" s="3"/>
      <c r="O3" s="3"/>
      <c r="P3" s="3"/>
    </row>
    <row r="4" spans="1:21">
      <c r="A4" s="9" t="s">
        <v>16</v>
      </c>
      <c r="B4" s="3">
        <f>B3-B2</f>
        <v>25.637362637362685</v>
      </c>
      <c r="C4" s="3">
        <f t="shared" ref="C4:K4" si="0">C3-C2</f>
        <v>8.8406593406593288</v>
      </c>
      <c r="D4" s="3">
        <f t="shared" si="0"/>
        <v>19.296703296703299</v>
      </c>
      <c r="E4" s="3">
        <f t="shared" si="0"/>
        <v>25</v>
      </c>
      <c r="F4" s="3">
        <f t="shared" si="0"/>
        <v>70</v>
      </c>
      <c r="G4" s="3">
        <f t="shared" si="0"/>
        <v>25</v>
      </c>
      <c r="H4" s="3">
        <f t="shared" si="0"/>
        <v>50</v>
      </c>
      <c r="I4" s="3">
        <f t="shared" si="0"/>
        <v>16.814808948351654</v>
      </c>
      <c r="J4" s="3">
        <f t="shared" si="0"/>
        <v>30.274725274725256</v>
      </c>
      <c r="K4" s="3">
        <f t="shared" si="0"/>
        <v>5.3076923076923066</v>
      </c>
      <c r="L4" s="3"/>
      <c r="M4" s="3"/>
      <c r="N4" s="3"/>
      <c r="O4" s="3"/>
      <c r="P4" s="3"/>
    </row>
    <row r="5" spans="1:21">
      <c r="B5" s="22" t="s">
        <v>72</v>
      </c>
      <c r="C5" s="22" t="s">
        <v>71</v>
      </c>
      <c r="D5" s="22" t="s">
        <v>70</v>
      </c>
      <c r="E5" s="22" t="s">
        <v>69</v>
      </c>
      <c r="F5" s="22" t="s">
        <v>68</v>
      </c>
      <c r="G5" s="22" t="s">
        <v>67</v>
      </c>
      <c r="H5" s="22" t="s">
        <v>66</v>
      </c>
      <c r="I5" s="22" t="s">
        <v>65</v>
      </c>
      <c r="J5" s="22" t="s">
        <v>64</v>
      </c>
      <c r="K5" s="22" t="s">
        <v>63</v>
      </c>
      <c r="L5" s="61"/>
      <c r="M5" s="61"/>
      <c r="N5" s="61"/>
      <c r="O5" s="61"/>
      <c r="P5" s="61"/>
    </row>
    <row r="7" spans="1:21">
      <c r="A7" s="67" t="s">
        <v>17</v>
      </c>
      <c r="B7" s="67" t="s">
        <v>31</v>
      </c>
      <c r="C7" s="98" t="s">
        <v>18</v>
      </c>
      <c r="D7" s="98" t="s">
        <v>50</v>
      </c>
      <c r="E7" s="98" t="s">
        <v>19</v>
      </c>
      <c r="F7" s="98" t="s">
        <v>20</v>
      </c>
    </row>
    <row r="8" spans="1:21">
      <c r="A8" s="97" t="s">
        <v>72</v>
      </c>
      <c r="B8" s="3">
        <f>Sales!V$94-Purchase!V$97</f>
        <v>73079</v>
      </c>
      <c r="C8" s="179">
        <v>1320300</v>
      </c>
      <c r="D8" s="66">
        <f>B8/$B$18</f>
        <v>0.72562240746301143</v>
      </c>
      <c r="E8" s="25">
        <f t="shared" ref="E8:E17" si="1">C8/$C$18</f>
        <v>0.51087546805487138</v>
      </c>
      <c r="F8" s="11">
        <f>B4/B3</f>
        <v>1.8990638990639026E-2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>
      <c r="A9" s="97" t="s">
        <v>71</v>
      </c>
      <c r="B9" s="3">
        <f>Sales!W$94-Purchase!W$97</f>
        <v>13258.5</v>
      </c>
      <c r="C9" s="3">
        <v>239583.5</v>
      </c>
      <c r="D9" s="66">
        <f t="shared" ref="D9:D17" si="2">B9/$B$18</f>
        <v>0.13164745945276121</v>
      </c>
      <c r="E9" s="25">
        <f t="shared" si="1"/>
        <v>9.2704182913522906E-2</v>
      </c>
      <c r="F9" s="11">
        <f>C4/C3</f>
        <v>3.3173205781085659E-2</v>
      </c>
    </row>
    <row r="10" spans="1:21">
      <c r="A10" s="97" t="s">
        <v>70</v>
      </c>
      <c r="B10" s="3">
        <f>Sales!X$94-Purchase!X$97</f>
        <v>8826</v>
      </c>
      <c r="C10" s="3">
        <v>409200</v>
      </c>
      <c r="D10" s="66">
        <f t="shared" si="2"/>
        <v>8.7635892229895568E-2</v>
      </c>
      <c r="E10" s="25">
        <f t="shared" si="1"/>
        <v>0.15833540977660637</v>
      </c>
      <c r="F10" s="11">
        <f>D4/D3</f>
        <v>1.6080586080586084E-2</v>
      </c>
    </row>
    <row r="11" spans="1:21">
      <c r="A11" s="97" t="s">
        <v>69</v>
      </c>
      <c r="B11" s="3">
        <f>Sales!Y$94-Purchase!Y$97</f>
        <v>4675</v>
      </c>
      <c r="C11" s="180">
        <v>158950</v>
      </c>
      <c r="D11" s="66">
        <f t="shared" si="2"/>
        <v>4.6419419462356878E-2</v>
      </c>
      <c r="E11" s="25">
        <f t="shared" si="1"/>
        <v>6.1503942776128015E-2</v>
      </c>
      <c r="F11" s="11">
        <f>E4/E3</f>
        <v>2.9411764705882353E-2</v>
      </c>
    </row>
    <row r="12" spans="1:21">
      <c r="A12" s="97" t="s">
        <v>68</v>
      </c>
      <c r="B12" s="3">
        <f>Sales!Z$94-Purchase!Z$97</f>
        <v>12970</v>
      </c>
      <c r="C12" s="180">
        <v>123200</v>
      </c>
      <c r="D12" s="66">
        <f t="shared" si="2"/>
        <v>0.12878285998433556</v>
      </c>
      <c r="E12" s="25">
        <f t="shared" si="1"/>
        <v>4.7670876061773962E-2</v>
      </c>
      <c r="F12" s="11">
        <f>F4/F3</f>
        <v>8.7499999999999994E-2</v>
      </c>
    </row>
    <row r="13" spans="1:21">
      <c r="A13" s="97" t="s">
        <v>67</v>
      </c>
      <c r="B13" s="3">
        <f>Sales!AA$94-Purchase!AA$97</f>
        <v>4475</v>
      </c>
      <c r="C13" s="180">
        <v>124100</v>
      </c>
      <c r="D13" s="66">
        <f t="shared" si="2"/>
        <v>4.4433561945250701E-2</v>
      </c>
      <c r="E13" s="25">
        <f t="shared" si="1"/>
        <v>4.8019121097939516E-2</v>
      </c>
      <c r="F13" s="11">
        <f>G4/G3</f>
        <v>2.9411764705882353E-2</v>
      </c>
    </row>
    <row r="14" spans="1:21">
      <c r="A14" s="97" t="s">
        <v>66</v>
      </c>
      <c r="B14" s="3">
        <f>Sales!AB$94-Purchase!AB$97</f>
        <v>9650</v>
      </c>
      <c r="C14" s="3">
        <v>89400</v>
      </c>
      <c r="D14" s="66">
        <f t="shared" si="2"/>
        <v>9.5817625200373013E-2</v>
      </c>
      <c r="E14" s="25">
        <f t="shared" si="1"/>
        <v>3.4592340259111946E-2</v>
      </c>
      <c r="F14" s="11">
        <f>H4/H3</f>
        <v>8.3333333333333329E-2</v>
      </c>
    </row>
    <row r="15" spans="1:21">
      <c r="A15" s="97" t="s">
        <v>65</v>
      </c>
      <c r="B15" s="3">
        <f>Sales!AC$94-Purchase!AC$97</f>
        <v>4883.66</v>
      </c>
      <c r="C15" s="3">
        <v>14178.66</v>
      </c>
      <c r="D15" s="66">
        <f t="shared" si="2"/>
        <v>4.8491264609953753E-2</v>
      </c>
      <c r="E15" s="25">
        <f t="shared" si="1"/>
        <v>5.4862755160879221E-3</v>
      </c>
      <c r="F15" s="11">
        <f>I4/I3</f>
        <v>0.20552280405576168</v>
      </c>
    </row>
    <row r="16" spans="1:21">
      <c r="A16" s="97" t="s">
        <v>64</v>
      </c>
      <c r="B16" s="182">
        <f>Sales!AD$94-Purchase!AD$97</f>
        <v>-31955</v>
      </c>
      <c r="C16" s="3">
        <v>100875</v>
      </c>
      <c r="D16" s="63">
        <f t="shared" si="2"/>
        <v>-0.31729038479563937</v>
      </c>
      <c r="E16" s="25">
        <f t="shared" si="1"/>
        <v>3.9032464470222794E-2</v>
      </c>
      <c r="F16" s="11">
        <f>J4/J3</f>
        <v>7.5634866163349301E-2</v>
      </c>
    </row>
    <row r="17" spans="1:6">
      <c r="A17" s="97" t="s">
        <v>63</v>
      </c>
      <c r="B17" s="3">
        <f>Sales!AE$94-Purchase!AE$97</f>
        <v>850</v>
      </c>
      <c r="C17" s="3">
        <v>4600</v>
      </c>
      <c r="D17" s="66">
        <f t="shared" si="2"/>
        <v>8.4398944477012509E-3</v>
      </c>
      <c r="E17" s="25">
        <f t="shared" si="1"/>
        <v>1.7799190737350667E-3</v>
      </c>
      <c r="F17" s="11">
        <f>K4/K3</f>
        <v>0.17512690355329946</v>
      </c>
    </row>
    <row r="18" spans="1:6">
      <c r="A18" s="61"/>
      <c r="B18" s="100">
        <f>SUM(B8:B17)</f>
        <v>100712.16</v>
      </c>
      <c r="C18" s="100">
        <f>SUM(C8:C17)</f>
        <v>2584387.16</v>
      </c>
      <c r="D18" s="64"/>
      <c r="E18" s="62"/>
      <c r="F18" s="99">
        <f>AVERAGE(F8:F17)</f>
        <v>7.5418586736981916E-2</v>
      </c>
    </row>
    <row r="19" spans="1:6">
      <c r="A19" s="61"/>
      <c r="B19" s="3"/>
      <c r="C19" s="3"/>
      <c r="D19" s="62"/>
      <c r="E19" s="62"/>
      <c r="F19" s="62"/>
    </row>
    <row r="20" spans="1:6">
      <c r="A20" s="61"/>
      <c r="B20" s="3"/>
      <c r="C20" s="3"/>
      <c r="D20" s="62"/>
      <c r="E20" s="62"/>
      <c r="F20" s="62"/>
    </row>
    <row r="21" spans="1:6">
      <c r="A21" s="61"/>
      <c r="B21" s="3"/>
      <c r="C21" s="3"/>
      <c r="D21" s="62"/>
      <c r="E21" s="62"/>
      <c r="F21" s="62"/>
    </row>
    <row r="22" spans="1:6">
      <c r="A22" s="65"/>
      <c r="B22" s="3"/>
      <c r="C22" s="3"/>
      <c r="D22" s="62"/>
      <c r="E22" s="62"/>
      <c r="F22" s="62"/>
    </row>
    <row r="23" spans="1:6">
      <c r="A23" s="61"/>
      <c r="B23" s="3"/>
      <c r="C23" s="3"/>
      <c r="D23" s="62"/>
      <c r="E23" s="62"/>
      <c r="F23" s="62"/>
    </row>
    <row r="24" spans="1:6">
      <c r="A24" s="61"/>
      <c r="B24" s="3"/>
      <c r="C24" s="3"/>
      <c r="D24" s="62"/>
      <c r="E24" s="62"/>
      <c r="F24" s="62"/>
    </row>
    <row r="25" spans="1:6">
      <c r="D25" s="27"/>
      <c r="E25" s="2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455-A9F3-44E0-9E30-863494CE01B7}">
  <sheetPr codeName="Sheet5"/>
  <dimension ref="A2:C35"/>
  <sheetViews>
    <sheetView topLeftCell="A13" workbookViewId="0">
      <selection activeCell="N20" sqref="N20"/>
    </sheetView>
  </sheetViews>
  <sheetFormatPr defaultRowHeight="14.4"/>
  <cols>
    <col min="1" max="1" width="34.77734375" style="2" bestFit="1" customWidth="1"/>
    <col min="2" max="2" width="18.21875" style="2" bestFit="1" customWidth="1"/>
    <col min="3" max="3" width="20.44140625" style="2" bestFit="1" customWidth="1"/>
    <col min="4" max="16384" width="8.88671875" style="2"/>
  </cols>
  <sheetData>
    <row r="2" spans="1:3">
      <c r="A2" s="108" t="s">
        <v>17</v>
      </c>
      <c r="B2" s="110" t="s">
        <v>58</v>
      </c>
      <c r="C2" s="108" t="s">
        <v>57</v>
      </c>
    </row>
    <row r="3" spans="1:3">
      <c r="A3" s="109" t="s">
        <v>72</v>
      </c>
      <c r="B3" s="66">
        <v>0.72562240746301143</v>
      </c>
      <c r="C3" s="183">
        <f>B3</f>
        <v>0.72562240746301143</v>
      </c>
    </row>
    <row r="4" spans="1:3">
      <c r="A4" s="109" t="s">
        <v>71</v>
      </c>
      <c r="B4" s="66">
        <v>0.13164745945276121</v>
      </c>
      <c r="C4" s="183">
        <f>C3+B4</f>
        <v>0.85726986691577267</v>
      </c>
    </row>
    <row r="5" spans="1:3">
      <c r="A5" s="109" t="s">
        <v>68</v>
      </c>
      <c r="B5" s="66">
        <v>0.12878285998433556</v>
      </c>
      <c r="C5" s="183">
        <f t="shared" ref="C5:C12" si="0">C4+B5</f>
        <v>0.98605272690010826</v>
      </c>
    </row>
    <row r="6" spans="1:3">
      <c r="A6" s="109" t="s">
        <v>66</v>
      </c>
      <c r="B6" s="66">
        <v>9.5817625200373013E-2</v>
      </c>
      <c r="C6" s="183">
        <f t="shared" si="0"/>
        <v>1.0818703521004813</v>
      </c>
    </row>
    <row r="7" spans="1:3">
      <c r="A7" s="109" t="s">
        <v>70</v>
      </c>
      <c r="B7" s="66">
        <v>8.7635892229895568E-2</v>
      </c>
      <c r="C7" s="183">
        <f t="shared" si="0"/>
        <v>1.169506244330377</v>
      </c>
    </row>
    <row r="8" spans="1:3">
      <c r="A8" s="109" t="s">
        <v>65</v>
      </c>
      <c r="B8" s="66">
        <v>4.8491264609953753E-2</v>
      </c>
      <c r="C8" s="183">
        <f t="shared" si="0"/>
        <v>1.2179975089403308</v>
      </c>
    </row>
    <row r="9" spans="1:3">
      <c r="A9" s="109" t="s">
        <v>69</v>
      </c>
      <c r="B9" s="66">
        <v>4.6419419462356878E-2</v>
      </c>
      <c r="C9" s="183">
        <f t="shared" si="0"/>
        <v>1.2644169284026876</v>
      </c>
    </row>
    <row r="10" spans="1:3">
      <c r="A10" s="109" t="s">
        <v>67</v>
      </c>
      <c r="B10" s="66">
        <v>4.4433561945250701E-2</v>
      </c>
      <c r="C10" s="183">
        <f t="shared" si="0"/>
        <v>1.3088504903479383</v>
      </c>
    </row>
    <row r="11" spans="1:3">
      <c r="A11" s="109" t="s">
        <v>63</v>
      </c>
      <c r="B11" s="66">
        <v>8.4398944477012509E-3</v>
      </c>
      <c r="C11" s="183">
        <f t="shared" si="0"/>
        <v>1.3172903847956396</v>
      </c>
    </row>
    <row r="12" spans="1:3">
      <c r="A12" s="109" t="s">
        <v>64</v>
      </c>
      <c r="B12" s="63">
        <v>-0.31729038479563937</v>
      </c>
      <c r="C12" s="183">
        <f t="shared" si="0"/>
        <v>1.0000000000000002</v>
      </c>
    </row>
    <row r="14" spans="1:3">
      <c r="C14" s="26"/>
    </row>
    <row r="16" spans="1:3">
      <c r="A16" s="111" t="s">
        <v>17</v>
      </c>
      <c r="B16" s="112" t="s">
        <v>19</v>
      </c>
      <c r="C16" s="111" t="s">
        <v>33</v>
      </c>
    </row>
    <row r="17" spans="1:3">
      <c r="A17" s="75" t="s">
        <v>72</v>
      </c>
      <c r="B17" s="25">
        <v>0.51087546805487138</v>
      </c>
      <c r="C17" s="26">
        <f>B17</f>
        <v>0.51087546805487138</v>
      </c>
    </row>
    <row r="18" spans="1:3">
      <c r="A18" s="75" t="s">
        <v>70</v>
      </c>
      <c r="B18" s="25">
        <v>0.15833540977660637</v>
      </c>
      <c r="C18" s="26">
        <f>C17+B18</f>
        <v>0.66921087783147781</v>
      </c>
    </row>
    <row r="19" spans="1:3">
      <c r="A19" s="75" t="s">
        <v>71</v>
      </c>
      <c r="B19" s="25">
        <v>9.2704182913522906E-2</v>
      </c>
      <c r="C19" s="26">
        <f t="shared" ref="C19:C26" si="1">C18+B19</f>
        <v>0.76191506074500071</v>
      </c>
    </row>
    <row r="20" spans="1:3">
      <c r="A20" s="75" t="s">
        <v>69</v>
      </c>
      <c r="B20" s="25">
        <v>6.1503942776128015E-2</v>
      </c>
      <c r="C20" s="26">
        <f t="shared" si="1"/>
        <v>0.82341900352112873</v>
      </c>
    </row>
    <row r="21" spans="1:3">
      <c r="A21" s="75" t="s">
        <v>67</v>
      </c>
      <c r="B21" s="25">
        <v>4.8019121097939516E-2</v>
      </c>
      <c r="C21" s="26">
        <f t="shared" si="1"/>
        <v>0.87143812461906822</v>
      </c>
    </row>
    <row r="22" spans="1:3">
      <c r="A22" s="75" t="s">
        <v>68</v>
      </c>
      <c r="B22" s="25">
        <v>4.7670876061773962E-2</v>
      </c>
      <c r="C22" s="26">
        <f t="shared" si="1"/>
        <v>0.91910900068084223</v>
      </c>
    </row>
    <row r="23" spans="1:3">
      <c r="A23" s="75" t="s">
        <v>64</v>
      </c>
      <c r="B23" s="25">
        <v>3.9032464470222794E-2</v>
      </c>
      <c r="C23" s="26">
        <f t="shared" si="1"/>
        <v>0.95814146515106502</v>
      </c>
    </row>
    <row r="24" spans="1:3">
      <c r="A24" s="75" t="s">
        <v>66</v>
      </c>
      <c r="B24" s="25">
        <v>3.4592340259111946E-2</v>
      </c>
      <c r="C24" s="26">
        <f t="shared" si="1"/>
        <v>0.99273380541017697</v>
      </c>
    </row>
    <row r="25" spans="1:3">
      <c r="A25" s="75" t="s">
        <v>65</v>
      </c>
      <c r="B25" s="25">
        <v>5.4862755160879221E-3</v>
      </c>
      <c r="C25" s="26">
        <f t="shared" si="1"/>
        <v>0.99822008092626491</v>
      </c>
    </row>
    <row r="26" spans="1:3">
      <c r="A26" s="75" t="s">
        <v>63</v>
      </c>
      <c r="B26" s="25">
        <v>1.7799190737350667E-3</v>
      </c>
      <c r="C26" s="26">
        <f t="shared" si="1"/>
        <v>1</v>
      </c>
    </row>
    <row r="35" spans="3:3">
      <c r="C35" s="26"/>
    </row>
  </sheetData>
  <sortState xmlns:xlrd2="http://schemas.microsoft.com/office/spreadsheetml/2017/richdata2" ref="A17:B26">
    <sortCondition descending="1" ref="B17:B2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EC5C-2D6F-4260-BEC6-19E85E5F5F91}">
  <sheetPr codeName="Sheet6"/>
  <dimension ref="A1:F27"/>
  <sheetViews>
    <sheetView topLeftCell="A12" workbookViewId="0">
      <selection activeCell="P13" sqref="P13"/>
    </sheetView>
  </sheetViews>
  <sheetFormatPr defaultRowHeight="14.4"/>
  <cols>
    <col min="1" max="1" width="25.88671875" style="2" bestFit="1" customWidth="1"/>
    <col min="2" max="2" width="9.88671875" style="2" bestFit="1" customWidth="1"/>
    <col min="3" max="3" width="24.44140625" style="2" bestFit="1" customWidth="1"/>
    <col min="4" max="4" width="11.6640625" style="2" bestFit="1" customWidth="1"/>
    <col min="5" max="5" width="14.109375" style="2" bestFit="1" customWidth="1"/>
    <col min="6" max="6" width="25.6640625" style="2" customWidth="1"/>
    <col min="7" max="16384" width="8.88671875" style="2"/>
  </cols>
  <sheetData>
    <row r="1" spans="1:6">
      <c r="A1" s="219" t="s">
        <v>34</v>
      </c>
      <c r="B1" s="219"/>
      <c r="C1" s="219"/>
      <c r="D1" s="219"/>
      <c r="E1" s="219"/>
    </row>
    <row r="2" spans="1:6">
      <c r="A2" s="113"/>
      <c r="B2" s="113" t="s">
        <v>38</v>
      </c>
      <c r="C2" s="113" t="s">
        <v>21</v>
      </c>
      <c r="D2" s="113" t="s">
        <v>39</v>
      </c>
      <c r="E2" s="113" t="s">
        <v>22</v>
      </c>
    </row>
    <row r="3" spans="1:6">
      <c r="A3" s="120" t="s">
        <v>77</v>
      </c>
      <c r="B3" s="5">
        <v>50000</v>
      </c>
      <c r="C3" s="114">
        <v>0.15</v>
      </c>
      <c r="D3" s="5">
        <f>B3*C3</f>
        <v>7500</v>
      </c>
      <c r="E3" s="5">
        <f>B3-D3</f>
        <v>42500</v>
      </c>
    </row>
    <row r="4" spans="1:6">
      <c r="A4" s="120" t="s">
        <v>78</v>
      </c>
      <c r="B4" s="5">
        <v>50000</v>
      </c>
      <c r="C4" s="114">
        <v>0.4</v>
      </c>
      <c r="D4" s="5">
        <f t="shared" ref="D4:D8" si="0">B4*C4</f>
        <v>20000</v>
      </c>
      <c r="E4" s="5">
        <f t="shared" ref="E4:E8" si="1">B4-D4</f>
        <v>30000</v>
      </c>
    </row>
    <row r="5" spans="1:6">
      <c r="A5" s="120" t="s">
        <v>80</v>
      </c>
      <c r="B5" s="5">
        <v>30000</v>
      </c>
      <c r="C5" s="114">
        <v>0.4</v>
      </c>
      <c r="D5" s="5">
        <f t="shared" si="0"/>
        <v>12000</v>
      </c>
      <c r="E5" s="5">
        <f t="shared" si="1"/>
        <v>18000</v>
      </c>
    </row>
    <row r="6" spans="1:6">
      <c r="A6" s="121" t="s">
        <v>79</v>
      </c>
      <c r="B6" s="48">
        <v>1800</v>
      </c>
      <c r="C6" s="115">
        <v>1</v>
      </c>
      <c r="D6" s="5">
        <f t="shared" si="0"/>
        <v>1800</v>
      </c>
      <c r="E6" s="5">
        <f t="shared" si="1"/>
        <v>0</v>
      </c>
    </row>
    <row r="7" spans="1:6">
      <c r="A7" s="121" t="s">
        <v>81</v>
      </c>
      <c r="B7" s="48">
        <v>1800</v>
      </c>
      <c r="C7" s="115">
        <v>1</v>
      </c>
      <c r="D7" s="5">
        <f t="shared" si="0"/>
        <v>1800</v>
      </c>
      <c r="E7" s="5">
        <f t="shared" si="1"/>
        <v>0</v>
      </c>
    </row>
    <row r="8" spans="1:6">
      <c r="A8" s="121" t="s">
        <v>82</v>
      </c>
      <c r="B8" s="48">
        <v>10000</v>
      </c>
      <c r="C8" s="115">
        <v>1</v>
      </c>
      <c r="D8" s="5">
        <f t="shared" si="0"/>
        <v>10000</v>
      </c>
      <c r="E8" s="5">
        <f t="shared" si="1"/>
        <v>0</v>
      </c>
    </row>
    <row r="9" spans="1:6">
      <c r="A9" s="116" t="s">
        <v>36</v>
      </c>
      <c r="B9" s="117">
        <f>SUM(B3:B8)</f>
        <v>143600</v>
      </c>
      <c r="C9" s="118" t="s">
        <v>37</v>
      </c>
      <c r="D9" s="119">
        <f>SUM(D3:D8)</f>
        <v>53100</v>
      </c>
      <c r="E9" s="119">
        <f>SUM(E3:E8)</f>
        <v>90500</v>
      </c>
    </row>
    <row r="11" spans="1:6">
      <c r="A11" s="227" t="s">
        <v>44</v>
      </c>
      <c r="B11" s="227"/>
      <c r="C11" s="227"/>
      <c r="D11" s="227"/>
      <c r="E11" s="227"/>
      <c r="F11" s="227"/>
    </row>
    <row r="12" spans="1:6">
      <c r="A12" s="69" t="s">
        <v>40</v>
      </c>
      <c r="B12" s="69" t="s">
        <v>41</v>
      </c>
      <c r="C12" s="69" t="s">
        <v>42</v>
      </c>
      <c r="D12" s="200" t="s">
        <v>43</v>
      </c>
      <c r="E12" s="200"/>
      <c r="F12" s="200"/>
    </row>
    <row r="13" spans="1:6">
      <c r="A13" s="125" t="s">
        <v>32</v>
      </c>
      <c r="B13" s="133">
        <f>Sales!AF94</f>
        <v>2584387.16</v>
      </c>
      <c r="C13" s="191" t="s">
        <v>83</v>
      </c>
      <c r="D13" s="220" t="s">
        <v>88</v>
      </c>
      <c r="E13" s="221"/>
      <c r="F13" s="221"/>
    </row>
    <row r="14" spans="1:6">
      <c r="A14" s="125" t="s">
        <v>45</v>
      </c>
      <c r="B14" s="133">
        <f>Purchase!AF97</f>
        <v>2483675</v>
      </c>
      <c r="C14" s="191" t="s">
        <v>83</v>
      </c>
      <c r="D14" s="222"/>
      <c r="E14" s="221"/>
      <c r="F14" s="221"/>
    </row>
    <row r="15" spans="1:6">
      <c r="A15" s="126" t="s">
        <v>23</v>
      </c>
      <c r="B15" s="134">
        <f>B13-B14</f>
        <v>100712.16000000015</v>
      </c>
      <c r="C15" s="192" t="s">
        <v>83</v>
      </c>
      <c r="D15" s="223" t="s">
        <v>89</v>
      </c>
      <c r="E15" s="224"/>
      <c r="F15" s="224"/>
    </row>
    <row r="16" spans="1:6">
      <c r="A16" s="127" t="s">
        <v>35</v>
      </c>
      <c r="B16" s="135">
        <f>D9</f>
        <v>53100</v>
      </c>
      <c r="C16" s="193" t="s">
        <v>83</v>
      </c>
      <c r="D16" s="225"/>
      <c r="E16" s="226"/>
      <c r="F16" s="226"/>
    </row>
    <row r="17" spans="1:6">
      <c r="A17" s="128" t="s">
        <v>24</v>
      </c>
      <c r="B17" s="136">
        <f>B15-B16</f>
        <v>47612.160000000149</v>
      </c>
      <c r="C17" s="194" t="s">
        <v>83</v>
      </c>
      <c r="D17" s="228"/>
      <c r="E17" s="229"/>
      <c r="F17" s="229"/>
    </row>
    <row r="18" spans="1:6">
      <c r="A18" s="129" t="s">
        <v>46</v>
      </c>
      <c r="B18" s="137">
        <f>B15/B13</f>
        <v>3.8969455335012629E-2</v>
      </c>
      <c r="C18" s="122" t="s">
        <v>85</v>
      </c>
      <c r="D18" s="230" t="s">
        <v>90</v>
      </c>
      <c r="E18" s="231"/>
      <c r="F18" s="231"/>
    </row>
    <row r="19" spans="1:6">
      <c r="A19" s="130" t="s">
        <v>47</v>
      </c>
      <c r="B19" s="138">
        <f>B17/B13</f>
        <v>1.8422998201244795E-2</v>
      </c>
      <c r="C19" s="123" t="s">
        <v>84</v>
      </c>
      <c r="D19" s="232" t="s">
        <v>91</v>
      </c>
      <c r="E19" s="231"/>
      <c r="F19" s="231"/>
    </row>
    <row r="20" spans="1:6">
      <c r="A20" s="131" t="s">
        <v>26</v>
      </c>
      <c r="B20" s="139">
        <f>E9</f>
        <v>90500</v>
      </c>
      <c r="C20" s="195" t="s">
        <v>83</v>
      </c>
      <c r="D20" s="217"/>
      <c r="E20" s="218"/>
      <c r="F20" s="218"/>
    </row>
    <row r="21" spans="1:6">
      <c r="A21" s="131" t="s">
        <v>25</v>
      </c>
      <c r="B21" s="139">
        <v>810156</v>
      </c>
      <c r="C21" s="195" t="s">
        <v>83</v>
      </c>
      <c r="D21" s="233" t="s">
        <v>92</v>
      </c>
      <c r="E21" s="218"/>
      <c r="F21" s="218"/>
    </row>
    <row r="22" spans="1:6">
      <c r="A22" s="131" t="s">
        <v>28</v>
      </c>
      <c r="B22" s="140">
        <f>SUM(B20:B21)</f>
        <v>900656</v>
      </c>
      <c r="C22" s="195" t="s">
        <v>83</v>
      </c>
      <c r="D22" s="217"/>
      <c r="E22" s="218"/>
      <c r="F22" s="218"/>
    </row>
    <row r="23" spans="1:6">
      <c r="A23" s="29" t="s">
        <v>48</v>
      </c>
      <c r="B23" s="141">
        <f>B13/B22</f>
        <v>2.8694497788278768</v>
      </c>
      <c r="C23" s="123">
        <v>1.5</v>
      </c>
      <c r="D23" s="210" t="s">
        <v>93</v>
      </c>
      <c r="E23" s="211"/>
      <c r="F23" s="211"/>
    </row>
    <row r="24" spans="1:6">
      <c r="A24" s="28" t="s">
        <v>29</v>
      </c>
      <c r="B24" s="142">
        <v>235000</v>
      </c>
      <c r="C24" s="196" t="s">
        <v>83</v>
      </c>
      <c r="D24" s="212" t="s">
        <v>94</v>
      </c>
      <c r="E24" s="213"/>
      <c r="F24" s="213"/>
    </row>
    <row r="25" spans="1:6">
      <c r="A25" s="132" t="s">
        <v>27</v>
      </c>
      <c r="B25" s="141">
        <f>B21/B24</f>
        <v>3.4474723404255321</v>
      </c>
      <c r="C25" s="123" t="s">
        <v>86</v>
      </c>
      <c r="D25" s="214" t="s">
        <v>95</v>
      </c>
      <c r="E25" s="215"/>
      <c r="F25" s="215"/>
    </row>
    <row r="26" spans="1:6">
      <c r="A26" s="30" t="s">
        <v>49</v>
      </c>
      <c r="B26" s="190">
        <f>B17/(B22-B24)</f>
        <v>7.1526674438448914E-2</v>
      </c>
      <c r="C26" s="124" t="s">
        <v>84</v>
      </c>
      <c r="D26" s="216" t="s">
        <v>96</v>
      </c>
      <c r="E26" s="211"/>
      <c r="F26" s="211"/>
    </row>
    <row r="27" spans="1:6">
      <c r="A27" s="31" t="s">
        <v>30</v>
      </c>
      <c r="B27" s="190">
        <f>B17/B22</f>
        <v>5.2863868113908252E-2</v>
      </c>
      <c r="C27" s="123" t="s">
        <v>87</v>
      </c>
      <c r="D27" s="210" t="s">
        <v>97</v>
      </c>
      <c r="E27" s="211"/>
      <c r="F27" s="211"/>
    </row>
  </sheetData>
  <mergeCells count="18">
    <mergeCell ref="D22:F22"/>
    <mergeCell ref="A1:E1"/>
    <mergeCell ref="D13:F13"/>
    <mergeCell ref="D14:F14"/>
    <mergeCell ref="D15:F15"/>
    <mergeCell ref="D16:F16"/>
    <mergeCell ref="A11:F11"/>
    <mergeCell ref="D12:F12"/>
    <mergeCell ref="D17:F17"/>
    <mergeCell ref="D18:F18"/>
    <mergeCell ref="D19:F19"/>
    <mergeCell ref="D20:F20"/>
    <mergeCell ref="D21:F21"/>
    <mergeCell ref="D23:F23"/>
    <mergeCell ref="D24:F24"/>
    <mergeCell ref="D25:F25"/>
    <mergeCell ref="D26:F26"/>
    <mergeCell ref="D27:F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A580-7980-4956-8E29-E42FA7A9D531}">
  <sheetPr codeName="Sheet7"/>
  <dimension ref="A1:AI124"/>
  <sheetViews>
    <sheetView topLeftCell="AH1" zoomScaleNormal="100" workbookViewId="0">
      <selection activeCell="BB21" sqref="BB21"/>
    </sheetView>
  </sheetViews>
  <sheetFormatPr defaultColWidth="9" defaultRowHeight="14.4"/>
  <cols>
    <col min="1" max="1" width="11.5546875" style="2" bestFit="1" customWidth="1"/>
    <col min="2" max="2" width="9.33203125" style="49" bestFit="1" customWidth="1"/>
    <col min="3" max="3" width="7.88671875" style="50" bestFit="1" customWidth="1"/>
    <col min="4" max="4" width="9.33203125" style="51" bestFit="1" customWidth="1"/>
    <col min="5" max="5" width="22.77734375" style="52" customWidth="1"/>
    <col min="6" max="6" width="20.44140625" style="53" customWidth="1"/>
    <col min="7" max="7" width="18.88671875" style="54" customWidth="1"/>
    <col min="8" max="8" width="14.77734375" style="55" customWidth="1"/>
    <col min="9" max="9" width="12.44140625" style="55" customWidth="1"/>
    <col min="10" max="10" width="24.21875" style="55" customWidth="1"/>
    <col min="11" max="11" width="34.88671875" style="56" customWidth="1"/>
    <col min="12" max="12" width="7.88671875" style="49" bestFit="1" customWidth="1"/>
    <col min="13" max="13" width="7.88671875" style="50" bestFit="1" customWidth="1"/>
    <col min="14" max="14" width="7.88671875" style="51" bestFit="1" customWidth="1"/>
    <col min="15" max="15" width="24" style="52" customWidth="1"/>
    <col min="16" max="16" width="23.44140625" style="53" customWidth="1"/>
    <col min="17" max="17" width="19.6640625" style="54" customWidth="1"/>
    <col min="18" max="19" width="13.88671875" style="54" customWidth="1"/>
    <col min="20" max="20" width="26.88671875" style="55" customWidth="1"/>
    <col min="21" max="21" width="34.21875" style="56" customWidth="1"/>
    <col min="22" max="22" width="10" style="49" bestFit="1" customWidth="1"/>
    <col min="23" max="24" width="10" style="49" customWidth="1"/>
    <col min="25" max="25" width="24.44140625" style="50" customWidth="1"/>
    <col min="26" max="26" width="23.77734375" style="51" customWidth="1"/>
    <col min="27" max="27" width="18.109375" style="52" customWidth="1"/>
    <col min="28" max="28" width="16.109375" style="57" customWidth="1"/>
    <col min="29" max="29" width="13.88671875" style="54" bestFit="1" customWidth="1"/>
    <col min="30" max="30" width="26" style="55" customWidth="1"/>
    <col min="31" max="31" width="38" style="56" customWidth="1"/>
    <col min="32" max="32" width="11.88671875" style="39" customWidth="1"/>
    <col min="33" max="33" width="13.21875" style="39" customWidth="1"/>
    <col min="34" max="34" width="13.109375" style="10" customWidth="1"/>
    <col min="35" max="35" width="11.5546875" style="2" bestFit="1" customWidth="1"/>
  </cols>
  <sheetData>
    <row r="1" spans="1:35" s="38" customFormat="1" ht="17.399999999999999" customHeight="1">
      <c r="A1" s="197" t="s">
        <v>0</v>
      </c>
      <c r="B1" s="237" t="s">
        <v>51</v>
      </c>
      <c r="C1" s="237"/>
      <c r="D1" s="237"/>
      <c r="E1" s="237"/>
      <c r="F1" s="237"/>
      <c r="G1" s="237"/>
      <c r="H1" s="237"/>
      <c r="I1" s="237"/>
      <c r="J1" s="237"/>
      <c r="K1" s="237"/>
      <c r="L1" s="238" t="s">
        <v>3</v>
      </c>
      <c r="M1" s="238"/>
      <c r="N1" s="238"/>
      <c r="O1" s="238"/>
      <c r="P1" s="238"/>
      <c r="Q1" s="238"/>
      <c r="R1" s="238"/>
      <c r="S1" s="238"/>
      <c r="T1" s="238"/>
      <c r="U1" s="238"/>
      <c r="V1" s="239" t="s">
        <v>52</v>
      </c>
      <c r="W1" s="239"/>
      <c r="X1" s="239"/>
      <c r="Y1" s="239"/>
      <c r="Z1" s="239"/>
      <c r="AA1" s="239"/>
      <c r="AB1" s="239"/>
      <c r="AC1" s="239"/>
      <c r="AD1" s="239"/>
      <c r="AE1" s="239"/>
      <c r="AF1" s="234" t="s">
        <v>55</v>
      </c>
      <c r="AG1" s="235" t="s">
        <v>53</v>
      </c>
      <c r="AH1" s="236" t="s">
        <v>54</v>
      </c>
      <c r="AI1" s="197" t="s">
        <v>0</v>
      </c>
    </row>
    <row r="2" spans="1:35" s="38" customFormat="1">
      <c r="A2" s="197"/>
      <c r="B2" s="143" t="s">
        <v>72</v>
      </c>
      <c r="C2" s="144" t="s">
        <v>71</v>
      </c>
      <c r="D2" s="145" t="s">
        <v>70</v>
      </c>
      <c r="E2" s="146" t="s">
        <v>69</v>
      </c>
      <c r="F2" s="147" t="s">
        <v>68</v>
      </c>
      <c r="G2" s="148" t="s">
        <v>67</v>
      </c>
      <c r="H2" s="149" t="s">
        <v>66</v>
      </c>
      <c r="I2" s="149" t="s">
        <v>65</v>
      </c>
      <c r="J2" s="149" t="s">
        <v>64</v>
      </c>
      <c r="K2" s="150" t="s">
        <v>63</v>
      </c>
      <c r="L2" s="151" t="s">
        <v>72</v>
      </c>
      <c r="M2" s="152" t="s">
        <v>71</v>
      </c>
      <c r="N2" s="153" t="s">
        <v>70</v>
      </c>
      <c r="O2" s="154" t="s">
        <v>69</v>
      </c>
      <c r="P2" s="155" t="s">
        <v>68</v>
      </c>
      <c r="Q2" s="156" t="s">
        <v>67</v>
      </c>
      <c r="R2" s="156" t="s">
        <v>66</v>
      </c>
      <c r="S2" s="156" t="s">
        <v>65</v>
      </c>
      <c r="T2" s="157" t="s">
        <v>64</v>
      </c>
      <c r="U2" s="158" t="s">
        <v>63</v>
      </c>
      <c r="V2" s="159" t="s">
        <v>72</v>
      </c>
      <c r="W2" s="159" t="s">
        <v>71</v>
      </c>
      <c r="X2" s="159" t="s">
        <v>70</v>
      </c>
      <c r="Y2" s="160" t="s">
        <v>69</v>
      </c>
      <c r="Z2" s="161" t="s">
        <v>68</v>
      </c>
      <c r="AA2" s="162" t="s">
        <v>67</v>
      </c>
      <c r="AB2" s="163" t="s">
        <v>66</v>
      </c>
      <c r="AC2" s="164" t="s">
        <v>65</v>
      </c>
      <c r="AD2" s="165" t="s">
        <v>64</v>
      </c>
      <c r="AE2" s="166" t="s">
        <v>63</v>
      </c>
      <c r="AF2" s="234"/>
      <c r="AG2" s="235"/>
      <c r="AH2" s="236"/>
      <c r="AI2" s="197"/>
    </row>
    <row r="3" spans="1:35">
      <c r="A3" s="174">
        <v>45383</v>
      </c>
      <c r="B3" s="167">
        <v>0</v>
      </c>
      <c r="C3" s="34">
        <v>0</v>
      </c>
      <c r="D3" s="7">
        <v>0</v>
      </c>
      <c r="E3" s="41">
        <v>0</v>
      </c>
      <c r="F3" s="42">
        <v>0</v>
      </c>
      <c r="G3" s="43">
        <v>0</v>
      </c>
      <c r="H3" s="44">
        <v>0</v>
      </c>
      <c r="I3" s="44">
        <v>0</v>
      </c>
      <c r="J3" s="44">
        <v>0</v>
      </c>
      <c r="K3" s="168">
        <v>1875</v>
      </c>
      <c r="L3" s="5">
        <v>1350</v>
      </c>
      <c r="M3" s="6">
        <v>4797</v>
      </c>
      <c r="N3" s="7">
        <v>4800</v>
      </c>
      <c r="O3" s="41">
        <v>850</v>
      </c>
      <c r="P3" s="42">
        <v>2400</v>
      </c>
      <c r="Q3" s="43">
        <v>3400</v>
      </c>
      <c r="R3" s="43">
        <v>1200</v>
      </c>
      <c r="S3" s="43">
        <v>160</v>
      </c>
      <c r="T3" s="169">
        <v>1600</v>
      </c>
      <c r="U3" s="168">
        <v>30</v>
      </c>
      <c r="V3" s="5">
        <f t="shared" ref="V3" si="0">L3-B3</f>
        <v>1350</v>
      </c>
      <c r="W3" s="5">
        <f t="shared" ref="W3" si="1">M3-C3</f>
        <v>4797</v>
      </c>
      <c r="X3" s="5">
        <f t="shared" ref="X3" si="2">N3-D3</f>
        <v>4800</v>
      </c>
      <c r="Y3" s="5">
        <f t="shared" ref="Y3" si="3">O3-E3</f>
        <v>850</v>
      </c>
      <c r="Z3" s="5">
        <f t="shared" ref="Z3" si="4">P3-F3</f>
        <v>2400</v>
      </c>
      <c r="AA3" s="5">
        <f t="shared" ref="AA3" si="5">Q3-G3</f>
        <v>3400</v>
      </c>
      <c r="AB3" s="5">
        <f t="shared" ref="AB3" si="6">R3-H3</f>
        <v>1200</v>
      </c>
      <c r="AC3" s="5">
        <f t="shared" ref="AC3" si="7">S3-I3</f>
        <v>160</v>
      </c>
      <c r="AD3" s="5">
        <f t="shared" ref="AD3" si="8">T3-J3</f>
        <v>1600</v>
      </c>
      <c r="AE3" s="5">
        <f t="shared" ref="AE3" si="9">U3-K3</f>
        <v>-1845</v>
      </c>
      <c r="AF3" s="172">
        <f t="shared" ref="AF3:AF66" si="10">SUM(B3:K3)</f>
        <v>1875</v>
      </c>
      <c r="AG3" s="172">
        <f t="shared" ref="AG3:AG66" si="11">SUM(L3:U3)</f>
        <v>20587</v>
      </c>
      <c r="AH3" s="170">
        <f>V3-AE3</f>
        <v>3195</v>
      </c>
      <c r="AI3" s="174">
        <v>45383</v>
      </c>
    </row>
    <row r="4" spans="1:35">
      <c r="A4" s="174">
        <v>45384</v>
      </c>
      <c r="B4" s="167">
        <v>0</v>
      </c>
      <c r="C4" s="34">
        <v>0</v>
      </c>
      <c r="D4" s="7">
        <v>0</v>
      </c>
      <c r="E4" s="41">
        <v>0</v>
      </c>
      <c r="F4" s="42">
        <v>0</v>
      </c>
      <c r="G4" s="43">
        <v>0</v>
      </c>
      <c r="H4" s="44">
        <v>0</v>
      </c>
      <c r="I4" s="44">
        <v>0</v>
      </c>
      <c r="J4" s="44">
        <v>0</v>
      </c>
      <c r="K4" s="168">
        <v>0</v>
      </c>
      <c r="L4" s="5">
        <v>4050</v>
      </c>
      <c r="M4" s="6">
        <v>2931.5</v>
      </c>
      <c r="N4" s="7">
        <v>3600</v>
      </c>
      <c r="O4" s="41">
        <v>1700</v>
      </c>
      <c r="P4" s="42">
        <v>1600</v>
      </c>
      <c r="Q4" s="43">
        <v>1700</v>
      </c>
      <c r="R4" s="43">
        <v>600</v>
      </c>
      <c r="S4" s="43">
        <v>80</v>
      </c>
      <c r="T4" s="169">
        <v>1200</v>
      </c>
      <c r="U4" s="168">
        <v>30</v>
      </c>
      <c r="V4" s="5">
        <f t="shared" ref="V4:V67" si="12">L4-B4</f>
        <v>4050</v>
      </c>
      <c r="W4" s="5">
        <f t="shared" ref="W4:W67" si="13">M4-C4</f>
        <v>2931.5</v>
      </c>
      <c r="X4" s="5">
        <f t="shared" ref="X4:X67" si="14">N4-D4</f>
        <v>3600</v>
      </c>
      <c r="Y4" s="5">
        <f t="shared" ref="Y4:Y67" si="15">O4-E4</f>
        <v>1700</v>
      </c>
      <c r="Z4" s="5">
        <f t="shared" ref="Z4:Z67" si="16">P4-F4</f>
        <v>1600</v>
      </c>
      <c r="AA4" s="5">
        <f t="shared" ref="AA4:AA67" si="17">Q4-G4</f>
        <v>1700</v>
      </c>
      <c r="AB4" s="5">
        <f t="shared" ref="AB4:AB67" si="18">R4-H4</f>
        <v>600</v>
      </c>
      <c r="AC4" s="5">
        <f t="shared" ref="AC4:AC67" si="19">S4-I4</f>
        <v>80</v>
      </c>
      <c r="AD4" s="5">
        <f t="shared" ref="AD4:AD67" si="20">T4-J4</f>
        <v>1200</v>
      </c>
      <c r="AE4" s="5">
        <f t="shared" ref="AE4:AE67" si="21">U4-K4</f>
        <v>30</v>
      </c>
      <c r="AF4" s="172">
        <f t="shared" si="10"/>
        <v>0</v>
      </c>
      <c r="AG4" s="172">
        <f t="shared" si="11"/>
        <v>17491.5</v>
      </c>
      <c r="AH4" s="170">
        <f t="shared" ref="AH4:AH67" si="22">V4-AE4</f>
        <v>4020</v>
      </c>
      <c r="AI4" s="174">
        <v>45384</v>
      </c>
    </row>
    <row r="5" spans="1:35">
      <c r="A5" s="174">
        <v>45385</v>
      </c>
      <c r="B5" s="167">
        <v>0</v>
      </c>
      <c r="C5" s="34">
        <v>0</v>
      </c>
      <c r="D5" s="7">
        <v>0</v>
      </c>
      <c r="E5" s="41">
        <v>0</v>
      </c>
      <c r="F5" s="42">
        <v>0</v>
      </c>
      <c r="G5" s="43">
        <v>0</v>
      </c>
      <c r="H5" s="44">
        <v>0</v>
      </c>
      <c r="I5" s="44">
        <v>0</v>
      </c>
      <c r="J5" s="44">
        <v>0</v>
      </c>
      <c r="K5" s="168">
        <v>0</v>
      </c>
      <c r="L5" s="5">
        <v>9450</v>
      </c>
      <c r="M5" s="6">
        <v>1332.5</v>
      </c>
      <c r="N5" s="7">
        <v>4800</v>
      </c>
      <c r="O5" s="41">
        <v>850</v>
      </c>
      <c r="P5" s="42">
        <v>800</v>
      </c>
      <c r="Q5" s="43">
        <v>850</v>
      </c>
      <c r="R5" s="43">
        <v>1200</v>
      </c>
      <c r="S5" s="43">
        <v>160</v>
      </c>
      <c r="T5" s="169">
        <v>1200</v>
      </c>
      <c r="U5" s="168">
        <v>30</v>
      </c>
      <c r="V5" s="5">
        <f t="shared" si="12"/>
        <v>9450</v>
      </c>
      <c r="W5" s="5">
        <f t="shared" si="13"/>
        <v>1332.5</v>
      </c>
      <c r="X5" s="5">
        <f t="shared" si="14"/>
        <v>4800</v>
      </c>
      <c r="Y5" s="5">
        <f t="shared" si="15"/>
        <v>850</v>
      </c>
      <c r="Z5" s="5">
        <f t="shared" si="16"/>
        <v>800</v>
      </c>
      <c r="AA5" s="5">
        <f t="shared" si="17"/>
        <v>850</v>
      </c>
      <c r="AB5" s="5">
        <f t="shared" si="18"/>
        <v>1200</v>
      </c>
      <c r="AC5" s="5">
        <f t="shared" si="19"/>
        <v>160</v>
      </c>
      <c r="AD5" s="5">
        <f t="shared" si="20"/>
        <v>1200</v>
      </c>
      <c r="AE5" s="5">
        <f t="shared" si="21"/>
        <v>30</v>
      </c>
      <c r="AF5" s="172">
        <f t="shared" si="10"/>
        <v>0</v>
      </c>
      <c r="AG5" s="172">
        <f t="shared" si="11"/>
        <v>20672.5</v>
      </c>
      <c r="AH5" s="170">
        <f t="shared" si="22"/>
        <v>9420</v>
      </c>
      <c r="AI5" s="174">
        <v>45385</v>
      </c>
    </row>
    <row r="6" spans="1:35">
      <c r="A6" s="174">
        <v>45386</v>
      </c>
      <c r="B6" s="167">
        <v>0</v>
      </c>
      <c r="C6" s="34">
        <v>0</v>
      </c>
      <c r="D6" s="7">
        <v>0</v>
      </c>
      <c r="E6" s="41">
        <v>0</v>
      </c>
      <c r="F6" s="42">
        <v>0</v>
      </c>
      <c r="G6" s="43">
        <v>0</v>
      </c>
      <c r="H6" s="44">
        <v>0</v>
      </c>
      <c r="I6" s="44">
        <v>0</v>
      </c>
      <c r="J6" s="44">
        <v>0</v>
      </c>
      <c r="K6" s="168">
        <v>0</v>
      </c>
      <c r="L6" s="5">
        <v>17550</v>
      </c>
      <c r="M6" s="6">
        <v>1332.5</v>
      </c>
      <c r="N6" s="7">
        <v>3600</v>
      </c>
      <c r="O6" s="41">
        <v>850</v>
      </c>
      <c r="P6" s="42">
        <v>3200</v>
      </c>
      <c r="Q6" s="43">
        <v>1700</v>
      </c>
      <c r="R6" s="43">
        <v>600</v>
      </c>
      <c r="S6" s="43">
        <v>80</v>
      </c>
      <c r="T6" s="169">
        <v>800</v>
      </c>
      <c r="U6" s="168">
        <v>60</v>
      </c>
      <c r="V6" s="5">
        <f t="shared" si="12"/>
        <v>17550</v>
      </c>
      <c r="W6" s="5">
        <f t="shared" si="13"/>
        <v>1332.5</v>
      </c>
      <c r="X6" s="5">
        <f t="shared" si="14"/>
        <v>3600</v>
      </c>
      <c r="Y6" s="5">
        <f t="shared" si="15"/>
        <v>850</v>
      </c>
      <c r="Z6" s="5">
        <f t="shared" si="16"/>
        <v>3200</v>
      </c>
      <c r="AA6" s="5">
        <f t="shared" si="17"/>
        <v>1700</v>
      </c>
      <c r="AB6" s="5">
        <f t="shared" si="18"/>
        <v>600</v>
      </c>
      <c r="AC6" s="5">
        <f t="shared" si="19"/>
        <v>80</v>
      </c>
      <c r="AD6" s="5">
        <f t="shared" si="20"/>
        <v>800</v>
      </c>
      <c r="AE6" s="5">
        <f t="shared" si="21"/>
        <v>60</v>
      </c>
      <c r="AF6" s="172">
        <f t="shared" si="10"/>
        <v>0</v>
      </c>
      <c r="AG6" s="172">
        <f t="shared" si="11"/>
        <v>29772.5</v>
      </c>
      <c r="AH6" s="170">
        <f t="shared" si="22"/>
        <v>17490</v>
      </c>
      <c r="AI6" s="174">
        <v>45386</v>
      </c>
    </row>
    <row r="7" spans="1:35">
      <c r="A7" s="174">
        <v>45387</v>
      </c>
      <c r="B7" s="167">
        <v>0</v>
      </c>
      <c r="C7" s="34">
        <v>0</v>
      </c>
      <c r="D7" s="7">
        <v>0</v>
      </c>
      <c r="E7" s="41">
        <v>0</v>
      </c>
      <c r="F7" s="42">
        <v>0</v>
      </c>
      <c r="G7" s="43">
        <v>0</v>
      </c>
      <c r="H7" s="44">
        <v>0</v>
      </c>
      <c r="I7" s="44">
        <v>0</v>
      </c>
      <c r="J7" s="44">
        <v>0</v>
      </c>
      <c r="K7" s="168">
        <v>0</v>
      </c>
      <c r="L7" s="5">
        <v>25650</v>
      </c>
      <c r="M7" s="6">
        <v>1599</v>
      </c>
      <c r="N7" s="7">
        <v>1200</v>
      </c>
      <c r="O7" s="41">
        <v>1700</v>
      </c>
      <c r="P7" s="42">
        <v>1600</v>
      </c>
      <c r="Q7" s="43">
        <v>850</v>
      </c>
      <c r="R7" s="43">
        <v>600</v>
      </c>
      <c r="S7" s="43">
        <v>80</v>
      </c>
      <c r="T7" s="169">
        <v>800</v>
      </c>
      <c r="U7" s="168">
        <v>90</v>
      </c>
      <c r="V7" s="5">
        <f t="shared" si="12"/>
        <v>25650</v>
      </c>
      <c r="W7" s="5">
        <f t="shared" si="13"/>
        <v>1599</v>
      </c>
      <c r="X7" s="5">
        <f t="shared" si="14"/>
        <v>1200</v>
      </c>
      <c r="Y7" s="5">
        <f t="shared" si="15"/>
        <v>1700</v>
      </c>
      <c r="Z7" s="5">
        <f t="shared" si="16"/>
        <v>1600</v>
      </c>
      <c r="AA7" s="5">
        <f t="shared" si="17"/>
        <v>850</v>
      </c>
      <c r="AB7" s="5">
        <f t="shared" si="18"/>
        <v>600</v>
      </c>
      <c r="AC7" s="5">
        <f t="shared" si="19"/>
        <v>80</v>
      </c>
      <c r="AD7" s="5">
        <f t="shared" si="20"/>
        <v>800</v>
      </c>
      <c r="AE7" s="5">
        <f t="shared" si="21"/>
        <v>90</v>
      </c>
      <c r="AF7" s="172">
        <f t="shared" si="10"/>
        <v>0</v>
      </c>
      <c r="AG7" s="172">
        <f t="shared" si="11"/>
        <v>34169</v>
      </c>
      <c r="AH7" s="170">
        <f t="shared" si="22"/>
        <v>25560</v>
      </c>
      <c r="AI7" s="174">
        <v>45387</v>
      </c>
    </row>
    <row r="8" spans="1:35">
      <c r="A8" s="174">
        <v>45388</v>
      </c>
      <c r="B8" s="167">
        <v>0</v>
      </c>
      <c r="C8" s="34">
        <v>0</v>
      </c>
      <c r="D8" s="7">
        <v>0</v>
      </c>
      <c r="E8" s="41">
        <v>0</v>
      </c>
      <c r="F8" s="42">
        <v>0</v>
      </c>
      <c r="G8" s="43">
        <v>0</v>
      </c>
      <c r="H8" s="44">
        <v>0</v>
      </c>
      <c r="I8" s="44">
        <v>0</v>
      </c>
      <c r="J8" s="44">
        <v>0</v>
      </c>
      <c r="K8" s="168">
        <v>0</v>
      </c>
      <c r="L8" s="5">
        <v>16200</v>
      </c>
      <c r="M8" s="6">
        <v>4530.5</v>
      </c>
      <c r="N8" s="7">
        <v>4800</v>
      </c>
      <c r="O8" s="41">
        <v>1700</v>
      </c>
      <c r="P8" s="42">
        <v>800</v>
      </c>
      <c r="Q8" s="43">
        <v>850</v>
      </c>
      <c r="R8" s="43">
        <v>600</v>
      </c>
      <c r="S8" s="43">
        <v>80</v>
      </c>
      <c r="T8" s="169">
        <v>1600</v>
      </c>
      <c r="U8" s="168">
        <v>30</v>
      </c>
      <c r="V8" s="5">
        <f t="shared" si="12"/>
        <v>16200</v>
      </c>
      <c r="W8" s="5">
        <f t="shared" si="13"/>
        <v>4530.5</v>
      </c>
      <c r="X8" s="5">
        <f t="shared" si="14"/>
        <v>4800</v>
      </c>
      <c r="Y8" s="5">
        <f t="shared" si="15"/>
        <v>1700</v>
      </c>
      <c r="Z8" s="5">
        <f t="shared" si="16"/>
        <v>800</v>
      </c>
      <c r="AA8" s="5">
        <f t="shared" si="17"/>
        <v>850</v>
      </c>
      <c r="AB8" s="5">
        <f t="shared" si="18"/>
        <v>600</v>
      </c>
      <c r="AC8" s="5">
        <f t="shared" si="19"/>
        <v>80</v>
      </c>
      <c r="AD8" s="5">
        <f t="shared" si="20"/>
        <v>1600</v>
      </c>
      <c r="AE8" s="5">
        <f t="shared" si="21"/>
        <v>30</v>
      </c>
      <c r="AF8" s="172">
        <f t="shared" si="10"/>
        <v>0</v>
      </c>
      <c r="AG8" s="172">
        <f t="shared" si="11"/>
        <v>31190.5</v>
      </c>
      <c r="AH8" s="170">
        <f t="shared" si="22"/>
        <v>16170</v>
      </c>
      <c r="AI8" s="174">
        <v>45388</v>
      </c>
    </row>
    <row r="9" spans="1:35">
      <c r="A9" s="174">
        <v>45389</v>
      </c>
      <c r="B9" s="167">
        <v>0</v>
      </c>
      <c r="C9" s="34">
        <v>0</v>
      </c>
      <c r="D9" s="7">
        <v>0</v>
      </c>
      <c r="E9" s="41">
        <v>0</v>
      </c>
      <c r="F9" s="42">
        <v>0</v>
      </c>
      <c r="G9" s="43">
        <v>0</v>
      </c>
      <c r="H9" s="44">
        <v>0</v>
      </c>
      <c r="I9" s="44">
        <v>0</v>
      </c>
      <c r="J9" s="44">
        <v>0</v>
      </c>
      <c r="K9" s="168">
        <v>0</v>
      </c>
      <c r="L9" s="5">
        <v>6750</v>
      </c>
      <c r="M9" s="6">
        <v>6662.5</v>
      </c>
      <c r="N9" s="7">
        <v>2400</v>
      </c>
      <c r="O9" s="41">
        <v>2550</v>
      </c>
      <c r="P9" s="42">
        <v>1600</v>
      </c>
      <c r="Q9" s="43">
        <v>850</v>
      </c>
      <c r="R9" s="43">
        <v>1200</v>
      </c>
      <c r="S9" s="43">
        <v>160</v>
      </c>
      <c r="T9" s="169">
        <v>400</v>
      </c>
      <c r="U9" s="168">
        <v>30</v>
      </c>
      <c r="V9" s="5">
        <f t="shared" si="12"/>
        <v>6750</v>
      </c>
      <c r="W9" s="5">
        <f t="shared" si="13"/>
        <v>6662.5</v>
      </c>
      <c r="X9" s="5">
        <f t="shared" si="14"/>
        <v>2400</v>
      </c>
      <c r="Y9" s="5">
        <f t="shared" si="15"/>
        <v>2550</v>
      </c>
      <c r="Z9" s="5">
        <f t="shared" si="16"/>
        <v>1600</v>
      </c>
      <c r="AA9" s="5">
        <f t="shared" si="17"/>
        <v>850</v>
      </c>
      <c r="AB9" s="5">
        <f t="shared" si="18"/>
        <v>1200</v>
      </c>
      <c r="AC9" s="5">
        <f t="shared" si="19"/>
        <v>160</v>
      </c>
      <c r="AD9" s="5">
        <f t="shared" si="20"/>
        <v>400</v>
      </c>
      <c r="AE9" s="5">
        <f t="shared" si="21"/>
        <v>30</v>
      </c>
      <c r="AF9" s="172">
        <f t="shared" si="10"/>
        <v>0</v>
      </c>
      <c r="AG9" s="172">
        <f t="shared" si="11"/>
        <v>22602.5</v>
      </c>
      <c r="AH9" s="170">
        <f t="shared" si="22"/>
        <v>6720</v>
      </c>
      <c r="AI9" s="174">
        <v>45389</v>
      </c>
    </row>
    <row r="10" spans="1:35">
      <c r="A10" s="174">
        <v>45390</v>
      </c>
      <c r="B10" s="167">
        <v>0</v>
      </c>
      <c r="C10" s="34">
        <v>0</v>
      </c>
      <c r="D10" s="7">
        <v>0</v>
      </c>
      <c r="E10" s="41">
        <v>0</v>
      </c>
      <c r="F10" s="42">
        <v>0</v>
      </c>
      <c r="G10" s="43">
        <v>0</v>
      </c>
      <c r="H10" s="44">
        <v>0</v>
      </c>
      <c r="I10" s="44">
        <v>0</v>
      </c>
      <c r="J10" s="44">
        <v>0</v>
      </c>
      <c r="K10" s="168">
        <v>0</v>
      </c>
      <c r="L10" s="5">
        <v>6750</v>
      </c>
      <c r="M10" s="6">
        <v>2398.5</v>
      </c>
      <c r="N10" s="7">
        <v>3600</v>
      </c>
      <c r="O10" s="41">
        <v>850</v>
      </c>
      <c r="P10" s="42">
        <v>800</v>
      </c>
      <c r="Q10" s="43">
        <v>1700</v>
      </c>
      <c r="R10" s="43">
        <v>600</v>
      </c>
      <c r="S10" s="43">
        <v>80</v>
      </c>
      <c r="T10" s="169">
        <v>800</v>
      </c>
      <c r="U10" s="168">
        <v>30</v>
      </c>
      <c r="V10" s="5">
        <f t="shared" si="12"/>
        <v>6750</v>
      </c>
      <c r="W10" s="5">
        <f t="shared" si="13"/>
        <v>2398.5</v>
      </c>
      <c r="X10" s="5">
        <f t="shared" si="14"/>
        <v>3600</v>
      </c>
      <c r="Y10" s="5">
        <f t="shared" si="15"/>
        <v>850</v>
      </c>
      <c r="Z10" s="5">
        <f t="shared" si="16"/>
        <v>800</v>
      </c>
      <c r="AA10" s="5">
        <f t="shared" si="17"/>
        <v>1700</v>
      </c>
      <c r="AB10" s="5">
        <f t="shared" si="18"/>
        <v>600</v>
      </c>
      <c r="AC10" s="5">
        <f t="shared" si="19"/>
        <v>80</v>
      </c>
      <c r="AD10" s="5">
        <f t="shared" si="20"/>
        <v>800</v>
      </c>
      <c r="AE10" s="5">
        <f t="shared" si="21"/>
        <v>30</v>
      </c>
      <c r="AF10" s="172">
        <f t="shared" si="10"/>
        <v>0</v>
      </c>
      <c r="AG10" s="172">
        <f t="shared" si="11"/>
        <v>17608.5</v>
      </c>
      <c r="AH10" s="170">
        <f t="shared" si="22"/>
        <v>6720</v>
      </c>
      <c r="AI10" s="174">
        <v>45390</v>
      </c>
    </row>
    <row r="11" spans="1:35">
      <c r="A11" s="174">
        <v>45391</v>
      </c>
      <c r="B11" s="167">
        <v>0</v>
      </c>
      <c r="C11" s="34">
        <v>0</v>
      </c>
      <c r="D11" s="7">
        <v>0</v>
      </c>
      <c r="E11" s="41">
        <v>0</v>
      </c>
      <c r="F11" s="42">
        <v>0</v>
      </c>
      <c r="G11" s="43">
        <v>0</v>
      </c>
      <c r="H11" s="44">
        <v>0</v>
      </c>
      <c r="I11" s="44">
        <v>0</v>
      </c>
      <c r="J11" s="44">
        <v>0</v>
      </c>
      <c r="K11" s="168">
        <v>0</v>
      </c>
      <c r="L11" s="5">
        <v>20250</v>
      </c>
      <c r="M11" s="6">
        <v>8528</v>
      </c>
      <c r="N11" s="7">
        <v>7200</v>
      </c>
      <c r="O11" s="41">
        <v>850</v>
      </c>
      <c r="P11" s="42">
        <v>800</v>
      </c>
      <c r="Q11" s="43">
        <v>850</v>
      </c>
      <c r="R11" s="43">
        <v>600</v>
      </c>
      <c r="S11" s="43">
        <v>80</v>
      </c>
      <c r="T11" s="169">
        <v>800</v>
      </c>
      <c r="U11" s="168">
        <v>30</v>
      </c>
      <c r="V11" s="5">
        <f t="shared" si="12"/>
        <v>20250</v>
      </c>
      <c r="W11" s="5">
        <f t="shared" si="13"/>
        <v>8528</v>
      </c>
      <c r="X11" s="5">
        <f t="shared" si="14"/>
        <v>7200</v>
      </c>
      <c r="Y11" s="5">
        <f t="shared" si="15"/>
        <v>850</v>
      </c>
      <c r="Z11" s="5">
        <f t="shared" si="16"/>
        <v>800</v>
      </c>
      <c r="AA11" s="5">
        <f t="shared" si="17"/>
        <v>850</v>
      </c>
      <c r="AB11" s="5">
        <f t="shared" si="18"/>
        <v>600</v>
      </c>
      <c r="AC11" s="5">
        <f t="shared" si="19"/>
        <v>80</v>
      </c>
      <c r="AD11" s="5">
        <f t="shared" si="20"/>
        <v>800</v>
      </c>
      <c r="AE11" s="5">
        <f t="shared" si="21"/>
        <v>30</v>
      </c>
      <c r="AF11" s="172">
        <f t="shared" si="10"/>
        <v>0</v>
      </c>
      <c r="AG11" s="172">
        <f t="shared" si="11"/>
        <v>39988</v>
      </c>
      <c r="AH11" s="170">
        <f t="shared" si="22"/>
        <v>20220</v>
      </c>
      <c r="AI11" s="174">
        <v>45391</v>
      </c>
    </row>
    <row r="12" spans="1:35">
      <c r="A12" s="174">
        <v>45392</v>
      </c>
      <c r="B12" s="167">
        <v>0</v>
      </c>
      <c r="C12" s="34">
        <v>0</v>
      </c>
      <c r="D12" s="7">
        <v>0</v>
      </c>
      <c r="E12" s="41">
        <v>0</v>
      </c>
      <c r="F12" s="42">
        <v>0</v>
      </c>
      <c r="G12" s="43">
        <v>0</v>
      </c>
      <c r="H12" s="44">
        <v>0</v>
      </c>
      <c r="I12" s="44">
        <v>0</v>
      </c>
      <c r="J12" s="44">
        <v>0</v>
      </c>
      <c r="K12" s="168">
        <v>0</v>
      </c>
      <c r="L12" s="5">
        <v>13500</v>
      </c>
      <c r="M12" s="6">
        <v>533</v>
      </c>
      <c r="N12" s="7">
        <v>10800</v>
      </c>
      <c r="O12" s="41">
        <v>850</v>
      </c>
      <c r="P12" s="42">
        <v>800</v>
      </c>
      <c r="Q12" s="43">
        <v>850</v>
      </c>
      <c r="R12" s="43">
        <v>1200</v>
      </c>
      <c r="S12" s="43">
        <v>160</v>
      </c>
      <c r="T12" s="169">
        <v>400</v>
      </c>
      <c r="U12" s="168">
        <v>90</v>
      </c>
      <c r="V12" s="5">
        <f t="shared" si="12"/>
        <v>13500</v>
      </c>
      <c r="W12" s="5">
        <f t="shared" si="13"/>
        <v>533</v>
      </c>
      <c r="X12" s="5">
        <f t="shared" si="14"/>
        <v>10800</v>
      </c>
      <c r="Y12" s="5">
        <f t="shared" si="15"/>
        <v>850</v>
      </c>
      <c r="Z12" s="5">
        <f t="shared" si="16"/>
        <v>800</v>
      </c>
      <c r="AA12" s="5">
        <f t="shared" si="17"/>
        <v>850</v>
      </c>
      <c r="AB12" s="5">
        <f t="shared" si="18"/>
        <v>1200</v>
      </c>
      <c r="AC12" s="5">
        <f t="shared" si="19"/>
        <v>160</v>
      </c>
      <c r="AD12" s="5">
        <f t="shared" si="20"/>
        <v>400</v>
      </c>
      <c r="AE12" s="5">
        <f t="shared" si="21"/>
        <v>90</v>
      </c>
      <c r="AF12" s="172">
        <f t="shared" si="10"/>
        <v>0</v>
      </c>
      <c r="AG12" s="172">
        <f t="shared" si="11"/>
        <v>29183</v>
      </c>
      <c r="AH12" s="170">
        <f t="shared" si="22"/>
        <v>13410</v>
      </c>
      <c r="AI12" s="174">
        <v>45392</v>
      </c>
    </row>
    <row r="13" spans="1:35">
      <c r="A13" s="174">
        <v>45393</v>
      </c>
      <c r="B13" s="167">
        <v>0</v>
      </c>
      <c r="C13" s="34">
        <v>0</v>
      </c>
      <c r="D13" s="7">
        <v>0</v>
      </c>
      <c r="E13" s="41">
        <v>49500</v>
      </c>
      <c r="F13" s="42">
        <v>43800</v>
      </c>
      <c r="G13" s="43">
        <v>33000</v>
      </c>
      <c r="H13" s="44">
        <v>0</v>
      </c>
      <c r="I13" s="44">
        <v>0</v>
      </c>
      <c r="J13" s="44">
        <v>0</v>
      </c>
      <c r="K13" s="168">
        <v>0</v>
      </c>
      <c r="L13" s="5">
        <v>37800</v>
      </c>
      <c r="M13" s="6">
        <v>1599</v>
      </c>
      <c r="N13" s="7">
        <v>2400</v>
      </c>
      <c r="O13" s="41">
        <v>1700</v>
      </c>
      <c r="P13" s="42">
        <v>1600</v>
      </c>
      <c r="Q13" s="43">
        <v>1700</v>
      </c>
      <c r="R13" s="43">
        <v>1200</v>
      </c>
      <c r="S13" s="43">
        <v>160</v>
      </c>
      <c r="T13" s="169">
        <v>1600</v>
      </c>
      <c r="U13" s="168">
        <v>60</v>
      </c>
      <c r="V13" s="5">
        <f t="shared" si="12"/>
        <v>37800</v>
      </c>
      <c r="W13" s="5">
        <f t="shared" si="13"/>
        <v>1599</v>
      </c>
      <c r="X13" s="5">
        <f t="shared" si="14"/>
        <v>2400</v>
      </c>
      <c r="Y13" s="5">
        <f t="shared" si="15"/>
        <v>-47800</v>
      </c>
      <c r="Z13" s="5">
        <f t="shared" si="16"/>
        <v>-42200</v>
      </c>
      <c r="AA13" s="5">
        <f t="shared" si="17"/>
        <v>-31300</v>
      </c>
      <c r="AB13" s="5">
        <f t="shared" si="18"/>
        <v>1200</v>
      </c>
      <c r="AC13" s="5">
        <f t="shared" si="19"/>
        <v>160</v>
      </c>
      <c r="AD13" s="5">
        <f t="shared" si="20"/>
        <v>1600</v>
      </c>
      <c r="AE13" s="5">
        <f t="shared" si="21"/>
        <v>60</v>
      </c>
      <c r="AF13" s="172">
        <f t="shared" si="10"/>
        <v>126300</v>
      </c>
      <c r="AG13" s="172">
        <f t="shared" si="11"/>
        <v>49819</v>
      </c>
      <c r="AH13" s="170">
        <f t="shared" si="22"/>
        <v>37740</v>
      </c>
      <c r="AI13" s="174">
        <v>45393</v>
      </c>
    </row>
    <row r="14" spans="1:35">
      <c r="A14" s="174">
        <v>45394</v>
      </c>
      <c r="B14" s="167">
        <v>0</v>
      </c>
      <c r="C14" s="34">
        <v>0</v>
      </c>
      <c r="D14" s="7">
        <v>0</v>
      </c>
      <c r="E14" s="41">
        <v>0</v>
      </c>
      <c r="F14" s="42">
        <v>0</v>
      </c>
      <c r="G14" s="43">
        <v>0</v>
      </c>
      <c r="H14" s="44">
        <v>0</v>
      </c>
      <c r="I14" s="44">
        <v>0</v>
      </c>
      <c r="J14" s="44">
        <v>0</v>
      </c>
      <c r="K14" s="168">
        <v>0</v>
      </c>
      <c r="L14" s="5">
        <v>14850</v>
      </c>
      <c r="M14" s="6">
        <v>6129.5</v>
      </c>
      <c r="N14" s="7">
        <v>2400</v>
      </c>
      <c r="O14" s="41">
        <v>850</v>
      </c>
      <c r="P14" s="42">
        <v>800</v>
      </c>
      <c r="Q14" s="43">
        <v>1700</v>
      </c>
      <c r="R14" s="43">
        <v>1800</v>
      </c>
      <c r="S14" s="43">
        <v>240</v>
      </c>
      <c r="T14" s="169">
        <v>1200</v>
      </c>
      <c r="U14" s="168">
        <v>60</v>
      </c>
      <c r="V14" s="5">
        <f t="shared" si="12"/>
        <v>14850</v>
      </c>
      <c r="W14" s="5">
        <f t="shared" si="13"/>
        <v>6129.5</v>
      </c>
      <c r="X14" s="5">
        <f t="shared" si="14"/>
        <v>2400</v>
      </c>
      <c r="Y14" s="5">
        <f t="shared" si="15"/>
        <v>850</v>
      </c>
      <c r="Z14" s="5">
        <f t="shared" si="16"/>
        <v>800</v>
      </c>
      <c r="AA14" s="5">
        <f t="shared" si="17"/>
        <v>1700</v>
      </c>
      <c r="AB14" s="5">
        <f t="shared" si="18"/>
        <v>1800</v>
      </c>
      <c r="AC14" s="5">
        <f t="shared" si="19"/>
        <v>240</v>
      </c>
      <c r="AD14" s="5">
        <f t="shared" si="20"/>
        <v>1200</v>
      </c>
      <c r="AE14" s="5">
        <f t="shared" si="21"/>
        <v>60</v>
      </c>
      <c r="AF14" s="172">
        <f t="shared" si="10"/>
        <v>0</v>
      </c>
      <c r="AG14" s="172">
        <f t="shared" si="11"/>
        <v>30029.5</v>
      </c>
      <c r="AH14" s="170">
        <f t="shared" si="22"/>
        <v>14790</v>
      </c>
      <c r="AI14" s="174">
        <v>45394</v>
      </c>
    </row>
    <row r="15" spans="1:35">
      <c r="A15" s="174">
        <v>45395</v>
      </c>
      <c r="B15" s="167">
        <v>0</v>
      </c>
      <c r="C15" s="34">
        <v>0</v>
      </c>
      <c r="D15" s="7">
        <v>118100</v>
      </c>
      <c r="E15" s="41">
        <v>0</v>
      </c>
      <c r="F15" s="42">
        <v>0</v>
      </c>
      <c r="G15" s="43">
        <v>0</v>
      </c>
      <c r="H15" s="44">
        <v>0</v>
      </c>
      <c r="I15" s="44">
        <v>0</v>
      </c>
      <c r="J15" s="44">
        <v>0</v>
      </c>
      <c r="K15" s="168">
        <v>0</v>
      </c>
      <c r="L15" s="5">
        <v>31050</v>
      </c>
      <c r="M15" s="6">
        <v>1865.5</v>
      </c>
      <c r="N15" s="7">
        <v>6000</v>
      </c>
      <c r="O15" s="41">
        <v>850</v>
      </c>
      <c r="P15" s="42">
        <v>800</v>
      </c>
      <c r="Q15" s="43">
        <v>2550</v>
      </c>
      <c r="R15" s="43">
        <v>600</v>
      </c>
      <c r="S15" s="43">
        <v>80</v>
      </c>
      <c r="T15" s="169">
        <v>400</v>
      </c>
      <c r="U15" s="168">
        <v>60</v>
      </c>
      <c r="V15" s="5">
        <f t="shared" si="12"/>
        <v>31050</v>
      </c>
      <c r="W15" s="5">
        <f t="shared" si="13"/>
        <v>1865.5</v>
      </c>
      <c r="X15" s="5">
        <f t="shared" si="14"/>
        <v>-112100</v>
      </c>
      <c r="Y15" s="5">
        <f t="shared" si="15"/>
        <v>850</v>
      </c>
      <c r="Z15" s="5">
        <f t="shared" si="16"/>
        <v>800</v>
      </c>
      <c r="AA15" s="5">
        <f t="shared" si="17"/>
        <v>2550</v>
      </c>
      <c r="AB15" s="5">
        <f t="shared" si="18"/>
        <v>600</v>
      </c>
      <c r="AC15" s="5">
        <f t="shared" si="19"/>
        <v>80</v>
      </c>
      <c r="AD15" s="5">
        <f t="shared" si="20"/>
        <v>400</v>
      </c>
      <c r="AE15" s="5">
        <f t="shared" si="21"/>
        <v>60</v>
      </c>
      <c r="AF15" s="172">
        <f t="shared" si="10"/>
        <v>118100</v>
      </c>
      <c r="AG15" s="172">
        <f t="shared" si="11"/>
        <v>44255.5</v>
      </c>
      <c r="AH15" s="170">
        <f t="shared" si="22"/>
        <v>30990</v>
      </c>
      <c r="AI15" s="174">
        <v>45395</v>
      </c>
    </row>
    <row r="16" spans="1:35">
      <c r="A16" s="174">
        <v>45396</v>
      </c>
      <c r="B16" s="167">
        <v>0</v>
      </c>
      <c r="C16" s="34">
        <v>0</v>
      </c>
      <c r="D16" s="7">
        <v>0</v>
      </c>
      <c r="E16" s="41">
        <v>0</v>
      </c>
      <c r="F16" s="42">
        <v>0</v>
      </c>
      <c r="G16" s="43">
        <v>0</v>
      </c>
      <c r="H16" s="44">
        <v>33000</v>
      </c>
      <c r="I16" s="44">
        <v>0</v>
      </c>
      <c r="J16" s="44">
        <v>22200</v>
      </c>
      <c r="K16" s="168">
        <v>0</v>
      </c>
      <c r="L16" s="5">
        <v>35100</v>
      </c>
      <c r="M16" s="6">
        <v>1865.5</v>
      </c>
      <c r="N16" s="7">
        <v>4800</v>
      </c>
      <c r="O16" s="41">
        <v>1700</v>
      </c>
      <c r="P16" s="42">
        <v>1600</v>
      </c>
      <c r="Q16" s="43">
        <v>850</v>
      </c>
      <c r="R16" s="43">
        <v>600</v>
      </c>
      <c r="S16" s="43">
        <v>80</v>
      </c>
      <c r="T16" s="169">
        <v>800</v>
      </c>
      <c r="U16" s="168">
        <v>60</v>
      </c>
      <c r="V16" s="5">
        <f t="shared" si="12"/>
        <v>35100</v>
      </c>
      <c r="W16" s="5">
        <f t="shared" si="13"/>
        <v>1865.5</v>
      </c>
      <c r="X16" s="5">
        <f t="shared" si="14"/>
        <v>4800</v>
      </c>
      <c r="Y16" s="5">
        <f t="shared" si="15"/>
        <v>1700</v>
      </c>
      <c r="Z16" s="5">
        <f t="shared" si="16"/>
        <v>1600</v>
      </c>
      <c r="AA16" s="5">
        <f t="shared" si="17"/>
        <v>850</v>
      </c>
      <c r="AB16" s="5">
        <f t="shared" si="18"/>
        <v>-32400</v>
      </c>
      <c r="AC16" s="5">
        <f t="shared" si="19"/>
        <v>80</v>
      </c>
      <c r="AD16" s="5">
        <f t="shared" si="20"/>
        <v>-21400</v>
      </c>
      <c r="AE16" s="5">
        <f t="shared" si="21"/>
        <v>60</v>
      </c>
      <c r="AF16" s="172">
        <f t="shared" si="10"/>
        <v>55200</v>
      </c>
      <c r="AG16" s="172">
        <f t="shared" si="11"/>
        <v>47455.5</v>
      </c>
      <c r="AH16" s="170">
        <f t="shared" si="22"/>
        <v>35040</v>
      </c>
      <c r="AI16" s="174">
        <v>45396</v>
      </c>
    </row>
    <row r="17" spans="1:35">
      <c r="A17" s="174">
        <v>45397</v>
      </c>
      <c r="B17" s="167">
        <v>0</v>
      </c>
      <c r="C17" s="34">
        <v>0</v>
      </c>
      <c r="D17" s="7">
        <v>0</v>
      </c>
      <c r="E17" s="41">
        <v>0</v>
      </c>
      <c r="F17" s="42">
        <v>0</v>
      </c>
      <c r="G17" s="43">
        <v>0</v>
      </c>
      <c r="H17" s="44">
        <v>0</v>
      </c>
      <c r="I17" s="44">
        <v>0</v>
      </c>
      <c r="J17" s="44">
        <v>0</v>
      </c>
      <c r="K17" s="168">
        <v>0</v>
      </c>
      <c r="L17" s="5">
        <v>1350</v>
      </c>
      <c r="M17" s="6">
        <v>3198</v>
      </c>
      <c r="N17" s="7">
        <v>7200</v>
      </c>
      <c r="O17" s="41">
        <v>1700</v>
      </c>
      <c r="P17" s="42">
        <v>1600</v>
      </c>
      <c r="Q17" s="43">
        <v>850</v>
      </c>
      <c r="R17" s="43">
        <v>600</v>
      </c>
      <c r="S17" s="43">
        <v>80</v>
      </c>
      <c r="T17" s="169">
        <v>800</v>
      </c>
      <c r="U17" s="168">
        <v>30</v>
      </c>
      <c r="V17" s="5">
        <f t="shared" si="12"/>
        <v>1350</v>
      </c>
      <c r="W17" s="5">
        <f t="shared" si="13"/>
        <v>3198</v>
      </c>
      <c r="X17" s="5">
        <f t="shared" si="14"/>
        <v>7200</v>
      </c>
      <c r="Y17" s="5">
        <f t="shared" si="15"/>
        <v>1700</v>
      </c>
      <c r="Z17" s="5">
        <f t="shared" si="16"/>
        <v>1600</v>
      </c>
      <c r="AA17" s="5">
        <f t="shared" si="17"/>
        <v>850</v>
      </c>
      <c r="AB17" s="5">
        <f t="shared" si="18"/>
        <v>600</v>
      </c>
      <c r="AC17" s="5">
        <f t="shared" si="19"/>
        <v>80</v>
      </c>
      <c r="AD17" s="5">
        <f t="shared" si="20"/>
        <v>800</v>
      </c>
      <c r="AE17" s="5">
        <f t="shared" si="21"/>
        <v>30</v>
      </c>
      <c r="AF17" s="172">
        <f t="shared" si="10"/>
        <v>0</v>
      </c>
      <c r="AG17" s="172">
        <f t="shared" si="11"/>
        <v>17408</v>
      </c>
      <c r="AH17" s="170">
        <f t="shared" si="22"/>
        <v>1320</v>
      </c>
      <c r="AI17" s="174">
        <v>45397</v>
      </c>
    </row>
    <row r="18" spans="1:35">
      <c r="A18" s="174">
        <v>45398</v>
      </c>
      <c r="B18" s="167">
        <v>0</v>
      </c>
      <c r="C18" s="34">
        <v>0</v>
      </c>
      <c r="D18" s="7">
        <v>0</v>
      </c>
      <c r="E18" s="41">
        <v>0</v>
      </c>
      <c r="F18" s="42">
        <v>0</v>
      </c>
      <c r="G18" s="43">
        <v>0</v>
      </c>
      <c r="H18" s="44">
        <v>0</v>
      </c>
      <c r="I18" s="44">
        <v>0</v>
      </c>
      <c r="J18" s="44">
        <v>0</v>
      </c>
      <c r="K18" s="168">
        <v>0</v>
      </c>
      <c r="L18" s="5">
        <v>4050</v>
      </c>
      <c r="M18" s="6">
        <v>266.5</v>
      </c>
      <c r="N18" s="7">
        <v>1200</v>
      </c>
      <c r="O18" s="41">
        <v>2550</v>
      </c>
      <c r="P18" s="42">
        <v>2400</v>
      </c>
      <c r="Q18" s="43">
        <v>850</v>
      </c>
      <c r="R18" s="43">
        <v>1200</v>
      </c>
      <c r="S18" s="43">
        <v>160</v>
      </c>
      <c r="T18" s="169">
        <v>1600</v>
      </c>
      <c r="U18" s="168">
        <v>30</v>
      </c>
      <c r="V18" s="5">
        <f t="shared" si="12"/>
        <v>4050</v>
      </c>
      <c r="W18" s="5">
        <f t="shared" si="13"/>
        <v>266.5</v>
      </c>
      <c r="X18" s="5">
        <f t="shared" si="14"/>
        <v>1200</v>
      </c>
      <c r="Y18" s="5">
        <f t="shared" si="15"/>
        <v>2550</v>
      </c>
      <c r="Z18" s="5">
        <f t="shared" si="16"/>
        <v>2400</v>
      </c>
      <c r="AA18" s="5">
        <f t="shared" si="17"/>
        <v>850</v>
      </c>
      <c r="AB18" s="5">
        <f t="shared" si="18"/>
        <v>1200</v>
      </c>
      <c r="AC18" s="5">
        <f t="shared" si="19"/>
        <v>160</v>
      </c>
      <c r="AD18" s="5">
        <f t="shared" si="20"/>
        <v>1600</v>
      </c>
      <c r="AE18" s="5">
        <f t="shared" si="21"/>
        <v>30</v>
      </c>
      <c r="AF18" s="172">
        <f t="shared" si="10"/>
        <v>0</v>
      </c>
      <c r="AG18" s="172">
        <f t="shared" si="11"/>
        <v>14306.5</v>
      </c>
      <c r="AH18" s="170">
        <f t="shared" si="22"/>
        <v>4020</v>
      </c>
      <c r="AI18" s="174">
        <v>45398</v>
      </c>
    </row>
    <row r="19" spans="1:35">
      <c r="A19" s="174">
        <v>45399</v>
      </c>
      <c r="B19" s="167">
        <v>0</v>
      </c>
      <c r="C19" s="34">
        <v>0</v>
      </c>
      <c r="D19" s="7">
        <v>0</v>
      </c>
      <c r="E19" s="41">
        <v>0</v>
      </c>
      <c r="F19" s="42">
        <v>0</v>
      </c>
      <c r="G19" s="43">
        <v>0</v>
      </c>
      <c r="H19" s="44">
        <v>0</v>
      </c>
      <c r="I19" s="44">
        <v>0</v>
      </c>
      <c r="J19" s="44">
        <v>0</v>
      </c>
      <c r="K19" s="168">
        <v>0</v>
      </c>
      <c r="L19" s="5">
        <v>9450</v>
      </c>
      <c r="M19" s="6">
        <v>1066</v>
      </c>
      <c r="N19" s="7">
        <v>4800</v>
      </c>
      <c r="O19" s="41">
        <v>850</v>
      </c>
      <c r="P19" s="42">
        <v>800</v>
      </c>
      <c r="Q19" s="43">
        <v>1700</v>
      </c>
      <c r="R19" s="43">
        <v>600</v>
      </c>
      <c r="S19" s="43">
        <v>80</v>
      </c>
      <c r="T19" s="169">
        <v>1200</v>
      </c>
      <c r="U19" s="168">
        <v>64</v>
      </c>
      <c r="V19" s="5">
        <f t="shared" si="12"/>
        <v>9450</v>
      </c>
      <c r="W19" s="5">
        <f t="shared" si="13"/>
        <v>1066</v>
      </c>
      <c r="X19" s="5">
        <f t="shared" si="14"/>
        <v>4800</v>
      </c>
      <c r="Y19" s="5">
        <f t="shared" si="15"/>
        <v>850</v>
      </c>
      <c r="Z19" s="5">
        <f t="shared" si="16"/>
        <v>800</v>
      </c>
      <c r="AA19" s="5">
        <f t="shared" si="17"/>
        <v>1700</v>
      </c>
      <c r="AB19" s="5">
        <f t="shared" si="18"/>
        <v>600</v>
      </c>
      <c r="AC19" s="5">
        <f t="shared" si="19"/>
        <v>80</v>
      </c>
      <c r="AD19" s="5">
        <f t="shared" si="20"/>
        <v>1200</v>
      </c>
      <c r="AE19" s="5">
        <f t="shared" si="21"/>
        <v>64</v>
      </c>
      <c r="AF19" s="172">
        <f t="shared" si="10"/>
        <v>0</v>
      </c>
      <c r="AG19" s="172">
        <f t="shared" si="11"/>
        <v>20610</v>
      </c>
      <c r="AH19" s="170">
        <f t="shared" si="22"/>
        <v>9386</v>
      </c>
      <c r="AI19" s="174">
        <v>45399</v>
      </c>
    </row>
    <row r="20" spans="1:35">
      <c r="A20" s="174">
        <v>45400</v>
      </c>
      <c r="B20" s="167">
        <v>331250</v>
      </c>
      <c r="C20" s="34">
        <v>70950</v>
      </c>
      <c r="D20" s="7">
        <v>0</v>
      </c>
      <c r="E20" s="41">
        <v>0</v>
      </c>
      <c r="F20" s="42">
        <v>0</v>
      </c>
      <c r="G20" s="43">
        <v>0</v>
      </c>
      <c r="H20" s="44">
        <v>0</v>
      </c>
      <c r="I20" s="44">
        <v>0</v>
      </c>
      <c r="J20" s="44">
        <v>0</v>
      </c>
      <c r="K20" s="168">
        <v>0</v>
      </c>
      <c r="L20" s="5">
        <v>17550</v>
      </c>
      <c r="M20" s="6">
        <v>2398.5</v>
      </c>
      <c r="N20" s="7">
        <v>8400</v>
      </c>
      <c r="O20" s="41">
        <v>1700</v>
      </c>
      <c r="P20" s="42">
        <v>800</v>
      </c>
      <c r="Q20" s="43">
        <v>850</v>
      </c>
      <c r="R20" s="43">
        <v>2400</v>
      </c>
      <c r="S20" s="43">
        <v>80</v>
      </c>
      <c r="T20" s="169">
        <v>800</v>
      </c>
      <c r="U20" s="168">
        <v>90</v>
      </c>
      <c r="V20" s="5">
        <f t="shared" si="12"/>
        <v>-313700</v>
      </c>
      <c r="W20" s="5">
        <f t="shared" si="13"/>
        <v>-68551.5</v>
      </c>
      <c r="X20" s="5">
        <f t="shared" si="14"/>
        <v>8400</v>
      </c>
      <c r="Y20" s="5">
        <f t="shared" si="15"/>
        <v>1700</v>
      </c>
      <c r="Z20" s="5">
        <f t="shared" si="16"/>
        <v>800</v>
      </c>
      <c r="AA20" s="5">
        <f t="shared" si="17"/>
        <v>850</v>
      </c>
      <c r="AB20" s="5">
        <f t="shared" si="18"/>
        <v>2400</v>
      </c>
      <c r="AC20" s="5">
        <f t="shared" si="19"/>
        <v>80</v>
      </c>
      <c r="AD20" s="5">
        <f t="shared" si="20"/>
        <v>800</v>
      </c>
      <c r="AE20" s="5">
        <f t="shared" si="21"/>
        <v>90</v>
      </c>
      <c r="AF20" s="172">
        <f t="shared" si="10"/>
        <v>402200</v>
      </c>
      <c r="AG20" s="172">
        <f t="shared" si="11"/>
        <v>35068.5</v>
      </c>
      <c r="AH20" s="170">
        <f t="shared" si="22"/>
        <v>-313790</v>
      </c>
      <c r="AI20" s="174">
        <v>45400</v>
      </c>
    </row>
    <row r="21" spans="1:35">
      <c r="A21" s="174">
        <v>45401</v>
      </c>
      <c r="B21" s="167">
        <v>0</v>
      </c>
      <c r="C21" s="34">
        <v>0</v>
      </c>
      <c r="D21" s="7">
        <v>0</v>
      </c>
      <c r="E21" s="41">
        <v>0</v>
      </c>
      <c r="F21" s="42">
        <v>0</v>
      </c>
      <c r="G21" s="43">
        <v>0</v>
      </c>
      <c r="H21" s="44">
        <v>0</v>
      </c>
      <c r="I21" s="44">
        <v>0</v>
      </c>
      <c r="J21" s="44">
        <v>0</v>
      </c>
      <c r="K21" s="168">
        <v>0</v>
      </c>
      <c r="L21" s="5">
        <v>25650</v>
      </c>
      <c r="M21" s="6">
        <v>2132</v>
      </c>
      <c r="N21" s="7">
        <v>3600</v>
      </c>
      <c r="O21" s="41">
        <v>850</v>
      </c>
      <c r="P21" s="42">
        <v>800</v>
      </c>
      <c r="Q21" s="43">
        <v>3400</v>
      </c>
      <c r="R21" s="43">
        <v>1200</v>
      </c>
      <c r="S21" s="43">
        <v>80</v>
      </c>
      <c r="T21" s="169">
        <v>800</v>
      </c>
      <c r="U21" s="168">
        <v>30</v>
      </c>
      <c r="V21" s="5">
        <f t="shared" si="12"/>
        <v>25650</v>
      </c>
      <c r="W21" s="5">
        <f t="shared" si="13"/>
        <v>2132</v>
      </c>
      <c r="X21" s="5">
        <f t="shared" si="14"/>
        <v>3600</v>
      </c>
      <c r="Y21" s="5">
        <f t="shared" si="15"/>
        <v>850</v>
      </c>
      <c r="Z21" s="5">
        <f t="shared" si="16"/>
        <v>800</v>
      </c>
      <c r="AA21" s="5">
        <f t="shared" si="17"/>
        <v>3400</v>
      </c>
      <c r="AB21" s="5">
        <f t="shared" si="18"/>
        <v>1200</v>
      </c>
      <c r="AC21" s="5">
        <f t="shared" si="19"/>
        <v>80</v>
      </c>
      <c r="AD21" s="5">
        <f t="shared" si="20"/>
        <v>800</v>
      </c>
      <c r="AE21" s="5">
        <f t="shared" si="21"/>
        <v>30</v>
      </c>
      <c r="AF21" s="172">
        <f t="shared" si="10"/>
        <v>0</v>
      </c>
      <c r="AG21" s="172">
        <f t="shared" si="11"/>
        <v>38542</v>
      </c>
      <c r="AH21" s="170">
        <f t="shared" si="22"/>
        <v>25620</v>
      </c>
      <c r="AI21" s="174">
        <v>45401</v>
      </c>
    </row>
    <row r="22" spans="1:35">
      <c r="A22" s="174">
        <v>45402</v>
      </c>
      <c r="B22" s="167">
        <v>0</v>
      </c>
      <c r="C22" s="34">
        <v>0</v>
      </c>
      <c r="D22" s="7">
        <v>0</v>
      </c>
      <c r="E22" s="41">
        <v>0</v>
      </c>
      <c r="F22" s="42">
        <v>0</v>
      </c>
      <c r="G22" s="43">
        <v>0</v>
      </c>
      <c r="H22" s="44">
        <v>0</v>
      </c>
      <c r="I22" s="44">
        <v>0</v>
      </c>
      <c r="J22" s="44">
        <v>0</v>
      </c>
      <c r="K22" s="168">
        <v>0</v>
      </c>
      <c r="L22" s="5">
        <v>16200</v>
      </c>
      <c r="M22" s="6">
        <v>3997.5</v>
      </c>
      <c r="N22" s="7">
        <v>7200</v>
      </c>
      <c r="O22" s="41">
        <v>1700</v>
      </c>
      <c r="P22" s="42">
        <v>1600</v>
      </c>
      <c r="Q22" s="43">
        <v>1700</v>
      </c>
      <c r="R22" s="43">
        <v>600</v>
      </c>
      <c r="S22" s="43">
        <v>160</v>
      </c>
      <c r="T22" s="169">
        <v>400</v>
      </c>
      <c r="U22" s="168">
        <v>60</v>
      </c>
      <c r="V22" s="5">
        <f t="shared" si="12"/>
        <v>16200</v>
      </c>
      <c r="W22" s="5">
        <f t="shared" si="13"/>
        <v>3997.5</v>
      </c>
      <c r="X22" s="5">
        <f t="shared" si="14"/>
        <v>7200</v>
      </c>
      <c r="Y22" s="5">
        <f t="shared" si="15"/>
        <v>1700</v>
      </c>
      <c r="Z22" s="5">
        <f t="shared" si="16"/>
        <v>1600</v>
      </c>
      <c r="AA22" s="5">
        <f t="shared" si="17"/>
        <v>1700</v>
      </c>
      <c r="AB22" s="5">
        <f t="shared" si="18"/>
        <v>600</v>
      </c>
      <c r="AC22" s="5">
        <f t="shared" si="19"/>
        <v>160</v>
      </c>
      <c r="AD22" s="5">
        <f t="shared" si="20"/>
        <v>400</v>
      </c>
      <c r="AE22" s="5">
        <f t="shared" si="21"/>
        <v>60</v>
      </c>
      <c r="AF22" s="172">
        <f t="shared" si="10"/>
        <v>0</v>
      </c>
      <c r="AG22" s="172">
        <f t="shared" si="11"/>
        <v>33617.5</v>
      </c>
      <c r="AH22" s="170">
        <f t="shared" si="22"/>
        <v>16140</v>
      </c>
      <c r="AI22" s="174">
        <v>45402</v>
      </c>
    </row>
    <row r="23" spans="1:35">
      <c r="A23" s="174">
        <v>45403</v>
      </c>
      <c r="B23" s="167">
        <v>0</v>
      </c>
      <c r="C23" s="34">
        <v>0</v>
      </c>
      <c r="D23" s="7">
        <v>0</v>
      </c>
      <c r="E23" s="41">
        <v>0</v>
      </c>
      <c r="F23" s="42">
        <v>0</v>
      </c>
      <c r="G23" s="43">
        <v>0</v>
      </c>
      <c r="H23" s="44">
        <v>0</v>
      </c>
      <c r="I23" s="44">
        <v>0</v>
      </c>
      <c r="J23" s="44">
        <v>0</v>
      </c>
      <c r="K23" s="168">
        <v>0</v>
      </c>
      <c r="L23" s="5">
        <v>6750</v>
      </c>
      <c r="M23" s="6">
        <v>1332.5</v>
      </c>
      <c r="N23" s="7">
        <v>2400</v>
      </c>
      <c r="O23" s="41">
        <v>850</v>
      </c>
      <c r="P23" s="42">
        <v>800</v>
      </c>
      <c r="Q23" s="43">
        <v>850</v>
      </c>
      <c r="R23" s="43">
        <v>1200</v>
      </c>
      <c r="S23" s="43">
        <v>80</v>
      </c>
      <c r="T23" s="169">
        <v>1200</v>
      </c>
      <c r="U23" s="168">
        <v>30</v>
      </c>
      <c r="V23" s="5">
        <f t="shared" si="12"/>
        <v>6750</v>
      </c>
      <c r="W23" s="5">
        <f t="shared" si="13"/>
        <v>1332.5</v>
      </c>
      <c r="X23" s="5">
        <f t="shared" si="14"/>
        <v>2400</v>
      </c>
      <c r="Y23" s="5">
        <f t="shared" si="15"/>
        <v>850</v>
      </c>
      <c r="Z23" s="5">
        <f t="shared" si="16"/>
        <v>800</v>
      </c>
      <c r="AA23" s="5">
        <f t="shared" si="17"/>
        <v>850</v>
      </c>
      <c r="AB23" s="5">
        <f t="shared" si="18"/>
        <v>1200</v>
      </c>
      <c r="AC23" s="5">
        <f t="shared" si="19"/>
        <v>80</v>
      </c>
      <c r="AD23" s="5">
        <f t="shared" si="20"/>
        <v>1200</v>
      </c>
      <c r="AE23" s="5">
        <f t="shared" si="21"/>
        <v>30</v>
      </c>
      <c r="AF23" s="172">
        <f t="shared" si="10"/>
        <v>0</v>
      </c>
      <c r="AG23" s="172">
        <f t="shared" si="11"/>
        <v>15492.5</v>
      </c>
      <c r="AH23" s="170">
        <f t="shared" si="22"/>
        <v>6720</v>
      </c>
      <c r="AI23" s="174">
        <v>45403</v>
      </c>
    </row>
    <row r="24" spans="1:35">
      <c r="A24" s="174">
        <v>45404</v>
      </c>
      <c r="B24" s="167">
        <v>0</v>
      </c>
      <c r="C24" s="34">
        <v>0</v>
      </c>
      <c r="D24" s="7">
        <v>0</v>
      </c>
      <c r="E24" s="41">
        <v>0</v>
      </c>
      <c r="F24" s="42">
        <v>0</v>
      </c>
      <c r="G24" s="43">
        <v>0</v>
      </c>
      <c r="H24" s="44">
        <v>0</v>
      </c>
      <c r="I24" s="44">
        <v>0</v>
      </c>
      <c r="J24" s="44">
        <v>0</v>
      </c>
      <c r="K24" s="168">
        <v>0</v>
      </c>
      <c r="L24" s="5">
        <v>6750</v>
      </c>
      <c r="M24" s="6">
        <v>2398.5</v>
      </c>
      <c r="N24" s="7">
        <v>2400</v>
      </c>
      <c r="O24" s="41">
        <v>850</v>
      </c>
      <c r="P24" s="42">
        <v>800</v>
      </c>
      <c r="Q24" s="43">
        <v>1700</v>
      </c>
      <c r="R24" s="43">
        <v>600</v>
      </c>
      <c r="S24" s="43">
        <v>320</v>
      </c>
      <c r="T24" s="169">
        <v>400</v>
      </c>
      <c r="U24" s="168">
        <v>30</v>
      </c>
      <c r="V24" s="5">
        <f t="shared" si="12"/>
        <v>6750</v>
      </c>
      <c r="W24" s="5">
        <f t="shared" si="13"/>
        <v>2398.5</v>
      </c>
      <c r="X24" s="5">
        <f t="shared" si="14"/>
        <v>2400</v>
      </c>
      <c r="Y24" s="5">
        <f t="shared" si="15"/>
        <v>850</v>
      </c>
      <c r="Z24" s="5">
        <f t="shared" si="16"/>
        <v>800</v>
      </c>
      <c r="AA24" s="5">
        <f t="shared" si="17"/>
        <v>1700</v>
      </c>
      <c r="AB24" s="5">
        <f t="shared" si="18"/>
        <v>600</v>
      </c>
      <c r="AC24" s="5">
        <f t="shared" si="19"/>
        <v>320</v>
      </c>
      <c r="AD24" s="5">
        <f t="shared" si="20"/>
        <v>400</v>
      </c>
      <c r="AE24" s="5">
        <f t="shared" si="21"/>
        <v>30</v>
      </c>
      <c r="AF24" s="172">
        <f t="shared" si="10"/>
        <v>0</v>
      </c>
      <c r="AG24" s="172">
        <f t="shared" si="11"/>
        <v>16248.5</v>
      </c>
      <c r="AH24" s="170">
        <f t="shared" si="22"/>
        <v>6720</v>
      </c>
      <c r="AI24" s="174">
        <v>45404</v>
      </c>
    </row>
    <row r="25" spans="1:35">
      <c r="A25" s="174">
        <v>45405</v>
      </c>
      <c r="B25" s="167">
        <v>0</v>
      </c>
      <c r="C25" s="34">
        <v>0</v>
      </c>
      <c r="D25" s="7">
        <v>0</v>
      </c>
      <c r="E25" s="41">
        <v>0</v>
      </c>
      <c r="F25" s="42">
        <v>0</v>
      </c>
      <c r="G25" s="43">
        <v>0</v>
      </c>
      <c r="H25" s="44">
        <v>0</v>
      </c>
      <c r="I25" s="44">
        <v>4875</v>
      </c>
      <c r="J25" s="44">
        <v>0</v>
      </c>
      <c r="K25" s="168">
        <v>0</v>
      </c>
      <c r="L25" s="5">
        <v>9450</v>
      </c>
      <c r="M25" s="6">
        <v>3198</v>
      </c>
      <c r="N25" s="7">
        <v>2400</v>
      </c>
      <c r="O25" s="41">
        <v>1700</v>
      </c>
      <c r="P25" s="42">
        <v>1600</v>
      </c>
      <c r="Q25" s="43">
        <v>850</v>
      </c>
      <c r="R25" s="43">
        <v>600</v>
      </c>
      <c r="S25" s="43">
        <v>160</v>
      </c>
      <c r="T25" s="169">
        <v>1200</v>
      </c>
      <c r="U25" s="168">
        <v>30</v>
      </c>
      <c r="V25" s="5">
        <f t="shared" si="12"/>
        <v>9450</v>
      </c>
      <c r="W25" s="5">
        <f t="shared" si="13"/>
        <v>3198</v>
      </c>
      <c r="X25" s="5">
        <f t="shared" si="14"/>
        <v>2400</v>
      </c>
      <c r="Y25" s="5">
        <f t="shared" si="15"/>
        <v>1700</v>
      </c>
      <c r="Z25" s="5">
        <f t="shared" si="16"/>
        <v>1600</v>
      </c>
      <c r="AA25" s="5">
        <f t="shared" si="17"/>
        <v>850</v>
      </c>
      <c r="AB25" s="5">
        <f t="shared" si="18"/>
        <v>600</v>
      </c>
      <c r="AC25" s="5">
        <f t="shared" si="19"/>
        <v>-4715</v>
      </c>
      <c r="AD25" s="5">
        <f t="shared" si="20"/>
        <v>1200</v>
      </c>
      <c r="AE25" s="5">
        <f t="shared" si="21"/>
        <v>30</v>
      </c>
      <c r="AF25" s="172">
        <f t="shared" si="10"/>
        <v>4875</v>
      </c>
      <c r="AG25" s="172">
        <f t="shared" si="11"/>
        <v>21188</v>
      </c>
      <c r="AH25" s="170">
        <f t="shared" si="22"/>
        <v>9420</v>
      </c>
      <c r="AI25" s="174">
        <v>45405</v>
      </c>
    </row>
    <row r="26" spans="1:35">
      <c r="A26" s="174">
        <v>45406</v>
      </c>
      <c r="B26" s="167">
        <v>0</v>
      </c>
      <c r="C26" s="34">
        <v>0</v>
      </c>
      <c r="D26" s="7">
        <v>0</v>
      </c>
      <c r="E26" s="41">
        <v>0</v>
      </c>
      <c r="F26" s="42">
        <v>0</v>
      </c>
      <c r="G26" s="43">
        <v>0</v>
      </c>
      <c r="H26" s="44">
        <v>0</v>
      </c>
      <c r="I26" s="44">
        <v>0</v>
      </c>
      <c r="J26" s="44">
        <v>0</v>
      </c>
      <c r="K26" s="168">
        <v>0</v>
      </c>
      <c r="L26" s="5">
        <v>14850</v>
      </c>
      <c r="M26" s="6">
        <v>5596.5</v>
      </c>
      <c r="N26" s="7">
        <v>6000</v>
      </c>
      <c r="O26" s="41">
        <v>1700</v>
      </c>
      <c r="P26" s="42">
        <v>1600</v>
      </c>
      <c r="Q26" s="43">
        <v>850</v>
      </c>
      <c r="R26" s="43">
        <v>600</v>
      </c>
      <c r="S26" s="43">
        <v>80</v>
      </c>
      <c r="T26" s="169">
        <v>1200</v>
      </c>
      <c r="U26" s="168">
        <v>30</v>
      </c>
      <c r="V26" s="5">
        <f t="shared" si="12"/>
        <v>14850</v>
      </c>
      <c r="W26" s="5">
        <f t="shared" si="13"/>
        <v>5596.5</v>
      </c>
      <c r="X26" s="5">
        <f t="shared" si="14"/>
        <v>6000</v>
      </c>
      <c r="Y26" s="5">
        <f t="shared" si="15"/>
        <v>1700</v>
      </c>
      <c r="Z26" s="5">
        <f t="shared" si="16"/>
        <v>1600</v>
      </c>
      <c r="AA26" s="5">
        <f t="shared" si="17"/>
        <v>850</v>
      </c>
      <c r="AB26" s="5">
        <f t="shared" si="18"/>
        <v>600</v>
      </c>
      <c r="AC26" s="5">
        <f t="shared" si="19"/>
        <v>80</v>
      </c>
      <c r="AD26" s="5">
        <f t="shared" si="20"/>
        <v>1200</v>
      </c>
      <c r="AE26" s="5">
        <f t="shared" si="21"/>
        <v>30</v>
      </c>
      <c r="AF26" s="172">
        <f t="shared" si="10"/>
        <v>0</v>
      </c>
      <c r="AG26" s="172">
        <f t="shared" si="11"/>
        <v>32506.5</v>
      </c>
      <c r="AH26" s="170">
        <f t="shared" si="22"/>
        <v>14820</v>
      </c>
      <c r="AI26" s="174">
        <v>45406</v>
      </c>
    </row>
    <row r="27" spans="1:35">
      <c r="A27" s="174">
        <v>45407</v>
      </c>
      <c r="B27" s="167">
        <v>0</v>
      </c>
      <c r="C27" s="34">
        <v>0</v>
      </c>
      <c r="D27" s="7">
        <v>0</v>
      </c>
      <c r="E27" s="41">
        <v>0</v>
      </c>
      <c r="F27" s="42">
        <v>0</v>
      </c>
      <c r="G27" s="43">
        <v>16500</v>
      </c>
      <c r="H27" s="44">
        <v>0</v>
      </c>
      <c r="I27" s="44">
        <v>0</v>
      </c>
      <c r="J27" s="44">
        <v>0</v>
      </c>
      <c r="K27" s="168">
        <v>0</v>
      </c>
      <c r="L27" s="5">
        <v>16200</v>
      </c>
      <c r="M27" s="6">
        <v>266.5</v>
      </c>
      <c r="N27" s="7">
        <v>4800</v>
      </c>
      <c r="O27" s="41">
        <v>2550</v>
      </c>
      <c r="P27" s="42">
        <v>2400</v>
      </c>
      <c r="Q27" s="43">
        <v>850</v>
      </c>
      <c r="R27" s="43">
        <v>1200</v>
      </c>
      <c r="S27" s="43">
        <v>160</v>
      </c>
      <c r="T27" s="169">
        <v>800</v>
      </c>
      <c r="U27" s="168">
        <v>60</v>
      </c>
      <c r="V27" s="5">
        <f t="shared" si="12"/>
        <v>16200</v>
      </c>
      <c r="W27" s="5">
        <f t="shared" si="13"/>
        <v>266.5</v>
      </c>
      <c r="X27" s="5">
        <f t="shared" si="14"/>
        <v>4800</v>
      </c>
      <c r="Y27" s="5">
        <f t="shared" si="15"/>
        <v>2550</v>
      </c>
      <c r="Z27" s="5">
        <f t="shared" si="16"/>
        <v>2400</v>
      </c>
      <c r="AA27" s="5">
        <f t="shared" si="17"/>
        <v>-15650</v>
      </c>
      <c r="AB27" s="5">
        <f t="shared" si="18"/>
        <v>1200</v>
      </c>
      <c r="AC27" s="5">
        <f t="shared" si="19"/>
        <v>160</v>
      </c>
      <c r="AD27" s="5">
        <f t="shared" si="20"/>
        <v>800</v>
      </c>
      <c r="AE27" s="5">
        <f t="shared" si="21"/>
        <v>60</v>
      </c>
      <c r="AF27" s="172">
        <f t="shared" si="10"/>
        <v>16500</v>
      </c>
      <c r="AG27" s="172">
        <f t="shared" si="11"/>
        <v>29286.5</v>
      </c>
      <c r="AH27" s="170">
        <f t="shared" si="22"/>
        <v>16140</v>
      </c>
      <c r="AI27" s="174">
        <v>45407</v>
      </c>
    </row>
    <row r="28" spans="1:35">
      <c r="A28" s="174">
        <v>45408</v>
      </c>
      <c r="B28" s="167">
        <v>0</v>
      </c>
      <c r="C28" s="34">
        <v>0</v>
      </c>
      <c r="D28" s="7">
        <v>0</v>
      </c>
      <c r="E28" s="41">
        <v>0</v>
      </c>
      <c r="F28" s="42">
        <v>0</v>
      </c>
      <c r="G28" s="43">
        <v>0</v>
      </c>
      <c r="H28" s="44">
        <v>0</v>
      </c>
      <c r="I28" s="44">
        <v>0</v>
      </c>
      <c r="J28" s="44">
        <v>0</v>
      </c>
      <c r="K28" s="168">
        <v>0</v>
      </c>
      <c r="L28" s="5">
        <v>27000</v>
      </c>
      <c r="M28" s="6">
        <v>1332.5</v>
      </c>
      <c r="N28" s="7">
        <v>7200</v>
      </c>
      <c r="O28" s="41">
        <v>850</v>
      </c>
      <c r="P28" s="42">
        <v>800</v>
      </c>
      <c r="Q28" s="43">
        <v>1700</v>
      </c>
      <c r="R28" s="43">
        <v>600</v>
      </c>
      <c r="S28" s="43">
        <v>80</v>
      </c>
      <c r="T28" s="169">
        <v>2400</v>
      </c>
      <c r="U28" s="168">
        <v>90</v>
      </c>
      <c r="V28" s="5">
        <f t="shared" si="12"/>
        <v>27000</v>
      </c>
      <c r="W28" s="5">
        <f t="shared" si="13"/>
        <v>1332.5</v>
      </c>
      <c r="X28" s="5">
        <f t="shared" si="14"/>
        <v>7200</v>
      </c>
      <c r="Y28" s="5">
        <f t="shared" si="15"/>
        <v>850</v>
      </c>
      <c r="Z28" s="5">
        <f t="shared" si="16"/>
        <v>800</v>
      </c>
      <c r="AA28" s="5">
        <f t="shared" si="17"/>
        <v>1700</v>
      </c>
      <c r="AB28" s="5">
        <f t="shared" si="18"/>
        <v>600</v>
      </c>
      <c r="AC28" s="5">
        <f t="shared" si="19"/>
        <v>80</v>
      </c>
      <c r="AD28" s="5">
        <f t="shared" si="20"/>
        <v>2400</v>
      </c>
      <c r="AE28" s="5">
        <f t="shared" si="21"/>
        <v>90</v>
      </c>
      <c r="AF28" s="172">
        <f t="shared" si="10"/>
        <v>0</v>
      </c>
      <c r="AG28" s="172">
        <f t="shared" si="11"/>
        <v>42052.5</v>
      </c>
      <c r="AH28" s="170">
        <f t="shared" si="22"/>
        <v>26910</v>
      </c>
      <c r="AI28" s="174">
        <v>45408</v>
      </c>
    </row>
    <row r="29" spans="1:35">
      <c r="A29" s="174">
        <v>45409</v>
      </c>
      <c r="B29" s="167">
        <v>0</v>
      </c>
      <c r="C29" s="34">
        <v>0</v>
      </c>
      <c r="D29" s="7">
        <v>0</v>
      </c>
      <c r="E29" s="41">
        <v>0</v>
      </c>
      <c r="F29" s="42">
        <v>0</v>
      </c>
      <c r="G29" s="43">
        <v>0</v>
      </c>
      <c r="H29" s="44">
        <v>0</v>
      </c>
      <c r="I29" s="44">
        <v>0</v>
      </c>
      <c r="J29" s="44">
        <v>0</v>
      </c>
      <c r="K29" s="168">
        <v>0</v>
      </c>
      <c r="L29" s="5">
        <v>22950</v>
      </c>
      <c r="M29" s="6">
        <v>2665</v>
      </c>
      <c r="N29" s="7">
        <v>1200</v>
      </c>
      <c r="O29" s="41">
        <v>850</v>
      </c>
      <c r="P29" s="42">
        <v>1600</v>
      </c>
      <c r="Q29" s="43">
        <v>850</v>
      </c>
      <c r="R29" s="43">
        <v>600</v>
      </c>
      <c r="S29" s="43">
        <v>80</v>
      </c>
      <c r="T29" s="169">
        <v>2000</v>
      </c>
      <c r="U29" s="168">
        <v>35</v>
      </c>
      <c r="V29" s="5">
        <f t="shared" si="12"/>
        <v>22950</v>
      </c>
      <c r="W29" s="5">
        <f t="shared" si="13"/>
        <v>2665</v>
      </c>
      <c r="X29" s="5">
        <f t="shared" si="14"/>
        <v>1200</v>
      </c>
      <c r="Y29" s="5">
        <f t="shared" si="15"/>
        <v>850</v>
      </c>
      <c r="Z29" s="5">
        <f t="shared" si="16"/>
        <v>1600</v>
      </c>
      <c r="AA29" s="5">
        <f t="shared" si="17"/>
        <v>850</v>
      </c>
      <c r="AB29" s="5">
        <f t="shared" si="18"/>
        <v>600</v>
      </c>
      <c r="AC29" s="5">
        <f t="shared" si="19"/>
        <v>80</v>
      </c>
      <c r="AD29" s="5">
        <f t="shared" si="20"/>
        <v>2000</v>
      </c>
      <c r="AE29" s="5">
        <f t="shared" si="21"/>
        <v>35</v>
      </c>
      <c r="AF29" s="172">
        <f t="shared" si="10"/>
        <v>0</v>
      </c>
      <c r="AG29" s="172">
        <f t="shared" si="11"/>
        <v>32830</v>
      </c>
      <c r="AH29" s="170">
        <f t="shared" si="22"/>
        <v>22915</v>
      </c>
      <c r="AI29" s="174">
        <v>45409</v>
      </c>
    </row>
    <row r="30" spans="1:35">
      <c r="A30" s="174">
        <v>45410</v>
      </c>
      <c r="B30" s="167">
        <v>0</v>
      </c>
      <c r="C30" s="34">
        <v>0</v>
      </c>
      <c r="D30" s="7">
        <v>0</v>
      </c>
      <c r="E30" s="41">
        <v>0</v>
      </c>
      <c r="F30" s="42">
        <v>0</v>
      </c>
      <c r="G30" s="43">
        <v>0</v>
      </c>
      <c r="H30" s="44">
        <v>0</v>
      </c>
      <c r="I30" s="44">
        <v>0</v>
      </c>
      <c r="J30" s="44">
        <v>0</v>
      </c>
      <c r="K30" s="168">
        <v>0</v>
      </c>
      <c r="L30" s="5">
        <v>29700</v>
      </c>
      <c r="M30" s="6">
        <v>2665</v>
      </c>
      <c r="N30" s="7">
        <v>4800</v>
      </c>
      <c r="O30" s="41">
        <v>850</v>
      </c>
      <c r="P30" s="42">
        <v>1600</v>
      </c>
      <c r="Q30" s="43">
        <v>850</v>
      </c>
      <c r="R30" s="43">
        <v>1200</v>
      </c>
      <c r="S30" s="43">
        <v>80</v>
      </c>
      <c r="T30" s="169">
        <v>1600</v>
      </c>
      <c r="U30" s="168">
        <v>30</v>
      </c>
      <c r="V30" s="5">
        <f t="shared" si="12"/>
        <v>29700</v>
      </c>
      <c r="W30" s="5">
        <f t="shared" si="13"/>
        <v>2665</v>
      </c>
      <c r="X30" s="5">
        <f t="shared" si="14"/>
        <v>4800</v>
      </c>
      <c r="Y30" s="5">
        <f t="shared" si="15"/>
        <v>850</v>
      </c>
      <c r="Z30" s="5">
        <f t="shared" si="16"/>
        <v>1600</v>
      </c>
      <c r="AA30" s="5">
        <f t="shared" si="17"/>
        <v>850</v>
      </c>
      <c r="AB30" s="5">
        <f t="shared" si="18"/>
        <v>1200</v>
      </c>
      <c r="AC30" s="5">
        <f t="shared" si="19"/>
        <v>80</v>
      </c>
      <c r="AD30" s="5">
        <f t="shared" si="20"/>
        <v>1600</v>
      </c>
      <c r="AE30" s="5">
        <f t="shared" si="21"/>
        <v>30</v>
      </c>
      <c r="AF30" s="172">
        <f t="shared" si="10"/>
        <v>0</v>
      </c>
      <c r="AG30" s="172">
        <f t="shared" si="11"/>
        <v>43375</v>
      </c>
      <c r="AH30" s="170">
        <f t="shared" si="22"/>
        <v>29670</v>
      </c>
      <c r="AI30" s="174">
        <v>45410</v>
      </c>
    </row>
    <row r="31" spans="1:35">
      <c r="A31" s="174">
        <v>45411</v>
      </c>
      <c r="B31" s="167">
        <v>0</v>
      </c>
      <c r="C31" s="34">
        <v>0</v>
      </c>
      <c r="D31" s="7">
        <v>0</v>
      </c>
      <c r="E31" s="41">
        <v>0</v>
      </c>
      <c r="F31" s="42">
        <v>0</v>
      </c>
      <c r="G31" s="43">
        <v>0</v>
      </c>
      <c r="H31" s="44">
        <v>0</v>
      </c>
      <c r="I31" s="44">
        <v>0</v>
      </c>
      <c r="J31" s="44">
        <v>0</v>
      </c>
      <c r="K31" s="168">
        <v>0</v>
      </c>
      <c r="L31" s="5">
        <v>13500</v>
      </c>
      <c r="M31" s="6">
        <v>2665</v>
      </c>
      <c r="N31" s="7">
        <v>8400</v>
      </c>
      <c r="O31" s="41">
        <v>1700</v>
      </c>
      <c r="P31" s="42">
        <v>2400</v>
      </c>
      <c r="Q31" s="43">
        <v>1700</v>
      </c>
      <c r="R31" s="43">
        <v>1200</v>
      </c>
      <c r="S31" s="43">
        <v>160</v>
      </c>
      <c r="T31" s="169">
        <v>1600</v>
      </c>
      <c r="U31" s="168">
        <v>30</v>
      </c>
      <c r="V31" s="5">
        <f t="shared" si="12"/>
        <v>13500</v>
      </c>
      <c r="W31" s="5">
        <f t="shared" si="13"/>
        <v>2665</v>
      </c>
      <c r="X31" s="5">
        <f t="shared" si="14"/>
        <v>8400</v>
      </c>
      <c r="Y31" s="5">
        <f t="shared" si="15"/>
        <v>1700</v>
      </c>
      <c r="Z31" s="5">
        <f t="shared" si="16"/>
        <v>2400</v>
      </c>
      <c r="AA31" s="5">
        <f t="shared" si="17"/>
        <v>1700</v>
      </c>
      <c r="AB31" s="5">
        <f t="shared" si="18"/>
        <v>1200</v>
      </c>
      <c r="AC31" s="5">
        <f t="shared" si="19"/>
        <v>160</v>
      </c>
      <c r="AD31" s="5">
        <f t="shared" si="20"/>
        <v>1600</v>
      </c>
      <c r="AE31" s="5">
        <f t="shared" si="21"/>
        <v>30</v>
      </c>
      <c r="AF31" s="172">
        <f t="shared" si="10"/>
        <v>0</v>
      </c>
      <c r="AG31" s="172">
        <f t="shared" si="11"/>
        <v>33355</v>
      </c>
      <c r="AH31" s="170">
        <f t="shared" si="22"/>
        <v>13470</v>
      </c>
      <c r="AI31" s="174">
        <v>45411</v>
      </c>
    </row>
    <row r="32" spans="1:35">
      <c r="A32" s="174">
        <v>45412</v>
      </c>
      <c r="B32" s="167">
        <v>0</v>
      </c>
      <c r="C32" s="34">
        <v>0</v>
      </c>
      <c r="D32" s="7">
        <v>0</v>
      </c>
      <c r="E32" s="41">
        <v>0</v>
      </c>
      <c r="F32" s="42">
        <v>0</v>
      </c>
      <c r="G32" s="43">
        <v>0</v>
      </c>
      <c r="H32" s="44">
        <v>0</v>
      </c>
      <c r="I32" s="44">
        <v>0</v>
      </c>
      <c r="J32" s="44">
        <v>0</v>
      </c>
      <c r="K32" s="168">
        <v>0</v>
      </c>
      <c r="L32" s="5">
        <v>43200</v>
      </c>
      <c r="M32" s="6">
        <v>6662.5</v>
      </c>
      <c r="N32" s="7">
        <v>3600</v>
      </c>
      <c r="O32" s="41">
        <v>850</v>
      </c>
      <c r="P32" s="42">
        <v>800</v>
      </c>
      <c r="Q32" s="43">
        <v>1700</v>
      </c>
      <c r="R32" s="43">
        <v>1800</v>
      </c>
      <c r="S32" s="43">
        <v>80</v>
      </c>
      <c r="T32" s="169">
        <v>1200</v>
      </c>
      <c r="U32" s="168">
        <v>30</v>
      </c>
      <c r="V32" s="5">
        <f t="shared" si="12"/>
        <v>43200</v>
      </c>
      <c r="W32" s="5">
        <f t="shared" si="13"/>
        <v>6662.5</v>
      </c>
      <c r="X32" s="5">
        <f t="shared" si="14"/>
        <v>3600</v>
      </c>
      <c r="Y32" s="5">
        <f t="shared" si="15"/>
        <v>850</v>
      </c>
      <c r="Z32" s="5">
        <f t="shared" si="16"/>
        <v>800</v>
      </c>
      <c r="AA32" s="5">
        <f t="shared" si="17"/>
        <v>1700</v>
      </c>
      <c r="AB32" s="5">
        <f t="shared" si="18"/>
        <v>1800</v>
      </c>
      <c r="AC32" s="5">
        <f t="shared" si="19"/>
        <v>80</v>
      </c>
      <c r="AD32" s="5">
        <f t="shared" si="20"/>
        <v>1200</v>
      </c>
      <c r="AE32" s="5">
        <f t="shared" si="21"/>
        <v>30</v>
      </c>
      <c r="AF32" s="172">
        <f t="shared" si="10"/>
        <v>0</v>
      </c>
      <c r="AG32" s="172">
        <f t="shared" si="11"/>
        <v>59922.5</v>
      </c>
      <c r="AH32" s="170">
        <f t="shared" si="22"/>
        <v>43170</v>
      </c>
      <c r="AI32" s="174">
        <v>45412</v>
      </c>
    </row>
    <row r="33" spans="1:35">
      <c r="A33" s="174">
        <v>45413</v>
      </c>
      <c r="B33" s="167">
        <v>0</v>
      </c>
      <c r="C33" s="34">
        <v>0</v>
      </c>
      <c r="D33" s="7">
        <v>0</v>
      </c>
      <c r="E33" s="41">
        <v>0</v>
      </c>
      <c r="F33" s="42">
        <v>0</v>
      </c>
      <c r="G33" s="43">
        <v>0</v>
      </c>
      <c r="H33" s="44">
        <v>0</v>
      </c>
      <c r="I33" s="44">
        <v>0</v>
      </c>
      <c r="J33" s="44">
        <v>0</v>
      </c>
      <c r="K33" s="168">
        <v>0</v>
      </c>
      <c r="L33" s="5">
        <v>29700</v>
      </c>
      <c r="M33" s="6">
        <v>3997.5</v>
      </c>
      <c r="N33" s="7">
        <v>7200</v>
      </c>
      <c r="O33" s="41">
        <v>850</v>
      </c>
      <c r="P33" s="42">
        <v>800</v>
      </c>
      <c r="Q33" s="43">
        <v>2550</v>
      </c>
      <c r="R33" s="43">
        <v>600</v>
      </c>
      <c r="S33" s="43">
        <v>80</v>
      </c>
      <c r="T33" s="169">
        <v>2400</v>
      </c>
      <c r="U33" s="168">
        <v>90</v>
      </c>
      <c r="V33" s="5">
        <f t="shared" si="12"/>
        <v>29700</v>
      </c>
      <c r="W33" s="5">
        <f t="shared" si="13"/>
        <v>3997.5</v>
      </c>
      <c r="X33" s="5">
        <f t="shared" si="14"/>
        <v>7200</v>
      </c>
      <c r="Y33" s="5">
        <f t="shared" si="15"/>
        <v>850</v>
      </c>
      <c r="Z33" s="5">
        <f t="shared" si="16"/>
        <v>800</v>
      </c>
      <c r="AA33" s="5">
        <f t="shared" si="17"/>
        <v>2550</v>
      </c>
      <c r="AB33" s="5">
        <f t="shared" si="18"/>
        <v>600</v>
      </c>
      <c r="AC33" s="5">
        <f t="shared" si="19"/>
        <v>80</v>
      </c>
      <c r="AD33" s="5">
        <f t="shared" si="20"/>
        <v>2400</v>
      </c>
      <c r="AE33" s="5">
        <f t="shared" si="21"/>
        <v>90</v>
      </c>
      <c r="AF33" s="172">
        <f t="shared" si="10"/>
        <v>0</v>
      </c>
      <c r="AG33" s="172">
        <f t="shared" si="11"/>
        <v>48267.5</v>
      </c>
      <c r="AH33" s="170">
        <f t="shared" si="22"/>
        <v>29610</v>
      </c>
      <c r="AI33" s="174">
        <v>45413</v>
      </c>
    </row>
    <row r="34" spans="1:35">
      <c r="A34" s="174">
        <v>45414</v>
      </c>
      <c r="B34" s="167">
        <v>0</v>
      </c>
      <c r="C34" s="34">
        <v>0</v>
      </c>
      <c r="D34" s="7">
        <v>0</v>
      </c>
      <c r="E34" s="41">
        <v>0</v>
      </c>
      <c r="F34" s="42">
        <v>0</v>
      </c>
      <c r="G34" s="43">
        <v>0</v>
      </c>
      <c r="H34" s="44">
        <v>0</v>
      </c>
      <c r="I34" s="44">
        <v>0</v>
      </c>
      <c r="J34" s="44">
        <v>0</v>
      </c>
      <c r="K34" s="168">
        <v>0</v>
      </c>
      <c r="L34" s="5">
        <v>20250</v>
      </c>
      <c r="M34" s="6">
        <v>3198</v>
      </c>
      <c r="N34" s="7">
        <v>1200</v>
      </c>
      <c r="O34" s="41">
        <v>1700</v>
      </c>
      <c r="P34" s="42">
        <v>800</v>
      </c>
      <c r="Q34" s="43">
        <v>850</v>
      </c>
      <c r="R34" s="43">
        <v>600</v>
      </c>
      <c r="S34" s="43">
        <v>160</v>
      </c>
      <c r="T34" s="169">
        <v>800</v>
      </c>
      <c r="U34" s="168">
        <v>60</v>
      </c>
      <c r="V34" s="5">
        <f t="shared" si="12"/>
        <v>20250</v>
      </c>
      <c r="W34" s="5">
        <f t="shared" si="13"/>
        <v>3198</v>
      </c>
      <c r="X34" s="5">
        <f t="shared" si="14"/>
        <v>1200</v>
      </c>
      <c r="Y34" s="5">
        <f t="shared" si="15"/>
        <v>1700</v>
      </c>
      <c r="Z34" s="5">
        <f t="shared" si="16"/>
        <v>800</v>
      </c>
      <c r="AA34" s="5">
        <f t="shared" si="17"/>
        <v>850</v>
      </c>
      <c r="AB34" s="5">
        <f t="shared" si="18"/>
        <v>600</v>
      </c>
      <c r="AC34" s="5">
        <f t="shared" si="19"/>
        <v>160</v>
      </c>
      <c r="AD34" s="5">
        <f t="shared" si="20"/>
        <v>800</v>
      </c>
      <c r="AE34" s="5">
        <f t="shared" si="21"/>
        <v>60</v>
      </c>
      <c r="AF34" s="172">
        <f t="shared" si="10"/>
        <v>0</v>
      </c>
      <c r="AG34" s="172">
        <f t="shared" si="11"/>
        <v>29618</v>
      </c>
      <c r="AH34" s="170">
        <f t="shared" si="22"/>
        <v>20190</v>
      </c>
      <c r="AI34" s="174">
        <v>45414</v>
      </c>
    </row>
    <row r="35" spans="1:35">
      <c r="A35" s="174">
        <v>45415</v>
      </c>
      <c r="B35" s="167">
        <v>0</v>
      </c>
      <c r="C35" s="34">
        <v>0</v>
      </c>
      <c r="D35" s="7">
        <v>0</v>
      </c>
      <c r="E35" s="41">
        <v>0</v>
      </c>
      <c r="F35" s="42">
        <v>0</v>
      </c>
      <c r="G35" s="43">
        <v>24750</v>
      </c>
      <c r="H35" s="44">
        <v>0</v>
      </c>
      <c r="I35" s="44">
        <v>0</v>
      </c>
      <c r="J35" s="44">
        <v>0</v>
      </c>
      <c r="K35" s="168">
        <v>0</v>
      </c>
      <c r="L35" s="5">
        <v>10800</v>
      </c>
      <c r="M35" s="6">
        <v>266.5</v>
      </c>
      <c r="N35" s="7">
        <v>2400</v>
      </c>
      <c r="O35" s="41">
        <v>1700</v>
      </c>
      <c r="P35" s="42">
        <v>1600</v>
      </c>
      <c r="Q35" s="43">
        <v>850</v>
      </c>
      <c r="R35" s="43">
        <v>600</v>
      </c>
      <c r="S35" s="43">
        <v>80</v>
      </c>
      <c r="T35" s="169">
        <v>400</v>
      </c>
      <c r="U35" s="168">
        <v>60</v>
      </c>
      <c r="V35" s="5">
        <f t="shared" si="12"/>
        <v>10800</v>
      </c>
      <c r="W35" s="5">
        <f t="shared" si="13"/>
        <v>266.5</v>
      </c>
      <c r="X35" s="5">
        <f t="shared" si="14"/>
        <v>2400</v>
      </c>
      <c r="Y35" s="5">
        <f t="shared" si="15"/>
        <v>1700</v>
      </c>
      <c r="Z35" s="5">
        <f t="shared" si="16"/>
        <v>1600</v>
      </c>
      <c r="AA35" s="5">
        <f t="shared" si="17"/>
        <v>-23900</v>
      </c>
      <c r="AB35" s="5">
        <f t="shared" si="18"/>
        <v>600</v>
      </c>
      <c r="AC35" s="5">
        <f t="shared" si="19"/>
        <v>80</v>
      </c>
      <c r="AD35" s="5">
        <f t="shared" si="20"/>
        <v>400</v>
      </c>
      <c r="AE35" s="5">
        <f t="shared" si="21"/>
        <v>60</v>
      </c>
      <c r="AF35" s="172">
        <f t="shared" si="10"/>
        <v>24750</v>
      </c>
      <c r="AG35" s="172">
        <f t="shared" si="11"/>
        <v>18756.5</v>
      </c>
      <c r="AH35" s="170">
        <f t="shared" si="22"/>
        <v>10740</v>
      </c>
      <c r="AI35" s="174">
        <v>45415</v>
      </c>
    </row>
    <row r="36" spans="1:35">
      <c r="A36" s="174">
        <v>45416</v>
      </c>
      <c r="B36" s="167">
        <v>0</v>
      </c>
      <c r="C36" s="34">
        <v>0</v>
      </c>
      <c r="D36" s="7">
        <v>0</v>
      </c>
      <c r="E36" s="41">
        <v>0</v>
      </c>
      <c r="F36" s="42">
        <v>0</v>
      </c>
      <c r="G36" s="43">
        <v>0</v>
      </c>
      <c r="H36" s="44">
        <v>0</v>
      </c>
      <c r="I36" s="44">
        <v>0</v>
      </c>
      <c r="J36" s="44">
        <v>0</v>
      </c>
      <c r="K36" s="168">
        <v>0</v>
      </c>
      <c r="L36" s="5">
        <v>8100</v>
      </c>
      <c r="M36" s="6">
        <v>1066</v>
      </c>
      <c r="N36" s="7">
        <v>4800</v>
      </c>
      <c r="O36" s="41">
        <v>2550</v>
      </c>
      <c r="P36" s="42">
        <v>800</v>
      </c>
      <c r="Q36" s="43">
        <v>850</v>
      </c>
      <c r="R36" s="43">
        <v>1200</v>
      </c>
      <c r="S36" s="43">
        <v>200</v>
      </c>
      <c r="T36" s="169">
        <v>1600</v>
      </c>
      <c r="U36" s="168">
        <v>60</v>
      </c>
      <c r="V36" s="5">
        <f t="shared" si="12"/>
        <v>8100</v>
      </c>
      <c r="W36" s="5">
        <f t="shared" si="13"/>
        <v>1066</v>
      </c>
      <c r="X36" s="5">
        <f t="shared" si="14"/>
        <v>4800</v>
      </c>
      <c r="Y36" s="5">
        <f t="shared" si="15"/>
        <v>2550</v>
      </c>
      <c r="Z36" s="5">
        <f t="shared" si="16"/>
        <v>800</v>
      </c>
      <c r="AA36" s="5">
        <f t="shared" si="17"/>
        <v>850</v>
      </c>
      <c r="AB36" s="5">
        <f t="shared" si="18"/>
        <v>1200</v>
      </c>
      <c r="AC36" s="5">
        <f t="shared" si="19"/>
        <v>200</v>
      </c>
      <c r="AD36" s="5">
        <f t="shared" si="20"/>
        <v>1600</v>
      </c>
      <c r="AE36" s="5">
        <f t="shared" si="21"/>
        <v>60</v>
      </c>
      <c r="AF36" s="172">
        <f t="shared" si="10"/>
        <v>0</v>
      </c>
      <c r="AG36" s="172">
        <f t="shared" si="11"/>
        <v>21226</v>
      </c>
      <c r="AH36" s="170">
        <f t="shared" si="22"/>
        <v>8040</v>
      </c>
      <c r="AI36" s="174">
        <v>45416</v>
      </c>
    </row>
    <row r="37" spans="1:35">
      <c r="A37" s="174">
        <v>45417</v>
      </c>
      <c r="B37" s="167">
        <v>0</v>
      </c>
      <c r="C37" s="34">
        <v>0</v>
      </c>
      <c r="D37" s="7">
        <v>0</v>
      </c>
      <c r="E37" s="41">
        <v>0</v>
      </c>
      <c r="F37" s="42">
        <v>0</v>
      </c>
      <c r="G37" s="43">
        <v>0</v>
      </c>
      <c r="H37" s="44">
        <v>0</v>
      </c>
      <c r="I37" s="44">
        <v>0</v>
      </c>
      <c r="J37" s="44">
        <v>0</v>
      </c>
      <c r="K37" s="168">
        <v>0</v>
      </c>
      <c r="L37" s="5">
        <v>10800</v>
      </c>
      <c r="M37" s="6">
        <v>2398.5</v>
      </c>
      <c r="N37" s="7">
        <v>8400</v>
      </c>
      <c r="O37" s="41">
        <v>850</v>
      </c>
      <c r="P37" s="42">
        <v>800</v>
      </c>
      <c r="Q37" s="43">
        <v>1700</v>
      </c>
      <c r="R37" s="43">
        <v>600</v>
      </c>
      <c r="S37" s="43">
        <v>100</v>
      </c>
      <c r="T37" s="169">
        <v>1600</v>
      </c>
      <c r="U37" s="168">
        <v>60</v>
      </c>
      <c r="V37" s="5">
        <f t="shared" si="12"/>
        <v>10800</v>
      </c>
      <c r="W37" s="5">
        <f t="shared" si="13"/>
        <v>2398.5</v>
      </c>
      <c r="X37" s="5">
        <f t="shared" si="14"/>
        <v>8400</v>
      </c>
      <c r="Y37" s="5">
        <f t="shared" si="15"/>
        <v>850</v>
      </c>
      <c r="Z37" s="5">
        <f t="shared" si="16"/>
        <v>800</v>
      </c>
      <c r="AA37" s="5">
        <f t="shared" si="17"/>
        <v>1700</v>
      </c>
      <c r="AB37" s="5">
        <f t="shared" si="18"/>
        <v>600</v>
      </c>
      <c r="AC37" s="5">
        <f t="shared" si="19"/>
        <v>100</v>
      </c>
      <c r="AD37" s="5">
        <f t="shared" si="20"/>
        <v>1600</v>
      </c>
      <c r="AE37" s="5">
        <f t="shared" si="21"/>
        <v>60</v>
      </c>
      <c r="AF37" s="172">
        <f t="shared" si="10"/>
        <v>0</v>
      </c>
      <c r="AG37" s="172">
        <f t="shared" si="11"/>
        <v>27308.5</v>
      </c>
      <c r="AH37" s="170">
        <f t="shared" si="22"/>
        <v>10740</v>
      </c>
      <c r="AI37" s="174">
        <v>45417</v>
      </c>
    </row>
    <row r="38" spans="1:35">
      <c r="A38" s="174">
        <v>45418</v>
      </c>
      <c r="B38" s="167">
        <v>0</v>
      </c>
      <c r="C38" s="34">
        <v>0</v>
      </c>
      <c r="D38" s="7">
        <v>0</v>
      </c>
      <c r="E38" s="41">
        <v>0</v>
      </c>
      <c r="F38" s="42">
        <v>0</v>
      </c>
      <c r="G38" s="43">
        <v>0</v>
      </c>
      <c r="H38" s="44">
        <v>0</v>
      </c>
      <c r="I38" s="44">
        <v>0</v>
      </c>
      <c r="J38" s="44">
        <v>0</v>
      </c>
      <c r="K38" s="168">
        <v>0</v>
      </c>
      <c r="L38" s="5">
        <v>5400</v>
      </c>
      <c r="M38" s="6">
        <v>2132</v>
      </c>
      <c r="N38" s="7">
        <v>3600</v>
      </c>
      <c r="O38" s="41">
        <v>1700</v>
      </c>
      <c r="P38" s="42">
        <v>1600</v>
      </c>
      <c r="Q38" s="43">
        <v>850</v>
      </c>
      <c r="R38" s="43">
        <v>2400</v>
      </c>
      <c r="S38" s="43">
        <v>400</v>
      </c>
      <c r="T38" s="169">
        <v>800</v>
      </c>
      <c r="U38" s="168">
        <v>30</v>
      </c>
      <c r="V38" s="5">
        <f t="shared" si="12"/>
        <v>5400</v>
      </c>
      <c r="W38" s="5">
        <f t="shared" si="13"/>
        <v>2132</v>
      </c>
      <c r="X38" s="5">
        <f t="shared" si="14"/>
        <v>3600</v>
      </c>
      <c r="Y38" s="5">
        <f t="shared" si="15"/>
        <v>1700</v>
      </c>
      <c r="Z38" s="5">
        <f t="shared" si="16"/>
        <v>1600</v>
      </c>
      <c r="AA38" s="5">
        <f t="shared" si="17"/>
        <v>850</v>
      </c>
      <c r="AB38" s="5">
        <f t="shared" si="18"/>
        <v>2400</v>
      </c>
      <c r="AC38" s="5">
        <f t="shared" si="19"/>
        <v>400</v>
      </c>
      <c r="AD38" s="5">
        <f t="shared" si="20"/>
        <v>800</v>
      </c>
      <c r="AE38" s="5">
        <f t="shared" si="21"/>
        <v>30</v>
      </c>
      <c r="AF38" s="172">
        <f t="shared" si="10"/>
        <v>0</v>
      </c>
      <c r="AG38" s="172">
        <f t="shared" si="11"/>
        <v>18912</v>
      </c>
      <c r="AH38" s="170">
        <f t="shared" si="22"/>
        <v>5370</v>
      </c>
      <c r="AI38" s="174">
        <v>45418</v>
      </c>
    </row>
    <row r="39" spans="1:35">
      <c r="A39" s="174">
        <v>45419</v>
      </c>
      <c r="B39" s="167">
        <v>0</v>
      </c>
      <c r="C39" s="34">
        <v>0</v>
      </c>
      <c r="D39" s="7">
        <v>0</v>
      </c>
      <c r="E39" s="41">
        <v>0</v>
      </c>
      <c r="F39" s="42">
        <v>0</v>
      </c>
      <c r="G39" s="43">
        <v>0</v>
      </c>
      <c r="H39" s="44">
        <v>0</v>
      </c>
      <c r="I39" s="44">
        <v>0</v>
      </c>
      <c r="J39" s="44">
        <v>0</v>
      </c>
      <c r="K39" s="168">
        <v>0</v>
      </c>
      <c r="L39" s="5">
        <v>20250</v>
      </c>
      <c r="M39" s="6">
        <v>3997.5</v>
      </c>
      <c r="N39" s="7">
        <v>7200</v>
      </c>
      <c r="O39" s="41">
        <v>2550</v>
      </c>
      <c r="P39" s="42">
        <v>1600</v>
      </c>
      <c r="Q39" s="43">
        <v>3400</v>
      </c>
      <c r="R39" s="43">
        <v>1200</v>
      </c>
      <c r="S39" s="43">
        <v>200</v>
      </c>
      <c r="T39" s="169">
        <v>800</v>
      </c>
      <c r="U39" s="168">
        <v>30</v>
      </c>
      <c r="V39" s="5">
        <f t="shared" si="12"/>
        <v>20250</v>
      </c>
      <c r="W39" s="5">
        <f t="shared" si="13"/>
        <v>3997.5</v>
      </c>
      <c r="X39" s="5">
        <f t="shared" si="14"/>
        <v>7200</v>
      </c>
      <c r="Y39" s="5">
        <f t="shared" si="15"/>
        <v>2550</v>
      </c>
      <c r="Z39" s="5">
        <f t="shared" si="16"/>
        <v>1600</v>
      </c>
      <c r="AA39" s="5">
        <f t="shared" si="17"/>
        <v>3400</v>
      </c>
      <c r="AB39" s="5">
        <f t="shared" si="18"/>
        <v>1200</v>
      </c>
      <c r="AC39" s="5">
        <f t="shared" si="19"/>
        <v>200</v>
      </c>
      <c r="AD39" s="5">
        <f t="shared" si="20"/>
        <v>800</v>
      </c>
      <c r="AE39" s="5">
        <f t="shared" si="21"/>
        <v>30</v>
      </c>
      <c r="AF39" s="172">
        <f t="shared" si="10"/>
        <v>0</v>
      </c>
      <c r="AG39" s="172">
        <f t="shared" si="11"/>
        <v>41227.5</v>
      </c>
      <c r="AH39" s="170">
        <f t="shared" si="22"/>
        <v>20220</v>
      </c>
      <c r="AI39" s="174">
        <v>45419</v>
      </c>
    </row>
    <row r="40" spans="1:35">
      <c r="A40" s="174">
        <v>45420</v>
      </c>
      <c r="B40" s="167">
        <v>0</v>
      </c>
      <c r="C40" s="34">
        <v>51600</v>
      </c>
      <c r="D40" s="7">
        <v>118100</v>
      </c>
      <c r="E40" s="41">
        <v>0</v>
      </c>
      <c r="F40" s="42">
        <v>0</v>
      </c>
      <c r="G40" s="43">
        <v>0</v>
      </c>
      <c r="H40" s="44">
        <v>0</v>
      </c>
      <c r="I40" s="44">
        <v>0</v>
      </c>
      <c r="J40" s="44">
        <v>0</v>
      </c>
      <c r="K40" s="168">
        <v>0</v>
      </c>
      <c r="L40" s="5">
        <v>35100</v>
      </c>
      <c r="M40" s="6">
        <v>2665</v>
      </c>
      <c r="N40" s="7">
        <v>2400</v>
      </c>
      <c r="O40" s="41">
        <v>3400</v>
      </c>
      <c r="P40" s="42">
        <v>2400</v>
      </c>
      <c r="Q40" s="43">
        <v>1700</v>
      </c>
      <c r="R40" s="43">
        <v>600</v>
      </c>
      <c r="S40" s="43">
        <v>280</v>
      </c>
      <c r="T40" s="169">
        <v>400</v>
      </c>
      <c r="U40" s="168">
        <v>70</v>
      </c>
      <c r="V40" s="5">
        <f t="shared" si="12"/>
        <v>35100</v>
      </c>
      <c r="W40" s="5">
        <f t="shared" si="13"/>
        <v>-48935</v>
      </c>
      <c r="X40" s="5">
        <f t="shared" si="14"/>
        <v>-115700</v>
      </c>
      <c r="Y40" s="5">
        <f t="shared" si="15"/>
        <v>3400</v>
      </c>
      <c r="Z40" s="5">
        <f t="shared" si="16"/>
        <v>2400</v>
      </c>
      <c r="AA40" s="5">
        <f t="shared" si="17"/>
        <v>1700</v>
      </c>
      <c r="AB40" s="5">
        <f t="shared" si="18"/>
        <v>600</v>
      </c>
      <c r="AC40" s="5">
        <f t="shared" si="19"/>
        <v>280</v>
      </c>
      <c r="AD40" s="5">
        <f t="shared" si="20"/>
        <v>400</v>
      </c>
      <c r="AE40" s="5">
        <f t="shared" si="21"/>
        <v>70</v>
      </c>
      <c r="AF40" s="172">
        <f t="shared" si="10"/>
        <v>169700</v>
      </c>
      <c r="AG40" s="172">
        <f t="shared" si="11"/>
        <v>49015</v>
      </c>
      <c r="AH40" s="170">
        <f t="shared" si="22"/>
        <v>35030</v>
      </c>
      <c r="AI40" s="174">
        <v>45420</v>
      </c>
    </row>
    <row r="41" spans="1:35">
      <c r="A41" s="174">
        <v>45421</v>
      </c>
      <c r="B41" s="167">
        <v>0</v>
      </c>
      <c r="C41" s="34">
        <v>0</v>
      </c>
      <c r="D41" s="7">
        <v>0</v>
      </c>
      <c r="E41" s="41">
        <v>0</v>
      </c>
      <c r="F41" s="42">
        <v>0</v>
      </c>
      <c r="G41" s="43">
        <v>0</v>
      </c>
      <c r="H41" s="44">
        <v>0</v>
      </c>
      <c r="I41" s="44">
        <v>0</v>
      </c>
      <c r="J41" s="44">
        <v>0</v>
      </c>
      <c r="K41" s="168">
        <v>0</v>
      </c>
      <c r="L41" s="5">
        <v>5400</v>
      </c>
      <c r="M41" s="6">
        <v>5596.5</v>
      </c>
      <c r="N41" s="7">
        <v>3600</v>
      </c>
      <c r="O41" s="41">
        <v>1700</v>
      </c>
      <c r="P41" s="42">
        <v>800</v>
      </c>
      <c r="Q41" s="43">
        <v>850</v>
      </c>
      <c r="R41" s="43">
        <v>1200</v>
      </c>
      <c r="S41" s="43">
        <v>160</v>
      </c>
      <c r="T41" s="169">
        <v>1200</v>
      </c>
      <c r="U41" s="168">
        <v>90</v>
      </c>
      <c r="V41" s="5">
        <f t="shared" si="12"/>
        <v>5400</v>
      </c>
      <c r="W41" s="5">
        <f t="shared" si="13"/>
        <v>5596.5</v>
      </c>
      <c r="X41" s="5">
        <f t="shared" si="14"/>
        <v>3600</v>
      </c>
      <c r="Y41" s="5">
        <f t="shared" si="15"/>
        <v>1700</v>
      </c>
      <c r="Z41" s="5">
        <f t="shared" si="16"/>
        <v>800</v>
      </c>
      <c r="AA41" s="5">
        <f t="shared" si="17"/>
        <v>850</v>
      </c>
      <c r="AB41" s="5">
        <f t="shared" si="18"/>
        <v>1200</v>
      </c>
      <c r="AC41" s="5">
        <f t="shared" si="19"/>
        <v>160</v>
      </c>
      <c r="AD41" s="5">
        <f t="shared" si="20"/>
        <v>1200</v>
      </c>
      <c r="AE41" s="5">
        <f t="shared" si="21"/>
        <v>90</v>
      </c>
      <c r="AF41" s="172">
        <f t="shared" si="10"/>
        <v>0</v>
      </c>
      <c r="AG41" s="172">
        <f t="shared" si="11"/>
        <v>20596.5</v>
      </c>
      <c r="AH41" s="170">
        <f t="shared" si="22"/>
        <v>5310</v>
      </c>
      <c r="AI41" s="174">
        <v>45421</v>
      </c>
    </row>
    <row r="42" spans="1:35">
      <c r="A42" s="174">
        <v>45422</v>
      </c>
      <c r="B42" s="167">
        <v>0</v>
      </c>
      <c r="C42" s="34">
        <v>0</v>
      </c>
      <c r="D42" s="7">
        <v>0</v>
      </c>
      <c r="E42" s="41">
        <v>66000</v>
      </c>
      <c r="F42" s="42">
        <v>58400</v>
      </c>
      <c r="G42" s="43">
        <v>0</v>
      </c>
      <c r="H42" s="44">
        <v>0</v>
      </c>
      <c r="I42" s="44">
        <v>0</v>
      </c>
      <c r="J42" s="44">
        <v>0</v>
      </c>
      <c r="K42" s="168">
        <v>0</v>
      </c>
      <c r="L42" s="5">
        <v>9450</v>
      </c>
      <c r="M42" s="6">
        <v>2132</v>
      </c>
      <c r="N42" s="7">
        <v>1200</v>
      </c>
      <c r="O42" s="41">
        <v>1700</v>
      </c>
      <c r="P42" s="42">
        <v>1600</v>
      </c>
      <c r="Q42" s="43">
        <v>1700</v>
      </c>
      <c r="R42" s="43">
        <v>600</v>
      </c>
      <c r="S42" s="43">
        <v>80</v>
      </c>
      <c r="T42" s="169">
        <v>2000</v>
      </c>
      <c r="U42" s="168">
        <v>30</v>
      </c>
      <c r="V42" s="5">
        <f t="shared" si="12"/>
        <v>9450</v>
      </c>
      <c r="W42" s="5">
        <f t="shared" si="13"/>
        <v>2132</v>
      </c>
      <c r="X42" s="5">
        <f t="shared" si="14"/>
        <v>1200</v>
      </c>
      <c r="Y42" s="5">
        <f t="shared" si="15"/>
        <v>-64300</v>
      </c>
      <c r="Z42" s="5">
        <f t="shared" si="16"/>
        <v>-56800</v>
      </c>
      <c r="AA42" s="5">
        <f t="shared" si="17"/>
        <v>1700</v>
      </c>
      <c r="AB42" s="5">
        <f t="shared" si="18"/>
        <v>600</v>
      </c>
      <c r="AC42" s="5">
        <f t="shared" si="19"/>
        <v>80</v>
      </c>
      <c r="AD42" s="5">
        <f t="shared" si="20"/>
        <v>2000</v>
      </c>
      <c r="AE42" s="5">
        <f t="shared" si="21"/>
        <v>30</v>
      </c>
      <c r="AF42" s="172">
        <f t="shared" si="10"/>
        <v>124400</v>
      </c>
      <c r="AG42" s="172">
        <f t="shared" si="11"/>
        <v>20492</v>
      </c>
      <c r="AH42" s="170">
        <f t="shared" si="22"/>
        <v>9420</v>
      </c>
      <c r="AI42" s="174">
        <v>45422</v>
      </c>
    </row>
    <row r="43" spans="1:35">
      <c r="A43" s="174">
        <v>45423</v>
      </c>
      <c r="B43" s="167">
        <v>0</v>
      </c>
      <c r="C43" s="34">
        <v>0</v>
      </c>
      <c r="D43" s="7">
        <v>0</v>
      </c>
      <c r="E43" s="41">
        <v>0</v>
      </c>
      <c r="F43" s="42">
        <v>0</v>
      </c>
      <c r="G43" s="43">
        <v>0</v>
      </c>
      <c r="H43" s="44">
        <v>0</v>
      </c>
      <c r="I43" s="44">
        <v>0</v>
      </c>
      <c r="J43" s="44">
        <v>0</v>
      </c>
      <c r="K43" s="168">
        <v>0</v>
      </c>
      <c r="L43" s="5">
        <v>21600</v>
      </c>
      <c r="M43" s="6">
        <v>1332.5</v>
      </c>
      <c r="N43" s="7">
        <v>2400</v>
      </c>
      <c r="O43" s="41">
        <v>2550</v>
      </c>
      <c r="P43" s="42">
        <v>1600</v>
      </c>
      <c r="Q43" s="43">
        <v>850</v>
      </c>
      <c r="R43" s="43">
        <v>600</v>
      </c>
      <c r="S43" s="43">
        <v>80</v>
      </c>
      <c r="T43" s="169">
        <v>1200</v>
      </c>
      <c r="U43" s="168">
        <v>30</v>
      </c>
      <c r="V43" s="5">
        <f t="shared" si="12"/>
        <v>21600</v>
      </c>
      <c r="W43" s="5">
        <f t="shared" si="13"/>
        <v>1332.5</v>
      </c>
      <c r="X43" s="5">
        <f t="shared" si="14"/>
        <v>2400</v>
      </c>
      <c r="Y43" s="5">
        <f t="shared" si="15"/>
        <v>2550</v>
      </c>
      <c r="Z43" s="5">
        <f t="shared" si="16"/>
        <v>1600</v>
      </c>
      <c r="AA43" s="5">
        <f t="shared" si="17"/>
        <v>850</v>
      </c>
      <c r="AB43" s="5">
        <f t="shared" si="18"/>
        <v>600</v>
      </c>
      <c r="AC43" s="5">
        <f t="shared" si="19"/>
        <v>80</v>
      </c>
      <c r="AD43" s="5">
        <f t="shared" si="20"/>
        <v>1200</v>
      </c>
      <c r="AE43" s="5">
        <f t="shared" si="21"/>
        <v>30</v>
      </c>
      <c r="AF43" s="172">
        <f t="shared" si="10"/>
        <v>0</v>
      </c>
      <c r="AG43" s="172">
        <f t="shared" si="11"/>
        <v>32242.5</v>
      </c>
      <c r="AH43" s="170">
        <f t="shared" si="22"/>
        <v>21570</v>
      </c>
      <c r="AI43" s="174">
        <v>45423</v>
      </c>
    </row>
    <row r="44" spans="1:35">
      <c r="A44" s="174">
        <v>45424</v>
      </c>
      <c r="B44" s="167">
        <v>0</v>
      </c>
      <c r="C44" s="34">
        <v>0</v>
      </c>
      <c r="D44" s="7">
        <v>0</v>
      </c>
      <c r="E44" s="41">
        <v>0</v>
      </c>
      <c r="F44" s="42">
        <v>0</v>
      </c>
      <c r="G44" s="43">
        <v>0</v>
      </c>
      <c r="H44" s="44">
        <v>0</v>
      </c>
      <c r="I44" s="44">
        <v>0</v>
      </c>
      <c r="J44" s="44">
        <v>0</v>
      </c>
      <c r="K44" s="168">
        <v>0</v>
      </c>
      <c r="L44" s="5">
        <v>5400</v>
      </c>
      <c r="M44" s="6">
        <v>266.5</v>
      </c>
      <c r="N44" s="7">
        <v>4800</v>
      </c>
      <c r="O44" s="41">
        <v>850</v>
      </c>
      <c r="P44" s="42">
        <v>2400</v>
      </c>
      <c r="Q44" s="43">
        <v>850</v>
      </c>
      <c r="R44" s="43">
        <v>600</v>
      </c>
      <c r="S44" s="43">
        <v>80</v>
      </c>
      <c r="T44" s="169">
        <v>1600</v>
      </c>
      <c r="U44" s="168">
        <v>30</v>
      </c>
      <c r="V44" s="5">
        <f t="shared" si="12"/>
        <v>5400</v>
      </c>
      <c r="W44" s="5">
        <f t="shared" si="13"/>
        <v>266.5</v>
      </c>
      <c r="X44" s="5">
        <f t="shared" si="14"/>
        <v>4800</v>
      </c>
      <c r="Y44" s="5">
        <f t="shared" si="15"/>
        <v>850</v>
      </c>
      <c r="Z44" s="5">
        <f t="shared" si="16"/>
        <v>2400</v>
      </c>
      <c r="AA44" s="5">
        <f t="shared" si="17"/>
        <v>850</v>
      </c>
      <c r="AB44" s="5">
        <f t="shared" si="18"/>
        <v>600</v>
      </c>
      <c r="AC44" s="5">
        <f t="shared" si="19"/>
        <v>80</v>
      </c>
      <c r="AD44" s="5">
        <f t="shared" si="20"/>
        <v>1600</v>
      </c>
      <c r="AE44" s="5">
        <f t="shared" si="21"/>
        <v>30</v>
      </c>
      <c r="AF44" s="172">
        <f t="shared" si="10"/>
        <v>0</v>
      </c>
      <c r="AG44" s="172">
        <f t="shared" si="11"/>
        <v>16876.5</v>
      </c>
      <c r="AH44" s="170">
        <f t="shared" si="22"/>
        <v>5370</v>
      </c>
      <c r="AI44" s="174">
        <v>45424</v>
      </c>
    </row>
    <row r="45" spans="1:35">
      <c r="A45" s="174">
        <v>45425</v>
      </c>
      <c r="B45" s="167">
        <v>0</v>
      </c>
      <c r="C45" s="34">
        <v>0</v>
      </c>
      <c r="D45" s="7">
        <v>0</v>
      </c>
      <c r="E45" s="41">
        <v>0</v>
      </c>
      <c r="F45" s="42">
        <v>0</v>
      </c>
      <c r="G45" s="43">
        <v>0</v>
      </c>
      <c r="H45" s="44">
        <v>33000</v>
      </c>
      <c r="I45" s="44">
        <v>0</v>
      </c>
      <c r="J45" s="44">
        <v>18500</v>
      </c>
      <c r="K45" s="168">
        <v>0</v>
      </c>
      <c r="L45" s="5">
        <v>6750</v>
      </c>
      <c r="M45" s="6">
        <v>2665</v>
      </c>
      <c r="N45" s="7">
        <v>1200</v>
      </c>
      <c r="O45" s="41">
        <v>1700</v>
      </c>
      <c r="P45" s="42">
        <v>800</v>
      </c>
      <c r="Q45" s="43">
        <v>850</v>
      </c>
      <c r="R45" s="43">
        <v>1200</v>
      </c>
      <c r="S45" s="43">
        <v>160</v>
      </c>
      <c r="T45" s="169">
        <v>1200</v>
      </c>
      <c r="U45" s="168">
        <v>60</v>
      </c>
      <c r="V45" s="5">
        <f t="shared" si="12"/>
        <v>6750</v>
      </c>
      <c r="W45" s="5">
        <f t="shared" si="13"/>
        <v>2665</v>
      </c>
      <c r="X45" s="5">
        <f t="shared" si="14"/>
        <v>1200</v>
      </c>
      <c r="Y45" s="5">
        <f t="shared" si="15"/>
        <v>1700</v>
      </c>
      <c r="Z45" s="5">
        <f t="shared" si="16"/>
        <v>800</v>
      </c>
      <c r="AA45" s="5">
        <f t="shared" si="17"/>
        <v>850</v>
      </c>
      <c r="AB45" s="5">
        <f t="shared" si="18"/>
        <v>-31800</v>
      </c>
      <c r="AC45" s="5">
        <f t="shared" si="19"/>
        <v>160</v>
      </c>
      <c r="AD45" s="5">
        <f t="shared" si="20"/>
        <v>-17300</v>
      </c>
      <c r="AE45" s="5">
        <f t="shared" si="21"/>
        <v>60</v>
      </c>
      <c r="AF45" s="172">
        <f t="shared" si="10"/>
        <v>51500</v>
      </c>
      <c r="AG45" s="172">
        <f t="shared" si="11"/>
        <v>16585</v>
      </c>
      <c r="AH45" s="170">
        <f t="shared" si="22"/>
        <v>6690</v>
      </c>
      <c r="AI45" s="174">
        <v>45425</v>
      </c>
    </row>
    <row r="46" spans="1:35">
      <c r="A46" s="174">
        <v>45426</v>
      </c>
      <c r="B46" s="167">
        <v>0</v>
      </c>
      <c r="C46" s="34">
        <v>0</v>
      </c>
      <c r="D46" s="7">
        <v>0</v>
      </c>
      <c r="E46" s="41">
        <v>0</v>
      </c>
      <c r="F46" s="42">
        <v>0</v>
      </c>
      <c r="G46" s="43">
        <v>0</v>
      </c>
      <c r="H46" s="44">
        <v>0</v>
      </c>
      <c r="I46" s="44">
        <v>0</v>
      </c>
      <c r="J46" s="44">
        <v>0</v>
      </c>
      <c r="K46" s="168">
        <v>0</v>
      </c>
      <c r="L46" s="5">
        <v>6750</v>
      </c>
      <c r="M46" s="6">
        <v>1332.5</v>
      </c>
      <c r="N46" s="7">
        <v>1200</v>
      </c>
      <c r="O46" s="41">
        <v>2550</v>
      </c>
      <c r="P46" s="42">
        <v>800</v>
      </c>
      <c r="Q46" s="43">
        <v>1700</v>
      </c>
      <c r="R46" s="43">
        <v>600</v>
      </c>
      <c r="S46" s="43">
        <v>100</v>
      </c>
      <c r="T46" s="169">
        <v>800</v>
      </c>
      <c r="U46" s="168">
        <v>90</v>
      </c>
      <c r="V46" s="5">
        <f t="shared" si="12"/>
        <v>6750</v>
      </c>
      <c r="W46" s="5">
        <f t="shared" si="13"/>
        <v>1332.5</v>
      </c>
      <c r="X46" s="5">
        <f t="shared" si="14"/>
        <v>1200</v>
      </c>
      <c r="Y46" s="5">
        <f t="shared" si="15"/>
        <v>2550</v>
      </c>
      <c r="Z46" s="5">
        <f t="shared" si="16"/>
        <v>800</v>
      </c>
      <c r="AA46" s="5">
        <f t="shared" si="17"/>
        <v>1700</v>
      </c>
      <c r="AB46" s="5">
        <f t="shared" si="18"/>
        <v>600</v>
      </c>
      <c r="AC46" s="5">
        <f t="shared" si="19"/>
        <v>100</v>
      </c>
      <c r="AD46" s="5">
        <f t="shared" si="20"/>
        <v>800</v>
      </c>
      <c r="AE46" s="5">
        <f t="shared" si="21"/>
        <v>90</v>
      </c>
      <c r="AF46" s="172">
        <f t="shared" si="10"/>
        <v>0</v>
      </c>
      <c r="AG46" s="172">
        <f t="shared" si="11"/>
        <v>15922.5</v>
      </c>
      <c r="AH46" s="170">
        <f t="shared" si="22"/>
        <v>6660</v>
      </c>
      <c r="AI46" s="174">
        <v>45426</v>
      </c>
    </row>
    <row r="47" spans="1:35">
      <c r="A47" s="174">
        <v>45427</v>
      </c>
      <c r="B47" s="167">
        <v>0</v>
      </c>
      <c r="C47" s="34">
        <v>0</v>
      </c>
      <c r="D47" s="7">
        <v>0</v>
      </c>
      <c r="E47" s="41">
        <v>0</v>
      </c>
      <c r="F47" s="42">
        <v>0</v>
      </c>
      <c r="G47" s="43">
        <v>0</v>
      </c>
      <c r="H47" s="44">
        <v>0</v>
      </c>
      <c r="I47" s="44">
        <v>0</v>
      </c>
      <c r="J47" s="44">
        <v>0</v>
      </c>
      <c r="K47" s="168">
        <v>2000</v>
      </c>
      <c r="L47" s="5">
        <v>2700</v>
      </c>
      <c r="M47" s="6">
        <v>2665</v>
      </c>
      <c r="N47" s="7">
        <v>3600</v>
      </c>
      <c r="O47" s="41">
        <v>3400</v>
      </c>
      <c r="P47" s="42">
        <v>800</v>
      </c>
      <c r="Q47" s="43">
        <v>850</v>
      </c>
      <c r="R47" s="43">
        <v>600</v>
      </c>
      <c r="S47" s="43">
        <v>80</v>
      </c>
      <c r="T47" s="169">
        <v>800</v>
      </c>
      <c r="U47" s="168">
        <v>30</v>
      </c>
      <c r="V47" s="5">
        <f t="shared" si="12"/>
        <v>2700</v>
      </c>
      <c r="W47" s="5">
        <f t="shared" si="13"/>
        <v>2665</v>
      </c>
      <c r="X47" s="5">
        <f t="shared" si="14"/>
        <v>3600</v>
      </c>
      <c r="Y47" s="5">
        <f t="shared" si="15"/>
        <v>3400</v>
      </c>
      <c r="Z47" s="5">
        <f t="shared" si="16"/>
        <v>800</v>
      </c>
      <c r="AA47" s="5">
        <f t="shared" si="17"/>
        <v>850</v>
      </c>
      <c r="AB47" s="5">
        <f t="shared" si="18"/>
        <v>600</v>
      </c>
      <c r="AC47" s="5">
        <f t="shared" si="19"/>
        <v>80</v>
      </c>
      <c r="AD47" s="5">
        <f t="shared" si="20"/>
        <v>800</v>
      </c>
      <c r="AE47" s="5">
        <f t="shared" si="21"/>
        <v>-1970</v>
      </c>
      <c r="AF47" s="172">
        <f t="shared" si="10"/>
        <v>2000</v>
      </c>
      <c r="AG47" s="172">
        <f t="shared" si="11"/>
        <v>15525</v>
      </c>
      <c r="AH47" s="170">
        <f t="shared" si="22"/>
        <v>4670</v>
      </c>
      <c r="AI47" s="174">
        <v>45427</v>
      </c>
    </row>
    <row r="48" spans="1:35">
      <c r="A48" s="174">
        <v>45428</v>
      </c>
      <c r="B48" s="167">
        <v>0</v>
      </c>
      <c r="C48" s="34">
        <v>0</v>
      </c>
      <c r="D48" s="7">
        <v>0</v>
      </c>
      <c r="E48" s="41">
        <v>0</v>
      </c>
      <c r="F48" s="42">
        <v>0</v>
      </c>
      <c r="G48" s="43">
        <v>0</v>
      </c>
      <c r="H48" s="44">
        <v>0</v>
      </c>
      <c r="I48" s="44">
        <v>0</v>
      </c>
      <c r="J48" s="44">
        <v>0</v>
      </c>
      <c r="K48" s="168">
        <v>0</v>
      </c>
      <c r="L48" s="5">
        <v>10800</v>
      </c>
      <c r="M48" s="6">
        <v>266.5</v>
      </c>
      <c r="N48" s="7">
        <v>6000</v>
      </c>
      <c r="O48" s="41">
        <v>850</v>
      </c>
      <c r="P48" s="42">
        <v>1600</v>
      </c>
      <c r="Q48" s="43">
        <v>850</v>
      </c>
      <c r="R48" s="43">
        <v>1200</v>
      </c>
      <c r="S48" s="43">
        <v>160</v>
      </c>
      <c r="T48" s="169">
        <v>1200</v>
      </c>
      <c r="U48" s="168">
        <v>30</v>
      </c>
      <c r="V48" s="5">
        <f t="shared" si="12"/>
        <v>10800</v>
      </c>
      <c r="W48" s="5">
        <f t="shared" si="13"/>
        <v>266.5</v>
      </c>
      <c r="X48" s="5">
        <f t="shared" si="14"/>
        <v>6000</v>
      </c>
      <c r="Y48" s="5">
        <f t="shared" si="15"/>
        <v>850</v>
      </c>
      <c r="Z48" s="5">
        <f t="shared" si="16"/>
        <v>1600</v>
      </c>
      <c r="AA48" s="5">
        <f t="shared" si="17"/>
        <v>850</v>
      </c>
      <c r="AB48" s="5">
        <f t="shared" si="18"/>
        <v>1200</v>
      </c>
      <c r="AC48" s="5">
        <f t="shared" si="19"/>
        <v>160</v>
      </c>
      <c r="AD48" s="5">
        <f t="shared" si="20"/>
        <v>1200</v>
      </c>
      <c r="AE48" s="5">
        <f t="shared" si="21"/>
        <v>30</v>
      </c>
      <c r="AF48" s="172">
        <f t="shared" si="10"/>
        <v>0</v>
      </c>
      <c r="AG48" s="172">
        <f t="shared" si="11"/>
        <v>22956.5</v>
      </c>
      <c r="AH48" s="170">
        <f t="shared" si="22"/>
        <v>10770</v>
      </c>
      <c r="AI48" s="174">
        <v>45428</v>
      </c>
    </row>
    <row r="49" spans="1:35">
      <c r="A49" s="174">
        <v>45429</v>
      </c>
      <c r="B49" s="167">
        <v>0</v>
      </c>
      <c r="C49" s="34">
        <v>0</v>
      </c>
      <c r="D49" s="7">
        <v>0</v>
      </c>
      <c r="E49" s="41">
        <v>0</v>
      </c>
      <c r="F49" s="42">
        <v>0</v>
      </c>
      <c r="G49" s="43">
        <v>0</v>
      </c>
      <c r="H49" s="44">
        <v>0</v>
      </c>
      <c r="I49" s="44">
        <v>0</v>
      </c>
      <c r="J49" s="44">
        <v>0</v>
      </c>
      <c r="K49" s="168">
        <v>0</v>
      </c>
      <c r="L49" s="5">
        <v>8100</v>
      </c>
      <c r="M49" s="6">
        <v>1332.5</v>
      </c>
      <c r="N49" s="7">
        <v>4800</v>
      </c>
      <c r="O49" s="41">
        <v>3400</v>
      </c>
      <c r="P49" s="42">
        <v>800</v>
      </c>
      <c r="Q49" s="43">
        <v>1700</v>
      </c>
      <c r="R49" s="43">
        <v>1200</v>
      </c>
      <c r="S49" s="43">
        <v>80</v>
      </c>
      <c r="T49" s="169">
        <v>1600</v>
      </c>
      <c r="U49" s="168">
        <v>37</v>
      </c>
      <c r="V49" s="5">
        <f t="shared" si="12"/>
        <v>8100</v>
      </c>
      <c r="W49" s="5">
        <f t="shared" si="13"/>
        <v>1332.5</v>
      </c>
      <c r="X49" s="5">
        <f t="shared" si="14"/>
        <v>4800</v>
      </c>
      <c r="Y49" s="5">
        <f t="shared" si="15"/>
        <v>3400</v>
      </c>
      <c r="Z49" s="5">
        <f t="shared" si="16"/>
        <v>800</v>
      </c>
      <c r="AA49" s="5">
        <f t="shared" si="17"/>
        <v>1700</v>
      </c>
      <c r="AB49" s="5">
        <f t="shared" si="18"/>
        <v>1200</v>
      </c>
      <c r="AC49" s="5">
        <f t="shared" si="19"/>
        <v>80</v>
      </c>
      <c r="AD49" s="5">
        <f t="shared" si="20"/>
        <v>1600</v>
      </c>
      <c r="AE49" s="5">
        <f t="shared" si="21"/>
        <v>37</v>
      </c>
      <c r="AF49" s="172">
        <f t="shared" si="10"/>
        <v>0</v>
      </c>
      <c r="AG49" s="172">
        <f t="shared" si="11"/>
        <v>23049.5</v>
      </c>
      <c r="AH49" s="170">
        <f t="shared" si="22"/>
        <v>8063</v>
      </c>
      <c r="AI49" s="174">
        <v>45429</v>
      </c>
    </row>
    <row r="50" spans="1:35">
      <c r="A50" s="174">
        <v>45430</v>
      </c>
      <c r="B50" s="167">
        <v>430625</v>
      </c>
      <c r="C50" s="34">
        <v>0</v>
      </c>
      <c r="D50" s="7">
        <v>0</v>
      </c>
      <c r="E50" s="41">
        <v>0</v>
      </c>
      <c r="F50" s="42">
        <v>0</v>
      </c>
      <c r="G50" s="43">
        <v>0</v>
      </c>
      <c r="H50" s="44">
        <v>0</v>
      </c>
      <c r="I50" s="44">
        <v>0</v>
      </c>
      <c r="J50" s="44">
        <v>0</v>
      </c>
      <c r="K50" s="168">
        <v>0</v>
      </c>
      <c r="L50" s="5">
        <v>10800</v>
      </c>
      <c r="M50" s="6">
        <v>1066</v>
      </c>
      <c r="N50" s="7">
        <v>2400</v>
      </c>
      <c r="O50" s="41">
        <v>1700</v>
      </c>
      <c r="P50" s="42">
        <v>800</v>
      </c>
      <c r="Q50" s="43">
        <v>1700</v>
      </c>
      <c r="R50" s="43">
        <v>1800</v>
      </c>
      <c r="S50" s="43">
        <v>160</v>
      </c>
      <c r="T50" s="169">
        <v>2000</v>
      </c>
      <c r="U50" s="168">
        <v>30</v>
      </c>
      <c r="V50" s="5">
        <f t="shared" si="12"/>
        <v>-419825</v>
      </c>
      <c r="W50" s="5">
        <f t="shared" si="13"/>
        <v>1066</v>
      </c>
      <c r="X50" s="5">
        <f t="shared" si="14"/>
        <v>2400</v>
      </c>
      <c r="Y50" s="5">
        <f t="shared" si="15"/>
        <v>1700</v>
      </c>
      <c r="Z50" s="5">
        <f t="shared" si="16"/>
        <v>800</v>
      </c>
      <c r="AA50" s="5">
        <f t="shared" si="17"/>
        <v>1700</v>
      </c>
      <c r="AB50" s="5">
        <f t="shared" si="18"/>
        <v>1800</v>
      </c>
      <c r="AC50" s="5">
        <f t="shared" si="19"/>
        <v>160</v>
      </c>
      <c r="AD50" s="5">
        <f t="shared" si="20"/>
        <v>2000</v>
      </c>
      <c r="AE50" s="5">
        <f t="shared" si="21"/>
        <v>30</v>
      </c>
      <c r="AF50" s="172">
        <f t="shared" si="10"/>
        <v>430625</v>
      </c>
      <c r="AG50" s="172">
        <f t="shared" si="11"/>
        <v>22456</v>
      </c>
      <c r="AH50" s="170">
        <f t="shared" si="22"/>
        <v>-419855</v>
      </c>
      <c r="AI50" s="174">
        <v>45430</v>
      </c>
    </row>
    <row r="51" spans="1:35">
      <c r="A51" s="174">
        <v>45431</v>
      </c>
      <c r="B51" s="167">
        <v>0</v>
      </c>
      <c r="C51" s="34">
        <v>0</v>
      </c>
      <c r="D51" s="7">
        <v>0</v>
      </c>
      <c r="E51" s="41">
        <v>0</v>
      </c>
      <c r="F51" s="42">
        <v>0</v>
      </c>
      <c r="G51" s="43">
        <v>0</v>
      </c>
      <c r="H51" s="44">
        <v>0</v>
      </c>
      <c r="I51" s="44">
        <v>0</v>
      </c>
      <c r="J51" s="44">
        <v>0</v>
      </c>
      <c r="K51" s="168">
        <v>0</v>
      </c>
      <c r="L51" s="5">
        <v>5400</v>
      </c>
      <c r="M51" s="6">
        <v>1332.5</v>
      </c>
      <c r="N51" s="7">
        <v>6000</v>
      </c>
      <c r="O51" s="41">
        <v>1700</v>
      </c>
      <c r="P51" s="42">
        <v>1600</v>
      </c>
      <c r="Q51" s="43">
        <v>2550</v>
      </c>
      <c r="R51" s="43">
        <v>600</v>
      </c>
      <c r="S51" s="43">
        <v>80</v>
      </c>
      <c r="T51" s="169">
        <v>2000</v>
      </c>
      <c r="U51" s="168">
        <v>90</v>
      </c>
      <c r="V51" s="5">
        <f t="shared" si="12"/>
        <v>5400</v>
      </c>
      <c r="W51" s="5">
        <f t="shared" si="13"/>
        <v>1332.5</v>
      </c>
      <c r="X51" s="5">
        <f t="shared" si="14"/>
        <v>6000</v>
      </c>
      <c r="Y51" s="5">
        <f t="shared" si="15"/>
        <v>1700</v>
      </c>
      <c r="Z51" s="5">
        <f t="shared" si="16"/>
        <v>1600</v>
      </c>
      <c r="AA51" s="5">
        <f t="shared" si="17"/>
        <v>2550</v>
      </c>
      <c r="AB51" s="5">
        <f t="shared" si="18"/>
        <v>600</v>
      </c>
      <c r="AC51" s="5">
        <f t="shared" si="19"/>
        <v>80</v>
      </c>
      <c r="AD51" s="5">
        <f t="shared" si="20"/>
        <v>2000</v>
      </c>
      <c r="AE51" s="5">
        <f t="shared" si="21"/>
        <v>90</v>
      </c>
      <c r="AF51" s="172">
        <f t="shared" si="10"/>
        <v>0</v>
      </c>
      <c r="AG51" s="172">
        <f t="shared" si="11"/>
        <v>21352.5</v>
      </c>
      <c r="AH51" s="170">
        <f t="shared" si="22"/>
        <v>5310</v>
      </c>
      <c r="AI51" s="174">
        <v>45431</v>
      </c>
    </row>
    <row r="52" spans="1:35">
      <c r="A52" s="174">
        <v>45432</v>
      </c>
      <c r="B52" s="167">
        <v>0</v>
      </c>
      <c r="C52" s="34">
        <v>0</v>
      </c>
      <c r="D52" s="7">
        <v>0</v>
      </c>
      <c r="E52" s="41">
        <v>0</v>
      </c>
      <c r="F52" s="42">
        <v>0</v>
      </c>
      <c r="G52" s="43">
        <v>0</v>
      </c>
      <c r="H52" s="44">
        <v>0</v>
      </c>
      <c r="I52" s="44">
        <v>0</v>
      </c>
      <c r="J52" s="44">
        <v>0</v>
      </c>
      <c r="K52" s="168">
        <v>0</v>
      </c>
      <c r="L52" s="5">
        <v>20250</v>
      </c>
      <c r="M52" s="6">
        <v>3997.5</v>
      </c>
      <c r="N52" s="7">
        <v>4800</v>
      </c>
      <c r="O52" s="41">
        <v>2550</v>
      </c>
      <c r="P52" s="42">
        <v>1600</v>
      </c>
      <c r="Q52" s="43">
        <v>850</v>
      </c>
      <c r="R52" s="43">
        <v>600</v>
      </c>
      <c r="S52" s="43">
        <v>402</v>
      </c>
      <c r="T52" s="169">
        <v>800</v>
      </c>
      <c r="U52" s="168">
        <v>60</v>
      </c>
      <c r="V52" s="5">
        <f t="shared" si="12"/>
        <v>20250</v>
      </c>
      <c r="W52" s="5">
        <f t="shared" si="13"/>
        <v>3997.5</v>
      </c>
      <c r="X52" s="5">
        <f t="shared" si="14"/>
        <v>4800</v>
      </c>
      <c r="Y52" s="5">
        <f t="shared" si="15"/>
        <v>2550</v>
      </c>
      <c r="Z52" s="5">
        <f t="shared" si="16"/>
        <v>1600</v>
      </c>
      <c r="AA52" s="5">
        <f t="shared" si="17"/>
        <v>850</v>
      </c>
      <c r="AB52" s="5">
        <f t="shared" si="18"/>
        <v>600</v>
      </c>
      <c r="AC52" s="5">
        <f t="shared" si="19"/>
        <v>402</v>
      </c>
      <c r="AD52" s="5">
        <f t="shared" si="20"/>
        <v>800</v>
      </c>
      <c r="AE52" s="5">
        <f t="shared" si="21"/>
        <v>60</v>
      </c>
      <c r="AF52" s="172">
        <f t="shared" si="10"/>
        <v>0</v>
      </c>
      <c r="AG52" s="172">
        <f t="shared" si="11"/>
        <v>35909.5</v>
      </c>
      <c r="AH52" s="170">
        <f t="shared" si="22"/>
        <v>20190</v>
      </c>
      <c r="AI52" s="174">
        <v>45432</v>
      </c>
    </row>
    <row r="53" spans="1:35">
      <c r="A53" s="174">
        <v>45433</v>
      </c>
      <c r="B53" s="167">
        <v>0</v>
      </c>
      <c r="C53" s="34">
        <v>0</v>
      </c>
      <c r="D53" s="7">
        <v>0</v>
      </c>
      <c r="E53" s="41">
        <v>0</v>
      </c>
      <c r="F53" s="42">
        <v>0</v>
      </c>
      <c r="G53" s="43">
        <v>33000</v>
      </c>
      <c r="H53" s="44">
        <v>0</v>
      </c>
      <c r="I53" s="44">
        <v>0</v>
      </c>
      <c r="J53" s="44">
        <v>0</v>
      </c>
      <c r="K53" s="168">
        <v>0</v>
      </c>
      <c r="L53" s="5">
        <v>35100</v>
      </c>
      <c r="M53" s="6">
        <v>2398.5</v>
      </c>
      <c r="N53" s="7">
        <v>7200</v>
      </c>
      <c r="O53" s="41">
        <v>850</v>
      </c>
      <c r="P53" s="42">
        <v>2400</v>
      </c>
      <c r="Q53" s="43">
        <v>850</v>
      </c>
      <c r="R53" s="43">
        <v>600</v>
      </c>
      <c r="S53" s="43">
        <v>350</v>
      </c>
      <c r="T53" s="169">
        <v>400</v>
      </c>
      <c r="U53" s="168">
        <v>60</v>
      </c>
      <c r="V53" s="5">
        <f t="shared" si="12"/>
        <v>35100</v>
      </c>
      <c r="W53" s="5">
        <f t="shared" si="13"/>
        <v>2398.5</v>
      </c>
      <c r="X53" s="5">
        <f t="shared" si="14"/>
        <v>7200</v>
      </c>
      <c r="Y53" s="5">
        <f t="shared" si="15"/>
        <v>850</v>
      </c>
      <c r="Z53" s="5">
        <f t="shared" si="16"/>
        <v>2400</v>
      </c>
      <c r="AA53" s="5">
        <f t="shared" si="17"/>
        <v>-32150</v>
      </c>
      <c r="AB53" s="5">
        <f t="shared" si="18"/>
        <v>600</v>
      </c>
      <c r="AC53" s="5">
        <f t="shared" si="19"/>
        <v>350</v>
      </c>
      <c r="AD53" s="5">
        <f t="shared" si="20"/>
        <v>400</v>
      </c>
      <c r="AE53" s="5">
        <f t="shared" si="21"/>
        <v>60</v>
      </c>
      <c r="AF53" s="172">
        <f t="shared" si="10"/>
        <v>33000</v>
      </c>
      <c r="AG53" s="172">
        <f t="shared" si="11"/>
        <v>50208.5</v>
      </c>
      <c r="AH53" s="170">
        <f t="shared" si="22"/>
        <v>35040</v>
      </c>
      <c r="AI53" s="174">
        <v>45433</v>
      </c>
    </row>
    <row r="54" spans="1:35">
      <c r="A54" s="174">
        <v>45434</v>
      </c>
      <c r="B54" s="167">
        <v>0</v>
      </c>
      <c r="C54" s="34">
        <v>0</v>
      </c>
      <c r="D54" s="7">
        <v>0</v>
      </c>
      <c r="E54" s="41">
        <v>0</v>
      </c>
      <c r="F54" s="42">
        <v>0</v>
      </c>
      <c r="G54" s="43">
        <v>0</v>
      </c>
      <c r="H54" s="44">
        <v>0</v>
      </c>
      <c r="I54" s="44">
        <v>0</v>
      </c>
      <c r="J54" s="44">
        <v>0</v>
      </c>
      <c r="K54" s="168">
        <v>0</v>
      </c>
      <c r="L54" s="5">
        <v>5400</v>
      </c>
      <c r="M54" s="6">
        <v>1599</v>
      </c>
      <c r="N54" s="7">
        <v>8400</v>
      </c>
      <c r="O54" s="41">
        <v>1700</v>
      </c>
      <c r="P54" s="42">
        <v>800</v>
      </c>
      <c r="Q54" s="43">
        <v>850</v>
      </c>
      <c r="R54" s="43">
        <v>1200</v>
      </c>
      <c r="S54" s="43">
        <v>80</v>
      </c>
      <c r="T54" s="169">
        <v>1200</v>
      </c>
      <c r="U54" s="168">
        <v>60</v>
      </c>
      <c r="V54" s="5">
        <f t="shared" si="12"/>
        <v>5400</v>
      </c>
      <c r="W54" s="5">
        <f t="shared" si="13"/>
        <v>1599</v>
      </c>
      <c r="X54" s="5">
        <f t="shared" si="14"/>
        <v>8400</v>
      </c>
      <c r="Y54" s="5">
        <f t="shared" si="15"/>
        <v>1700</v>
      </c>
      <c r="Z54" s="5">
        <f t="shared" si="16"/>
        <v>800</v>
      </c>
      <c r="AA54" s="5">
        <f t="shared" si="17"/>
        <v>850</v>
      </c>
      <c r="AB54" s="5">
        <f t="shared" si="18"/>
        <v>1200</v>
      </c>
      <c r="AC54" s="5">
        <f t="shared" si="19"/>
        <v>80</v>
      </c>
      <c r="AD54" s="5">
        <f t="shared" si="20"/>
        <v>1200</v>
      </c>
      <c r="AE54" s="5">
        <f t="shared" si="21"/>
        <v>60</v>
      </c>
      <c r="AF54" s="172">
        <f t="shared" si="10"/>
        <v>0</v>
      </c>
      <c r="AG54" s="172">
        <f t="shared" si="11"/>
        <v>21289</v>
      </c>
      <c r="AH54" s="170">
        <f t="shared" si="22"/>
        <v>5340</v>
      </c>
      <c r="AI54" s="174">
        <v>45434</v>
      </c>
    </row>
    <row r="55" spans="1:35">
      <c r="A55" s="174">
        <v>45435</v>
      </c>
      <c r="B55" s="167">
        <v>0</v>
      </c>
      <c r="C55" s="34">
        <v>0</v>
      </c>
      <c r="D55" s="7">
        <v>0</v>
      </c>
      <c r="E55" s="41">
        <v>0</v>
      </c>
      <c r="F55" s="42">
        <v>0</v>
      </c>
      <c r="G55" s="43">
        <v>0</v>
      </c>
      <c r="H55" s="44">
        <v>0</v>
      </c>
      <c r="I55" s="44">
        <v>0</v>
      </c>
      <c r="J55" s="44">
        <v>0</v>
      </c>
      <c r="K55" s="168">
        <v>0</v>
      </c>
      <c r="L55" s="5">
        <v>9450</v>
      </c>
      <c r="M55" s="6">
        <v>1332.5</v>
      </c>
      <c r="N55" s="7">
        <v>7200</v>
      </c>
      <c r="O55" s="41">
        <v>2550</v>
      </c>
      <c r="P55" s="42">
        <v>1600</v>
      </c>
      <c r="Q55" s="43">
        <v>1700</v>
      </c>
      <c r="R55" s="43">
        <v>600</v>
      </c>
      <c r="S55" s="43">
        <v>166.66</v>
      </c>
      <c r="T55" s="169">
        <v>2000</v>
      </c>
      <c r="U55" s="168">
        <v>60</v>
      </c>
      <c r="V55" s="5">
        <f t="shared" si="12"/>
        <v>9450</v>
      </c>
      <c r="W55" s="5">
        <f t="shared" si="13"/>
        <v>1332.5</v>
      </c>
      <c r="X55" s="5">
        <f t="shared" si="14"/>
        <v>7200</v>
      </c>
      <c r="Y55" s="5">
        <f t="shared" si="15"/>
        <v>2550</v>
      </c>
      <c r="Z55" s="5">
        <f t="shared" si="16"/>
        <v>1600</v>
      </c>
      <c r="AA55" s="5">
        <f t="shared" si="17"/>
        <v>1700</v>
      </c>
      <c r="AB55" s="5">
        <f t="shared" si="18"/>
        <v>600</v>
      </c>
      <c r="AC55" s="5">
        <f t="shared" si="19"/>
        <v>166.66</v>
      </c>
      <c r="AD55" s="5">
        <f t="shared" si="20"/>
        <v>2000</v>
      </c>
      <c r="AE55" s="5">
        <f t="shared" si="21"/>
        <v>60</v>
      </c>
      <c r="AF55" s="172">
        <f t="shared" si="10"/>
        <v>0</v>
      </c>
      <c r="AG55" s="172">
        <f t="shared" si="11"/>
        <v>26659.16</v>
      </c>
      <c r="AH55" s="170">
        <f t="shared" si="22"/>
        <v>9390</v>
      </c>
      <c r="AI55" s="174">
        <v>45435</v>
      </c>
    </row>
    <row r="56" spans="1:35">
      <c r="A56" s="174">
        <v>45436</v>
      </c>
      <c r="B56" s="167">
        <v>0</v>
      </c>
      <c r="C56" s="34">
        <v>0</v>
      </c>
      <c r="D56" s="7">
        <v>0</v>
      </c>
      <c r="E56" s="41">
        <v>0</v>
      </c>
      <c r="F56" s="42">
        <v>0</v>
      </c>
      <c r="G56" s="43">
        <v>0</v>
      </c>
      <c r="H56" s="44">
        <v>0</v>
      </c>
      <c r="I56" s="44">
        <v>0</v>
      </c>
      <c r="J56" s="44">
        <v>0</v>
      </c>
      <c r="K56" s="168">
        <v>0</v>
      </c>
      <c r="L56" s="5">
        <v>21600</v>
      </c>
      <c r="M56" s="6">
        <v>1332.5</v>
      </c>
      <c r="N56" s="7">
        <v>1200</v>
      </c>
      <c r="O56" s="41">
        <v>3400</v>
      </c>
      <c r="P56" s="42">
        <v>1600</v>
      </c>
      <c r="Q56" s="43">
        <v>850</v>
      </c>
      <c r="R56" s="43">
        <v>2400</v>
      </c>
      <c r="S56" s="43">
        <v>80</v>
      </c>
      <c r="T56" s="169">
        <v>1200</v>
      </c>
      <c r="U56" s="168">
        <v>30</v>
      </c>
      <c r="V56" s="5">
        <f t="shared" si="12"/>
        <v>21600</v>
      </c>
      <c r="W56" s="5">
        <f t="shared" si="13"/>
        <v>1332.5</v>
      </c>
      <c r="X56" s="5">
        <f t="shared" si="14"/>
        <v>1200</v>
      </c>
      <c r="Y56" s="5">
        <f t="shared" si="15"/>
        <v>3400</v>
      </c>
      <c r="Z56" s="5">
        <f t="shared" si="16"/>
        <v>1600</v>
      </c>
      <c r="AA56" s="5">
        <f t="shared" si="17"/>
        <v>850</v>
      </c>
      <c r="AB56" s="5">
        <f t="shared" si="18"/>
        <v>2400</v>
      </c>
      <c r="AC56" s="5">
        <f t="shared" si="19"/>
        <v>80</v>
      </c>
      <c r="AD56" s="5">
        <f t="shared" si="20"/>
        <v>1200</v>
      </c>
      <c r="AE56" s="5">
        <f t="shared" si="21"/>
        <v>30</v>
      </c>
      <c r="AF56" s="172">
        <f t="shared" si="10"/>
        <v>0</v>
      </c>
      <c r="AG56" s="172">
        <f t="shared" si="11"/>
        <v>33692.5</v>
      </c>
      <c r="AH56" s="170">
        <f t="shared" si="22"/>
        <v>21570</v>
      </c>
      <c r="AI56" s="174">
        <v>45436</v>
      </c>
    </row>
    <row r="57" spans="1:35">
      <c r="A57" s="174">
        <v>45437</v>
      </c>
      <c r="B57" s="167">
        <v>0</v>
      </c>
      <c r="C57" s="34">
        <v>0</v>
      </c>
      <c r="D57" s="7">
        <v>0</v>
      </c>
      <c r="E57" s="41">
        <v>0</v>
      </c>
      <c r="F57" s="42">
        <v>0</v>
      </c>
      <c r="G57" s="43">
        <v>0</v>
      </c>
      <c r="H57" s="44">
        <v>0</v>
      </c>
      <c r="I57" s="44">
        <v>0</v>
      </c>
      <c r="J57" s="44">
        <v>0</v>
      </c>
      <c r="K57" s="168">
        <v>0</v>
      </c>
      <c r="L57" s="5">
        <v>5400</v>
      </c>
      <c r="M57" s="6">
        <v>1865.5</v>
      </c>
      <c r="N57" s="7">
        <v>4800</v>
      </c>
      <c r="O57" s="41">
        <v>850</v>
      </c>
      <c r="P57" s="42">
        <v>2400</v>
      </c>
      <c r="Q57" s="43">
        <v>3400</v>
      </c>
      <c r="R57" s="43">
        <v>1200</v>
      </c>
      <c r="S57" s="43">
        <v>80</v>
      </c>
      <c r="T57" s="169">
        <v>800</v>
      </c>
      <c r="U57" s="168">
        <v>30</v>
      </c>
      <c r="V57" s="5">
        <f t="shared" si="12"/>
        <v>5400</v>
      </c>
      <c r="W57" s="5">
        <f t="shared" si="13"/>
        <v>1865.5</v>
      </c>
      <c r="X57" s="5">
        <f t="shared" si="14"/>
        <v>4800</v>
      </c>
      <c r="Y57" s="5">
        <f t="shared" si="15"/>
        <v>850</v>
      </c>
      <c r="Z57" s="5">
        <f t="shared" si="16"/>
        <v>2400</v>
      </c>
      <c r="AA57" s="5">
        <f t="shared" si="17"/>
        <v>3400</v>
      </c>
      <c r="AB57" s="5">
        <f t="shared" si="18"/>
        <v>1200</v>
      </c>
      <c r="AC57" s="5">
        <f t="shared" si="19"/>
        <v>80</v>
      </c>
      <c r="AD57" s="5">
        <f t="shared" si="20"/>
        <v>800</v>
      </c>
      <c r="AE57" s="5">
        <f t="shared" si="21"/>
        <v>30</v>
      </c>
      <c r="AF57" s="172">
        <f t="shared" si="10"/>
        <v>0</v>
      </c>
      <c r="AG57" s="172">
        <f t="shared" si="11"/>
        <v>20825.5</v>
      </c>
      <c r="AH57" s="170">
        <f t="shared" si="22"/>
        <v>5370</v>
      </c>
      <c r="AI57" s="174">
        <v>45437</v>
      </c>
    </row>
    <row r="58" spans="1:35">
      <c r="A58" s="174">
        <v>45438</v>
      </c>
      <c r="B58" s="167">
        <v>0</v>
      </c>
      <c r="C58" s="34">
        <v>0</v>
      </c>
      <c r="D58" s="7">
        <v>0</v>
      </c>
      <c r="E58" s="41">
        <v>0</v>
      </c>
      <c r="F58" s="42">
        <v>0</v>
      </c>
      <c r="G58" s="43">
        <v>0</v>
      </c>
      <c r="H58" s="44">
        <v>0</v>
      </c>
      <c r="I58" s="44">
        <v>0</v>
      </c>
      <c r="J58" s="44">
        <v>0</v>
      </c>
      <c r="K58" s="168">
        <v>0</v>
      </c>
      <c r="L58" s="5">
        <v>6750</v>
      </c>
      <c r="M58" s="6">
        <v>1332.5</v>
      </c>
      <c r="N58" s="7">
        <v>1200</v>
      </c>
      <c r="O58" s="41">
        <v>850</v>
      </c>
      <c r="P58" s="42">
        <v>800</v>
      </c>
      <c r="Q58" s="43">
        <v>1700</v>
      </c>
      <c r="R58" s="43">
        <v>600</v>
      </c>
      <c r="S58" s="43">
        <v>80</v>
      </c>
      <c r="T58" s="169">
        <v>800</v>
      </c>
      <c r="U58" s="168">
        <v>60</v>
      </c>
      <c r="V58" s="5">
        <f t="shared" si="12"/>
        <v>6750</v>
      </c>
      <c r="W58" s="5">
        <f t="shared" si="13"/>
        <v>1332.5</v>
      </c>
      <c r="X58" s="5">
        <f t="shared" si="14"/>
        <v>1200</v>
      </c>
      <c r="Y58" s="5">
        <f t="shared" si="15"/>
        <v>850</v>
      </c>
      <c r="Z58" s="5">
        <f t="shared" si="16"/>
        <v>800</v>
      </c>
      <c r="AA58" s="5">
        <f t="shared" si="17"/>
        <v>1700</v>
      </c>
      <c r="AB58" s="5">
        <f t="shared" si="18"/>
        <v>600</v>
      </c>
      <c r="AC58" s="5">
        <f t="shared" si="19"/>
        <v>80</v>
      </c>
      <c r="AD58" s="5">
        <f t="shared" si="20"/>
        <v>800</v>
      </c>
      <c r="AE58" s="5">
        <f t="shared" si="21"/>
        <v>60</v>
      </c>
      <c r="AF58" s="172">
        <f t="shared" si="10"/>
        <v>0</v>
      </c>
      <c r="AG58" s="172">
        <f t="shared" si="11"/>
        <v>14172.5</v>
      </c>
      <c r="AH58" s="170">
        <f t="shared" si="22"/>
        <v>6690</v>
      </c>
      <c r="AI58" s="174">
        <v>45438</v>
      </c>
    </row>
    <row r="59" spans="1:35">
      <c r="A59" s="174">
        <v>45439</v>
      </c>
      <c r="B59" s="167">
        <v>0</v>
      </c>
      <c r="C59" s="34">
        <v>0</v>
      </c>
      <c r="D59" s="7">
        <v>0</v>
      </c>
      <c r="E59" s="41">
        <v>0</v>
      </c>
      <c r="F59" s="42">
        <v>0</v>
      </c>
      <c r="G59" s="43">
        <v>0</v>
      </c>
      <c r="H59" s="44">
        <v>0</v>
      </c>
      <c r="I59" s="44">
        <v>0</v>
      </c>
      <c r="J59" s="44">
        <v>0</v>
      </c>
      <c r="K59" s="168">
        <v>0</v>
      </c>
      <c r="L59" s="5">
        <v>6750</v>
      </c>
      <c r="M59" s="6">
        <v>5863</v>
      </c>
      <c r="N59" s="7">
        <v>6000</v>
      </c>
      <c r="O59" s="41">
        <v>1700</v>
      </c>
      <c r="P59" s="42">
        <v>800</v>
      </c>
      <c r="Q59" s="43">
        <v>850</v>
      </c>
      <c r="R59" s="43">
        <v>1200</v>
      </c>
      <c r="S59" s="43">
        <v>160</v>
      </c>
      <c r="T59" s="169">
        <v>1600</v>
      </c>
      <c r="U59" s="168">
        <v>90</v>
      </c>
      <c r="V59" s="5">
        <f t="shared" si="12"/>
        <v>6750</v>
      </c>
      <c r="W59" s="5">
        <f t="shared" si="13"/>
        <v>5863</v>
      </c>
      <c r="X59" s="5">
        <f t="shared" si="14"/>
        <v>6000</v>
      </c>
      <c r="Y59" s="5">
        <f t="shared" si="15"/>
        <v>1700</v>
      </c>
      <c r="Z59" s="5">
        <f t="shared" si="16"/>
        <v>800</v>
      </c>
      <c r="AA59" s="5">
        <f t="shared" si="17"/>
        <v>850</v>
      </c>
      <c r="AB59" s="5">
        <f t="shared" si="18"/>
        <v>1200</v>
      </c>
      <c r="AC59" s="5">
        <f t="shared" si="19"/>
        <v>160</v>
      </c>
      <c r="AD59" s="5">
        <f t="shared" si="20"/>
        <v>1600</v>
      </c>
      <c r="AE59" s="5">
        <f t="shared" si="21"/>
        <v>90</v>
      </c>
      <c r="AF59" s="172">
        <f t="shared" si="10"/>
        <v>0</v>
      </c>
      <c r="AG59" s="172">
        <f t="shared" si="11"/>
        <v>25013</v>
      </c>
      <c r="AH59" s="170">
        <f t="shared" si="22"/>
        <v>6660</v>
      </c>
      <c r="AI59" s="174">
        <v>45439</v>
      </c>
    </row>
    <row r="60" spans="1:35">
      <c r="A60" s="174">
        <v>45440</v>
      </c>
      <c r="B60" s="167">
        <v>0</v>
      </c>
      <c r="C60" s="34">
        <v>0</v>
      </c>
      <c r="D60" s="7">
        <v>0</v>
      </c>
      <c r="E60" s="41">
        <v>0</v>
      </c>
      <c r="F60" s="42">
        <v>0</v>
      </c>
      <c r="G60" s="43">
        <v>0</v>
      </c>
      <c r="H60" s="44">
        <v>0</v>
      </c>
      <c r="I60" s="44">
        <v>0</v>
      </c>
      <c r="J60" s="44">
        <v>0</v>
      </c>
      <c r="K60" s="168">
        <v>0</v>
      </c>
      <c r="L60" s="5">
        <v>2700</v>
      </c>
      <c r="M60" s="6">
        <v>2132</v>
      </c>
      <c r="N60" s="7">
        <v>6000</v>
      </c>
      <c r="O60" s="41">
        <v>1700</v>
      </c>
      <c r="P60" s="42">
        <v>800</v>
      </c>
      <c r="Q60" s="43">
        <v>1700</v>
      </c>
      <c r="R60" s="43">
        <v>600</v>
      </c>
      <c r="S60" s="43">
        <v>250</v>
      </c>
      <c r="T60" s="169">
        <v>400</v>
      </c>
      <c r="U60" s="168">
        <v>30</v>
      </c>
      <c r="V60" s="5">
        <f t="shared" si="12"/>
        <v>2700</v>
      </c>
      <c r="W60" s="5">
        <f t="shared" si="13"/>
        <v>2132</v>
      </c>
      <c r="X60" s="5">
        <f t="shared" si="14"/>
        <v>6000</v>
      </c>
      <c r="Y60" s="5">
        <f t="shared" si="15"/>
        <v>1700</v>
      </c>
      <c r="Z60" s="5">
        <f t="shared" si="16"/>
        <v>800</v>
      </c>
      <c r="AA60" s="5">
        <f t="shared" si="17"/>
        <v>1700</v>
      </c>
      <c r="AB60" s="5">
        <f t="shared" si="18"/>
        <v>600</v>
      </c>
      <c r="AC60" s="5">
        <f t="shared" si="19"/>
        <v>250</v>
      </c>
      <c r="AD60" s="5">
        <f t="shared" si="20"/>
        <v>400</v>
      </c>
      <c r="AE60" s="5">
        <f t="shared" si="21"/>
        <v>30</v>
      </c>
      <c r="AF60" s="172">
        <f t="shared" si="10"/>
        <v>0</v>
      </c>
      <c r="AG60" s="172">
        <f t="shared" si="11"/>
        <v>16312</v>
      </c>
      <c r="AH60" s="170">
        <f t="shared" si="22"/>
        <v>2670</v>
      </c>
      <c r="AI60" s="174">
        <v>45440</v>
      </c>
    </row>
    <row r="61" spans="1:35">
      <c r="A61" s="174">
        <v>45441</v>
      </c>
      <c r="B61" s="167">
        <v>0</v>
      </c>
      <c r="C61" s="34">
        <v>0</v>
      </c>
      <c r="D61" s="7">
        <v>0</v>
      </c>
      <c r="E61" s="41">
        <v>0</v>
      </c>
      <c r="F61" s="42">
        <v>0</v>
      </c>
      <c r="G61" s="43">
        <v>0</v>
      </c>
      <c r="H61" s="44">
        <v>0</v>
      </c>
      <c r="I61" s="44">
        <v>0</v>
      </c>
      <c r="J61" s="44">
        <v>0</v>
      </c>
      <c r="K61" s="168">
        <v>0</v>
      </c>
      <c r="L61" s="5">
        <v>18900</v>
      </c>
      <c r="M61" s="6">
        <v>4530.5</v>
      </c>
      <c r="N61" s="7">
        <v>8400</v>
      </c>
      <c r="O61" s="41">
        <v>2550</v>
      </c>
      <c r="P61" s="42">
        <v>1600</v>
      </c>
      <c r="Q61" s="43">
        <v>850</v>
      </c>
      <c r="R61" s="43">
        <v>600</v>
      </c>
      <c r="S61" s="43">
        <v>80</v>
      </c>
      <c r="T61" s="169">
        <v>1600</v>
      </c>
      <c r="U61" s="168">
        <v>30</v>
      </c>
      <c r="V61" s="5">
        <f t="shared" si="12"/>
        <v>18900</v>
      </c>
      <c r="W61" s="5">
        <f t="shared" si="13"/>
        <v>4530.5</v>
      </c>
      <c r="X61" s="5">
        <f t="shared" si="14"/>
        <v>8400</v>
      </c>
      <c r="Y61" s="5">
        <f t="shared" si="15"/>
        <v>2550</v>
      </c>
      <c r="Z61" s="5">
        <f t="shared" si="16"/>
        <v>1600</v>
      </c>
      <c r="AA61" s="5">
        <f t="shared" si="17"/>
        <v>850</v>
      </c>
      <c r="AB61" s="5">
        <f t="shared" si="18"/>
        <v>600</v>
      </c>
      <c r="AC61" s="5">
        <f t="shared" si="19"/>
        <v>80</v>
      </c>
      <c r="AD61" s="5">
        <f t="shared" si="20"/>
        <v>1600</v>
      </c>
      <c r="AE61" s="5">
        <f t="shared" si="21"/>
        <v>30</v>
      </c>
      <c r="AF61" s="172">
        <f t="shared" si="10"/>
        <v>0</v>
      </c>
      <c r="AG61" s="172">
        <f t="shared" si="11"/>
        <v>39140.5</v>
      </c>
      <c r="AH61" s="170">
        <f t="shared" si="22"/>
        <v>18870</v>
      </c>
      <c r="AI61" s="174">
        <v>45441</v>
      </c>
    </row>
    <row r="62" spans="1:35">
      <c r="A62" s="174">
        <v>45442</v>
      </c>
      <c r="B62" s="167">
        <v>0</v>
      </c>
      <c r="C62" s="34">
        <v>0</v>
      </c>
      <c r="D62" s="7">
        <v>0</v>
      </c>
      <c r="E62" s="41">
        <v>0</v>
      </c>
      <c r="F62" s="42">
        <v>0</v>
      </c>
      <c r="G62" s="43">
        <v>0</v>
      </c>
      <c r="H62" s="44">
        <v>0</v>
      </c>
      <c r="I62" s="44">
        <v>0</v>
      </c>
      <c r="J62" s="44">
        <v>0</v>
      </c>
      <c r="K62" s="168">
        <v>0</v>
      </c>
      <c r="L62" s="5">
        <v>4050</v>
      </c>
      <c r="M62" s="6">
        <v>266.5</v>
      </c>
      <c r="N62" s="7">
        <v>2400</v>
      </c>
      <c r="O62" s="41">
        <v>850</v>
      </c>
      <c r="P62" s="42">
        <v>800</v>
      </c>
      <c r="Q62" s="43">
        <v>850</v>
      </c>
      <c r="R62" s="43">
        <v>600</v>
      </c>
      <c r="S62" s="43">
        <v>160</v>
      </c>
      <c r="T62" s="169">
        <v>800</v>
      </c>
      <c r="U62" s="168">
        <v>30</v>
      </c>
      <c r="V62" s="5">
        <f t="shared" si="12"/>
        <v>4050</v>
      </c>
      <c r="W62" s="5">
        <f t="shared" si="13"/>
        <v>266.5</v>
      </c>
      <c r="X62" s="5">
        <f t="shared" si="14"/>
        <v>2400</v>
      </c>
      <c r="Y62" s="5">
        <f t="shared" si="15"/>
        <v>850</v>
      </c>
      <c r="Z62" s="5">
        <f t="shared" si="16"/>
        <v>800</v>
      </c>
      <c r="AA62" s="5">
        <f t="shared" si="17"/>
        <v>850</v>
      </c>
      <c r="AB62" s="5">
        <f t="shared" si="18"/>
        <v>600</v>
      </c>
      <c r="AC62" s="5">
        <f t="shared" si="19"/>
        <v>160</v>
      </c>
      <c r="AD62" s="5">
        <f t="shared" si="20"/>
        <v>800</v>
      </c>
      <c r="AE62" s="5">
        <f t="shared" si="21"/>
        <v>30</v>
      </c>
      <c r="AF62" s="172">
        <f t="shared" si="10"/>
        <v>0</v>
      </c>
      <c r="AG62" s="172">
        <f t="shared" si="11"/>
        <v>10806.5</v>
      </c>
      <c r="AH62" s="170">
        <f t="shared" si="22"/>
        <v>4020</v>
      </c>
      <c r="AI62" s="174">
        <v>45442</v>
      </c>
    </row>
    <row r="63" spans="1:35">
      <c r="A63" s="174">
        <v>45443</v>
      </c>
      <c r="B63" s="167">
        <v>0</v>
      </c>
      <c r="C63" s="34">
        <v>51400</v>
      </c>
      <c r="D63" s="7">
        <v>0</v>
      </c>
      <c r="E63" s="41">
        <v>0</v>
      </c>
      <c r="F63" s="42">
        <v>0</v>
      </c>
      <c r="G63" s="43">
        <v>0</v>
      </c>
      <c r="H63" s="44">
        <v>0</v>
      </c>
      <c r="I63" s="44">
        <v>0</v>
      </c>
      <c r="J63" s="44">
        <v>0</v>
      </c>
      <c r="K63" s="168">
        <v>0</v>
      </c>
      <c r="L63" s="5">
        <v>22950</v>
      </c>
      <c r="M63" s="6">
        <v>4797</v>
      </c>
      <c r="N63" s="7">
        <v>4800</v>
      </c>
      <c r="O63" s="41">
        <v>1700</v>
      </c>
      <c r="P63" s="42">
        <v>800</v>
      </c>
      <c r="Q63" s="43">
        <v>850</v>
      </c>
      <c r="R63" s="43">
        <v>1200</v>
      </c>
      <c r="S63" s="43">
        <v>320</v>
      </c>
      <c r="T63" s="169">
        <v>400</v>
      </c>
      <c r="U63" s="168">
        <v>60</v>
      </c>
      <c r="V63" s="5">
        <f t="shared" si="12"/>
        <v>22950</v>
      </c>
      <c r="W63" s="5">
        <f t="shared" si="13"/>
        <v>-46603</v>
      </c>
      <c r="X63" s="5">
        <f t="shared" si="14"/>
        <v>4800</v>
      </c>
      <c r="Y63" s="5">
        <f t="shared" si="15"/>
        <v>1700</v>
      </c>
      <c r="Z63" s="5">
        <f t="shared" si="16"/>
        <v>800</v>
      </c>
      <c r="AA63" s="5">
        <f t="shared" si="17"/>
        <v>850</v>
      </c>
      <c r="AB63" s="5">
        <f t="shared" si="18"/>
        <v>1200</v>
      </c>
      <c r="AC63" s="5">
        <f t="shared" si="19"/>
        <v>320</v>
      </c>
      <c r="AD63" s="5">
        <f t="shared" si="20"/>
        <v>400</v>
      </c>
      <c r="AE63" s="5">
        <f t="shared" si="21"/>
        <v>60</v>
      </c>
      <c r="AF63" s="172">
        <f t="shared" si="10"/>
        <v>51400</v>
      </c>
      <c r="AG63" s="172">
        <f t="shared" si="11"/>
        <v>37877</v>
      </c>
      <c r="AH63" s="170">
        <f t="shared" si="22"/>
        <v>22890</v>
      </c>
      <c r="AI63" s="174">
        <v>45443</v>
      </c>
    </row>
    <row r="64" spans="1:35">
      <c r="A64" s="184">
        <v>45444</v>
      </c>
      <c r="B64" s="33">
        <v>0</v>
      </c>
      <c r="C64" s="34">
        <v>0</v>
      </c>
      <c r="D64" s="7">
        <v>0</v>
      </c>
      <c r="E64" s="41">
        <v>0</v>
      </c>
      <c r="F64" s="42">
        <v>0</v>
      </c>
      <c r="G64" s="43">
        <v>0</v>
      </c>
      <c r="H64" s="44">
        <v>0</v>
      </c>
      <c r="I64" s="44">
        <v>4875</v>
      </c>
      <c r="J64" s="44">
        <v>0</v>
      </c>
      <c r="K64" s="168">
        <v>0</v>
      </c>
      <c r="L64" s="5">
        <v>20250</v>
      </c>
      <c r="M64" s="6">
        <v>3731</v>
      </c>
      <c r="N64" s="7">
        <v>2400</v>
      </c>
      <c r="O64" s="41">
        <v>2550</v>
      </c>
      <c r="P64" s="42">
        <v>1600</v>
      </c>
      <c r="Q64" s="43">
        <v>1700</v>
      </c>
      <c r="R64" s="43">
        <v>600</v>
      </c>
      <c r="S64" s="43">
        <v>160</v>
      </c>
      <c r="T64" s="169">
        <v>1200</v>
      </c>
      <c r="U64" s="168">
        <v>90</v>
      </c>
      <c r="V64" s="5">
        <f t="shared" si="12"/>
        <v>20250</v>
      </c>
      <c r="W64" s="5">
        <f t="shared" si="13"/>
        <v>3731</v>
      </c>
      <c r="X64" s="5">
        <f t="shared" si="14"/>
        <v>2400</v>
      </c>
      <c r="Y64" s="5">
        <f t="shared" si="15"/>
        <v>2550</v>
      </c>
      <c r="Z64" s="5">
        <f t="shared" si="16"/>
        <v>1600</v>
      </c>
      <c r="AA64" s="5">
        <f t="shared" si="17"/>
        <v>1700</v>
      </c>
      <c r="AB64" s="5">
        <f t="shared" si="18"/>
        <v>600</v>
      </c>
      <c r="AC64" s="5">
        <f t="shared" si="19"/>
        <v>-4715</v>
      </c>
      <c r="AD64" s="5">
        <f t="shared" si="20"/>
        <v>1200</v>
      </c>
      <c r="AE64" s="5">
        <f t="shared" si="21"/>
        <v>90</v>
      </c>
      <c r="AF64" s="172">
        <f t="shared" si="10"/>
        <v>4875</v>
      </c>
      <c r="AG64" s="172">
        <f t="shared" si="11"/>
        <v>34281</v>
      </c>
      <c r="AH64" s="170">
        <f t="shared" si="22"/>
        <v>20160</v>
      </c>
      <c r="AI64" s="174">
        <v>45444</v>
      </c>
    </row>
    <row r="65" spans="1:35">
      <c r="A65" s="184">
        <v>45445</v>
      </c>
      <c r="B65" s="33">
        <v>0</v>
      </c>
      <c r="C65" s="34">
        <v>0</v>
      </c>
      <c r="D65" s="7">
        <v>118100</v>
      </c>
      <c r="E65" s="41">
        <v>0</v>
      </c>
      <c r="F65" s="42">
        <v>0</v>
      </c>
      <c r="G65" s="43">
        <v>0</v>
      </c>
      <c r="H65" s="44">
        <v>0</v>
      </c>
      <c r="I65" s="44">
        <v>0</v>
      </c>
      <c r="J65" s="44">
        <v>0</v>
      </c>
      <c r="K65" s="168">
        <v>0</v>
      </c>
      <c r="L65" s="5">
        <v>6750</v>
      </c>
      <c r="M65" s="6">
        <v>266.5</v>
      </c>
      <c r="N65" s="7">
        <v>6000</v>
      </c>
      <c r="O65" s="41">
        <v>3400</v>
      </c>
      <c r="P65" s="42">
        <v>1600</v>
      </c>
      <c r="Q65" s="43">
        <v>850</v>
      </c>
      <c r="R65" s="43">
        <v>600</v>
      </c>
      <c r="S65" s="43">
        <v>80</v>
      </c>
      <c r="T65" s="169">
        <v>800</v>
      </c>
      <c r="U65" s="168">
        <v>30</v>
      </c>
      <c r="V65" s="5">
        <f t="shared" si="12"/>
        <v>6750</v>
      </c>
      <c r="W65" s="5">
        <f t="shared" si="13"/>
        <v>266.5</v>
      </c>
      <c r="X65" s="5">
        <f t="shared" si="14"/>
        <v>-112100</v>
      </c>
      <c r="Y65" s="5">
        <f t="shared" si="15"/>
        <v>3400</v>
      </c>
      <c r="Z65" s="5">
        <f t="shared" si="16"/>
        <v>1600</v>
      </c>
      <c r="AA65" s="5">
        <f t="shared" si="17"/>
        <v>850</v>
      </c>
      <c r="AB65" s="5">
        <f t="shared" si="18"/>
        <v>600</v>
      </c>
      <c r="AC65" s="5">
        <f t="shared" si="19"/>
        <v>80</v>
      </c>
      <c r="AD65" s="5">
        <f t="shared" si="20"/>
        <v>800</v>
      </c>
      <c r="AE65" s="5">
        <f t="shared" si="21"/>
        <v>30</v>
      </c>
      <c r="AF65" s="172">
        <f t="shared" si="10"/>
        <v>118100</v>
      </c>
      <c r="AG65" s="172">
        <f t="shared" si="11"/>
        <v>20376.5</v>
      </c>
      <c r="AH65" s="170">
        <f t="shared" si="22"/>
        <v>6720</v>
      </c>
      <c r="AI65" s="174">
        <v>45445</v>
      </c>
    </row>
    <row r="66" spans="1:35">
      <c r="A66" s="184">
        <v>45446</v>
      </c>
      <c r="B66" s="33">
        <v>0</v>
      </c>
      <c r="C66" s="34">
        <v>0</v>
      </c>
      <c r="D66" s="7">
        <v>0</v>
      </c>
      <c r="E66" s="41">
        <v>0</v>
      </c>
      <c r="F66" s="42">
        <v>0</v>
      </c>
      <c r="G66" s="43">
        <v>0</v>
      </c>
      <c r="H66" s="44">
        <v>0</v>
      </c>
      <c r="I66" s="44">
        <v>0</v>
      </c>
      <c r="J66" s="44">
        <v>0</v>
      </c>
      <c r="K66" s="168">
        <v>0</v>
      </c>
      <c r="L66" s="5">
        <v>22950</v>
      </c>
      <c r="M66" s="6">
        <v>2665</v>
      </c>
      <c r="N66" s="7">
        <v>4800</v>
      </c>
      <c r="O66" s="41">
        <v>850</v>
      </c>
      <c r="P66" s="42">
        <v>2400</v>
      </c>
      <c r="Q66" s="43">
        <v>850</v>
      </c>
      <c r="R66" s="43">
        <v>1200</v>
      </c>
      <c r="S66" s="43">
        <v>160</v>
      </c>
      <c r="T66" s="169">
        <v>1275</v>
      </c>
      <c r="U66" s="168">
        <v>30</v>
      </c>
      <c r="V66" s="5">
        <f t="shared" si="12"/>
        <v>22950</v>
      </c>
      <c r="W66" s="5">
        <f t="shared" si="13"/>
        <v>2665</v>
      </c>
      <c r="X66" s="5">
        <f t="shared" si="14"/>
        <v>4800</v>
      </c>
      <c r="Y66" s="5">
        <f t="shared" si="15"/>
        <v>850</v>
      </c>
      <c r="Z66" s="5">
        <f t="shared" si="16"/>
        <v>2400</v>
      </c>
      <c r="AA66" s="5">
        <f t="shared" si="17"/>
        <v>850</v>
      </c>
      <c r="AB66" s="5">
        <f t="shared" si="18"/>
        <v>1200</v>
      </c>
      <c r="AC66" s="5">
        <f t="shared" si="19"/>
        <v>160</v>
      </c>
      <c r="AD66" s="5">
        <f t="shared" si="20"/>
        <v>1275</v>
      </c>
      <c r="AE66" s="5">
        <f t="shared" si="21"/>
        <v>30</v>
      </c>
      <c r="AF66" s="172">
        <f t="shared" si="10"/>
        <v>0</v>
      </c>
      <c r="AG66" s="172">
        <f t="shared" si="11"/>
        <v>37180</v>
      </c>
      <c r="AH66" s="170">
        <f t="shared" si="22"/>
        <v>22920</v>
      </c>
      <c r="AI66" s="174">
        <v>45446</v>
      </c>
    </row>
    <row r="67" spans="1:35">
      <c r="A67" s="184">
        <v>45447</v>
      </c>
      <c r="B67" s="33">
        <v>0</v>
      </c>
      <c r="C67" s="34">
        <v>0</v>
      </c>
      <c r="D67" s="7">
        <v>0</v>
      </c>
      <c r="E67" s="41">
        <v>0</v>
      </c>
      <c r="F67" s="42">
        <v>0</v>
      </c>
      <c r="G67" s="43">
        <v>20625</v>
      </c>
      <c r="H67" s="44">
        <v>0</v>
      </c>
      <c r="I67" s="44">
        <v>0</v>
      </c>
      <c r="J67" s="44">
        <v>0</v>
      </c>
      <c r="K67" s="168">
        <v>0</v>
      </c>
      <c r="L67" s="5">
        <v>6750</v>
      </c>
      <c r="M67" s="6">
        <v>1332.5</v>
      </c>
      <c r="N67" s="7">
        <v>7200</v>
      </c>
      <c r="O67" s="41">
        <v>3400</v>
      </c>
      <c r="P67" s="42">
        <v>800</v>
      </c>
      <c r="Q67" s="43">
        <v>1700</v>
      </c>
      <c r="R67" s="43">
        <v>1200</v>
      </c>
      <c r="S67" s="43">
        <v>80</v>
      </c>
      <c r="T67" s="169">
        <v>800</v>
      </c>
      <c r="U67" s="168">
        <v>30</v>
      </c>
      <c r="V67" s="5">
        <f t="shared" si="12"/>
        <v>6750</v>
      </c>
      <c r="W67" s="5">
        <f t="shared" si="13"/>
        <v>1332.5</v>
      </c>
      <c r="X67" s="5">
        <f t="shared" si="14"/>
        <v>7200</v>
      </c>
      <c r="Y67" s="5">
        <f t="shared" si="15"/>
        <v>3400</v>
      </c>
      <c r="Z67" s="5">
        <f t="shared" si="16"/>
        <v>800</v>
      </c>
      <c r="AA67" s="5">
        <f t="shared" si="17"/>
        <v>-18925</v>
      </c>
      <c r="AB67" s="5">
        <f t="shared" si="18"/>
        <v>1200</v>
      </c>
      <c r="AC67" s="5">
        <f t="shared" si="19"/>
        <v>80</v>
      </c>
      <c r="AD67" s="5">
        <f t="shared" si="20"/>
        <v>800</v>
      </c>
      <c r="AE67" s="5">
        <f t="shared" si="21"/>
        <v>30</v>
      </c>
      <c r="AF67" s="172">
        <f t="shared" ref="AF67:AF93" si="23">SUM(B67:K67)</f>
        <v>20625</v>
      </c>
      <c r="AG67" s="172">
        <f t="shared" ref="AG67:AG93" si="24">SUM(L67:U67)</f>
        <v>23292.5</v>
      </c>
      <c r="AH67" s="170">
        <f t="shared" si="22"/>
        <v>6720</v>
      </c>
      <c r="AI67" s="174">
        <v>45447</v>
      </c>
    </row>
    <row r="68" spans="1:35">
      <c r="A68" s="184">
        <v>45448</v>
      </c>
      <c r="B68" s="33">
        <v>0</v>
      </c>
      <c r="C68" s="34">
        <v>0</v>
      </c>
      <c r="D68" s="7">
        <v>0</v>
      </c>
      <c r="E68" s="41">
        <v>0</v>
      </c>
      <c r="F68" s="42">
        <v>0</v>
      </c>
      <c r="G68" s="43">
        <v>0</v>
      </c>
      <c r="H68" s="44">
        <v>0</v>
      </c>
      <c r="I68" s="44">
        <v>0</v>
      </c>
      <c r="J68" s="44">
        <v>18500</v>
      </c>
      <c r="K68" s="168">
        <v>0</v>
      </c>
      <c r="L68" s="5">
        <v>10800</v>
      </c>
      <c r="M68" s="6">
        <v>1332.5</v>
      </c>
      <c r="N68" s="7">
        <v>8400</v>
      </c>
      <c r="O68" s="41">
        <v>1700</v>
      </c>
      <c r="P68" s="42">
        <v>1600</v>
      </c>
      <c r="Q68" s="43">
        <v>1700</v>
      </c>
      <c r="R68" s="43">
        <v>1800</v>
      </c>
      <c r="S68" s="43">
        <v>80</v>
      </c>
      <c r="T68" s="169">
        <v>1200</v>
      </c>
      <c r="U68" s="168">
        <v>30</v>
      </c>
      <c r="V68" s="5">
        <f t="shared" ref="V68:V93" si="25">L68-B68</f>
        <v>10800</v>
      </c>
      <c r="W68" s="5">
        <f t="shared" ref="W68:W93" si="26">M68-C68</f>
        <v>1332.5</v>
      </c>
      <c r="X68" s="5">
        <f t="shared" ref="X68:X93" si="27">N68-D68</f>
        <v>8400</v>
      </c>
      <c r="Y68" s="5">
        <f t="shared" ref="Y68:Y93" si="28">O68-E68</f>
        <v>1700</v>
      </c>
      <c r="Z68" s="5">
        <f t="shared" ref="Z68:Z93" si="29">P68-F68</f>
        <v>1600</v>
      </c>
      <c r="AA68" s="5">
        <f t="shared" ref="AA68:AA93" si="30">Q68-G68</f>
        <v>1700</v>
      </c>
      <c r="AB68" s="5">
        <f t="shared" ref="AB68:AB93" si="31">R68-H68</f>
        <v>1800</v>
      </c>
      <c r="AC68" s="5">
        <f t="shared" ref="AC68:AC93" si="32">S68-I68</f>
        <v>80</v>
      </c>
      <c r="AD68" s="5">
        <f t="shared" ref="AD68:AD93" si="33">T68-J68</f>
        <v>-17300</v>
      </c>
      <c r="AE68" s="5">
        <f t="shared" ref="AE68:AE93" si="34">U68-K68</f>
        <v>30</v>
      </c>
      <c r="AF68" s="172">
        <f t="shared" si="23"/>
        <v>18500</v>
      </c>
      <c r="AG68" s="172">
        <f t="shared" si="24"/>
        <v>28642.5</v>
      </c>
      <c r="AH68" s="170">
        <f t="shared" ref="AH68:AH93" si="35">V68-AE68</f>
        <v>10770</v>
      </c>
      <c r="AI68" s="174">
        <v>45448</v>
      </c>
    </row>
    <row r="69" spans="1:35">
      <c r="A69" s="184">
        <v>45449</v>
      </c>
      <c r="B69" s="33">
        <v>0</v>
      </c>
      <c r="C69" s="34">
        <v>0</v>
      </c>
      <c r="D69" s="7">
        <v>0</v>
      </c>
      <c r="E69" s="41">
        <v>0</v>
      </c>
      <c r="F69" s="42">
        <v>0</v>
      </c>
      <c r="G69" s="43">
        <v>0</v>
      </c>
      <c r="H69" s="44">
        <v>0</v>
      </c>
      <c r="I69" s="44">
        <v>0</v>
      </c>
      <c r="J69" s="44">
        <v>0</v>
      </c>
      <c r="K69" s="168">
        <v>0</v>
      </c>
      <c r="L69" s="5">
        <v>6750</v>
      </c>
      <c r="M69" s="6">
        <v>1066</v>
      </c>
      <c r="N69" s="7">
        <v>7200</v>
      </c>
      <c r="O69" s="41">
        <v>1700</v>
      </c>
      <c r="P69" s="42">
        <v>1600</v>
      </c>
      <c r="Q69" s="43">
        <v>2550</v>
      </c>
      <c r="R69" s="43">
        <v>600</v>
      </c>
      <c r="S69" s="43">
        <v>80</v>
      </c>
      <c r="T69" s="169">
        <v>1600</v>
      </c>
      <c r="U69" s="168">
        <v>90</v>
      </c>
      <c r="V69" s="5">
        <f t="shared" si="25"/>
        <v>6750</v>
      </c>
      <c r="W69" s="5">
        <f t="shared" si="26"/>
        <v>1066</v>
      </c>
      <c r="X69" s="5">
        <f t="shared" si="27"/>
        <v>7200</v>
      </c>
      <c r="Y69" s="5">
        <f t="shared" si="28"/>
        <v>1700</v>
      </c>
      <c r="Z69" s="5">
        <f t="shared" si="29"/>
        <v>1600</v>
      </c>
      <c r="AA69" s="5">
        <f t="shared" si="30"/>
        <v>2550</v>
      </c>
      <c r="AB69" s="5">
        <f t="shared" si="31"/>
        <v>600</v>
      </c>
      <c r="AC69" s="5">
        <f t="shared" si="32"/>
        <v>80</v>
      </c>
      <c r="AD69" s="5">
        <f t="shared" si="33"/>
        <v>1600</v>
      </c>
      <c r="AE69" s="5">
        <f t="shared" si="34"/>
        <v>90</v>
      </c>
      <c r="AF69" s="172">
        <f t="shared" si="23"/>
        <v>0</v>
      </c>
      <c r="AG69" s="172">
        <f t="shared" si="24"/>
        <v>23236</v>
      </c>
      <c r="AH69" s="170">
        <f t="shared" si="35"/>
        <v>6660</v>
      </c>
      <c r="AI69" s="174">
        <v>45449</v>
      </c>
    </row>
    <row r="70" spans="1:35">
      <c r="A70" s="184">
        <v>45450</v>
      </c>
      <c r="B70" s="33">
        <v>0</v>
      </c>
      <c r="C70" s="34">
        <v>0</v>
      </c>
      <c r="D70" s="7">
        <v>0</v>
      </c>
      <c r="E70" s="41">
        <v>0</v>
      </c>
      <c r="F70" s="42">
        <v>0</v>
      </c>
      <c r="G70" s="43">
        <v>0</v>
      </c>
      <c r="H70" s="44">
        <v>0</v>
      </c>
      <c r="I70" s="44">
        <v>0</v>
      </c>
      <c r="J70" s="44">
        <v>0</v>
      </c>
      <c r="K70" s="168">
        <v>0</v>
      </c>
      <c r="L70" s="5">
        <v>10800</v>
      </c>
      <c r="M70" s="6">
        <v>2132</v>
      </c>
      <c r="N70" s="7">
        <v>1200</v>
      </c>
      <c r="O70" s="41">
        <v>2550</v>
      </c>
      <c r="P70" s="42">
        <v>2400</v>
      </c>
      <c r="Q70" s="43">
        <v>850</v>
      </c>
      <c r="R70" s="43">
        <v>600</v>
      </c>
      <c r="S70" s="43">
        <v>160</v>
      </c>
      <c r="T70" s="169">
        <v>400</v>
      </c>
      <c r="U70" s="168">
        <v>60</v>
      </c>
      <c r="V70" s="5">
        <f t="shared" si="25"/>
        <v>10800</v>
      </c>
      <c r="W70" s="5">
        <f t="shared" si="26"/>
        <v>2132</v>
      </c>
      <c r="X70" s="5">
        <f t="shared" si="27"/>
        <v>1200</v>
      </c>
      <c r="Y70" s="5">
        <f t="shared" si="28"/>
        <v>2550</v>
      </c>
      <c r="Z70" s="5">
        <f t="shared" si="29"/>
        <v>2400</v>
      </c>
      <c r="AA70" s="5">
        <f t="shared" si="30"/>
        <v>850</v>
      </c>
      <c r="AB70" s="5">
        <f t="shared" si="31"/>
        <v>600</v>
      </c>
      <c r="AC70" s="5">
        <f t="shared" si="32"/>
        <v>160</v>
      </c>
      <c r="AD70" s="5">
        <f t="shared" si="33"/>
        <v>400</v>
      </c>
      <c r="AE70" s="5">
        <f t="shared" si="34"/>
        <v>60</v>
      </c>
      <c r="AF70" s="172">
        <f t="shared" si="23"/>
        <v>0</v>
      </c>
      <c r="AG70" s="172">
        <f t="shared" si="24"/>
        <v>21152</v>
      </c>
      <c r="AH70" s="170">
        <f t="shared" si="35"/>
        <v>10740</v>
      </c>
      <c r="AI70" s="174">
        <v>45450</v>
      </c>
    </row>
    <row r="71" spans="1:35">
      <c r="A71" s="184">
        <v>45451</v>
      </c>
      <c r="B71" s="33">
        <v>0</v>
      </c>
      <c r="C71" s="34">
        <v>0</v>
      </c>
      <c r="D71" s="7">
        <v>0</v>
      </c>
      <c r="E71" s="41">
        <v>41250</v>
      </c>
      <c r="F71" s="42">
        <v>43800</v>
      </c>
      <c r="G71" s="43">
        <v>0</v>
      </c>
      <c r="H71" s="44">
        <v>0</v>
      </c>
      <c r="I71" s="44">
        <v>0</v>
      </c>
      <c r="J71" s="44">
        <v>0</v>
      </c>
      <c r="K71" s="168">
        <v>0</v>
      </c>
      <c r="L71" s="5">
        <v>12150</v>
      </c>
      <c r="M71" s="6">
        <v>266.5</v>
      </c>
      <c r="N71" s="7">
        <v>4800</v>
      </c>
      <c r="O71" s="41">
        <v>850</v>
      </c>
      <c r="P71" s="42">
        <v>800</v>
      </c>
      <c r="Q71" s="43">
        <v>850</v>
      </c>
      <c r="R71" s="43">
        <v>600</v>
      </c>
      <c r="S71" s="43">
        <v>80</v>
      </c>
      <c r="T71" s="169">
        <v>400</v>
      </c>
      <c r="U71" s="168">
        <v>60</v>
      </c>
      <c r="V71" s="5">
        <f t="shared" si="25"/>
        <v>12150</v>
      </c>
      <c r="W71" s="5">
        <f t="shared" si="26"/>
        <v>266.5</v>
      </c>
      <c r="X71" s="5">
        <f t="shared" si="27"/>
        <v>4800</v>
      </c>
      <c r="Y71" s="5">
        <f t="shared" si="28"/>
        <v>-40400</v>
      </c>
      <c r="Z71" s="5">
        <f t="shared" si="29"/>
        <v>-43000</v>
      </c>
      <c r="AA71" s="5">
        <f t="shared" si="30"/>
        <v>850</v>
      </c>
      <c r="AB71" s="5">
        <f t="shared" si="31"/>
        <v>600</v>
      </c>
      <c r="AC71" s="5">
        <f t="shared" si="32"/>
        <v>80</v>
      </c>
      <c r="AD71" s="5">
        <f t="shared" si="33"/>
        <v>400</v>
      </c>
      <c r="AE71" s="5">
        <f t="shared" si="34"/>
        <v>60</v>
      </c>
      <c r="AF71" s="172">
        <f t="shared" si="23"/>
        <v>85050</v>
      </c>
      <c r="AG71" s="172">
        <f t="shared" si="24"/>
        <v>20856.5</v>
      </c>
      <c r="AH71" s="170">
        <f t="shared" si="35"/>
        <v>12090</v>
      </c>
      <c r="AI71" s="174">
        <v>45451</v>
      </c>
    </row>
    <row r="72" spans="1:35">
      <c r="A72" s="184">
        <v>45452</v>
      </c>
      <c r="B72" s="33">
        <v>0</v>
      </c>
      <c r="C72" s="34">
        <v>0</v>
      </c>
      <c r="D72" s="7">
        <v>0</v>
      </c>
      <c r="E72" s="41">
        <v>0</v>
      </c>
      <c r="F72" s="42">
        <v>0</v>
      </c>
      <c r="G72" s="43">
        <v>0</v>
      </c>
      <c r="H72" s="44">
        <v>0</v>
      </c>
      <c r="I72" s="44">
        <v>0</v>
      </c>
      <c r="J72" s="44">
        <v>0</v>
      </c>
      <c r="K72" s="168">
        <v>0</v>
      </c>
      <c r="L72" s="5">
        <v>17550</v>
      </c>
      <c r="M72" s="6">
        <v>2665</v>
      </c>
      <c r="N72" s="7">
        <v>1200</v>
      </c>
      <c r="O72" s="41">
        <v>1700</v>
      </c>
      <c r="P72" s="42">
        <v>800</v>
      </c>
      <c r="Q72" s="43">
        <v>850</v>
      </c>
      <c r="R72" s="43">
        <v>1200</v>
      </c>
      <c r="S72" s="43">
        <v>80</v>
      </c>
      <c r="T72" s="169">
        <v>800</v>
      </c>
      <c r="U72" s="168">
        <v>60</v>
      </c>
      <c r="V72" s="5">
        <f t="shared" si="25"/>
        <v>17550</v>
      </c>
      <c r="W72" s="5">
        <f t="shared" si="26"/>
        <v>2665</v>
      </c>
      <c r="X72" s="5">
        <f t="shared" si="27"/>
        <v>1200</v>
      </c>
      <c r="Y72" s="5">
        <f t="shared" si="28"/>
        <v>1700</v>
      </c>
      <c r="Z72" s="5">
        <f t="shared" si="29"/>
        <v>800</v>
      </c>
      <c r="AA72" s="5">
        <f t="shared" si="30"/>
        <v>850</v>
      </c>
      <c r="AB72" s="5">
        <f t="shared" si="31"/>
        <v>1200</v>
      </c>
      <c r="AC72" s="5">
        <f t="shared" si="32"/>
        <v>80</v>
      </c>
      <c r="AD72" s="5">
        <f t="shared" si="33"/>
        <v>800</v>
      </c>
      <c r="AE72" s="5">
        <f t="shared" si="34"/>
        <v>60</v>
      </c>
      <c r="AF72" s="172">
        <f t="shared" si="23"/>
        <v>0</v>
      </c>
      <c r="AG72" s="172">
        <f t="shared" si="24"/>
        <v>26905</v>
      </c>
      <c r="AH72" s="170">
        <f t="shared" si="35"/>
        <v>17490</v>
      </c>
      <c r="AI72" s="174">
        <v>45452</v>
      </c>
    </row>
    <row r="73" spans="1:35">
      <c r="A73" s="184">
        <v>45453</v>
      </c>
      <c r="B73" s="33">
        <v>0</v>
      </c>
      <c r="C73" s="34">
        <v>0</v>
      </c>
      <c r="D73" s="7">
        <v>0</v>
      </c>
      <c r="E73" s="41">
        <v>0</v>
      </c>
      <c r="F73" s="42">
        <v>0</v>
      </c>
      <c r="G73" s="43">
        <v>0</v>
      </c>
      <c r="H73" s="44">
        <v>33000</v>
      </c>
      <c r="I73" s="44">
        <v>0</v>
      </c>
      <c r="J73" s="44">
        <v>0</v>
      </c>
      <c r="K73" s="168">
        <v>0</v>
      </c>
      <c r="L73" s="5">
        <v>13500</v>
      </c>
      <c r="M73" s="6">
        <v>1332.5</v>
      </c>
      <c r="N73" s="7">
        <v>6000</v>
      </c>
      <c r="O73" s="41">
        <v>2550</v>
      </c>
      <c r="P73" s="42">
        <v>800</v>
      </c>
      <c r="Q73" s="43">
        <v>1700</v>
      </c>
      <c r="R73" s="43">
        <v>600</v>
      </c>
      <c r="S73" s="43">
        <v>160</v>
      </c>
      <c r="T73" s="169">
        <v>400</v>
      </c>
      <c r="U73" s="168">
        <v>60</v>
      </c>
      <c r="V73" s="5">
        <f t="shared" si="25"/>
        <v>13500</v>
      </c>
      <c r="W73" s="5">
        <f t="shared" si="26"/>
        <v>1332.5</v>
      </c>
      <c r="X73" s="5">
        <f t="shared" si="27"/>
        <v>6000</v>
      </c>
      <c r="Y73" s="5">
        <f t="shared" si="28"/>
        <v>2550</v>
      </c>
      <c r="Z73" s="5">
        <f t="shared" si="29"/>
        <v>800</v>
      </c>
      <c r="AA73" s="5">
        <f t="shared" si="30"/>
        <v>1700</v>
      </c>
      <c r="AB73" s="5">
        <f t="shared" si="31"/>
        <v>-32400</v>
      </c>
      <c r="AC73" s="5">
        <f t="shared" si="32"/>
        <v>160</v>
      </c>
      <c r="AD73" s="5">
        <f t="shared" si="33"/>
        <v>400</v>
      </c>
      <c r="AE73" s="5">
        <f t="shared" si="34"/>
        <v>60</v>
      </c>
      <c r="AF73" s="172">
        <f t="shared" si="23"/>
        <v>33000</v>
      </c>
      <c r="AG73" s="172">
        <f t="shared" si="24"/>
        <v>27102.5</v>
      </c>
      <c r="AH73" s="170">
        <f t="shared" si="35"/>
        <v>13440</v>
      </c>
      <c r="AI73" s="174">
        <v>45453</v>
      </c>
    </row>
    <row r="74" spans="1:35">
      <c r="A74" s="184">
        <v>45454</v>
      </c>
      <c r="B74" s="33">
        <v>0</v>
      </c>
      <c r="C74" s="34">
        <v>0</v>
      </c>
      <c r="D74" s="7">
        <v>0</v>
      </c>
      <c r="E74" s="41">
        <v>0</v>
      </c>
      <c r="F74" s="42">
        <v>0</v>
      </c>
      <c r="G74" s="43">
        <v>0</v>
      </c>
      <c r="H74" s="44">
        <v>0</v>
      </c>
      <c r="I74" s="44">
        <v>0</v>
      </c>
      <c r="J74" s="44">
        <v>0</v>
      </c>
      <c r="K74" s="168">
        <v>0</v>
      </c>
      <c r="L74" s="5">
        <v>2700</v>
      </c>
      <c r="M74" s="6">
        <v>1332.5</v>
      </c>
      <c r="N74" s="7">
        <v>6000</v>
      </c>
      <c r="O74" s="41">
        <v>3400</v>
      </c>
      <c r="P74" s="42">
        <v>1600</v>
      </c>
      <c r="Q74" s="43">
        <v>850</v>
      </c>
      <c r="R74" s="43">
        <v>2400</v>
      </c>
      <c r="S74" s="43">
        <v>320</v>
      </c>
      <c r="T74" s="169">
        <v>1200</v>
      </c>
      <c r="U74" s="168">
        <v>30</v>
      </c>
      <c r="V74" s="5">
        <f t="shared" si="25"/>
        <v>2700</v>
      </c>
      <c r="W74" s="5">
        <f t="shared" si="26"/>
        <v>1332.5</v>
      </c>
      <c r="X74" s="5">
        <f t="shared" si="27"/>
        <v>6000</v>
      </c>
      <c r="Y74" s="5">
        <f t="shared" si="28"/>
        <v>3400</v>
      </c>
      <c r="Z74" s="5">
        <f t="shared" si="29"/>
        <v>1600</v>
      </c>
      <c r="AA74" s="5">
        <f t="shared" si="30"/>
        <v>850</v>
      </c>
      <c r="AB74" s="5">
        <f t="shared" si="31"/>
        <v>2400</v>
      </c>
      <c r="AC74" s="5">
        <f t="shared" si="32"/>
        <v>320</v>
      </c>
      <c r="AD74" s="5">
        <f t="shared" si="33"/>
        <v>1200</v>
      </c>
      <c r="AE74" s="5">
        <f t="shared" si="34"/>
        <v>30</v>
      </c>
      <c r="AF74" s="172">
        <f t="shared" si="23"/>
        <v>0</v>
      </c>
      <c r="AG74" s="172">
        <f t="shared" si="24"/>
        <v>19832.5</v>
      </c>
      <c r="AH74" s="170">
        <f t="shared" si="35"/>
        <v>2670</v>
      </c>
      <c r="AI74" s="174">
        <v>45454</v>
      </c>
    </row>
    <row r="75" spans="1:35">
      <c r="A75" s="184">
        <v>45455</v>
      </c>
      <c r="B75" s="33">
        <v>0</v>
      </c>
      <c r="C75" s="34">
        <v>0</v>
      </c>
      <c r="D75" s="7">
        <v>0</v>
      </c>
      <c r="E75" s="41">
        <v>0</v>
      </c>
      <c r="F75" s="42">
        <v>0</v>
      </c>
      <c r="G75" s="43">
        <v>0</v>
      </c>
      <c r="H75" s="44">
        <v>0</v>
      </c>
      <c r="I75" s="44">
        <v>0</v>
      </c>
      <c r="J75" s="44">
        <v>0</v>
      </c>
      <c r="K75" s="168">
        <v>0</v>
      </c>
      <c r="L75" s="5">
        <v>5400</v>
      </c>
      <c r="M75" s="6">
        <v>1066</v>
      </c>
      <c r="N75" s="7">
        <v>1200</v>
      </c>
      <c r="O75" s="41">
        <v>850</v>
      </c>
      <c r="P75" s="42">
        <v>800</v>
      </c>
      <c r="Q75" s="43">
        <v>3400</v>
      </c>
      <c r="R75" s="43">
        <v>1200</v>
      </c>
      <c r="S75" s="43">
        <v>160</v>
      </c>
      <c r="T75" s="169">
        <v>800</v>
      </c>
      <c r="U75" s="168">
        <v>30</v>
      </c>
      <c r="V75" s="5">
        <f t="shared" si="25"/>
        <v>5400</v>
      </c>
      <c r="W75" s="5">
        <f t="shared" si="26"/>
        <v>1066</v>
      </c>
      <c r="X75" s="5">
        <f t="shared" si="27"/>
        <v>1200</v>
      </c>
      <c r="Y75" s="5">
        <f t="shared" si="28"/>
        <v>850</v>
      </c>
      <c r="Z75" s="5">
        <f t="shared" si="29"/>
        <v>800</v>
      </c>
      <c r="AA75" s="5">
        <f t="shared" si="30"/>
        <v>3400</v>
      </c>
      <c r="AB75" s="5">
        <f t="shared" si="31"/>
        <v>1200</v>
      </c>
      <c r="AC75" s="5">
        <f t="shared" si="32"/>
        <v>160</v>
      </c>
      <c r="AD75" s="5">
        <f t="shared" si="33"/>
        <v>800</v>
      </c>
      <c r="AE75" s="5">
        <f t="shared" si="34"/>
        <v>30</v>
      </c>
      <c r="AF75" s="172">
        <f t="shared" si="23"/>
        <v>0</v>
      </c>
      <c r="AG75" s="172">
        <f t="shared" si="24"/>
        <v>14906</v>
      </c>
      <c r="AH75" s="170">
        <f t="shared" si="35"/>
        <v>5370</v>
      </c>
      <c r="AI75" s="174">
        <v>45455</v>
      </c>
    </row>
    <row r="76" spans="1:35">
      <c r="A76" s="184">
        <v>45456</v>
      </c>
      <c r="B76" s="33">
        <v>0</v>
      </c>
      <c r="C76" s="34">
        <v>0</v>
      </c>
      <c r="D76" s="7">
        <v>0</v>
      </c>
      <c r="E76" s="41">
        <v>0</v>
      </c>
      <c r="F76" s="42">
        <v>0</v>
      </c>
      <c r="G76" s="43">
        <v>0</v>
      </c>
      <c r="H76" s="44">
        <v>0</v>
      </c>
      <c r="I76" s="44">
        <v>0</v>
      </c>
      <c r="J76" s="44">
        <v>0</v>
      </c>
      <c r="K76" s="168">
        <v>0</v>
      </c>
      <c r="L76" s="5">
        <v>5400</v>
      </c>
      <c r="M76" s="6">
        <v>2132</v>
      </c>
      <c r="N76" s="7">
        <v>6000</v>
      </c>
      <c r="O76" s="41">
        <v>2550</v>
      </c>
      <c r="P76" s="42">
        <v>800</v>
      </c>
      <c r="Q76" s="43">
        <v>1700</v>
      </c>
      <c r="R76" s="43">
        <v>600</v>
      </c>
      <c r="S76" s="43">
        <v>80</v>
      </c>
      <c r="T76" s="169">
        <v>1200</v>
      </c>
      <c r="U76" s="168">
        <v>60</v>
      </c>
      <c r="V76" s="5">
        <f t="shared" si="25"/>
        <v>5400</v>
      </c>
      <c r="W76" s="5">
        <f t="shared" si="26"/>
        <v>2132</v>
      </c>
      <c r="X76" s="5">
        <f t="shared" si="27"/>
        <v>6000</v>
      </c>
      <c r="Y76" s="5">
        <f t="shared" si="28"/>
        <v>2550</v>
      </c>
      <c r="Z76" s="5">
        <f t="shared" si="29"/>
        <v>800</v>
      </c>
      <c r="AA76" s="5">
        <f t="shared" si="30"/>
        <v>1700</v>
      </c>
      <c r="AB76" s="5">
        <f t="shared" si="31"/>
        <v>600</v>
      </c>
      <c r="AC76" s="5">
        <f t="shared" si="32"/>
        <v>80</v>
      </c>
      <c r="AD76" s="5">
        <f t="shared" si="33"/>
        <v>1200</v>
      </c>
      <c r="AE76" s="5">
        <f t="shared" si="34"/>
        <v>60</v>
      </c>
      <c r="AF76" s="172">
        <f t="shared" si="23"/>
        <v>0</v>
      </c>
      <c r="AG76" s="172">
        <f t="shared" si="24"/>
        <v>20522</v>
      </c>
      <c r="AH76" s="170">
        <f t="shared" si="35"/>
        <v>5340</v>
      </c>
      <c r="AI76" s="174">
        <v>45456</v>
      </c>
    </row>
    <row r="77" spans="1:35">
      <c r="A77" s="184">
        <v>45457</v>
      </c>
      <c r="B77" s="33">
        <v>0</v>
      </c>
      <c r="C77" s="34">
        <v>0</v>
      </c>
      <c r="D77" s="7">
        <v>0</v>
      </c>
      <c r="E77" s="41">
        <v>0</v>
      </c>
      <c r="F77" s="42">
        <v>0</v>
      </c>
      <c r="G77" s="43">
        <v>0</v>
      </c>
      <c r="H77" s="44">
        <v>0</v>
      </c>
      <c r="I77" s="44">
        <v>0</v>
      </c>
      <c r="J77" s="44">
        <v>0</v>
      </c>
      <c r="K77" s="168">
        <v>0</v>
      </c>
      <c r="L77" s="5">
        <v>6750</v>
      </c>
      <c r="M77" s="6">
        <v>2132</v>
      </c>
      <c r="N77" s="7">
        <v>4800</v>
      </c>
      <c r="O77" s="41">
        <v>3400</v>
      </c>
      <c r="P77" s="42">
        <v>1600</v>
      </c>
      <c r="Q77" s="43">
        <v>850</v>
      </c>
      <c r="R77" s="43">
        <v>1200</v>
      </c>
      <c r="S77" s="43">
        <v>160</v>
      </c>
      <c r="T77" s="169">
        <v>800</v>
      </c>
      <c r="U77" s="168">
        <v>90</v>
      </c>
      <c r="V77" s="5">
        <f t="shared" si="25"/>
        <v>6750</v>
      </c>
      <c r="W77" s="5">
        <f t="shared" si="26"/>
        <v>2132</v>
      </c>
      <c r="X77" s="5">
        <f t="shared" si="27"/>
        <v>4800</v>
      </c>
      <c r="Y77" s="5">
        <f t="shared" si="28"/>
        <v>3400</v>
      </c>
      <c r="Z77" s="5">
        <f t="shared" si="29"/>
        <v>1600</v>
      </c>
      <c r="AA77" s="5">
        <f t="shared" si="30"/>
        <v>850</v>
      </c>
      <c r="AB77" s="5">
        <f t="shared" si="31"/>
        <v>1200</v>
      </c>
      <c r="AC77" s="5">
        <f t="shared" si="32"/>
        <v>160</v>
      </c>
      <c r="AD77" s="5">
        <f t="shared" si="33"/>
        <v>800</v>
      </c>
      <c r="AE77" s="5">
        <f t="shared" si="34"/>
        <v>90</v>
      </c>
      <c r="AF77" s="172">
        <f t="shared" si="23"/>
        <v>0</v>
      </c>
      <c r="AG77" s="172">
        <f t="shared" si="24"/>
        <v>21782</v>
      </c>
      <c r="AH77" s="170">
        <f t="shared" si="35"/>
        <v>6660</v>
      </c>
      <c r="AI77" s="174">
        <v>45457</v>
      </c>
    </row>
    <row r="78" spans="1:35">
      <c r="A78" s="184">
        <v>45458</v>
      </c>
      <c r="B78" s="33">
        <v>0</v>
      </c>
      <c r="C78" s="34">
        <v>0</v>
      </c>
      <c r="D78" s="7">
        <v>0</v>
      </c>
      <c r="E78" s="41">
        <v>0</v>
      </c>
      <c r="F78" s="42">
        <v>0</v>
      </c>
      <c r="G78" s="43">
        <v>0</v>
      </c>
      <c r="H78" s="44">
        <v>0</v>
      </c>
      <c r="I78" s="44">
        <v>0</v>
      </c>
      <c r="J78" s="44">
        <v>0</v>
      </c>
      <c r="K78" s="168">
        <v>0</v>
      </c>
      <c r="L78" s="5">
        <v>5400</v>
      </c>
      <c r="M78" s="6">
        <v>1332.5</v>
      </c>
      <c r="N78" s="7">
        <v>4800</v>
      </c>
      <c r="O78" s="41">
        <v>850</v>
      </c>
      <c r="P78" s="42">
        <v>1600</v>
      </c>
      <c r="Q78" s="43">
        <v>1700</v>
      </c>
      <c r="R78" s="43">
        <v>600</v>
      </c>
      <c r="S78" s="43">
        <v>80</v>
      </c>
      <c r="T78" s="169">
        <v>1600</v>
      </c>
      <c r="U78" s="168">
        <v>90</v>
      </c>
      <c r="V78" s="5">
        <f t="shared" si="25"/>
        <v>5400</v>
      </c>
      <c r="W78" s="5">
        <f t="shared" si="26"/>
        <v>1332.5</v>
      </c>
      <c r="X78" s="5">
        <f t="shared" si="27"/>
        <v>4800</v>
      </c>
      <c r="Y78" s="5">
        <f t="shared" si="28"/>
        <v>850</v>
      </c>
      <c r="Z78" s="5">
        <f t="shared" si="29"/>
        <v>1600</v>
      </c>
      <c r="AA78" s="5">
        <f t="shared" si="30"/>
        <v>1700</v>
      </c>
      <c r="AB78" s="5">
        <f t="shared" si="31"/>
        <v>600</v>
      </c>
      <c r="AC78" s="5">
        <f t="shared" si="32"/>
        <v>80</v>
      </c>
      <c r="AD78" s="5">
        <f t="shared" si="33"/>
        <v>1600</v>
      </c>
      <c r="AE78" s="5">
        <f t="shared" si="34"/>
        <v>90</v>
      </c>
      <c r="AF78" s="172">
        <f t="shared" si="23"/>
        <v>0</v>
      </c>
      <c r="AG78" s="172">
        <f t="shared" si="24"/>
        <v>18052.5</v>
      </c>
      <c r="AH78" s="170">
        <f t="shared" si="35"/>
        <v>5310</v>
      </c>
      <c r="AI78" s="174">
        <v>45458</v>
      </c>
    </row>
    <row r="79" spans="1:35">
      <c r="A79" s="184">
        <v>45459</v>
      </c>
      <c r="B79" s="33">
        <v>0</v>
      </c>
      <c r="C79" s="34">
        <v>0</v>
      </c>
      <c r="D79" s="7">
        <v>0</v>
      </c>
      <c r="E79" s="41">
        <v>0</v>
      </c>
      <c r="F79" s="42">
        <v>0</v>
      </c>
      <c r="G79" s="43">
        <v>0</v>
      </c>
      <c r="H79" s="44">
        <v>0</v>
      </c>
      <c r="I79" s="44">
        <v>0</v>
      </c>
      <c r="J79" s="44">
        <v>0</v>
      </c>
      <c r="K79" s="168">
        <v>0</v>
      </c>
      <c r="L79" s="5">
        <v>2700</v>
      </c>
      <c r="M79" s="6">
        <v>2132</v>
      </c>
      <c r="N79" s="7">
        <v>1200</v>
      </c>
      <c r="O79" s="41">
        <v>3400</v>
      </c>
      <c r="P79" s="42">
        <v>2400</v>
      </c>
      <c r="Q79" s="43">
        <v>850</v>
      </c>
      <c r="R79" s="43">
        <v>600</v>
      </c>
      <c r="S79" s="43">
        <v>80</v>
      </c>
      <c r="T79" s="169">
        <v>1600</v>
      </c>
      <c r="U79" s="168">
        <v>30</v>
      </c>
      <c r="V79" s="5">
        <f t="shared" si="25"/>
        <v>2700</v>
      </c>
      <c r="W79" s="5">
        <f t="shared" si="26"/>
        <v>2132</v>
      </c>
      <c r="X79" s="5">
        <f t="shared" si="27"/>
        <v>1200</v>
      </c>
      <c r="Y79" s="5">
        <f t="shared" si="28"/>
        <v>3400</v>
      </c>
      <c r="Z79" s="5">
        <f t="shared" si="29"/>
        <v>2400</v>
      </c>
      <c r="AA79" s="5">
        <f t="shared" si="30"/>
        <v>850</v>
      </c>
      <c r="AB79" s="5">
        <f t="shared" si="31"/>
        <v>600</v>
      </c>
      <c r="AC79" s="5">
        <f t="shared" si="32"/>
        <v>80</v>
      </c>
      <c r="AD79" s="5">
        <f t="shared" si="33"/>
        <v>1600</v>
      </c>
      <c r="AE79" s="5">
        <f t="shared" si="34"/>
        <v>30</v>
      </c>
      <c r="AF79" s="172">
        <f t="shared" si="23"/>
        <v>0</v>
      </c>
      <c r="AG79" s="172">
        <f t="shared" si="24"/>
        <v>14992</v>
      </c>
      <c r="AH79" s="170">
        <f t="shared" si="35"/>
        <v>2670</v>
      </c>
      <c r="AI79" s="174">
        <v>45459</v>
      </c>
    </row>
    <row r="80" spans="1:35">
      <c r="A80" s="184">
        <v>45460</v>
      </c>
      <c r="B80" s="33">
        <v>0</v>
      </c>
      <c r="C80" s="34">
        <v>0</v>
      </c>
      <c r="D80" s="7">
        <v>0</v>
      </c>
      <c r="E80" s="41">
        <v>0</v>
      </c>
      <c r="F80" s="42">
        <v>0</v>
      </c>
      <c r="G80" s="43">
        <v>0</v>
      </c>
      <c r="H80" s="44">
        <v>0</v>
      </c>
      <c r="I80" s="44">
        <v>0</v>
      </c>
      <c r="J80" s="44">
        <v>0</v>
      </c>
      <c r="K80" s="168">
        <v>0</v>
      </c>
      <c r="L80" s="5">
        <v>1350</v>
      </c>
      <c r="M80" s="6">
        <v>1066</v>
      </c>
      <c r="N80" s="7">
        <v>3600</v>
      </c>
      <c r="O80" s="41">
        <v>1700</v>
      </c>
      <c r="P80" s="42">
        <v>800</v>
      </c>
      <c r="Q80" s="43">
        <v>850</v>
      </c>
      <c r="R80" s="43">
        <v>600</v>
      </c>
      <c r="S80" s="43">
        <v>80</v>
      </c>
      <c r="T80" s="169">
        <v>2000</v>
      </c>
      <c r="U80" s="168">
        <v>30</v>
      </c>
      <c r="V80" s="5">
        <f t="shared" si="25"/>
        <v>1350</v>
      </c>
      <c r="W80" s="5">
        <f t="shared" si="26"/>
        <v>1066</v>
      </c>
      <c r="X80" s="5">
        <f t="shared" si="27"/>
        <v>3600</v>
      </c>
      <c r="Y80" s="5">
        <f t="shared" si="28"/>
        <v>1700</v>
      </c>
      <c r="Z80" s="5">
        <f t="shared" si="29"/>
        <v>800</v>
      </c>
      <c r="AA80" s="5">
        <f t="shared" si="30"/>
        <v>850</v>
      </c>
      <c r="AB80" s="5">
        <f t="shared" si="31"/>
        <v>600</v>
      </c>
      <c r="AC80" s="5">
        <f t="shared" si="32"/>
        <v>80</v>
      </c>
      <c r="AD80" s="5">
        <f t="shared" si="33"/>
        <v>2000</v>
      </c>
      <c r="AE80" s="5">
        <f t="shared" si="34"/>
        <v>30</v>
      </c>
      <c r="AF80" s="172">
        <f t="shared" si="23"/>
        <v>0</v>
      </c>
      <c r="AG80" s="172">
        <f t="shared" si="24"/>
        <v>12076</v>
      </c>
      <c r="AH80" s="170">
        <f t="shared" si="35"/>
        <v>1320</v>
      </c>
      <c r="AI80" s="174">
        <v>45460</v>
      </c>
    </row>
    <row r="81" spans="1:35">
      <c r="A81" s="184">
        <v>45461</v>
      </c>
      <c r="B81" s="33">
        <v>0</v>
      </c>
      <c r="C81" s="34">
        <v>0</v>
      </c>
      <c r="D81" s="7">
        <v>0</v>
      </c>
      <c r="E81" s="41">
        <v>0</v>
      </c>
      <c r="F81" s="42">
        <v>0</v>
      </c>
      <c r="G81" s="43">
        <v>0</v>
      </c>
      <c r="H81" s="44">
        <v>0</v>
      </c>
      <c r="I81" s="44">
        <v>0</v>
      </c>
      <c r="J81" s="44">
        <v>11100</v>
      </c>
      <c r="K81" s="168">
        <v>0</v>
      </c>
      <c r="L81" s="5">
        <v>4050</v>
      </c>
      <c r="M81" s="6">
        <v>1865.5</v>
      </c>
      <c r="N81" s="7">
        <v>1200</v>
      </c>
      <c r="O81" s="41">
        <v>1700</v>
      </c>
      <c r="P81" s="42">
        <v>1600</v>
      </c>
      <c r="Q81" s="43">
        <v>850</v>
      </c>
      <c r="R81" s="43">
        <v>1200</v>
      </c>
      <c r="S81" s="43">
        <v>250</v>
      </c>
      <c r="T81" s="169">
        <v>2000</v>
      </c>
      <c r="U81" s="168">
        <v>30</v>
      </c>
      <c r="V81" s="5">
        <f t="shared" si="25"/>
        <v>4050</v>
      </c>
      <c r="W81" s="5">
        <f t="shared" si="26"/>
        <v>1865.5</v>
      </c>
      <c r="X81" s="5">
        <f t="shared" si="27"/>
        <v>1200</v>
      </c>
      <c r="Y81" s="5">
        <f t="shared" si="28"/>
        <v>1700</v>
      </c>
      <c r="Z81" s="5">
        <f t="shared" si="29"/>
        <v>1600</v>
      </c>
      <c r="AA81" s="5">
        <f t="shared" si="30"/>
        <v>850</v>
      </c>
      <c r="AB81" s="5">
        <f t="shared" si="31"/>
        <v>1200</v>
      </c>
      <c r="AC81" s="5">
        <f t="shared" si="32"/>
        <v>250</v>
      </c>
      <c r="AD81" s="5">
        <f t="shared" si="33"/>
        <v>-9100</v>
      </c>
      <c r="AE81" s="5">
        <f t="shared" si="34"/>
        <v>30</v>
      </c>
      <c r="AF81" s="172">
        <f t="shared" si="23"/>
        <v>11100</v>
      </c>
      <c r="AG81" s="172">
        <f t="shared" si="24"/>
        <v>14745.5</v>
      </c>
      <c r="AH81" s="170">
        <f t="shared" si="35"/>
        <v>4020</v>
      </c>
      <c r="AI81" s="174">
        <v>45461</v>
      </c>
    </row>
    <row r="82" spans="1:35">
      <c r="A82" s="184">
        <v>45462</v>
      </c>
      <c r="B82" s="33">
        <v>0</v>
      </c>
      <c r="C82" s="34">
        <v>0</v>
      </c>
      <c r="D82" s="7">
        <v>0</v>
      </c>
      <c r="E82" s="41">
        <v>0</v>
      </c>
      <c r="F82" s="42">
        <v>0</v>
      </c>
      <c r="G82" s="43">
        <v>0</v>
      </c>
      <c r="H82" s="44">
        <v>0</v>
      </c>
      <c r="I82" s="44">
        <v>0</v>
      </c>
      <c r="J82" s="44">
        <v>0</v>
      </c>
      <c r="K82" s="168">
        <v>0</v>
      </c>
      <c r="L82" s="5">
        <v>9450</v>
      </c>
      <c r="M82" s="6">
        <v>2665</v>
      </c>
      <c r="N82" s="7">
        <v>4800</v>
      </c>
      <c r="O82" s="41">
        <v>2550</v>
      </c>
      <c r="P82" s="42">
        <v>800</v>
      </c>
      <c r="Q82" s="43">
        <v>1700</v>
      </c>
      <c r="R82" s="43">
        <v>600</v>
      </c>
      <c r="S82" s="43">
        <v>80</v>
      </c>
      <c r="T82" s="169">
        <v>800</v>
      </c>
      <c r="U82" s="168">
        <v>30</v>
      </c>
      <c r="V82" s="5">
        <f t="shared" si="25"/>
        <v>9450</v>
      </c>
      <c r="W82" s="5">
        <f t="shared" si="26"/>
        <v>2665</v>
      </c>
      <c r="X82" s="5">
        <f t="shared" si="27"/>
        <v>4800</v>
      </c>
      <c r="Y82" s="5">
        <f t="shared" si="28"/>
        <v>2550</v>
      </c>
      <c r="Z82" s="5">
        <f t="shared" si="29"/>
        <v>800</v>
      </c>
      <c r="AA82" s="5">
        <f t="shared" si="30"/>
        <v>1700</v>
      </c>
      <c r="AB82" s="5">
        <f t="shared" si="31"/>
        <v>600</v>
      </c>
      <c r="AC82" s="5">
        <f t="shared" si="32"/>
        <v>80</v>
      </c>
      <c r="AD82" s="5">
        <f t="shared" si="33"/>
        <v>800</v>
      </c>
      <c r="AE82" s="5">
        <f t="shared" si="34"/>
        <v>30</v>
      </c>
      <c r="AF82" s="172">
        <f t="shared" si="23"/>
        <v>0</v>
      </c>
      <c r="AG82" s="172">
        <f t="shared" si="24"/>
        <v>23475</v>
      </c>
      <c r="AH82" s="170">
        <f t="shared" si="35"/>
        <v>9420</v>
      </c>
      <c r="AI82" s="174">
        <v>45462</v>
      </c>
    </row>
    <row r="83" spans="1:35">
      <c r="A83" s="184">
        <v>45463</v>
      </c>
      <c r="B83" s="33">
        <v>0</v>
      </c>
      <c r="C83" s="34">
        <v>0</v>
      </c>
      <c r="D83" s="7">
        <v>0</v>
      </c>
      <c r="E83" s="41">
        <v>0</v>
      </c>
      <c r="F83" s="42">
        <v>0</v>
      </c>
      <c r="G83" s="43">
        <v>0</v>
      </c>
      <c r="H83" s="44">
        <v>0</v>
      </c>
      <c r="I83" s="44">
        <v>0</v>
      </c>
      <c r="J83" s="44">
        <v>0</v>
      </c>
      <c r="K83" s="168">
        <v>0</v>
      </c>
      <c r="L83" s="5">
        <v>0</v>
      </c>
      <c r="M83" s="6">
        <v>266.5</v>
      </c>
      <c r="N83" s="7">
        <v>1200</v>
      </c>
      <c r="O83" s="41">
        <v>850</v>
      </c>
      <c r="P83" s="42">
        <v>800</v>
      </c>
      <c r="Q83" s="43">
        <v>850</v>
      </c>
      <c r="R83" s="43">
        <v>600</v>
      </c>
      <c r="S83" s="43">
        <v>80</v>
      </c>
      <c r="T83" s="169">
        <v>400</v>
      </c>
      <c r="U83" s="168">
        <v>90</v>
      </c>
      <c r="V83" s="5">
        <f t="shared" si="25"/>
        <v>0</v>
      </c>
      <c r="W83" s="5">
        <f t="shared" si="26"/>
        <v>266.5</v>
      </c>
      <c r="X83" s="5">
        <f t="shared" si="27"/>
        <v>1200</v>
      </c>
      <c r="Y83" s="5">
        <f t="shared" si="28"/>
        <v>850</v>
      </c>
      <c r="Z83" s="5">
        <f t="shared" si="29"/>
        <v>800</v>
      </c>
      <c r="AA83" s="5">
        <f t="shared" si="30"/>
        <v>850</v>
      </c>
      <c r="AB83" s="5">
        <f t="shared" si="31"/>
        <v>600</v>
      </c>
      <c r="AC83" s="5">
        <f t="shared" si="32"/>
        <v>80</v>
      </c>
      <c r="AD83" s="5">
        <f t="shared" si="33"/>
        <v>400</v>
      </c>
      <c r="AE83" s="5">
        <f t="shared" si="34"/>
        <v>90</v>
      </c>
      <c r="AF83" s="172">
        <f t="shared" si="23"/>
        <v>0</v>
      </c>
      <c r="AG83" s="172">
        <f t="shared" si="24"/>
        <v>5136.5</v>
      </c>
      <c r="AH83" s="170">
        <f t="shared" si="35"/>
        <v>-90</v>
      </c>
      <c r="AI83" s="174">
        <v>45463</v>
      </c>
    </row>
    <row r="84" spans="1:35">
      <c r="A84" s="184">
        <v>45464</v>
      </c>
      <c r="B84" s="33">
        <v>0</v>
      </c>
      <c r="C84" s="34">
        <v>0</v>
      </c>
      <c r="D84" s="7">
        <v>0</v>
      </c>
      <c r="E84" s="41">
        <v>0</v>
      </c>
      <c r="F84" s="42">
        <v>0</v>
      </c>
      <c r="G84" s="43">
        <v>16500</v>
      </c>
      <c r="H84" s="44">
        <v>0</v>
      </c>
      <c r="I84" s="44">
        <v>0</v>
      </c>
      <c r="J84" s="44">
        <v>0</v>
      </c>
      <c r="K84" s="168">
        <v>0</v>
      </c>
      <c r="L84" s="5">
        <v>14850</v>
      </c>
      <c r="M84" s="6">
        <v>4797</v>
      </c>
      <c r="N84" s="7">
        <v>6000</v>
      </c>
      <c r="O84" s="41">
        <v>1700</v>
      </c>
      <c r="P84" s="42">
        <v>800</v>
      </c>
      <c r="Q84" s="43">
        <v>850</v>
      </c>
      <c r="R84" s="43">
        <v>1200</v>
      </c>
      <c r="S84" s="43">
        <v>250</v>
      </c>
      <c r="T84" s="169">
        <v>1200</v>
      </c>
      <c r="U84" s="168">
        <v>60</v>
      </c>
      <c r="V84" s="5">
        <f t="shared" si="25"/>
        <v>14850</v>
      </c>
      <c r="W84" s="5">
        <f t="shared" si="26"/>
        <v>4797</v>
      </c>
      <c r="X84" s="5">
        <f t="shared" si="27"/>
        <v>6000</v>
      </c>
      <c r="Y84" s="5">
        <f t="shared" si="28"/>
        <v>1700</v>
      </c>
      <c r="Z84" s="5">
        <f t="shared" si="29"/>
        <v>800</v>
      </c>
      <c r="AA84" s="5">
        <f t="shared" si="30"/>
        <v>-15650</v>
      </c>
      <c r="AB84" s="5">
        <f t="shared" si="31"/>
        <v>1200</v>
      </c>
      <c r="AC84" s="5">
        <f t="shared" si="32"/>
        <v>250</v>
      </c>
      <c r="AD84" s="5">
        <f t="shared" si="33"/>
        <v>1200</v>
      </c>
      <c r="AE84" s="5">
        <f t="shared" si="34"/>
        <v>60</v>
      </c>
      <c r="AF84" s="172">
        <f t="shared" si="23"/>
        <v>16500</v>
      </c>
      <c r="AG84" s="172">
        <f t="shared" si="24"/>
        <v>31707</v>
      </c>
      <c r="AH84" s="170">
        <f t="shared" si="35"/>
        <v>14790</v>
      </c>
      <c r="AI84" s="174">
        <v>45464</v>
      </c>
    </row>
    <row r="85" spans="1:35">
      <c r="A85" s="184">
        <v>45465</v>
      </c>
      <c r="B85" s="33">
        <v>598950</v>
      </c>
      <c r="C85" s="34">
        <v>0</v>
      </c>
      <c r="D85" s="7">
        <v>58900</v>
      </c>
      <c r="E85" s="41">
        <v>0</v>
      </c>
      <c r="F85" s="42">
        <v>0</v>
      </c>
      <c r="G85" s="43">
        <v>0</v>
      </c>
      <c r="H85" s="44">
        <v>0</v>
      </c>
      <c r="I85" s="44">
        <v>0</v>
      </c>
      <c r="J85" s="44">
        <v>0</v>
      </c>
      <c r="K85" s="168">
        <v>0</v>
      </c>
      <c r="L85" s="5">
        <v>29700</v>
      </c>
      <c r="M85" s="6">
        <v>8261.5</v>
      </c>
      <c r="N85" s="7">
        <v>6000</v>
      </c>
      <c r="O85" s="41">
        <v>2550</v>
      </c>
      <c r="P85" s="42">
        <v>1600</v>
      </c>
      <c r="Q85" s="43">
        <v>1700</v>
      </c>
      <c r="R85" s="43">
        <v>1200</v>
      </c>
      <c r="S85" s="43">
        <v>240</v>
      </c>
      <c r="T85" s="169">
        <v>400</v>
      </c>
      <c r="U85" s="168">
        <v>60</v>
      </c>
      <c r="V85" s="5">
        <f t="shared" si="25"/>
        <v>-569250</v>
      </c>
      <c r="W85" s="5">
        <f t="shared" si="26"/>
        <v>8261.5</v>
      </c>
      <c r="X85" s="5">
        <f t="shared" si="27"/>
        <v>-52900</v>
      </c>
      <c r="Y85" s="5">
        <f t="shared" si="28"/>
        <v>2550</v>
      </c>
      <c r="Z85" s="5">
        <f t="shared" si="29"/>
        <v>1600</v>
      </c>
      <c r="AA85" s="5">
        <f t="shared" si="30"/>
        <v>1700</v>
      </c>
      <c r="AB85" s="5">
        <f t="shared" si="31"/>
        <v>1200</v>
      </c>
      <c r="AC85" s="5">
        <f t="shared" si="32"/>
        <v>240</v>
      </c>
      <c r="AD85" s="5">
        <f t="shared" si="33"/>
        <v>400</v>
      </c>
      <c r="AE85" s="5">
        <f t="shared" si="34"/>
        <v>60</v>
      </c>
      <c r="AF85" s="172">
        <f t="shared" si="23"/>
        <v>657850</v>
      </c>
      <c r="AG85" s="172">
        <f t="shared" si="24"/>
        <v>51711.5</v>
      </c>
      <c r="AH85" s="170">
        <f t="shared" si="35"/>
        <v>-569310</v>
      </c>
      <c r="AI85" s="174">
        <v>45465</v>
      </c>
    </row>
    <row r="86" spans="1:35">
      <c r="A86" s="184">
        <v>45466</v>
      </c>
      <c r="B86" s="33">
        <v>0</v>
      </c>
      <c r="C86" s="34">
        <v>0</v>
      </c>
      <c r="D86" s="7">
        <v>0</v>
      </c>
      <c r="E86" s="41">
        <v>0</v>
      </c>
      <c r="F86" s="42">
        <v>0</v>
      </c>
      <c r="G86" s="43">
        <v>0</v>
      </c>
      <c r="H86" s="44">
        <v>0</v>
      </c>
      <c r="I86" s="44">
        <v>0</v>
      </c>
      <c r="J86" s="44">
        <v>0</v>
      </c>
      <c r="K86" s="168">
        <v>0</v>
      </c>
      <c r="L86" s="5">
        <v>6750</v>
      </c>
      <c r="M86" s="6">
        <v>1332.5</v>
      </c>
      <c r="N86" s="7">
        <v>2400</v>
      </c>
      <c r="O86" s="41">
        <v>3400</v>
      </c>
      <c r="P86" s="42">
        <v>800</v>
      </c>
      <c r="Q86" s="43">
        <v>1700</v>
      </c>
      <c r="R86" s="43">
        <v>1800</v>
      </c>
      <c r="S86" s="43">
        <v>160</v>
      </c>
      <c r="T86" s="169">
        <v>1200</v>
      </c>
      <c r="U86" s="168">
        <v>60</v>
      </c>
      <c r="V86" s="5">
        <f t="shared" si="25"/>
        <v>6750</v>
      </c>
      <c r="W86" s="5">
        <f t="shared" si="26"/>
        <v>1332.5</v>
      </c>
      <c r="X86" s="5">
        <f t="shared" si="27"/>
        <v>2400</v>
      </c>
      <c r="Y86" s="5">
        <f t="shared" si="28"/>
        <v>3400</v>
      </c>
      <c r="Z86" s="5">
        <f t="shared" si="29"/>
        <v>800</v>
      </c>
      <c r="AA86" s="5">
        <f t="shared" si="30"/>
        <v>1700</v>
      </c>
      <c r="AB86" s="5">
        <f t="shared" si="31"/>
        <v>1800</v>
      </c>
      <c r="AC86" s="5">
        <f t="shared" si="32"/>
        <v>160</v>
      </c>
      <c r="AD86" s="5">
        <f t="shared" si="33"/>
        <v>1200</v>
      </c>
      <c r="AE86" s="5">
        <f t="shared" si="34"/>
        <v>60</v>
      </c>
      <c r="AF86" s="172">
        <f t="shared" si="23"/>
        <v>0</v>
      </c>
      <c r="AG86" s="172">
        <f t="shared" si="24"/>
        <v>19602.5</v>
      </c>
      <c r="AH86" s="170">
        <f t="shared" si="35"/>
        <v>6690</v>
      </c>
      <c r="AI86" s="174">
        <v>45466</v>
      </c>
    </row>
    <row r="87" spans="1:35">
      <c r="A87" s="184">
        <v>45467</v>
      </c>
      <c r="B87" s="33">
        <v>0</v>
      </c>
      <c r="C87" s="34">
        <v>0</v>
      </c>
      <c r="D87" s="7">
        <v>0</v>
      </c>
      <c r="E87" s="41">
        <v>0</v>
      </c>
      <c r="F87" s="42">
        <v>0</v>
      </c>
      <c r="G87" s="43">
        <v>0</v>
      </c>
      <c r="H87" s="44">
        <v>0</v>
      </c>
      <c r="I87" s="44">
        <v>0</v>
      </c>
      <c r="J87" s="44">
        <v>0</v>
      </c>
      <c r="K87" s="168">
        <v>0</v>
      </c>
      <c r="L87" s="5">
        <v>6750</v>
      </c>
      <c r="M87" s="6">
        <v>1332.5</v>
      </c>
      <c r="N87" s="7">
        <v>3600</v>
      </c>
      <c r="O87" s="41">
        <v>850</v>
      </c>
      <c r="P87" s="42">
        <v>800</v>
      </c>
      <c r="Q87" s="43">
        <v>2550</v>
      </c>
      <c r="R87" s="43">
        <v>600</v>
      </c>
      <c r="S87" s="43">
        <v>80</v>
      </c>
      <c r="T87" s="169">
        <v>800</v>
      </c>
      <c r="U87" s="168">
        <v>60</v>
      </c>
      <c r="V87" s="5">
        <f t="shared" si="25"/>
        <v>6750</v>
      </c>
      <c r="W87" s="5">
        <f t="shared" si="26"/>
        <v>1332.5</v>
      </c>
      <c r="X87" s="5">
        <f t="shared" si="27"/>
        <v>3600</v>
      </c>
      <c r="Y87" s="5">
        <f t="shared" si="28"/>
        <v>850</v>
      </c>
      <c r="Z87" s="5">
        <f t="shared" si="29"/>
        <v>800</v>
      </c>
      <c r="AA87" s="5">
        <f t="shared" si="30"/>
        <v>2550</v>
      </c>
      <c r="AB87" s="5">
        <f t="shared" si="31"/>
        <v>600</v>
      </c>
      <c r="AC87" s="5">
        <f t="shared" si="32"/>
        <v>80</v>
      </c>
      <c r="AD87" s="5">
        <f t="shared" si="33"/>
        <v>800</v>
      </c>
      <c r="AE87" s="5">
        <f t="shared" si="34"/>
        <v>60</v>
      </c>
      <c r="AF87" s="172">
        <f t="shared" si="23"/>
        <v>0</v>
      </c>
      <c r="AG87" s="172">
        <f t="shared" si="24"/>
        <v>17422.5</v>
      </c>
      <c r="AH87" s="170">
        <f t="shared" si="35"/>
        <v>6690</v>
      </c>
      <c r="AI87" s="174">
        <v>45467</v>
      </c>
    </row>
    <row r="88" spans="1:35">
      <c r="A88" s="184">
        <v>45468</v>
      </c>
      <c r="B88" s="33">
        <v>0</v>
      </c>
      <c r="C88" s="34">
        <v>0</v>
      </c>
      <c r="D88" s="7">
        <v>0</v>
      </c>
      <c r="E88" s="41">
        <v>0</v>
      </c>
      <c r="F88" s="42">
        <v>0</v>
      </c>
      <c r="G88" s="43">
        <v>0</v>
      </c>
      <c r="H88" s="44">
        <v>0</v>
      </c>
      <c r="I88" s="44">
        <v>0</v>
      </c>
      <c r="J88" s="44">
        <v>0</v>
      </c>
      <c r="K88" s="168">
        <v>0</v>
      </c>
      <c r="L88" s="5">
        <v>47250</v>
      </c>
      <c r="M88" s="6">
        <v>7462</v>
      </c>
      <c r="N88" s="7">
        <v>7200</v>
      </c>
      <c r="O88" s="41">
        <v>850</v>
      </c>
      <c r="P88" s="42">
        <v>1600</v>
      </c>
      <c r="Q88" s="43">
        <v>850</v>
      </c>
      <c r="R88" s="43">
        <v>600</v>
      </c>
      <c r="S88" s="43">
        <v>980</v>
      </c>
      <c r="T88" s="169">
        <v>2000</v>
      </c>
      <c r="U88" s="168">
        <v>30</v>
      </c>
      <c r="V88" s="5">
        <f t="shared" si="25"/>
        <v>47250</v>
      </c>
      <c r="W88" s="5">
        <f t="shared" si="26"/>
        <v>7462</v>
      </c>
      <c r="X88" s="5">
        <f t="shared" si="27"/>
        <v>7200</v>
      </c>
      <c r="Y88" s="5">
        <f t="shared" si="28"/>
        <v>850</v>
      </c>
      <c r="Z88" s="5">
        <f t="shared" si="29"/>
        <v>1600</v>
      </c>
      <c r="AA88" s="5">
        <f t="shared" si="30"/>
        <v>850</v>
      </c>
      <c r="AB88" s="5">
        <f t="shared" si="31"/>
        <v>600</v>
      </c>
      <c r="AC88" s="5">
        <f t="shared" si="32"/>
        <v>980</v>
      </c>
      <c r="AD88" s="5">
        <f t="shared" si="33"/>
        <v>2000</v>
      </c>
      <c r="AE88" s="5">
        <f t="shared" si="34"/>
        <v>30</v>
      </c>
      <c r="AF88" s="172">
        <f t="shared" si="23"/>
        <v>0</v>
      </c>
      <c r="AG88" s="172">
        <f t="shared" si="24"/>
        <v>68822</v>
      </c>
      <c r="AH88" s="170">
        <f t="shared" si="35"/>
        <v>47220</v>
      </c>
      <c r="AI88" s="174">
        <v>45468</v>
      </c>
    </row>
    <row r="89" spans="1:35">
      <c r="A89" s="184">
        <v>45469</v>
      </c>
      <c r="B89" s="33">
        <v>0</v>
      </c>
      <c r="C89" s="34">
        <v>0</v>
      </c>
      <c r="D89" s="7">
        <v>0</v>
      </c>
      <c r="E89" s="41">
        <v>0</v>
      </c>
      <c r="F89" s="42">
        <v>0</v>
      </c>
      <c r="G89" s="43">
        <v>0</v>
      </c>
      <c r="H89" s="44">
        <v>0</v>
      </c>
      <c r="I89" s="44">
        <v>0</v>
      </c>
      <c r="J89" s="44">
        <v>0</v>
      </c>
      <c r="K89" s="168">
        <v>0</v>
      </c>
      <c r="L89" s="5">
        <v>13500</v>
      </c>
      <c r="M89" s="6">
        <v>4530.5</v>
      </c>
      <c r="N89" s="7">
        <v>3600</v>
      </c>
      <c r="O89" s="41">
        <v>1700</v>
      </c>
      <c r="P89" s="42">
        <v>1600</v>
      </c>
      <c r="Q89" s="43">
        <v>850</v>
      </c>
      <c r="R89" s="43">
        <v>600</v>
      </c>
      <c r="S89" s="43">
        <v>160</v>
      </c>
      <c r="T89" s="169">
        <v>800</v>
      </c>
      <c r="U89" s="168">
        <v>34</v>
      </c>
      <c r="V89" s="5">
        <f t="shared" si="25"/>
        <v>13500</v>
      </c>
      <c r="W89" s="5">
        <f t="shared" si="26"/>
        <v>4530.5</v>
      </c>
      <c r="X89" s="5">
        <f t="shared" si="27"/>
        <v>3600</v>
      </c>
      <c r="Y89" s="5">
        <f t="shared" si="28"/>
        <v>1700</v>
      </c>
      <c r="Z89" s="5">
        <f t="shared" si="29"/>
        <v>1600</v>
      </c>
      <c r="AA89" s="5">
        <f t="shared" si="30"/>
        <v>850</v>
      </c>
      <c r="AB89" s="5">
        <f t="shared" si="31"/>
        <v>600</v>
      </c>
      <c r="AC89" s="5">
        <f t="shared" si="32"/>
        <v>160</v>
      </c>
      <c r="AD89" s="5">
        <f t="shared" si="33"/>
        <v>800</v>
      </c>
      <c r="AE89" s="5">
        <f t="shared" si="34"/>
        <v>34</v>
      </c>
      <c r="AF89" s="172">
        <f t="shared" si="23"/>
        <v>0</v>
      </c>
      <c r="AG89" s="172">
        <f t="shared" si="24"/>
        <v>27374.5</v>
      </c>
      <c r="AH89" s="170">
        <f t="shared" si="35"/>
        <v>13466</v>
      </c>
      <c r="AI89" s="174">
        <v>45469</v>
      </c>
    </row>
    <row r="90" spans="1:35">
      <c r="A90" s="184">
        <v>45470</v>
      </c>
      <c r="B90" s="33">
        <v>0</v>
      </c>
      <c r="C90" s="34">
        <v>0</v>
      </c>
      <c r="D90" s="7">
        <v>0</v>
      </c>
      <c r="E90" s="41">
        <v>0</v>
      </c>
      <c r="F90" s="42">
        <v>0</v>
      </c>
      <c r="G90" s="43">
        <v>0</v>
      </c>
      <c r="H90" s="44">
        <v>0</v>
      </c>
      <c r="I90" s="44">
        <v>0</v>
      </c>
      <c r="J90" s="44">
        <v>0</v>
      </c>
      <c r="K90" s="168">
        <v>0</v>
      </c>
      <c r="L90" s="5">
        <v>37800</v>
      </c>
      <c r="M90" s="6">
        <v>6662.5</v>
      </c>
      <c r="N90" s="7">
        <v>6000</v>
      </c>
      <c r="O90" s="41">
        <v>2550</v>
      </c>
      <c r="P90" s="42">
        <v>2400</v>
      </c>
      <c r="Q90" s="43">
        <v>850</v>
      </c>
      <c r="R90" s="43">
        <v>1200</v>
      </c>
      <c r="S90" s="43">
        <v>570</v>
      </c>
      <c r="T90" s="169">
        <v>400</v>
      </c>
      <c r="U90" s="168">
        <v>75</v>
      </c>
      <c r="V90" s="5">
        <f t="shared" si="25"/>
        <v>37800</v>
      </c>
      <c r="W90" s="5">
        <f t="shared" si="26"/>
        <v>6662.5</v>
      </c>
      <c r="X90" s="5">
        <f t="shared" si="27"/>
        <v>6000</v>
      </c>
      <c r="Y90" s="5">
        <f t="shared" si="28"/>
        <v>2550</v>
      </c>
      <c r="Z90" s="5">
        <f t="shared" si="29"/>
        <v>2400</v>
      </c>
      <c r="AA90" s="5">
        <f t="shared" si="30"/>
        <v>850</v>
      </c>
      <c r="AB90" s="5">
        <f t="shared" si="31"/>
        <v>1200</v>
      </c>
      <c r="AC90" s="5">
        <f t="shared" si="32"/>
        <v>570</v>
      </c>
      <c r="AD90" s="5">
        <f t="shared" si="33"/>
        <v>400</v>
      </c>
      <c r="AE90" s="5">
        <f t="shared" si="34"/>
        <v>75</v>
      </c>
      <c r="AF90" s="172">
        <f t="shared" si="23"/>
        <v>0</v>
      </c>
      <c r="AG90" s="172">
        <f t="shared" si="24"/>
        <v>58507.5</v>
      </c>
      <c r="AH90" s="170">
        <f t="shared" si="35"/>
        <v>37725</v>
      </c>
      <c r="AI90" s="174">
        <v>45470</v>
      </c>
    </row>
    <row r="91" spans="1:35">
      <c r="A91" s="184">
        <v>45471</v>
      </c>
      <c r="B91" s="33">
        <v>0</v>
      </c>
      <c r="C91" s="34">
        <v>0</v>
      </c>
      <c r="D91" s="7">
        <v>0</v>
      </c>
      <c r="E91" s="41">
        <v>0</v>
      </c>
      <c r="F91" s="42">
        <v>0</v>
      </c>
      <c r="G91" s="43">
        <v>0</v>
      </c>
      <c r="H91" s="44">
        <v>0</v>
      </c>
      <c r="I91" s="44">
        <v>0</v>
      </c>
      <c r="J91" s="44">
        <v>0</v>
      </c>
      <c r="K91" s="168">
        <v>0</v>
      </c>
      <c r="L91" s="5">
        <v>14850</v>
      </c>
      <c r="M91" s="6">
        <v>2398.5</v>
      </c>
      <c r="N91" s="7">
        <v>8400</v>
      </c>
      <c r="O91" s="41">
        <v>3400</v>
      </c>
      <c r="P91" s="42">
        <v>800</v>
      </c>
      <c r="Q91" s="43">
        <v>1700</v>
      </c>
      <c r="R91" s="43">
        <v>600</v>
      </c>
      <c r="S91" s="43">
        <v>240</v>
      </c>
      <c r="T91" s="169">
        <v>1200</v>
      </c>
      <c r="U91" s="168">
        <v>60</v>
      </c>
      <c r="V91" s="5">
        <f t="shared" si="25"/>
        <v>14850</v>
      </c>
      <c r="W91" s="5">
        <f t="shared" si="26"/>
        <v>2398.5</v>
      </c>
      <c r="X91" s="5">
        <f t="shared" si="27"/>
        <v>8400</v>
      </c>
      <c r="Y91" s="5">
        <f t="shared" si="28"/>
        <v>3400</v>
      </c>
      <c r="Z91" s="5">
        <f t="shared" si="29"/>
        <v>800</v>
      </c>
      <c r="AA91" s="5">
        <f t="shared" si="30"/>
        <v>1700</v>
      </c>
      <c r="AB91" s="5">
        <f t="shared" si="31"/>
        <v>600</v>
      </c>
      <c r="AC91" s="5">
        <f t="shared" si="32"/>
        <v>240</v>
      </c>
      <c r="AD91" s="5">
        <f t="shared" si="33"/>
        <v>1200</v>
      </c>
      <c r="AE91" s="5">
        <f t="shared" si="34"/>
        <v>60</v>
      </c>
      <c r="AF91" s="172">
        <f t="shared" si="23"/>
        <v>0</v>
      </c>
      <c r="AG91" s="172">
        <f t="shared" si="24"/>
        <v>33648.5</v>
      </c>
      <c r="AH91" s="170">
        <f t="shared" si="35"/>
        <v>14790</v>
      </c>
      <c r="AI91" s="174">
        <v>45471</v>
      </c>
    </row>
    <row r="92" spans="1:35">
      <c r="A92" s="184">
        <v>45472</v>
      </c>
      <c r="B92" s="33">
        <v>0</v>
      </c>
      <c r="C92" s="34">
        <v>0</v>
      </c>
      <c r="D92" s="7">
        <v>0</v>
      </c>
      <c r="E92" s="41">
        <v>0</v>
      </c>
      <c r="F92" s="42">
        <v>0</v>
      </c>
      <c r="G92" s="43">
        <v>0</v>
      </c>
      <c r="H92" s="44">
        <v>0</v>
      </c>
      <c r="I92" s="44">
        <v>0</v>
      </c>
      <c r="J92" s="44">
        <v>0</v>
      </c>
      <c r="K92" s="168">
        <v>0</v>
      </c>
      <c r="L92" s="5">
        <v>29700</v>
      </c>
      <c r="M92" s="6">
        <v>5330</v>
      </c>
      <c r="N92" s="7">
        <v>4800</v>
      </c>
      <c r="O92" s="41">
        <v>850</v>
      </c>
      <c r="P92" s="42">
        <v>1600</v>
      </c>
      <c r="Q92" s="43">
        <v>850</v>
      </c>
      <c r="R92" s="43">
        <v>2400</v>
      </c>
      <c r="S92" s="43">
        <v>80</v>
      </c>
      <c r="T92" s="169">
        <v>1200</v>
      </c>
      <c r="U92" s="168">
        <v>55</v>
      </c>
      <c r="V92" s="5">
        <f t="shared" si="25"/>
        <v>29700</v>
      </c>
      <c r="W92" s="5">
        <f t="shared" si="26"/>
        <v>5330</v>
      </c>
      <c r="X92" s="5">
        <f t="shared" si="27"/>
        <v>4800</v>
      </c>
      <c r="Y92" s="5">
        <f t="shared" si="28"/>
        <v>850</v>
      </c>
      <c r="Z92" s="5">
        <f t="shared" si="29"/>
        <v>1600</v>
      </c>
      <c r="AA92" s="5">
        <f t="shared" si="30"/>
        <v>850</v>
      </c>
      <c r="AB92" s="5">
        <f t="shared" si="31"/>
        <v>2400</v>
      </c>
      <c r="AC92" s="5">
        <f t="shared" si="32"/>
        <v>80</v>
      </c>
      <c r="AD92" s="5">
        <f t="shared" si="33"/>
        <v>1200</v>
      </c>
      <c r="AE92" s="5">
        <f t="shared" si="34"/>
        <v>55</v>
      </c>
      <c r="AF92" s="172">
        <f t="shared" si="23"/>
        <v>0</v>
      </c>
      <c r="AG92" s="172">
        <f t="shared" si="24"/>
        <v>46865</v>
      </c>
      <c r="AH92" s="170">
        <f t="shared" si="35"/>
        <v>29645</v>
      </c>
      <c r="AI92" s="174">
        <v>45472</v>
      </c>
    </row>
    <row r="93" spans="1:35">
      <c r="A93" s="184">
        <v>45473</v>
      </c>
      <c r="B93" s="33">
        <v>0</v>
      </c>
      <c r="C93" s="34">
        <v>0</v>
      </c>
      <c r="D93" s="7">
        <v>0</v>
      </c>
      <c r="E93" s="41">
        <v>0</v>
      </c>
      <c r="F93" s="42">
        <v>0</v>
      </c>
      <c r="G93" s="43">
        <v>0</v>
      </c>
      <c r="H93" s="44">
        <v>0</v>
      </c>
      <c r="I93" s="44">
        <v>0</v>
      </c>
      <c r="J93" s="44">
        <v>40700</v>
      </c>
      <c r="K93" s="168">
        <v>0</v>
      </c>
      <c r="L93" s="5">
        <v>49950</v>
      </c>
      <c r="M93" s="6">
        <v>5596.5</v>
      </c>
      <c r="N93" s="7">
        <v>2400</v>
      </c>
      <c r="O93" s="41">
        <v>0</v>
      </c>
      <c r="P93" s="42">
        <v>2400</v>
      </c>
      <c r="Q93" s="43">
        <v>850</v>
      </c>
      <c r="R93" s="43">
        <v>2400</v>
      </c>
      <c r="S93" s="43">
        <v>400</v>
      </c>
      <c r="T93" s="169">
        <v>1200</v>
      </c>
      <c r="U93" s="168">
        <v>60</v>
      </c>
      <c r="V93" s="5">
        <f t="shared" si="25"/>
        <v>49950</v>
      </c>
      <c r="W93" s="5">
        <f t="shared" si="26"/>
        <v>5596.5</v>
      </c>
      <c r="X93" s="5">
        <f t="shared" si="27"/>
        <v>2400</v>
      </c>
      <c r="Y93" s="5">
        <f t="shared" si="28"/>
        <v>0</v>
      </c>
      <c r="Z93" s="5">
        <f t="shared" si="29"/>
        <v>2400</v>
      </c>
      <c r="AA93" s="5">
        <f t="shared" si="30"/>
        <v>850</v>
      </c>
      <c r="AB93" s="5">
        <f t="shared" si="31"/>
        <v>2400</v>
      </c>
      <c r="AC93" s="5">
        <f t="shared" si="32"/>
        <v>400</v>
      </c>
      <c r="AD93" s="5">
        <f t="shared" si="33"/>
        <v>-39500</v>
      </c>
      <c r="AE93" s="5">
        <f t="shared" si="34"/>
        <v>60</v>
      </c>
      <c r="AF93" s="172">
        <f t="shared" si="23"/>
        <v>40700</v>
      </c>
      <c r="AG93" s="172">
        <f t="shared" si="24"/>
        <v>65256.5</v>
      </c>
      <c r="AH93" s="170">
        <f t="shared" si="35"/>
        <v>49890</v>
      </c>
      <c r="AI93" s="174">
        <v>45473</v>
      </c>
    </row>
    <row r="94" spans="1:35">
      <c r="A94" s="4"/>
      <c r="B94" s="5"/>
      <c r="C94" s="6"/>
      <c r="D94" s="7"/>
      <c r="E94" s="41"/>
      <c r="F94" s="42"/>
      <c r="G94" s="43"/>
      <c r="H94" s="44"/>
      <c r="I94" s="44"/>
      <c r="J94" s="44"/>
      <c r="K94" s="45"/>
      <c r="L94" s="5"/>
      <c r="M94" s="6"/>
      <c r="N94" s="7"/>
      <c r="O94" s="41"/>
      <c r="P94" s="42"/>
      <c r="Q94" s="43"/>
      <c r="R94" s="43"/>
      <c r="S94" s="43"/>
      <c r="T94" s="44"/>
      <c r="U94" s="45"/>
      <c r="V94" s="46">
        <f>SUM(V3:V93)</f>
        <v>-40525</v>
      </c>
      <c r="W94" s="46">
        <f t="shared" ref="W94:AE94" si="36">SUM(W3:W93)</f>
        <v>65633.5</v>
      </c>
      <c r="X94" s="46">
        <f t="shared" si="36"/>
        <v>-4000</v>
      </c>
      <c r="Y94" s="46">
        <f t="shared" si="36"/>
        <v>2200</v>
      </c>
      <c r="Z94" s="46">
        <f t="shared" si="36"/>
        <v>-22800</v>
      </c>
      <c r="AA94" s="46">
        <f t="shared" si="36"/>
        <v>-20275</v>
      </c>
      <c r="AB94" s="46">
        <f t="shared" si="36"/>
        <v>-9600</v>
      </c>
      <c r="AC94" s="46">
        <f t="shared" si="36"/>
        <v>4428.66</v>
      </c>
      <c r="AD94" s="46">
        <f t="shared" si="36"/>
        <v>-10125</v>
      </c>
      <c r="AE94" s="46">
        <f t="shared" si="36"/>
        <v>725</v>
      </c>
      <c r="AF94" s="47"/>
      <c r="AG94" s="3"/>
      <c r="AH94" s="40"/>
      <c r="AI94" s="4"/>
    </row>
    <row r="95" spans="1:35">
      <c r="A95" s="4"/>
      <c r="B95" s="5"/>
      <c r="C95" s="6"/>
      <c r="D95" s="7"/>
      <c r="E95" s="41"/>
      <c r="F95" s="42"/>
      <c r="G95" s="43"/>
      <c r="H95" s="44"/>
      <c r="I95" s="44"/>
      <c r="J95" s="44"/>
      <c r="K95" s="45"/>
      <c r="L95" s="5"/>
      <c r="M95" s="6"/>
      <c r="N95" s="7"/>
      <c r="O95" s="41"/>
      <c r="P95" s="42"/>
      <c r="Q95" s="43"/>
      <c r="R95" s="43"/>
      <c r="S95" s="43"/>
      <c r="T95" s="44"/>
      <c r="U95" s="45"/>
      <c r="V95" s="5"/>
      <c r="W95" s="5"/>
      <c r="X95" s="5"/>
      <c r="Y95" s="6"/>
      <c r="Z95" s="7"/>
      <c r="AA95" s="41"/>
      <c r="AB95" s="48"/>
      <c r="AC95" s="43"/>
      <c r="AD95" s="44"/>
      <c r="AE95" s="45"/>
      <c r="AH95" s="39"/>
      <c r="AI95" s="4"/>
    </row>
    <row r="96" spans="1:35">
      <c r="A96" s="4"/>
      <c r="B96" s="5"/>
      <c r="C96" s="6"/>
      <c r="D96" s="7"/>
      <c r="E96" s="41"/>
      <c r="F96" s="42"/>
      <c r="G96" s="43"/>
      <c r="H96" s="44"/>
      <c r="I96" s="44"/>
      <c r="J96" s="44"/>
      <c r="K96" s="45"/>
      <c r="L96" s="5"/>
      <c r="M96" s="6"/>
      <c r="N96" s="7"/>
      <c r="O96" s="41"/>
      <c r="P96" s="42"/>
      <c r="Q96" s="43"/>
      <c r="R96" s="43"/>
      <c r="S96" s="43"/>
      <c r="T96" s="44"/>
      <c r="U96" s="45"/>
      <c r="V96" s="5"/>
      <c r="W96" s="5"/>
      <c r="X96" s="5"/>
      <c r="Y96" s="6"/>
      <c r="Z96" s="7"/>
      <c r="AA96" s="41"/>
      <c r="AB96" s="48"/>
      <c r="AC96" s="43"/>
      <c r="AD96" s="44"/>
      <c r="AE96" s="45"/>
      <c r="AF96" s="185" t="s">
        <v>75</v>
      </c>
      <c r="AG96" s="39">
        <f>MIN(AH3:AH93)</f>
        <v>-569310</v>
      </c>
      <c r="AH96" s="39"/>
      <c r="AI96" s="4"/>
    </row>
    <row r="97" spans="1:35">
      <c r="A97" s="4"/>
      <c r="B97" s="5"/>
      <c r="C97" s="6"/>
      <c r="D97" s="7"/>
      <c r="E97" s="41"/>
      <c r="F97" s="42"/>
      <c r="G97" s="43"/>
      <c r="H97" s="44"/>
      <c r="I97" s="44"/>
      <c r="J97" s="44"/>
      <c r="K97" s="45"/>
      <c r="L97" s="5"/>
      <c r="M97" s="6"/>
      <c r="N97" s="7"/>
      <c r="O97" s="41"/>
      <c r="P97" s="42"/>
      <c r="Q97" s="43"/>
      <c r="R97" s="43"/>
      <c r="S97" s="43"/>
      <c r="T97" s="44"/>
      <c r="U97" s="45"/>
      <c r="V97" s="5"/>
      <c r="W97" s="5"/>
      <c r="X97" s="5"/>
      <c r="Y97" s="6"/>
      <c r="Z97" s="7"/>
      <c r="AA97" s="41"/>
      <c r="AB97" s="48"/>
      <c r="AC97" s="43"/>
      <c r="AD97" s="44"/>
      <c r="AE97" s="45"/>
      <c r="AF97" s="185" t="s">
        <v>76</v>
      </c>
      <c r="AG97" s="39">
        <f>MAX(AH3:AH93)</f>
        <v>49890</v>
      </c>
      <c r="AH97" s="1"/>
      <c r="AI97" s="4"/>
    </row>
    <row r="98" spans="1:35">
      <c r="A98" s="4"/>
      <c r="AH98" s="1"/>
      <c r="AI98" s="4"/>
    </row>
    <row r="99" spans="1:35">
      <c r="A99" s="4"/>
      <c r="AH99" s="4"/>
      <c r="AI99" s="4"/>
    </row>
    <row r="100" spans="1:35">
      <c r="A100" s="4"/>
      <c r="AH100" s="4"/>
      <c r="AI100" s="4"/>
    </row>
    <row r="101" spans="1:35">
      <c r="A101" s="4"/>
      <c r="AH101" s="4"/>
      <c r="AI101" s="4"/>
    </row>
    <row r="102" spans="1:35">
      <c r="A102" s="4"/>
      <c r="AH102" s="4"/>
      <c r="AI102" s="4"/>
    </row>
    <row r="103" spans="1:35">
      <c r="A103" s="4"/>
      <c r="AH103" s="4"/>
      <c r="AI103" s="4"/>
    </row>
    <row r="104" spans="1:35">
      <c r="A104" s="4"/>
      <c r="AI104" s="4"/>
    </row>
    <row r="105" spans="1:35">
      <c r="A105" s="4"/>
      <c r="AI105" s="4"/>
    </row>
    <row r="106" spans="1:35">
      <c r="A106" s="4"/>
      <c r="AI106" s="4"/>
    </row>
    <row r="107" spans="1:35">
      <c r="A107" s="4"/>
      <c r="AI107" s="4"/>
    </row>
    <row r="108" spans="1:35">
      <c r="A108" s="4"/>
      <c r="AI108" s="4"/>
    </row>
    <row r="109" spans="1:35">
      <c r="A109" s="4"/>
      <c r="AI109" s="4"/>
    </row>
    <row r="110" spans="1:35">
      <c r="A110" s="4"/>
      <c r="AI110" s="4"/>
    </row>
    <row r="111" spans="1:35">
      <c r="A111" s="4"/>
      <c r="AI111" s="4"/>
    </row>
    <row r="112" spans="1:35">
      <c r="A112" s="4"/>
      <c r="AI112" s="4"/>
    </row>
    <row r="113" spans="1:35">
      <c r="A113" s="4"/>
      <c r="AI113" s="4"/>
    </row>
    <row r="114" spans="1:35">
      <c r="A114" s="4"/>
      <c r="AI114" s="4"/>
    </row>
    <row r="115" spans="1:35">
      <c r="A115" s="4"/>
      <c r="AI115" s="4"/>
    </row>
    <row r="116" spans="1:35">
      <c r="A116" s="4"/>
      <c r="AI116" s="4"/>
    </row>
    <row r="117" spans="1:35">
      <c r="A117" s="4"/>
      <c r="AI117" s="4"/>
    </row>
    <row r="118" spans="1:35">
      <c r="A118" s="4"/>
      <c r="AI118" s="4"/>
    </row>
    <row r="119" spans="1:35">
      <c r="A119" s="4"/>
      <c r="AI119" s="4"/>
    </row>
    <row r="120" spans="1:35">
      <c r="A120" s="4"/>
      <c r="AI120" s="4"/>
    </row>
    <row r="121" spans="1:35">
      <c r="A121" s="4"/>
      <c r="AI121" s="4"/>
    </row>
    <row r="122" spans="1:35">
      <c r="A122" s="1"/>
      <c r="AI122" s="1"/>
    </row>
    <row r="124" spans="1:35">
      <c r="A124" s="1"/>
      <c r="AI124" s="1"/>
    </row>
  </sheetData>
  <mergeCells count="8">
    <mergeCell ref="A1:A2"/>
    <mergeCell ref="AF1:AF2"/>
    <mergeCell ref="AG1:AG2"/>
    <mergeCell ref="AH1:AH2"/>
    <mergeCell ref="AI1:AI2"/>
    <mergeCell ref="B1:K1"/>
    <mergeCell ref="L1:U1"/>
    <mergeCell ref="V1:AE1"/>
  </mergeCells>
  <conditionalFormatting sqref="V94:AE9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{2E5E2781-FFEE-43E4-B281-5F77C787F7B7}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5E2781-FFEE-43E4-B281-5F77C787F7B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V94:AE94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E5E1-4A94-4378-8742-D46B8B2F8263}">
  <sheetPr codeName="Sheet8"/>
  <dimension ref="A1:E123"/>
  <sheetViews>
    <sheetView workbookViewId="0">
      <selection activeCell="I88" sqref="I88"/>
    </sheetView>
  </sheetViews>
  <sheetFormatPr defaultRowHeight="14.4"/>
  <cols>
    <col min="1" max="1" width="11.5546875" style="2" bestFit="1" customWidth="1"/>
    <col min="2" max="2" width="17.77734375" style="2" bestFit="1" customWidth="1"/>
    <col min="3" max="3" width="20.5546875" style="2" bestFit="1" customWidth="1"/>
    <col min="4" max="4" width="15.33203125" style="58" bestFit="1" customWidth="1"/>
    <col min="5" max="16384" width="8.88671875" style="2"/>
  </cols>
  <sheetData>
    <row r="1" spans="1:5" ht="22.8" customHeight="1">
      <c r="A1" s="1" t="s">
        <v>0</v>
      </c>
      <c r="B1" s="171" t="s">
        <v>32</v>
      </c>
      <c r="C1" s="108" t="s">
        <v>56</v>
      </c>
      <c r="D1" s="186" t="s">
        <v>54</v>
      </c>
      <c r="E1" s="1"/>
    </row>
    <row r="2" spans="1:5">
      <c r="A2" s="174">
        <v>45383</v>
      </c>
      <c r="B2" s="172">
        <v>20587</v>
      </c>
      <c r="C2" s="172">
        <v>1875</v>
      </c>
      <c r="D2" s="187">
        <v>3195</v>
      </c>
    </row>
    <row r="3" spans="1:5">
      <c r="A3" s="174">
        <v>45384</v>
      </c>
      <c r="B3" s="172">
        <v>17491.5</v>
      </c>
      <c r="C3" s="172">
        <v>0</v>
      </c>
      <c r="D3" s="187">
        <v>4020</v>
      </c>
    </row>
    <row r="4" spans="1:5">
      <c r="A4" s="174">
        <v>45385</v>
      </c>
      <c r="B4" s="172">
        <v>20672.5</v>
      </c>
      <c r="C4" s="172">
        <v>0</v>
      </c>
      <c r="D4" s="187">
        <v>9420</v>
      </c>
    </row>
    <row r="5" spans="1:5">
      <c r="A5" s="174">
        <v>45386</v>
      </c>
      <c r="B5" s="172">
        <v>29772.5</v>
      </c>
      <c r="C5" s="172">
        <v>0</v>
      </c>
      <c r="D5" s="187">
        <v>17490</v>
      </c>
    </row>
    <row r="6" spans="1:5">
      <c r="A6" s="174">
        <v>45387</v>
      </c>
      <c r="B6" s="172">
        <v>34169</v>
      </c>
      <c r="C6" s="172">
        <v>0</v>
      </c>
      <c r="D6" s="187">
        <v>25560</v>
      </c>
    </row>
    <row r="7" spans="1:5">
      <c r="A7" s="174">
        <v>45388</v>
      </c>
      <c r="B7" s="172">
        <v>31190.5</v>
      </c>
      <c r="C7" s="172">
        <v>0</v>
      </c>
      <c r="D7" s="187">
        <v>16170</v>
      </c>
    </row>
    <row r="8" spans="1:5">
      <c r="A8" s="174">
        <v>45389</v>
      </c>
      <c r="B8" s="172">
        <v>22602.5</v>
      </c>
      <c r="C8" s="172">
        <v>0</v>
      </c>
      <c r="D8" s="187">
        <v>6720</v>
      </c>
    </row>
    <row r="9" spans="1:5">
      <c r="A9" s="174">
        <v>45390</v>
      </c>
      <c r="B9" s="172">
        <v>17608.5</v>
      </c>
      <c r="C9" s="172">
        <v>0</v>
      </c>
      <c r="D9" s="187">
        <v>6720</v>
      </c>
    </row>
    <row r="10" spans="1:5">
      <c r="A10" s="174">
        <v>45391</v>
      </c>
      <c r="B10" s="172">
        <v>39988</v>
      </c>
      <c r="C10" s="172">
        <v>0</v>
      </c>
      <c r="D10" s="187">
        <v>20220</v>
      </c>
    </row>
    <row r="11" spans="1:5">
      <c r="A11" s="174">
        <v>45392</v>
      </c>
      <c r="B11" s="172">
        <v>29183</v>
      </c>
      <c r="C11" s="172">
        <v>0</v>
      </c>
      <c r="D11" s="187">
        <v>13410</v>
      </c>
    </row>
    <row r="12" spans="1:5">
      <c r="A12" s="174">
        <v>45393</v>
      </c>
      <c r="B12" s="172">
        <v>49819</v>
      </c>
      <c r="C12" s="172">
        <v>126300</v>
      </c>
      <c r="D12" s="187">
        <v>37740</v>
      </c>
    </row>
    <row r="13" spans="1:5">
      <c r="A13" s="174">
        <v>45394</v>
      </c>
      <c r="B13" s="172">
        <v>30029.5</v>
      </c>
      <c r="C13" s="172">
        <v>0</v>
      </c>
      <c r="D13" s="187">
        <v>14790</v>
      </c>
    </row>
    <row r="14" spans="1:5">
      <c r="A14" s="174">
        <v>45395</v>
      </c>
      <c r="B14" s="172">
        <v>44255.5</v>
      </c>
      <c r="C14" s="172">
        <v>118100</v>
      </c>
      <c r="D14" s="187">
        <v>30990</v>
      </c>
    </row>
    <row r="15" spans="1:5">
      <c r="A15" s="174">
        <v>45396</v>
      </c>
      <c r="B15" s="172">
        <v>47455.5</v>
      </c>
      <c r="C15" s="172">
        <v>55200</v>
      </c>
      <c r="D15" s="187">
        <v>35040</v>
      </c>
    </row>
    <row r="16" spans="1:5">
      <c r="A16" s="174">
        <v>45397</v>
      </c>
      <c r="B16" s="172">
        <v>17408</v>
      </c>
      <c r="C16" s="172">
        <v>0</v>
      </c>
      <c r="D16" s="187">
        <v>1320</v>
      </c>
    </row>
    <row r="17" spans="1:4">
      <c r="A17" s="174">
        <v>45398</v>
      </c>
      <c r="B17" s="172">
        <v>14306.5</v>
      </c>
      <c r="C17" s="172">
        <v>0</v>
      </c>
      <c r="D17" s="187">
        <v>4020</v>
      </c>
    </row>
    <row r="18" spans="1:4">
      <c r="A18" s="174">
        <v>45399</v>
      </c>
      <c r="B18" s="172">
        <v>20610</v>
      </c>
      <c r="C18" s="172">
        <v>0</v>
      </c>
      <c r="D18" s="188">
        <v>9386</v>
      </c>
    </row>
    <row r="19" spans="1:4">
      <c r="A19" s="174">
        <v>45400</v>
      </c>
      <c r="B19" s="172">
        <v>35068.5</v>
      </c>
      <c r="C19" s="172">
        <v>402200</v>
      </c>
      <c r="D19" s="189">
        <v>-313790</v>
      </c>
    </row>
    <row r="20" spans="1:4">
      <c r="A20" s="174">
        <v>45401</v>
      </c>
      <c r="B20" s="172">
        <v>38542</v>
      </c>
      <c r="C20" s="172">
        <v>0</v>
      </c>
      <c r="D20" s="187">
        <v>25620</v>
      </c>
    </row>
    <row r="21" spans="1:4">
      <c r="A21" s="174">
        <v>45402</v>
      </c>
      <c r="B21" s="172">
        <v>33617.5</v>
      </c>
      <c r="C21" s="172">
        <v>0</v>
      </c>
      <c r="D21" s="187">
        <v>16140</v>
      </c>
    </row>
    <row r="22" spans="1:4">
      <c r="A22" s="174">
        <v>45403</v>
      </c>
      <c r="B22" s="172">
        <v>15492.5</v>
      </c>
      <c r="C22" s="172">
        <v>0</v>
      </c>
      <c r="D22" s="187">
        <v>6720</v>
      </c>
    </row>
    <row r="23" spans="1:4">
      <c r="A23" s="174">
        <v>45404</v>
      </c>
      <c r="B23" s="172">
        <v>16248.5</v>
      </c>
      <c r="C23" s="172">
        <v>0</v>
      </c>
      <c r="D23" s="187">
        <v>6720</v>
      </c>
    </row>
    <row r="24" spans="1:4">
      <c r="A24" s="174">
        <v>45405</v>
      </c>
      <c r="B24" s="172">
        <v>21188</v>
      </c>
      <c r="C24" s="172">
        <v>4875</v>
      </c>
      <c r="D24" s="187">
        <v>9420</v>
      </c>
    </row>
    <row r="25" spans="1:4">
      <c r="A25" s="174">
        <v>45406</v>
      </c>
      <c r="B25" s="172">
        <v>32506.5</v>
      </c>
      <c r="C25" s="172">
        <v>0</v>
      </c>
      <c r="D25" s="187">
        <v>14820</v>
      </c>
    </row>
    <row r="26" spans="1:4">
      <c r="A26" s="174">
        <v>45407</v>
      </c>
      <c r="B26" s="172">
        <v>29286.5</v>
      </c>
      <c r="C26" s="172">
        <v>16500</v>
      </c>
      <c r="D26" s="187">
        <v>16140</v>
      </c>
    </row>
    <row r="27" spans="1:4">
      <c r="A27" s="174">
        <v>45408</v>
      </c>
      <c r="B27" s="172">
        <v>42052.5</v>
      </c>
      <c r="C27" s="172">
        <v>0</v>
      </c>
      <c r="D27" s="187">
        <v>26910</v>
      </c>
    </row>
    <row r="28" spans="1:4">
      <c r="A28" s="174">
        <v>45409</v>
      </c>
      <c r="B28" s="172">
        <v>32830</v>
      </c>
      <c r="C28" s="172">
        <v>0</v>
      </c>
      <c r="D28" s="187">
        <v>22915</v>
      </c>
    </row>
    <row r="29" spans="1:4">
      <c r="A29" s="174">
        <v>45410</v>
      </c>
      <c r="B29" s="172">
        <v>43375</v>
      </c>
      <c r="C29" s="172">
        <v>0</v>
      </c>
      <c r="D29" s="187">
        <v>29670</v>
      </c>
    </row>
    <row r="30" spans="1:4">
      <c r="A30" s="174">
        <v>45411</v>
      </c>
      <c r="B30" s="172">
        <v>33355</v>
      </c>
      <c r="C30" s="172">
        <v>0</v>
      </c>
      <c r="D30" s="187">
        <v>13470</v>
      </c>
    </row>
    <row r="31" spans="1:4">
      <c r="A31" s="174">
        <v>45412</v>
      </c>
      <c r="B31" s="172">
        <v>59922.5</v>
      </c>
      <c r="C31" s="172">
        <v>0</v>
      </c>
      <c r="D31" s="187">
        <v>43170</v>
      </c>
    </row>
    <row r="32" spans="1:4">
      <c r="A32" s="174">
        <v>45413</v>
      </c>
      <c r="B32" s="172">
        <v>48267.5</v>
      </c>
      <c r="C32" s="172">
        <v>0</v>
      </c>
      <c r="D32" s="187">
        <v>29610</v>
      </c>
    </row>
    <row r="33" spans="1:4">
      <c r="A33" s="174">
        <v>45414</v>
      </c>
      <c r="B33" s="172">
        <v>29618</v>
      </c>
      <c r="C33" s="172">
        <v>0</v>
      </c>
      <c r="D33" s="187">
        <v>20190</v>
      </c>
    </row>
    <row r="34" spans="1:4">
      <c r="A34" s="174">
        <v>45415</v>
      </c>
      <c r="B34" s="172">
        <v>18756.5</v>
      </c>
      <c r="C34" s="172">
        <v>24750</v>
      </c>
      <c r="D34" s="187">
        <v>10740</v>
      </c>
    </row>
    <row r="35" spans="1:4">
      <c r="A35" s="174">
        <v>45416</v>
      </c>
      <c r="B35" s="172">
        <v>21226</v>
      </c>
      <c r="C35" s="172">
        <v>0</v>
      </c>
      <c r="D35" s="187">
        <v>8040</v>
      </c>
    </row>
    <row r="36" spans="1:4">
      <c r="A36" s="174">
        <v>45417</v>
      </c>
      <c r="B36" s="172">
        <v>27308.5</v>
      </c>
      <c r="C36" s="172">
        <v>0</v>
      </c>
      <c r="D36" s="187">
        <v>10740</v>
      </c>
    </row>
    <row r="37" spans="1:4">
      <c r="A37" s="174">
        <v>45418</v>
      </c>
      <c r="B37" s="172">
        <v>18912</v>
      </c>
      <c r="C37" s="172">
        <v>0</v>
      </c>
      <c r="D37" s="187">
        <v>5370</v>
      </c>
    </row>
    <row r="38" spans="1:4">
      <c r="A38" s="174">
        <v>45419</v>
      </c>
      <c r="B38" s="172">
        <v>41227.5</v>
      </c>
      <c r="C38" s="172">
        <v>0</v>
      </c>
      <c r="D38" s="187">
        <v>20220</v>
      </c>
    </row>
    <row r="39" spans="1:4">
      <c r="A39" s="174">
        <v>45420</v>
      </c>
      <c r="B39" s="172">
        <v>49015</v>
      </c>
      <c r="C39" s="172">
        <v>169700</v>
      </c>
      <c r="D39" s="187">
        <v>35030</v>
      </c>
    </row>
    <row r="40" spans="1:4">
      <c r="A40" s="174">
        <v>45421</v>
      </c>
      <c r="B40" s="172">
        <v>20596.5</v>
      </c>
      <c r="C40" s="172">
        <v>0</v>
      </c>
      <c r="D40" s="187">
        <v>5310</v>
      </c>
    </row>
    <row r="41" spans="1:4">
      <c r="A41" s="174">
        <v>45422</v>
      </c>
      <c r="B41" s="172">
        <v>20492</v>
      </c>
      <c r="C41" s="172">
        <v>124400</v>
      </c>
      <c r="D41" s="187">
        <v>9420</v>
      </c>
    </row>
    <row r="42" spans="1:4">
      <c r="A42" s="174">
        <v>45423</v>
      </c>
      <c r="B42" s="172">
        <v>32242.5</v>
      </c>
      <c r="C42" s="172">
        <v>0</v>
      </c>
      <c r="D42" s="187">
        <v>21570</v>
      </c>
    </row>
    <row r="43" spans="1:4">
      <c r="A43" s="174">
        <v>45424</v>
      </c>
      <c r="B43" s="172">
        <v>16876.5</v>
      </c>
      <c r="C43" s="172">
        <v>0</v>
      </c>
      <c r="D43" s="187">
        <v>5370</v>
      </c>
    </row>
    <row r="44" spans="1:4">
      <c r="A44" s="174">
        <v>45425</v>
      </c>
      <c r="B44" s="172">
        <v>16585</v>
      </c>
      <c r="C44" s="172">
        <v>51500</v>
      </c>
      <c r="D44" s="187">
        <v>6690</v>
      </c>
    </row>
    <row r="45" spans="1:4">
      <c r="A45" s="174">
        <v>45426</v>
      </c>
      <c r="B45" s="172">
        <v>15922.5</v>
      </c>
      <c r="C45" s="172">
        <v>0</v>
      </c>
      <c r="D45" s="187">
        <v>6660</v>
      </c>
    </row>
    <row r="46" spans="1:4">
      <c r="A46" s="174">
        <v>45427</v>
      </c>
      <c r="B46" s="172">
        <v>15525</v>
      </c>
      <c r="C46" s="172">
        <v>2000</v>
      </c>
      <c r="D46" s="187">
        <v>4670</v>
      </c>
    </row>
    <row r="47" spans="1:4">
      <c r="A47" s="174">
        <v>45428</v>
      </c>
      <c r="B47" s="172">
        <v>22956.5</v>
      </c>
      <c r="C47" s="172">
        <v>0</v>
      </c>
      <c r="D47" s="187">
        <v>10770</v>
      </c>
    </row>
    <row r="48" spans="1:4">
      <c r="A48" s="174">
        <v>45429</v>
      </c>
      <c r="B48" s="172">
        <v>23049.5</v>
      </c>
      <c r="C48" s="172">
        <v>0</v>
      </c>
      <c r="D48" s="187">
        <v>8063</v>
      </c>
    </row>
    <row r="49" spans="1:4">
      <c r="A49" s="174">
        <v>45430</v>
      </c>
      <c r="B49" s="172">
        <v>22456</v>
      </c>
      <c r="C49" s="172">
        <v>430625</v>
      </c>
      <c r="D49" s="189">
        <v>-419855</v>
      </c>
    </row>
    <row r="50" spans="1:4">
      <c r="A50" s="174">
        <v>45431</v>
      </c>
      <c r="B50" s="172">
        <v>21352.5</v>
      </c>
      <c r="C50" s="172">
        <v>0</v>
      </c>
      <c r="D50" s="187">
        <v>5310</v>
      </c>
    </row>
    <row r="51" spans="1:4">
      <c r="A51" s="174">
        <v>45432</v>
      </c>
      <c r="B51" s="172">
        <v>35909.5</v>
      </c>
      <c r="C51" s="172">
        <v>0</v>
      </c>
      <c r="D51" s="187">
        <v>20190</v>
      </c>
    </row>
    <row r="52" spans="1:4">
      <c r="A52" s="174">
        <v>45433</v>
      </c>
      <c r="B52" s="172">
        <v>50208.5</v>
      </c>
      <c r="C52" s="172">
        <v>33000</v>
      </c>
      <c r="D52" s="187">
        <v>35040</v>
      </c>
    </row>
    <row r="53" spans="1:4">
      <c r="A53" s="174">
        <v>45434</v>
      </c>
      <c r="B53" s="172">
        <v>21289</v>
      </c>
      <c r="C53" s="172">
        <v>0</v>
      </c>
      <c r="D53" s="187">
        <v>5340</v>
      </c>
    </row>
    <row r="54" spans="1:4">
      <c r="A54" s="174">
        <v>45435</v>
      </c>
      <c r="B54" s="172">
        <v>26659.16</v>
      </c>
      <c r="C54" s="172">
        <v>0</v>
      </c>
      <c r="D54" s="187">
        <v>9390</v>
      </c>
    </row>
    <row r="55" spans="1:4">
      <c r="A55" s="174">
        <v>45436</v>
      </c>
      <c r="B55" s="172">
        <v>33692.5</v>
      </c>
      <c r="C55" s="172">
        <v>0</v>
      </c>
      <c r="D55" s="187">
        <v>21570</v>
      </c>
    </row>
    <row r="56" spans="1:4">
      <c r="A56" s="174">
        <v>45437</v>
      </c>
      <c r="B56" s="172">
        <v>20825.5</v>
      </c>
      <c r="C56" s="172">
        <v>0</v>
      </c>
      <c r="D56" s="187">
        <v>5370</v>
      </c>
    </row>
    <row r="57" spans="1:4">
      <c r="A57" s="174">
        <v>45438</v>
      </c>
      <c r="B57" s="172">
        <v>14172.5</v>
      </c>
      <c r="C57" s="172">
        <v>0</v>
      </c>
      <c r="D57" s="187">
        <v>6690</v>
      </c>
    </row>
    <row r="58" spans="1:4">
      <c r="A58" s="174">
        <v>45439</v>
      </c>
      <c r="B58" s="172">
        <v>25013</v>
      </c>
      <c r="C58" s="172">
        <v>0</v>
      </c>
      <c r="D58" s="187">
        <v>6660</v>
      </c>
    </row>
    <row r="59" spans="1:4">
      <c r="A59" s="174">
        <v>45440</v>
      </c>
      <c r="B59" s="172">
        <v>16312</v>
      </c>
      <c r="C59" s="172">
        <v>0</v>
      </c>
      <c r="D59" s="187">
        <v>2670</v>
      </c>
    </row>
    <row r="60" spans="1:4">
      <c r="A60" s="174">
        <v>45441</v>
      </c>
      <c r="B60" s="172">
        <v>39140.5</v>
      </c>
      <c r="C60" s="172">
        <v>0</v>
      </c>
      <c r="D60" s="187">
        <v>18870</v>
      </c>
    </row>
    <row r="61" spans="1:4">
      <c r="A61" s="174">
        <v>45442</v>
      </c>
      <c r="B61" s="172">
        <v>10806.5</v>
      </c>
      <c r="C61" s="172">
        <v>0</v>
      </c>
      <c r="D61" s="187">
        <v>4020</v>
      </c>
    </row>
    <row r="62" spans="1:4">
      <c r="A62" s="174">
        <v>45443</v>
      </c>
      <c r="B62" s="172">
        <v>37877</v>
      </c>
      <c r="C62" s="172">
        <v>51400</v>
      </c>
      <c r="D62" s="187">
        <v>22890</v>
      </c>
    </row>
    <row r="63" spans="1:4">
      <c r="A63" s="174">
        <v>45444</v>
      </c>
      <c r="B63" s="106">
        <v>34281</v>
      </c>
      <c r="C63" s="106">
        <v>4875</v>
      </c>
      <c r="D63" s="188">
        <v>20160</v>
      </c>
    </row>
    <row r="64" spans="1:4">
      <c r="A64" s="174">
        <v>45445</v>
      </c>
      <c r="B64" s="106">
        <v>20376.5</v>
      </c>
      <c r="C64" s="106">
        <v>118100</v>
      </c>
      <c r="D64" s="188">
        <v>6720</v>
      </c>
    </row>
    <row r="65" spans="1:4">
      <c r="A65" s="174">
        <v>45446</v>
      </c>
      <c r="B65" s="106">
        <v>37180</v>
      </c>
      <c r="C65" s="106">
        <v>0</v>
      </c>
      <c r="D65" s="188">
        <v>22920</v>
      </c>
    </row>
    <row r="66" spans="1:4">
      <c r="A66" s="174">
        <v>45447</v>
      </c>
      <c r="B66" s="106">
        <v>23292.5</v>
      </c>
      <c r="C66" s="106">
        <v>20625</v>
      </c>
      <c r="D66" s="188">
        <v>6720</v>
      </c>
    </row>
    <row r="67" spans="1:4">
      <c r="A67" s="174">
        <v>45448</v>
      </c>
      <c r="B67" s="106">
        <v>28642.5</v>
      </c>
      <c r="C67" s="106">
        <v>18500</v>
      </c>
      <c r="D67" s="188">
        <v>10770</v>
      </c>
    </row>
    <row r="68" spans="1:4">
      <c r="A68" s="174">
        <v>45449</v>
      </c>
      <c r="B68" s="106">
        <v>23236</v>
      </c>
      <c r="C68" s="106">
        <v>0</v>
      </c>
      <c r="D68" s="188">
        <v>6660</v>
      </c>
    </row>
    <row r="69" spans="1:4">
      <c r="A69" s="174">
        <v>45450</v>
      </c>
      <c r="B69" s="106">
        <v>21152</v>
      </c>
      <c r="C69" s="106">
        <v>0</v>
      </c>
      <c r="D69" s="188">
        <v>10740</v>
      </c>
    </row>
    <row r="70" spans="1:4">
      <c r="A70" s="174">
        <v>45451</v>
      </c>
      <c r="B70" s="106">
        <v>20856.5</v>
      </c>
      <c r="C70" s="106">
        <v>85050</v>
      </c>
      <c r="D70" s="188">
        <v>12090</v>
      </c>
    </row>
    <row r="71" spans="1:4">
      <c r="A71" s="174">
        <v>45452</v>
      </c>
      <c r="B71" s="106">
        <v>26905</v>
      </c>
      <c r="C71" s="106">
        <v>0</v>
      </c>
      <c r="D71" s="188">
        <v>17490</v>
      </c>
    </row>
    <row r="72" spans="1:4">
      <c r="A72" s="174">
        <v>45453</v>
      </c>
      <c r="B72" s="106">
        <v>27102.5</v>
      </c>
      <c r="C72" s="106">
        <v>33000</v>
      </c>
      <c r="D72" s="188">
        <v>13440</v>
      </c>
    </row>
    <row r="73" spans="1:4">
      <c r="A73" s="174">
        <v>45454</v>
      </c>
      <c r="B73" s="106">
        <v>19832.5</v>
      </c>
      <c r="C73" s="106">
        <v>0</v>
      </c>
      <c r="D73" s="187">
        <v>2670</v>
      </c>
    </row>
    <row r="74" spans="1:4">
      <c r="A74" s="174">
        <v>45455</v>
      </c>
      <c r="B74" s="106">
        <v>14906</v>
      </c>
      <c r="C74" s="106">
        <v>0</v>
      </c>
      <c r="D74" s="187">
        <v>5370</v>
      </c>
    </row>
    <row r="75" spans="1:4">
      <c r="A75" s="174">
        <v>45456</v>
      </c>
      <c r="B75" s="106">
        <v>20522</v>
      </c>
      <c r="C75" s="106">
        <v>0</v>
      </c>
      <c r="D75" s="187">
        <v>5340</v>
      </c>
    </row>
    <row r="76" spans="1:4">
      <c r="A76" s="174">
        <v>45457</v>
      </c>
      <c r="B76" s="106">
        <v>21782</v>
      </c>
      <c r="C76" s="106">
        <v>0</v>
      </c>
      <c r="D76" s="187">
        <v>6660</v>
      </c>
    </row>
    <row r="77" spans="1:4">
      <c r="A77" s="174">
        <v>45458</v>
      </c>
      <c r="B77" s="106">
        <v>18052.5</v>
      </c>
      <c r="C77" s="106">
        <v>0</v>
      </c>
      <c r="D77" s="187">
        <v>5310</v>
      </c>
    </row>
    <row r="78" spans="1:4">
      <c r="A78" s="174">
        <v>45459</v>
      </c>
      <c r="B78" s="106">
        <v>14992</v>
      </c>
      <c r="C78" s="106">
        <v>0</v>
      </c>
      <c r="D78" s="187">
        <v>2670</v>
      </c>
    </row>
    <row r="79" spans="1:4">
      <c r="A79" s="174">
        <v>45460</v>
      </c>
      <c r="B79" s="106">
        <v>12076</v>
      </c>
      <c r="C79" s="106">
        <v>0</v>
      </c>
      <c r="D79" s="187">
        <v>1320</v>
      </c>
    </row>
    <row r="80" spans="1:4">
      <c r="A80" s="174">
        <v>45461</v>
      </c>
      <c r="B80" s="106">
        <v>14745.5</v>
      </c>
      <c r="C80" s="106">
        <v>11100</v>
      </c>
      <c r="D80" s="187">
        <v>4020</v>
      </c>
    </row>
    <row r="81" spans="1:4">
      <c r="A81" s="174">
        <v>45462</v>
      </c>
      <c r="B81" s="106">
        <v>23475</v>
      </c>
      <c r="C81" s="106">
        <v>0</v>
      </c>
      <c r="D81" s="187">
        <v>9420</v>
      </c>
    </row>
    <row r="82" spans="1:4">
      <c r="A82" s="174">
        <v>45463</v>
      </c>
      <c r="B82" s="106">
        <v>5136.5</v>
      </c>
      <c r="C82" s="106">
        <v>0</v>
      </c>
      <c r="D82" s="189">
        <v>-90</v>
      </c>
    </row>
    <row r="83" spans="1:4">
      <c r="A83" s="174">
        <v>45464</v>
      </c>
      <c r="B83" s="106">
        <v>31707</v>
      </c>
      <c r="C83" s="106">
        <v>16500</v>
      </c>
      <c r="D83" s="187">
        <v>14790</v>
      </c>
    </row>
    <row r="84" spans="1:4">
      <c r="A84" s="174">
        <v>45465</v>
      </c>
      <c r="B84" s="106">
        <v>51711.5</v>
      </c>
      <c r="C84" s="106">
        <v>657850</v>
      </c>
      <c r="D84" s="189">
        <v>-569310</v>
      </c>
    </row>
    <row r="85" spans="1:4">
      <c r="A85" s="174">
        <v>45466</v>
      </c>
      <c r="B85" s="106">
        <v>19602.5</v>
      </c>
      <c r="C85" s="106">
        <v>0</v>
      </c>
      <c r="D85" s="187">
        <v>6690</v>
      </c>
    </row>
    <row r="86" spans="1:4">
      <c r="A86" s="174">
        <v>45467</v>
      </c>
      <c r="B86" s="106">
        <v>17422.5</v>
      </c>
      <c r="C86" s="106">
        <v>0</v>
      </c>
      <c r="D86" s="187">
        <v>6690</v>
      </c>
    </row>
    <row r="87" spans="1:4">
      <c r="A87" s="174">
        <v>45468</v>
      </c>
      <c r="B87" s="106">
        <v>68822</v>
      </c>
      <c r="C87" s="106">
        <v>0</v>
      </c>
      <c r="D87" s="187">
        <v>47220</v>
      </c>
    </row>
    <row r="88" spans="1:4">
      <c r="A88" s="174">
        <v>45469</v>
      </c>
      <c r="B88" s="106">
        <v>27374.5</v>
      </c>
      <c r="C88" s="106">
        <v>0</v>
      </c>
      <c r="D88" s="187">
        <v>13466</v>
      </c>
    </row>
    <row r="89" spans="1:4">
      <c r="A89" s="174">
        <v>45470</v>
      </c>
      <c r="B89" s="106">
        <v>58507.5</v>
      </c>
      <c r="C89" s="106">
        <v>0</v>
      </c>
      <c r="D89" s="187">
        <v>37725</v>
      </c>
    </row>
    <row r="90" spans="1:4">
      <c r="A90" s="174">
        <v>45471</v>
      </c>
      <c r="B90" s="106">
        <v>33648.5</v>
      </c>
      <c r="C90" s="106">
        <v>0</v>
      </c>
      <c r="D90" s="187">
        <v>14790</v>
      </c>
    </row>
    <row r="91" spans="1:4">
      <c r="A91" s="174">
        <v>45472</v>
      </c>
      <c r="B91" s="106">
        <v>46865</v>
      </c>
      <c r="C91" s="106">
        <v>0</v>
      </c>
      <c r="D91" s="187">
        <v>29645</v>
      </c>
    </row>
    <row r="92" spans="1:4">
      <c r="A92" s="174">
        <v>45473</v>
      </c>
      <c r="B92" s="106">
        <v>65256.5</v>
      </c>
      <c r="C92" s="106">
        <v>40700</v>
      </c>
      <c r="D92" s="187">
        <v>49890</v>
      </c>
    </row>
    <row r="93" spans="1:4">
      <c r="A93" s="4"/>
    </row>
    <row r="94" spans="1:4">
      <c r="A94" s="4"/>
    </row>
    <row r="95" spans="1:4">
      <c r="A95" s="4"/>
    </row>
    <row r="96" spans="1:4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1"/>
    </row>
    <row r="123" spans="1:1">
      <c r="A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</vt:lpstr>
      <vt:lpstr>Purchase</vt:lpstr>
      <vt:lpstr>Inventory</vt:lpstr>
      <vt:lpstr>Profit-Loss</vt:lpstr>
      <vt:lpstr>Pareto Chart</vt:lpstr>
      <vt:lpstr>PL &amp; Insights</vt:lpstr>
      <vt:lpstr>Profitability Analysis</vt:lpstr>
      <vt:lpstr>Total Profit-Loss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</dc:creator>
  <cp:lastModifiedBy>Lakshika Sheoran</cp:lastModifiedBy>
  <cp:lastPrinted>2024-04-09T13:51:14Z</cp:lastPrinted>
  <dcterms:created xsi:type="dcterms:W3CDTF">2024-02-17T18:31:00Z</dcterms:created>
  <dcterms:modified xsi:type="dcterms:W3CDTF">2024-12-29T14:08:41Z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CCD310F3ABAC4F789C0430EFBEC56207_12</vt:lpwstr>
  </property>
  <property fmtid="{D5CDD505-2E9C-101B-9397-08002B2CF9AE}" pid="3" name="KSOProductBuildVer">
    <vt:lpwstr>1033-12.2.0.16731</vt:lpwstr>
  </property>
</Properties>
</file>