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akshika/Documents/Data Analytics BootCamp/"/>
    </mc:Choice>
  </mc:AlternateContent>
  <xr:revisionPtr revIDLastSave="0" documentId="13_ncr:1_{4D5373CA-6CCC-1140-B24F-A24F053FE00B}" xr6:coauthVersionLast="47" xr6:coauthVersionMax="47" xr10:uidLastSave="{00000000-0000-0000-0000-000000000000}"/>
  <bookViews>
    <workbookView xWindow="0" yWindow="740" windowWidth="19160" windowHeight="16660" activeTab="2" xr2:uid="{00000000-000D-0000-FFFF-FFFF00000000}"/>
  </bookViews>
  <sheets>
    <sheet name="movies" sheetId="1" r:id="rId1"/>
    <sheet name="movies2" sheetId="7" r:id="rId2"/>
    <sheet name="movies3" sheetId="8" r:id="rId3"/>
    <sheet name="financials" sheetId="2" r:id="rId4"/>
    <sheet name="actors" sheetId="3" r:id="rId5"/>
    <sheet name="movie_actor" sheetId="4" r:id="rId6"/>
    <sheet name="languages" sheetId="5" r:id="rId7"/>
    <sheet name="INDEX MATCH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7" l="1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Q14" i="7"/>
  <c r="O14" i="7"/>
  <c r="O15" i="7"/>
  <c r="O16" i="7"/>
  <c r="O17" i="7"/>
  <c r="O18" i="7"/>
  <c r="O19" i="7"/>
  <c r="O20" i="7"/>
  <c r="O5" i="7"/>
  <c r="O7" i="7"/>
  <c r="O8" i="7"/>
  <c r="O9" i="7"/>
  <c r="H2" i="7"/>
  <c r="M12" i="7"/>
  <c r="M16" i="7"/>
  <c r="M14" i="7"/>
  <c r="M10" i="7"/>
  <c r="M8" i="7"/>
  <c r="M4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M3" i="7"/>
  <c r="M2" i="7"/>
  <c r="F4" i="6"/>
  <c r="F3" i="6"/>
  <c r="F2" i="6"/>
  <c r="K2" i="1" a="1"/>
  <c r="K2" i="1" s="1"/>
  <c r="K3" i="1" a="1"/>
  <c r="K3" i="1"/>
  <c r="K4" i="1" a="1"/>
  <c r="K4" i="1"/>
  <c r="K5" i="1" a="1"/>
  <c r="K5" i="1"/>
  <c r="K6" i="1" a="1"/>
  <c r="K6" i="1" s="1"/>
  <c r="K7" i="1" a="1"/>
  <c r="K7" i="1"/>
  <c r="K8" i="1" a="1"/>
  <c r="K8" i="1"/>
  <c r="K9" i="1" a="1"/>
  <c r="K9" i="1"/>
  <c r="K10" i="1" a="1"/>
  <c r="K10" i="1" s="1"/>
  <c r="K11" i="1" a="1"/>
  <c r="K11" i="1"/>
  <c r="K12" i="1" a="1"/>
  <c r="K12" i="1"/>
  <c r="K13" i="1" a="1"/>
  <c r="K13" i="1"/>
  <c r="K14" i="1" a="1"/>
  <c r="K14" i="1" s="1"/>
  <c r="K15" i="1" a="1"/>
  <c r="K15" i="1"/>
  <c r="K16" i="1" a="1"/>
  <c r="K16" i="1"/>
  <c r="K17" i="1" a="1"/>
  <c r="K17" i="1"/>
  <c r="K18" i="1" a="1"/>
  <c r="K18" i="1" s="1"/>
  <c r="K19" i="1" a="1"/>
  <c r="K19" i="1"/>
  <c r="K20" i="1" a="1"/>
  <c r="K20" i="1"/>
  <c r="K21" i="1" a="1"/>
  <c r="K21" i="1"/>
  <c r="K22" i="1" a="1"/>
  <c r="K22" i="1" s="1"/>
  <c r="K23" i="1" a="1"/>
  <c r="K23" i="1"/>
  <c r="K24" i="1" a="1"/>
  <c r="K24" i="1"/>
  <c r="K25" i="1" a="1"/>
  <c r="K25" i="1"/>
  <c r="K26" i="1" a="1"/>
  <c r="K26" i="1" s="1"/>
  <c r="K27" i="1" a="1"/>
  <c r="K27" i="1"/>
  <c r="K28" i="1" a="1"/>
  <c r="K28" i="1"/>
  <c r="K29" i="1" a="1"/>
  <c r="K29" i="1"/>
  <c r="K30" i="1" a="1"/>
  <c r="K30" i="1" s="1"/>
  <c r="K31" i="1" a="1"/>
  <c r="K31" i="1"/>
  <c r="K32" i="1" a="1"/>
  <c r="K32" i="1"/>
  <c r="K33" i="1" a="1"/>
  <c r="K33" i="1"/>
  <c r="K34" i="1" a="1"/>
  <c r="K34" i="1" s="1"/>
  <c r="K35" i="1" a="1"/>
  <c r="K35" i="1"/>
  <c r="K36" i="1" a="1"/>
  <c r="K36" i="1"/>
  <c r="K37" i="1" a="1"/>
  <c r="K37" i="1"/>
  <c r="K38" i="1" a="1"/>
  <c r="K38" i="1" s="1"/>
  <c r="K39" i="1" a="1"/>
  <c r="K39" i="1"/>
  <c r="K40" i="1" a="1"/>
  <c r="K40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/>
  <c r="J37" i="1" a="1"/>
  <c r="J37" i="1" s="1"/>
  <c r="J38" i="1" a="1"/>
  <c r="J38" i="1" s="1"/>
  <c r="J39" i="1" a="1"/>
  <c r="J39" i="1" s="1"/>
  <c r="J40" i="1" a="1"/>
  <c r="J40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<sst xmlns="http://schemas.openxmlformats.org/spreadsheetml/2006/main" count="568" uniqueCount="169">
  <si>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</si>
  <si>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</si>
  <si>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</si>
  <si>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</si>
  <si>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</si>
  <si>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</si>
  <si>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</si>
  <si>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</si>
  <si>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</si>
  <si>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</si>
  <si>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</si>
  <si>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</si>
  <si>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</si>
  <si>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</si>
  <si>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</si>
  <si>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</si>
  <si>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</si>
  <si>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</si>
  <si>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</si>
  <si>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</si>
  <si>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</si>
  <si>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</si>
  <si>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</si>
  <si>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</si>
  <si>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</si>
  <si>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</si>
  <si>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</si>
  <si>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</si>
  <si>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</si>
  <si>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</si>
  <si>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</si>
  <si>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</si>
  <si>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</si>
  <si>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</si>
  <si>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</si>
  <si>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</si>
  <si>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</si>
  <si>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</si>
  <si>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</si>
  <si>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</si>
  <si>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</si>
  <si>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</si>
  <si>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</si>
  <si>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</si>
  <si>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</si>
  <si>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</si>
  <si>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</si>
  <si>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</si>
  <si>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</si>
  <si>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</si>
  <si>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</si>
  <si>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</si>
  <si>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</si>
  <si>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</si>
  <si>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</si>
  <si>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</si>
  <si>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</si>
  <si>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</si>
  <si>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</si>
  <si>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</si>
  <si>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</si>
  <si>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</si>
  <si>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</si>
  <si>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</si>
  <si>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</si>
  <si>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</si>
  <si>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</si>
  <si>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</si>
  <si>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</si>
  <si>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</si>
  <si>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</si>
  <si>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</si>
  <si>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</si>
  <si>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</si>
  <si>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</si>
  <si>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</si>
  <si>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</si>
  <si>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</si>
  <si>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</si>
  <si>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</si>
  <si>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</si>
  <si>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</si>
  <si>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</si>
  <si>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</si>
  <si>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</si>
  <si>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</si>
  <si>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</si>
  <si>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</si>
  <si>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</si>
  <si>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</si>
  <si>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</si>
  <si>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</si>
  <si>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</si>
  <si>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</si>
  <si>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</si>
  <si>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</si>
  <si>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</si>
  <si>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</si>
  <si>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</si>
  <si>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</si>
  <si>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</si>
  <si>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</si>
  <si>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</si>
  <si>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</si>
  <si>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</si>
  <si>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</si>
  <si>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</si>
  <si>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</si>
  <si>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</si>
  <si>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</si>
  <si>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</si>
  <si>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</si>
  <si>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</si>
  <si>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</si>
  <si>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</si>
  <si>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</si>
  <si>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</si>
  <si>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</si>
  <si>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</si>
  <si>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</si>
  <si>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</si>
  <si>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</si>
  <si>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</si>
  <si>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</si>
  <si>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</si>
  <si>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</si>
  <si>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</si>
  <si>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</si>
  <si>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</si>
  <si>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</si>
  <si>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</si>
  <si>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</si>
  <si>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</si>
  <si>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</si>
  <si>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</si>
  <si>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</si>
  <si>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</si>
  <si>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</si>
  <si>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</si>
  <si>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</si>
  <si>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</si>
  <si>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</si>
  <si>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</si>
  <si>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</si>
  <si>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</si>
  <si>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</si>
  <si>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</si>
  <si>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</si>
  <si>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</si>
  <si>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</si>
  <si>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</si>
  <si>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</si>
  <si>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</si>
  <si>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</si>
  <si>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</si>
  <si>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</si>
  <si>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movie_title</t>
  </si>
  <si>
    <t>Item</t>
  </si>
  <si>
    <t>Price</t>
  </si>
  <si>
    <t>dosa</t>
  </si>
  <si>
    <t>burger</t>
  </si>
  <si>
    <t>dumplings</t>
  </si>
  <si>
    <t>samosa</t>
  </si>
  <si>
    <t>INDEX</t>
  </si>
  <si>
    <t>MATCH</t>
  </si>
  <si>
    <t>The column number of price is 2</t>
  </si>
  <si>
    <t>Identifying a row # in the column</t>
  </si>
  <si>
    <t>INDEX REF</t>
  </si>
  <si>
    <t>INDEX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</si>
</sst>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0" fontId="0" fillId="3" borderId="1" xfId="0" applyFill="1" applyBorder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21">
  <autoFilter ref="A1:K40" xr:uid="{6A7FE39D-5614-4A7F-89B7-C167ABC0A251}"/>
  <tableColumns count="11">
    <tableColumn id="1" xr3:uid="{5E453F0D-B27C-433C-BF11-BA3FE1A6822E}" name="movie_id"/>
    <tableColumn id="9" xr3:uid="{D4E54F9E-0A7C-284C-BCD9-793CA8372372}" name="movie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65B5FD6D-00C7-C54B-9911-CDD9EB27BAF8}" name="budget" dataDxfId="20">
      <calculatedColumnFormula>VLOOKUP(Movies[[#This Row],[movie_id]],Financials[#All], 2, FALSE)</calculatedColumnFormula>
    </tableColumn>
    <tableColumn id="8" xr3:uid="{5BF2A51D-39CB-1741-B92F-E5D2A7CC37A3}" name="revenue" dataDxfId="19">
      <calculatedColumnFormula array="1">VLOOKUP(Movies[[#This Row],[movie_id]:[movie_id]],Financials[#All], 3, FALSE)</calculatedColumnFormula>
    </tableColumn>
    <tableColumn id="10" xr3:uid="{3509D4D4-1362-9846-94A7-9B0EAC228A0D}" name="unit" dataDxfId="18">
      <calculatedColumnFormula array="1">VLOOKUP(Movies[[#This Row],[movie_id]:[movie_id]],Financials[#All], 4, FALSE)</calculatedColumnFormula>
    </tableColumn>
    <tableColumn id="11" xr3:uid="{5E51CFA1-9807-894F-B4FC-058655978387}" name="currency" dataDxfId="17">
      <calculatedColumnFormula array="1">VLOOKUP(Movies[[#This Row],[movie_id]:[movie_id]],Financials[#All], 5, 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492A1E-C91F-8F45-BFEA-B9D80F8CA25A}" name="Movies8" displayName="Movies8" ref="A1:K40" totalsRowShown="0" headerRowDxfId="16">
  <autoFilter ref="A1:K40" xr:uid="{6A7FE39D-5614-4A7F-89B7-C167ABC0A251}"/>
  <tableColumns count="11">
    <tableColumn id="1" xr3:uid="{652F453C-2AEB-A842-A3AB-F14A808A6FA9}" name="movie_id"/>
    <tableColumn id="9" xr3:uid="{10057644-6F52-3543-A2BD-29A5E940D609}" name="movie_title"/>
    <tableColumn id="3" xr3:uid="{9F2A6B40-79A9-B047-B7DE-9138788DE735}" name="industry"/>
    <tableColumn id="4" xr3:uid="{F07F6291-1365-AC44-A2BE-A38E9CC39B0B}" name="release_year"/>
    <tableColumn id="5" xr3:uid="{2112876F-4527-BD4C-AADF-237D2C83D3BB}" name="imdb_rating"/>
    <tableColumn id="6" xr3:uid="{9C8A3611-1367-0E4D-BBD3-74785B56588B}" name="studio"/>
    <tableColumn id="7" xr3:uid="{3BFC0A92-128E-864D-B272-E59ABEF7F9F9}" name="language_id"/>
    <tableColumn id="2" xr3:uid="{11B75F4B-BCFA-4248-864D-67E207769B30}" name="budget" dataDxfId="15">
      <calculatedColumnFormula>INDEX(Financials[], MATCH(Movies8[[#This Row],[movie_id]], Financials[movie_id],0), MATCH("budget", Financials[#Headers],0))</calculatedColumnFormula>
    </tableColumn>
    <tableColumn id="8" xr3:uid="{F4DD2668-46B8-E340-8DA3-52008478090A}" name="revenue" dataDxfId="14">
      <calculatedColumnFormula>INDEX(Financials[], MATCH(Movies8[[#This Row],[movie_id]], Financials[movie_id],0), MATCH("revenue", Financials[#Headers],0))</calculatedColumnFormula>
    </tableColumn>
    <tableColumn id="10" xr3:uid="{F6B2E811-B68A-B143-B8AF-5A2B7A0D367A}" name="unit" dataDxfId="13">
      <calculatedColumnFormula>INDEX(Financials[], MATCH(Movies8[[#This Row],[movie_id]], Financials[movie_id],0), MATCH("unit", Financials[#Headers],0))</calculatedColumnFormula>
    </tableColumn>
    <tableColumn id="11" xr3:uid="{73D203D4-E867-974D-BCC2-BABED3C9CE2D}" name="currency" dataDxfId="12">
      <calculatedColumnFormula>INDEX(Financials[], MATCH(Movies8[[#This Row],[movie_id]], Financials[movie_id],0), MATCH("currency", Financials[#Headers],0))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CF2B0B-1637-9B44-9434-C0B17BC83007}" name="Movies9" displayName="Movies9" ref="A1:K40" totalsRowShown="0" headerRowDxfId="11">
  <autoFilter ref="A1:K40" xr:uid="{6A7FE39D-5614-4A7F-89B7-C167ABC0A251}"/>
  <tableColumns count="11">
    <tableColumn id="1" xr3:uid="{0325DB78-F4D2-3148-B47C-9C9B11329854}" name="movie_id"/>
    <tableColumn id="9" xr3:uid="{91DBBCB8-9175-FE41-B75B-C937AF42F2D5}" name="movie_title"/>
    <tableColumn id="3" xr3:uid="{5E5613BF-5CBB-364B-9A2A-C11F6B44501F}" name="industry"/>
    <tableColumn id="4" xr3:uid="{F6049E67-F77E-8B49-B99C-AD59E3B47D8F}" name="release_year"/>
    <tableColumn id="5" xr3:uid="{E7698E70-974A-DA42-9AFB-3C52CA268B6F}" name="imdb_rating"/>
    <tableColumn id="6" xr3:uid="{324BF32E-59B5-C341-A948-B20E0D5D7C5F}" name="studio"/>
    <tableColumn id="7" xr3:uid="{7FEE8C02-BBC4-8148-BCBD-D5EA768439A4}" name="language_id"/>
    <tableColumn id="2" xr3:uid="{DDF1CF32-ACB3-9B46-8639-B19B523284B1}" name="budget" dataDxfId="10">
      <calculatedColumnFormula>_xlfn.XLOOKUP(Movies9[[#This Row],[movie_id]],Financials[movie_id],Financials[budget],"Not Available",0)</calculatedColumnFormula>
    </tableColumn>
    <tableColumn id="8" xr3:uid="{0E80616C-C75C-D342-8117-45EEF77A8A9E}" name="revenue" dataDxfId="9">
      <calculatedColumnFormula>_xlfn.XLOOKUP(Movies9[[#This Row],[movie_id]],Financials[movie_id],Financials[revenue],"Not Available",0)</calculatedColumnFormula>
    </tableColumn>
    <tableColumn id="10" xr3:uid="{E6BB6543-BC14-3245-B130-54235D2580C8}" name="unit" dataDxfId="8">
      <calculatedColumnFormula>_xlfn.XLOOKUP(Movies9[[#This Row],[movie_id]],Financials[movie_id],Financials[unit],"Not Available",0)</calculatedColumnFormula>
    </tableColumn>
    <tableColumn id="11" xr3:uid="{2A413C9C-44E8-E64F-9B1D-775B834E30C0}" name="currency" dataDxfId="7">
      <calculatedColumnFormula>_xlfn.XLOOKUP(Movies9[[#This Row],[movie_id]],Financials[movie_id],Financials[currency],"Not Available",0)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D00894-4E71-D74B-B77D-D7F37238AF7D}" name="Food" displayName="Food" ref="A1:B5" totalsRowShown="0">
  <autoFilter ref="A1:B5" xr:uid="{1CD00894-4E71-D74B-B77D-D7F37238AF7D}"/>
  <tableColumns count="2">
    <tableColumn id="1" xr3:uid="{A8E03C17-6EBA-9146-A91C-24BC24D3FD27}" name="Item"/>
    <tableColumn id="2" xr3:uid="{90DE1DC0-FC5E-5649-8802-B2BCCA42AC12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G1" zoomScale="175" zoomScaleNormal="175" workbookViewId="0">
      <selection activeCell="K2" sqref="K2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.5" bestFit="1" customWidth="1"/>
    <col min="4" max="4" width="9.1640625" customWidth="1"/>
    <col min="5" max="5" width="13" bestFit="1" customWidth="1"/>
    <col min="6" max="6" width="22.33203125" bestFit="1" customWidth="1"/>
    <col min="7" max="7" width="12.83203125" bestFit="1" customWidth="1"/>
    <col min="8" max="8" width="12.83203125" customWidth="1"/>
    <col min="10" max="10" width="10" customWidth="1"/>
  </cols>
  <sheetData>
    <row r="1" spans="1:11" x14ac:dyDescent="0.2">
      <c r="A1" s="1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>
        <v>101</v>
      </c>
      <c r="B2" s="4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VLOOKUP(Movies[[#This Row],[movie_id]],Financials[#All], 2, FALSE)</f>
        <v>1</v>
      </c>
      <c r="I2" cm="1">
        <f t="array" ref="I2">VLOOKUP(Movies[[#This Row],[movie_id]:[movie_id]],Financials[#All], 3, FALSE)</f>
        <v>12.5</v>
      </c>
      <c r="J2" t="str" cm="1">
        <f t="array" ref="J2">VLOOKUP(Movies[[#This Row],[movie_id]:[movie_id]],Financials[#All], 4, FALSE)</f>
        <v>Billions</v>
      </c>
      <c r="K2" t="str" cm="1">
        <f t="array" ref="K2">VLOOKUP(Movies[[#This Row],[movie_id]:[movie_id]],Financials[#All], 5, FALSE)</f>
        <v>INR</v>
      </c>
    </row>
    <row r="3" spans="1:11" x14ac:dyDescent="0.2">
      <c r="A3">
        <v>102</v>
      </c>
      <c r="B3" s="4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VLOOKUP(Movies[[#This Row],[movie_id]],Financials[#All], 2, FALSE)</f>
        <v>200</v>
      </c>
      <c r="I3" cm="1">
        <f t="array" ref="I3">VLOOKUP(Movies[[#This Row],[movie_id]:[movie_id]],Financials[#All], 3, FALSE)</f>
        <v>954.8</v>
      </c>
      <c r="J3" t="str" cm="1">
        <f t="array" ref="J3">VLOOKUP(Movies[[#This Row],[movie_id]:[movie_id]],Financials[#All], 4, FALSE)</f>
        <v>Millions</v>
      </c>
      <c r="K3" t="str" cm="1">
        <f t="array" ref="K3">VLOOKUP(Movies[[#This Row],[movie_id]:[movie_id]],Financials[#All], 5, FALSE)</f>
        <v>USD</v>
      </c>
    </row>
    <row r="4" spans="1:11" x14ac:dyDescent="0.2">
      <c r="A4">
        <v>103</v>
      </c>
      <c r="B4" s="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VLOOKUP(Movies[[#This Row],[movie_id]],Financials[#All], 2, FALSE)</f>
        <v>165</v>
      </c>
      <c r="I4" cm="1">
        <f t="array" ref="I4">VLOOKUP(Movies[[#This Row],[movie_id]:[movie_id]],Financials[#All], 3, FALSE)</f>
        <v>644.79999999999995</v>
      </c>
      <c r="J4" t="str" cm="1">
        <f t="array" ref="J4">VLOOKUP(Movies[[#This Row],[movie_id]:[movie_id]],Financials[#All], 4, FALSE)</f>
        <v>Millions</v>
      </c>
      <c r="K4" t="str" cm="1">
        <f t="array" ref="K4">VLOOKUP(Movies[[#This Row],[movie_id]:[movie_id]],Financials[#All], 5, FALSE)</f>
        <v>USD</v>
      </c>
    </row>
    <row r="5" spans="1:11" x14ac:dyDescent="0.2">
      <c r="A5">
        <v>104</v>
      </c>
      <c r="B5" s="4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VLOOKUP(Movies[[#This Row],[movie_id]],Financials[#All], 2, FALSE)</f>
        <v>180</v>
      </c>
      <c r="I5" cm="1">
        <f t="array" ref="I5">VLOOKUP(Movies[[#This Row],[movie_id]:[movie_id]],Financials[#All], 3, FALSE)</f>
        <v>854</v>
      </c>
      <c r="J5" t="str" cm="1">
        <f t="array" ref="J5">VLOOKUP(Movies[[#This Row],[movie_id]:[movie_id]],Financials[#All], 4, FALSE)</f>
        <v>Millions</v>
      </c>
      <c r="K5" t="str" cm="1">
        <f t="array" ref="K5">VLOOKUP(Movies[[#This Row],[movie_id]:[movie_id]],Financials[#All], 5, FALSE)</f>
        <v>USD</v>
      </c>
    </row>
    <row r="6" spans="1:11" x14ac:dyDescent="0.2">
      <c r="A6">
        <v>105</v>
      </c>
      <c r="B6" s="4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VLOOKUP(Movies[[#This Row],[movie_id]],Financials[#All], 2, FALSE)</f>
        <v>250</v>
      </c>
      <c r="I6" cm="1">
        <f t="array" ref="I6">VLOOKUP(Movies[[#This Row],[movie_id]:[movie_id]],Financials[#All], 3, FALSE)</f>
        <v>670</v>
      </c>
      <c r="J6" t="str" cm="1">
        <f t="array" ref="J6">VLOOKUP(Movies[[#This Row],[movie_id]:[movie_id]],Financials[#All], 4, FALSE)</f>
        <v>Millions</v>
      </c>
      <c r="K6" t="str" cm="1">
        <f t="array" ref="K6">VLOOKUP(Movies[[#This Row],[movie_id]:[movie_id]],Financials[#All], 5, FALSE)</f>
        <v>USD</v>
      </c>
    </row>
    <row r="7" spans="1:11" x14ac:dyDescent="0.2">
      <c r="A7">
        <v>106</v>
      </c>
      <c r="B7" s="4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>VLOOKUP(Movies[[#This Row],[movie_id]],Financials[#All], 2, FALSE)</f>
        <v>#N/A</v>
      </c>
      <c r="I7" t="e" cm="1">
        <f t="array" ref="I7">VLOOKUP(Movies[[#This Row],[movie_id]:[movie_id]],Financials[#All], 3, FALSE)</f>
        <v>#N/A</v>
      </c>
      <c r="J7" t="e" cm="1">
        <f t="array" ref="J7">VLOOKUP(Movies[[#This Row],[movie_id]:[movie_id]],Financials[#All], 4, FALSE)</f>
        <v>#N/A</v>
      </c>
      <c r="K7" t="e" cm="1">
        <f t="array" ref="K7">VLOOKUP(Movies[[#This Row],[movie_id]:[movie_id]],Financials[#All], 5, FALSE)</f>
        <v>#N/A</v>
      </c>
    </row>
    <row r="8" spans="1:11" x14ac:dyDescent="0.2">
      <c r="A8">
        <v>107</v>
      </c>
      <c r="B8" s="4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VLOOKUP(Movies[[#This Row],[movie_id]],Financials[#All], 2, FALSE)</f>
        <v>400</v>
      </c>
      <c r="I8" cm="1">
        <f t="array" ref="I8">VLOOKUP(Movies[[#This Row],[movie_id]:[movie_id]],Financials[#All], 3, FALSE)</f>
        <v>2000</v>
      </c>
      <c r="J8" t="str" cm="1">
        <f t="array" ref="J8">VLOOKUP(Movies[[#This Row],[movie_id]:[movie_id]],Financials[#All], 4, FALSE)</f>
        <v>Millions</v>
      </c>
      <c r="K8" t="str" cm="1">
        <f t="array" ref="K8">VLOOKUP(Movies[[#This Row],[movie_id]:[movie_id]],Financials[#All], 5, FALSE)</f>
        <v>INR</v>
      </c>
    </row>
    <row r="9" spans="1:11" x14ac:dyDescent="0.2">
      <c r="A9">
        <v>108</v>
      </c>
      <c r="B9" s="4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VLOOKUP(Movies[[#This Row],[movie_id]],Financials[#All], 2, FALSE)</f>
        <v>550</v>
      </c>
      <c r="I9" cm="1">
        <f t="array" ref="I9">VLOOKUP(Movies[[#This Row],[movie_id]:[movie_id]],Financials[#All], 3, FALSE)</f>
        <v>4000</v>
      </c>
      <c r="J9" t="str" cm="1">
        <f t="array" ref="J9">VLOOKUP(Movies[[#This Row],[movie_id]:[movie_id]],Financials[#All], 4, FALSE)</f>
        <v>Millions</v>
      </c>
      <c r="K9" t="str" cm="1">
        <f t="array" ref="K9">VLOOKUP(Movies[[#This Row],[movie_id]:[movie_id]],Financials[#All], 5, FALSE)</f>
        <v>INR</v>
      </c>
    </row>
    <row r="10" spans="1:11" x14ac:dyDescent="0.2">
      <c r="A10">
        <v>109</v>
      </c>
      <c r="B10" s="4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VLOOKUP(Movies[[#This Row],[movie_id]],Financials[#All], 2, FALSE)</f>
        <v>390</v>
      </c>
      <c r="I10" cm="1">
        <f t="array" ref="I10">VLOOKUP(Movies[[#This Row],[movie_id]:[movie_id]],Financials[#All], 3, FALSE)</f>
        <v>1360</v>
      </c>
      <c r="J10" t="str" cm="1">
        <f t="array" ref="J10">VLOOKUP(Movies[[#This Row],[movie_id]:[movie_id]],Financials[#All], 4, FALSE)</f>
        <v>Millions</v>
      </c>
      <c r="K10" t="str" cm="1">
        <f t="array" ref="K10">VLOOKUP(Movies[[#This Row],[movie_id]:[movie_id]],Financials[#All], 5, FALSE)</f>
        <v>INR</v>
      </c>
    </row>
    <row r="11" spans="1:11" x14ac:dyDescent="0.2">
      <c r="A11">
        <v>110</v>
      </c>
      <c r="B11" s="4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VLOOKUP(Movies[[#This Row],[movie_id]],Financials[#All], 2, FALSE)</f>
        <v>1.4</v>
      </c>
      <c r="I11" cm="1">
        <f t="array" ref="I11">VLOOKUP(Movies[[#This Row],[movie_id]:[movie_id]],Financials[#All], 3, FALSE)</f>
        <v>3.5</v>
      </c>
      <c r="J11" t="str" cm="1">
        <f t="array" ref="J11">VLOOKUP(Movies[[#This Row],[movie_id]:[movie_id]],Financials[#All], 4, FALSE)</f>
        <v>Billions</v>
      </c>
      <c r="K11" t="str" cm="1">
        <f t="array" ref="K11">VLOOKUP(Movies[[#This Row],[movie_id]:[movie_id]],Financials[#All], 5, FALSE)</f>
        <v>INR</v>
      </c>
    </row>
    <row r="12" spans="1:11" x14ac:dyDescent="0.2">
      <c r="A12">
        <v>111</v>
      </c>
      <c r="B12" s="4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VLOOKUP(Movies[[#This Row],[movie_id]],Financials[#All], 2, FALSE)</f>
        <v>25</v>
      </c>
      <c r="I12" cm="1">
        <f t="array" ref="I12">VLOOKUP(Movies[[#This Row],[movie_id]:[movie_id]],Financials[#All], 3, FALSE)</f>
        <v>73.3</v>
      </c>
      <c r="J12" t="str" cm="1">
        <f t="array" ref="J12">VLOOKUP(Movies[[#This Row],[movie_id]:[movie_id]],Financials[#All], 4, FALSE)</f>
        <v>Millions</v>
      </c>
      <c r="K12" t="str" cm="1">
        <f t="array" ref="K12">VLOOKUP(Movies[[#This Row],[movie_id]:[movie_id]],Financials[#All], 5, FALSE)</f>
        <v>USD</v>
      </c>
    </row>
    <row r="13" spans="1:11" x14ac:dyDescent="0.2">
      <c r="A13">
        <v>112</v>
      </c>
      <c r="B13" s="4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>VLOOKUP(Movies[[#This Row],[movie_id]],Financials[#All], 2, FALSE)</f>
        <v>#N/A</v>
      </c>
      <c r="I13" t="e" cm="1">
        <f t="array" ref="I13">VLOOKUP(Movies[[#This Row],[movie_id]:[movie_id]],Financials[#All], 3, FALSE)</f>
        <v>#N/A</v>
      </c>
      <c r="J13" t="e" cm="1">
        <f t="array" ref="J13">VLOOKUP(Movies[[#This Row],[movie_id]:[movie_id]],Financials[#All], 4, FALSE)</f>
        <v>#N/A</v>
      </c>
      <c r="K13" t="e" cm="1">
        <f t="array" ref="K13">VLOOKUP(Movies[[#This Row],[movie_id]:[movie_id]],Financials[#All], 5, FALSE)</f>
        <v>#N/A</v>
      </c>
    </row>
    <row r="14" spans="1:11" x14ac:dyDescent="0.2">
      <c r="A14">
        <v>113</v>
      </c>
      <c r="B14" s="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VLOOKUP(Movies[[#This Row],[movie_id]],Financials[#All], 2, FALSE)</f>
        <v>165</v>
      </c>
      <c r="I14" cm="1">
        <f t="array" ref="I14">VLOOKUP(Movies[[#This Row],[movie_id]:[movie_id]],Financials[#All], 3, FALSE)</f>
        <v>701.8</v>
      </c>
      <c r="J14" t="str" cm="1">
        <f t="array" ref="J14">VLOOKUP(Movies[[#This Row],[movie_id]:[movie_id]],Financials[#All], 4, FALSE)</f>
        <v>Millions</v>
      </c>
      <c r="K14" t="str" cm="1">
        <f t="array" ref="K14">VLOOKUP(Movies[[#This Row],[movie_id]:[movie_id]],Financials[#All], 5, FALSE)</f>
        <v>USD</v>
      </c>
    </row>
    <row r="15" spans="1:11" x14ac:dyDescent="0.2">
      <c r="A15">
        <v>115</v>
      </c>
      <c r="B15" s="4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VLOOKUP(Movies[[#This Row],[movie_id]],Financials[#All], 2, FALSE)</f>
        <v>55</v>
      </c>
      <c r="I15" cm="1">
        <f t="array" ref="I15">VLOOKUP(Movies[[#This Row],[movie_id]:[movie_id]],Financials[#All], 3, FALSE)</f>
        <v>307.10000000000002</v>
      </c>
      <c r="J15" t="str" cm="1">
        <f t="array" ref="J15">VLOOKUP(Movies[[#This Row],[movie_id]:[movie_id]],Financials[#All], 4, FALSE)</f>
        <v>Millions</v>
      </c>
      <c r="K15" t="str" cm="1">
        <f t="array" ref="K15">VLOOKUP(Movies[[#This Row],[movie_id]:[movie_id]],Financials[#All], 5, FALSE)</f>
        <v>USD</v>
      </c>
    </row>
    <row r="16" spans="1:11" x14ac:dyDescent="0.2">
      <c r="A16">
        <v>116</v>
      </c>
      <c r="B16" s="4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VLOOKUP(Movies[[#This Row],[movie_id]],Financials[#All], 2, FALSE)</f>
        <v>103</v>
      </c>
      <c r="I16" cm="1">
        <f t="array" ref="I16">VLOOKUP(Movies[[#This Row],[movie_id]:[movie_id]],Financials[#All], 3, FALSE)</f>
        <v>460.5</v>
      </c>
      <c r="J16" t="str" cm="1">
        <f t="array" ref="J16">VLOOKUP(Movies[[#This Row],[movie_id]:[movie_id]],Financials[#All], 4, FALSE)</f>
        <v>Millions</v>
      </c>
      <c r="K16" t="str" cm="1">
        <f t="array" ref="K16">VLOOKUP(Movies[[#This Row],[movie_id]:[movie_id]],Financials[#All], 5, FALSE)</f>
        <v>USD</v>
      </c>
    </row>
    <row r="17" spans="1:11" x14ac:dyDescent="0.2">
      <c r="A17">
        <v>117</v>
      </c>
      <c r="B17" s="4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VLOOKUP(Movies[[#This Row],[movie_id]],Financials[#All], 2, FALSE)</f>
        <v>200</v>
      </c>
      <c r="I17" cm="1">
        <f t="array" ref="I17">VLOOKUP(Movies[[#This Row],[movie_id]:[movie_id]],Financials[#All], 3, FALSE)</f>
        <v>2202</v>
      </c>
      <c r="J17" t="str" cm="1">
        <f t="array" ref="J17">VLOOKUP(Movies[[#This Row],[movie_id]:[movie_id]],Financials[#All], 4, FALSE)</f>
        <v>Millions</v>
      </c>
      <c r="K17" t="str" cm="1">
        <f t="array" ref="K17">VLOOKUP(Movies[[#This Row],[movie_id]:[movie_id]],Financials[#All], 5, FALSE)</f>
        <v>USD</v>
      </c>
    </row>
    <row r="18" spans="1:11" x14ac:dyDescent="0.2">
      <c r="A18">
        <v>118</v>
      </c>
      <c r="B18" s="4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VLOOKUP(Movies[[#This Row],[movie_id]],Financials[#All], 2, FALSE)</f>
        <v>3.18</v>
      </c>
      <c r="I18" cm="1">
        <f t="array" ref="I18">VLOOKUP(Movies[[#This Row],[movie_id]:[movie_id]],Financials[#All], 3, FALSE)</f>
        <v>3.3</v>
      </c>
      <c r="J18" t="str" cm="1">
        <f t="array" ref="J18">VLOOKUP(Movies[[#This Row],[movie_id]:[movie_id]],Financials[#All], 4, FALSE)</f>
        <v>Millions</v>
      </c>
      <c r="K18" t="str" cm="1">
        <f t="array" ref="K18">VLOOKUP(Movies[[#This Row],[movie_id]:[movie_id]],Financials[#All], 5, FALSE)</f>
        <v>USD</v>
      </c>
    </row>
    <row r="19" spans="1:11" x14ac:dyDescent="0.2">
      <c r="A19">
        <v>119</v>
      </c>
      <c r="B19" s="4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VLOOKUP(Movies[[#This Row],[movie_id]],Financials[#All], 2, FALSE)</f>
        <v>237</v>
      </c>
      <c r="I19" cm="1">
        <f t="array" ref="I19">VLOOKUP(Movies[[#This Row],[movie_id]:[movie_id]],Financials[#All], 3, FALSE)</f>
        <v>2847</v>
      </c>
      <c r="J19" t="str" cm="1">
        <f t="array" ref="J19">VLOOKUP(Movies[[#This Row],[movie_id]:[movie_id]],Financials[#All], 4, FALSE)</f>
        <v>Millions</v>
      </c>
      <c r="K19" t="str" cm="1">
        <f t="array" ref="K19">VLOOKUP(Movies[[#This Row],[movie_id]:[movie_id]],Financials[#All], 5, FALSE)</f>
        <v>USD</v>
      </c>
    </row>
    <row r="20" spans="1:11" x14ac:dyDescent="0.2">
      <c r="A20">
        <v>120</v>
      </c>
      <c r="B20" s="4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VLOOKUP(Movies[[#This Row],[movie_id]],Financials[#All], 2, FALSE)</f>
        <v>7.2</v>
      </c>
      <c r="I20" cm="1">
        <f t="array" ref="I20">VLOOKUP(Movies[[#This Row],[movie_id]:[movie_id]],Financials[#All], 3, FALSE)</f>
        <v>291</v>
      </c>
      <c r="J20" t="str" cm="1">
        <f t="array" ref="J20">VLOOKUP(Movies[[#This Row],[movie_id]:[movie_id]],Financials[#All], 4, FALSE)</f>
        <v>Millions</v>
      </c>
      <c r="K20" t="str" cm="1">
        <f t="array" ref="K20">VLOOKUP(Movies[[#This Row],[movie_id]:[movie_id]],Financials[#All], 5, FALSE)</f>
        <v>USD</v>
      </c>
    </row>
    <row r="21" spans="1:11" x14ac:dyDescent="0.2">
      <c r="A21">
        <v>121</v>
      </c>
      <c r="B21" s="4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VLOOKUP(Movies[[#This Row],[movie_id]],Financials[#All], 2, FALSE)</f>
        <v>185</v>
      </c>
      <c r="I21" cm="1">
        <f t="array" ref="I21">VLOOKUP(Movies[[#This Row],[movie_id]:[movie_id]],Financials[#All], 3, FALSE)</f>
        <v>1006</v>
      </c>
      <c r="J21" t="str" cm="1">
        <f t="array" ref="J21">VLOOKUP(Movies[[#This Row],[movie_id]:[movie_id]],Financials[#All], 4, FALSE)</f>
        <v>Millions</v>
      </c>
      <c r="K21" t="str" cm="1">
        <f t="array" ref="K21">VLOOKUP(Movies[[#This Row],[movie_id]:[movie_id]],Financials[#All], 5, FALSE)</f>
        <v>USD</v>
      </c>
    </row>
    <row r="22" spans="1:11" x14ac:dyDescent="0.2">
      <c r="A22">
        <v>122</v>
      </c>
      <c r="B22" s="4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VLOOKUP(Movies[[#This Row],[movie_id]],Financials[#All], 2, FALSE)</f>
        <v>22</v>
      </c>
      <c r="I22" cm="1">
        <f t="array" ref="I22">VLOOKUP(Movies[[#This Row],[movie_id]:[movie_id]],Financials[#All], 3, FALSE)</f>
        <v>322.2</v>
      </c>
      <c r="J22" t="str" cm="1">
        <f t="array" ref="J22">VLOOKUP(Movies[[#This Row],[movie_id]:[movie_id]],Financials[#All], 4, FALSE)</f>
        <v>Millions</v>
      </c>
      <c r="K22" t="str" cm="1">
        <f t="array" ref="K22">VLOOKUP(Movies[[#This Row],[movie_id]:[movie_id]],Financials[#All], 5, FALSE)</f>
        <v>USD</v>
      </c>
    </row>
    <row r="23" spans="1:11" x14ac:dyDescent="0.2">
      <c r="A23">
        <v>123</v>
      </c>
      <c r="B23" s="4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VLOOKUP(Movies[[#This Row],[movie_id]],Financials[#All], 2, FALSE)</f>
        <v>63</v>
      </c>
      <c r="I23" cm="1">
        <f t="array" ref="I23">VLOOKUP(Movies[[#This Row],[movie_id]:[movie_id]],Financials[#All], 3, FALSE)</f>
        <v>1046</v>
      </c>
      <c r="J23" t="str" cm="1">
        <f t="array" ref="J23">VLOOKUP(Movies[[#This Row],[movie_id]:[movie_id]],Financials[#All], 4, FALSE)</f>
        <v>Millions</v>
      </c>
      <c r="K23" t="str" cm="1">
        <f t="array" ref="K23">VLOOKUP(Movies[[#This Row],[movie_id]:[movie_id]],Financials[#All], 5, FALSE)</f>
        <v>USD</v>
      </c>
    </row>
    <row r="24" spans="1:11" x14ac:dyDescent="0.2">
      <c r="A24">
        <v>124</v>
      </c>
      <c r="B24" s="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VLOOKUP(Movies[[#This Row],[movie_id]],Financials[#All], 2, FALSE)</f>
        <v>15.5</v>
      </c>
      <c r="I24" cm="1">
        <f t="array" ref="I24">VLOOKUP(Movies[[#This Row],[movie_id]:[movie_id]],Financials[#All], 3, FALSE)</f>
        <v>263.10000000000002</v>
      </c>
      <c r="J24" t="str" cm="1">
        <f t="array" ref="J24">VLOOKUP(Movies[[#This Row],[movie_id]:[movie_id]],Financials[#All], 4, FALSE)</f>
        <v>Millions</v>
      </c>
      <c r="K24" t="str" cm="1">
        <f t="array" ref="K24">VLOOKUP(Movies[[#This Row],[movie_id]:[movie_id]],Financials[#All], 5, FALSE)</f>
        <v>USD</v>
      </c>
    </row>
    <row r="25" spans="1:11" x14ac:dyDescent="0.2">
      <c r="A25">
        <v>125</v>
      </c>
      <c r="B25" s="4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VLOOKUP(Movies[[#This Row],[movie_id]],Financials[#All], 2, FALSE)</f>
        <v>400</v>
      </c>
      <c r="I25" cm="1">
        <f t="array" ref="I25">VLOOKUP(Movies[[#This Row],[movie_id]:[movie_id]],Financials[#All], 3, FALSE)</f>
        <v>2798</v>
      </c>
      <c r="J25" t="str" cm="1">
        <f t="array" ref="J25">VLOOKUP(Movies[[#This Row],[movie_id]:[movie_id]],Financials[#All], 4, FALSE)</f>
        <v>Millions</v>
      </c>
      <c r="K25" t="str" cm="1">
        <f t="array" ref="K25">VLOOKUP(Movies[[#This Row],[movie_id]:[movie_id]],Financials[#All], 5, FALSE)</f>
        <v>USD</v>
      </c>
    </row>
    <row r="26" spans="1:11" x14ac:dyDescent="0.2">
      <c r="A26">
        <v>126</v>
      </c>
      <c r="B26" s="4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VLOOKUP(Movies[[#This Row],[movie_id]],Financials[#All], 2, FALSE)</f>
        <v>400</v>
      </c>
      <c r="I26" cm="1">
        <f t="array" ref="I26">VLOOKUP(Movies[[#This Row],[movie_id]:[movie_id]],Financials[#All], 3, FALSE)</f>
        <v>2048</v>
      </c>
      <c r="J26" t="str" cm="1">
        <f t="array" ref="J26">VLOOKUP(Movies[[#This Row],[movie_id]:[movie_id]],Financials[#All], 4, FALSE)</f>
        <v>Millions</v>
      </c>
      <c r="K26" t="str" cm="1">
        <f t="array" ref="K26">VLOOKUP(Movies[[#This Row],[movie_id]:[movie_id]],Financials[#All], 5, FALSE)</f>
        <v>USD</v>
      </c>
    </row>
    <row r="27" spans="1:11" x14ac:dyDescent="0.2">
      <c r="A27">
        <v>127</v>
      </c>
      <c r="B27" s="4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VLOOKUP(Movies[[#This Row],[movie_id]],Financials[#All], 2, FALSE)</f>
        <v>70</v>
      </c>
      <c r="I27" cm="1">
        <f t="array" ref="I27">VLOOKUP(Movies[[#This Row],[movie_id]:[movie_id]],Financials[#All], 3, FALSE)</f>
        <v>100</v>
      </c>
      <c r="J27" t="str" cm="1">
        <f t="array" ref="J27">VLOOKUP(Movies[[#This Row],[movie_id]:[movie_id]],Financials[#All], 4, FALSE)</f>
        <v>Millions</v>
      </c>
      <c r="K27" t="str" cm="1">
        <f t="array" ref="K27">VLOOKUP(Movies[[#This Row],[movie_id]:[movie_id]],Financials[#All], 5, FALSE)</f>
        <v>INR</v>
      </c>
    </row>
    <row r="28" spans="1:11" x14ac:dyDescent="0.2">
      <c r="A28">
        <v>128</v>
      </c>
      <c r="B28" s="4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VLOOKUP(Movies[[#This Row],[movie_id]],Financials[#All], 2, FALSE)</f>
        <v>120</v>
      </c>
      <c r="I28" cm="1">
        <f t="array" ref="I28">VLOOKUP(Movies[[#This Row],[movie_id]:[movie_id]],Financials[#All], 3, FALSE)</f>
        <v>1350</v>
      </c>
      <c r="J28" t="str" cm="1">
        <f t="array" ref="J28">VLOOKUP(Movies[[#This Row],[movie_id]:[movie_id]],Financials[#All], 4, FALSE)</f>
        <v>Millions</v>
      </c>
      <c r="K28" t="str" cm="1">
        <f t="array" ref="K28">VLOOKUP(Movies[[#This Row],[movie_id]:[movie_id]],Financials[#All], 5, FALSE)</f>
        <v>INR</v>
      </c>
    </row>
    <row r="29" spans="1:11" x14ac:dyDescent="0.2">
      <c r="A29">
        <v>129</v>
      </c>
      <c r="B29" s="4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VLOOKUP(Movies[[#This Row],[movie_id]],Financials[#All], 2, FALSE)</f>
        <v>100</v>
      </c>
      <c r="I29" cm="1">
        <f t="array" ref="I29">VLOOKUP(Movies[[#This Row],[movie_id]:[movie_id]],Financials[#All], 3, FALSE)</f>
        <v>410</v>
      </c>
      <c r="J29" t="str" cm="1">
        <f t="array" ref="J29">VLOOKUP(Movies[[#This Row],[movie_id]:[movie_id]],Financials[#All], 4, FALSE)</f>
        <v>Millions</v>
      </c>
      <c r="K29" t="str" cm="1">
        <f t="array" ref="K29">VLOOKUP(Movies[[#This Row],[movie_id]:[movie_id]],Financials[#All], 5, FALSE)</f>
        <v>INR</v>
      </c>
    </row>
    <row r="30" spans="1:11" x14ac:dyDescent="0.2">
      <c r="A30">
        <v>130</v>
      </c>
      <c r="B30" s="4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VLOOKUP(Movies[[#This Row],[movie_id]],Financials[#All], 2, FALSE)</f>
        <v>850</v>
      </c>
      <c r="I30" cm="1">
        <f t="array" ref="I30">VLOOKUP(Movies[[#This Row],[movie_id]:[movie_id]],Financials[#All], 3, FALSE)</f>
        <v>8540</v>
      </c>
      <c r="J30" t="str" cm="1">
        <f t="array" ref="J30">VLOOKUP(Movies[[#This Row],[movie_id]:[movie_id]],Financials[#All], 4, FALSE)</f>
        <v>Millions</v>
      </c>
      <c r="K30" t="str" cm="1">
        <f t="array" ref="K30">VLOOKUP(Movies[[#This Row],[movie_id]:[movie_id]],Financials[#All], 5, FALSE)</f>
        <v>INR</v>
      </c>
    </row>
    <row r="31" spans="1:11" x14ac:dyDescent="0.2">
      <c r="A31">
        <v>131</v>
      </c>
      <c r="B31" s="4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VLOOKUP(Movies[[#This Row],[movie_id]],Financials[#All], 2, FALSE)</f>
        <v>1</v>
      </c>
      <c r="I31" cm="1">
        <f t="array" ref="I31">VLOOKUP(Movies[[#This Row],[movie_id]:[movie_id]],Financials[#All], 3, FALSE)</f>
        <v>5.9</v>
      </c>
      <c r="J31" t="str" cm="1">
        <f t="array" ref="J31">VLOOKUP(Movies[[#This Row],[movie_id]:[movie_id]],Financials[#All], 4, FALSE)</f>
        <v>Billions</v>
      </c>
      <c r="K31" t="str" cm="1">
        <f t="array" ref="K31">VLOOKUP(Movies[[#This Row],[movie_id]:[movie_id]],Financials[#All], 5, FALSE)</f>
        <v>INR</v>
      </c>
    </row>
    <row r="32" spans="1:11" x14ac:dyDescent="0.2">
      <c r="A32">
        <v>132</v>
      </c>
      <c r="B32" s="4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VLOOKUP(Movies[[#This Row],[movie_id]],Financials[#All], 2, FALSE)</f>
        <v>2</v>
      </c>
      <c r="I32" cm="1">
        <f t="array" ref="I32">VLOOKUP(Movies[[#This Row],[movie_id]:[movie_id]],Financials[#All], 3, FALSE)</f>
        <v>3.6</v>
      </c>
      <c r="J32" t="str" cm="1">
        <f t="array" ref="J32">VLOOKUP(Movies[[#This Row],[movie_id]:[movie_id]],Financials[#All], 4, FALSE)</f>
        <v>Billions</v>
      </c>
      <c r="K32" t="str" cm="1">
        <f t="array" ref="K32">VLOOKUP(Movies[[#This Row],[movie_id]:[movie_id]],Financials[#All], 5, FALSE)</f>
        <v>INR</v>
      </c>
    </row>
    <row r="33" spans="1:11" x14ac:dyDescent="0.2">
      <c r="A33">
        <v>133</v>
      </c>
      <c r="B33" s="4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VLOOKUP(Movies[[#This Row],[movie_id]],Financials[#All], 2, FALSE)</f>
        <v>5.5</v>
      </c>
      <c r="I33" cm="1">
        <f t="array" ref="I33">VLOOKUP(Movies[[#This Row],[movie_id]:[movie_id]],Financials[#All], 3, FALSE)</f>
        <v>12</v>
      </c>
      <c r="J33" t="str" cm="1">
        <f t="array" ref="J33">VLOOKUP(Movies[[#This Row],[movie_id]:[movie_id]],Financials[#All], 4, FALSE)</f>
        <v>Billions</v>
      </c>
      <c r="K33" t="str" cm="1">
        <f t="array" ref="K33">VLOOKUP(Movies[[#This Row],[movie_id]:[movie_id]],Financials[#All], 5, FALSE)</f>
        <v>INR</v>
      </c>
    </row>
    <row r="34" spans="1:11" x14ac:dyDescent="0.2">
      <c r="A34">
        <v>134</v>
      </c>
      <c r="B34" s="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VLOOKUP(Movies[[#This Row],[movie_id]],Financials[#All], 2, FALSE)</f>
        <v>1.8</v>
      </c>
      <c r="I34" cm="1">
        <f t="array" ref="I34">VLOOKUP(Movies[[#This Row],[movie_id]:[movie_id]],Financials[#All], 3, FALSE)</f>
        <v>6.5</v>
      </c>
      <c r="J34" t="str" cm="1">
        <f t="array" ref="J34">VLOOKUP(Movies[[#This Row],[movie_id]:[movie_id]],Financials[#All], 4, FALSE)</f>
        <v>Billions</v>
      </c>
      <c r="K34" t="str" cm="1">
        <f t="array" ref="K34">VLOOKUP(Movies[[#This Row],[movie_id]:[movie_id]],Financials[#All], 5, FALSE)</f>
        <v>INR</v>
      </c>
    </row>
    <row r="35" spans="1:11" x14ac:dyDescent="0.2">
      <c r="A35">
        <v>135</v>
      </c>
      <c r="B35" s="4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VLOOKUP(Movies[[#This Row],[movie_id]],Financials[#All], 2, FALSE)</f>
        <v>250</v>
      </c>
      <c r="I35" cm="1">
        <f t="array" ref="I35">VLOOKUP(Movies[[#This Row],[movie_id]:[movie_id]],Financials[#All], 3, FALSE)</f>
        <v>3409</v>
      </c>
      <c r="J35" t="str" cm="1">
        <f t="array" ref="J35">VLOOKUP(Movies[[#This Row],[movie_id]:[movie_id]],Financials[#All], 4, FALSE)</f>
        <v>Millions</v>
      </c>
      <c r="K35" t="str" cm="1">
        <f t="array" ref="K35">VLOOKUP(Movies[[#This Row],[movie_id]:[movie_id]],Financials[#All], 5, FALSE)</f>
        <v>INR</v>
      </c>
    </row>
    <row r="36" spans="1:11" x14ac:dyDescent="0.2">
      <c r="A36">
        <v>136</v>
      </c>
      <c r="B36" s="4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VLOOKUP(Movies[[#This Row],[movie_id]],Financials[#All], 2, FALSE)</f>
        <v>900</v>
      </c>
      <c r="I36" cm="1">
        <f t="array" ref="I36">VLOOKUP(Movies[[#This Row],[movie_id]:[movie_id]],Financials[#All], 3, FALSE)</f>
        <v>11690</v>
      </c>
      <c r="J36" t="str" cm="1">
        <f t="array" ref="J36">VLOOKUP(Movies[[#This Row],[movie_id]:[movie_id]],Financials[#All], 4, FALSE)</f>
        <v>Millions</v>
      </c>
      <c r="K36" t="str" cm="1">
        <f t="array" ref="K36">VLOOKUP(Movies[[#This Row],[movie_id]:[movie_id]],Financials[#All], 5, FALSE)</f>
        <v>INR</v>
      </c>
    </row>
    <row r="37" spans="1:11" x14ac:dyDescent="0.2">
      <c r="A37">
        <v>137</v>
      </c>
      <c r="B37" s="4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VLOOKUP(Movies[[#This Row],[movie_id]],Financials[#All], 2, FALSE)</f>
        <v>216.7</v>
      </c>
      <c r="I37" cm="1">
        <f t="array" ref="I37">VLOOKUP(Movies[[#This Row],[movie_id]:[movie_id]],Financials[#All], 3, FALSE)</f>
        <v>370.6</v>
      </c>
      <c r="J37" t="str" cm="1">
        <f t="array" ref="J37">VLOOKUP(Movies[[#This Row],[movie_id]:[movie_id]],Financials[#All], 4, FALSE)</f>
        <v>Millions</v>
      </c>
      <c r="K37" t="str" cm="1">
        <f t="array" ref="K37">VLOOKUP(Movies[[#This Row],[movie_id]:[movie_id]],Financials[#All], 5, FALSE)</f>
        <v>USD</v>
      </c>
    </row>
    <row r="38" spans="1:11" x14ac:dyDescent="0.2">
      <c r="A38">
        <v>138</v>
      </c>
      <c r="B38" s="4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VLOOKUP(Movies[[#This Row],[movie_id]],Financials[#All], 2, FALSE)</f>
        <v>177</v>
      </c>
      <c r="I38" cm="1">
        <f t="array" ref="I38">VLOOKUP(Movies[[#This Row],[movie_id]:[movie_id]],Financials[#All], 3, FALSE)</f>
        <v>714.4</v>
      </c>
      <c r="J38" t="str" cm="1">
        <f t="array" ref="J38">VLOOKUP(Movies[[#This Row],[movie_id]:[movie_id]],Financials[#All], 4, FALSE)</f>
        <v>Millions</v>
      </c>
      <c r="K38" t="str" cm="1">
        <f t="array" ref="K38">VLOOKUP(Movies[[#This Row],[movie_id]:[movie_id]],Financials[#All], 5, FALSE)</f>
        <v>USD</v>
      </c>
    </row>
    <row r="39" spans="1:11" x14ac:dyDescent="0.2">
      <c r="A39">
        <v>139</v>
      </c>
      <c r="B39" s="4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VLOOKUP(Movies[[#This Row],[movie_id]],Financials[#All], 2, FALSE)</f>
        <v>1.8</v>
      </c>
      <c r="I39" cm="1">
        <f t="array" ref="I39">VLOOKUP(Movies[[#This Row],[movie_id]:[movie_id]],Financials[#All], 3, FALSE)</f>
        <v>3.1</v>
      </c>
      <c r="J39" t="str" cm="1">
        <f t="array" ref="J39">VLOOKUP(Movies[[#This Row],[movie_id]:[movie_id]],Financials[#All], 4, FALSE)</f>
        <v>Billions</v>
      </c>
      <c r="K39" t="str" cm="1">
        <f t="array" ref="K39">VLOOKUP(Movies[[#This Row],[movie_id]:[movie_id]],Financials[#All], 5, FALSE)</f>
        <v>INR</v>
      </c>
    </row>
    <row r="40" spans="1:11" x14ac:dyDescent="0.2">
      <c r="A40">
        <v>140</v>
      </c>
      <c r="B40" s="4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VLOOKUP(Movies[[#This Row],[movie_id]],Financials[#All], 2, FALSE)</f>
        <v>500</v>
      </c>
      <c r="I40" cm="1">
        <f t="array" ref="I40">VLOOKUP(Movies[[#This Row],[movie_id]:[movie_id]],Financials[#All], 3, FALSE)</f>
        <v>950</v>
      </c>
      <c r="J40" t="str" cm="1">
        <f t="array" ref="J40">VLOOKUP(Movies[[#This Row],[movie_id]:[movie_id]],Financials[#All], 4, FALSE)</f>
        <v>Millions</v>
      </c>
      <c r="K40" t="str" cm="1">
        <f t="array" ref="K40">VLOOKUP(Movies[[#This Row],[movie_id]:[movie_id]],Financials[#All], 5, FALSE)</f>
        <v>INR</v>
      </c>
    </row>
  </sheetData>
  <conditionalFormatting sqref="A2:B40">
    <cfRule type="duplicateValues" dxfId="2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BE1D-4D9D-6541-8F7F-7736651DFA90}">
  <dimension ref="A1:Q40"/>
  <sheetViews>
    <sheetView topLeftCell="H1" zoomScale="175" zoomScaleNormal="175" workbookViewId="0">
      <selection activeCell="M4" sqref="M4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.5" bestFit="1" customWidth="1"/>
    <col min="4" max="4" width="9.1640625" customWidth="1"/>
    <col min="5" max="5" width="13" bestFit="1" customWidth="1"/>
    <col min="6" max="6" width="22.33203125" bestFit="1" customWidth="1"/>
    <col min="7" max="7" width="12.83203125" bestFit="1" customWidth="1"/>
    <col min="8" max="8" width="19.5" customWidth="1"/>
    <col min="10" max="10" width="10" customWidth="1"/>
    <col min="12" max="12" width="12" customWidth="1"/>
    <col min="13" max="13" width="14" customWidth="1"/>
  </cols>
  <sheetData>
    <row r="1" spans="1:17" x14ac:dyDescent="0.2">
      <c r="A1" s="1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7" x14ac:dyDescent="0.2">
      <c r="A2">
        <v>101</v>
      </c>
      <c r="B2" s="4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INDEX(Financials[], MATCH(Movies8[[#This Row],[movie_id]], Financials[movie_id],0), MATCH("budget", Financials[#Headers],0))</f>
        <v>1</v>
      </c>
      <c r="I2">
        <f>INDEX(Financials[], MATCH(Movies8[[#This Row],[movie_id]], Financials[movie_id],0), MATCH("revenue", Financials[#Headers],0))</f>
        <v>12.5</v>
      </c>
      <c r="J2" t="str">
        <f>INDEX(Financials[], MATCH(Movies8[[#This Row],[movie_id]], Financials[movie_id],0), MATCH("unit", Financials[#Headers],0))</f>
        <v>Billions</v>
      </c>
      <c r="K2" t="str">
        <f>INDEX(Financials[], MATCH(Movies8[[#This Row],[movie_id]], Financials[movie_id],0), MATCH("currency", Financials[#Headers],0))</f>
        <v>INR</v>
      </c>
      <c r="M2" s="5">
        <f>INDEX(Financials[], 2, 3)</f>
        <v>954.8</v>
      </c>
    </row>
    <row r="3" spans="1:17" x14ac:dyDescent="0.2">
      <c r="A3">
        <v>102</v>
      </c>
      <c r="B3" s="4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INDEX(Financials[], MATCH(Movies8[[#This Row],[movie_id]], Financials[movie_id],0), MATCH("budget", Financials[#Headers],0))</f>
        <v>200</v>
      </c>
      <c r="I3">
        <f>INDEX(Financials[], MATCH(Movies8[[#This Row],[movie_id]], Financials[movie_id],0), MATCH("revenue", Financials[#Headers],0))</f>
        <v>954.8</v>
      </c>
      <c r="J3" t="str">
        <f>INDEX(Financials[], MATCH(Movies8[[#This Row],[movie_id]], Financials[movie_id],0), MATCH("unit", Financials[#Headers],0))</f>
        <v>Millions</v>
      </c>
      <c r="K3" t="str">
        <f>INDEX(Financials[], MATCH(Movies8[[#This Row],[movie_id]], Financials[movie_id],0), MATCH("currency", Financials[#Headers],0))</f>
        <v>USD</v>
      </c>
      <c r="M3">
        <f>INDEX(Financials[], 2, 1)</f>
        <v>102</v>
      </c>
    </row>
    <row r="4" spans="1:17" x14ac:dyDescent="0.2">
      <c r="A4">
        <v>103</v>
      </c>
      <c r="B4" s="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INDEX(Financials[], MATCH(Movies8[[#This Row],[movie_id]], Financials[movie_id],0), MATCH("budget", Financials[#Headers],0))</f>
        <v>165</v>
      </c>
      <c r="I4">
        <f>INDEX(Financials[], MATCH(Movies8[[#This Row],[movie_id]], Financials[movie_id],0), MATCH("revenue", Financials[#Headers],0))</f>
        <v>644.79999999999995</v>
      </c>
      <c r="J4" t="str">
        <f>INDEX(Financials[], MATCH(Movies8[[#This Row],[movie_id]], Financials[movie_id],0), MATCH("unit", Financials[#Headers],0))</f>
        <v>Millions</v>
      </c>
      <c r="K4" t="str">
        <f>INDEX(Financials[], MATCH(Movies8[[#This Row],[movie_id]], Financials[movie_id],0), MATCH("currency", Financials[#Headers],0))</f>
        <v>USD</v>
      </c>
      <c r="M4" s="5">
        <f>INDEX(Financials[], MATCH(Movies8[[#This Row],[movie_id]], Financials[movie_id],0), MATCH("budget", Financials[#Headers],0))</f>
        <v>165</v>
      </c>
    </row>
    <row r="5" spans="1:17" x14ac:dyDescent="0.2">
      <c r="A5">
        <v>104</v>
      </c>
      <c r="B5" s="4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INDEX(Financials[], MATCH(Movies8[[#This Row],[movie_id]], Financials[movie_id],0), MATCH("budget", Financials[#Headers],0))</f>
        <v>180</v>
      </c>
      <c r="I5">
        <f>INDEX(Financials[], MATCH(Movies8[[#This Row],[movie_id]], Financials[movie_id],0), MATCH("revenue", Financials[#Headers],0))</f>
        <v>854</v>
      </c>
      <c r="J5" t="str">
        <f>INDEX(Financials[], MATCH(Movies8[[#This Row],[movie_id]], Financials[movie_id],0), MATCH("unit", Financials[#Headers],0))</f>
        <v>Millions</v>
      </c>
      <c r="K5" t="str">
        <f>INDEX(Financials[], MATCH(Movies8[[#This Row],[movie_id]], Financials[movie_id],0), MATCH("currency", Financials[#Headers],0))</f>
        <v>USD</v>
      </c>
      <c r="O5">
        <f>INDEX(Financials[], 1, 2)</f>
        <v>1</v>
      </c>
    </row>
    <row r="6" spans="1:17" x14ac:dyDescent="0.2">
      <c r="A6">
        <v>105</v>
      </c>
      <c r="B6" s="4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INDEX(Financials[], MATCH(Movies8[[#This Row],[movie_id]], Financials[movie_id],0), MATCH("budget", Financials[#Headers],0))</f>
        <v>250</v>
      </c>
      <c r="I6">
        <f>INDEX(Financials[], MATCH(Movies8[[#This Row],[movie_id]], Financials[movie_id],0), MATCH("revenue", Financials[#Headers],0))</f>
        <v>670</v>
      </c>
      <c r="J6" t="str">
        <f>INDEX(Financials[], MATCH(Movies8[[#This Row],[movie_id]], Financials[movie_id],0), MATCH("unit", Financials[#Headers],0))</f>
        <v>Millions</v>
      </c>
      <c r="K6" t="str">
        <f>INDEX(Financials[], MATCH(Movies8[[#This Row],[movie_id]], Financials[movie_id],0), MATCH("currency", Financials[#Headers],0))</f>
        <v>USD</v>
      </c>
    </row>
    <row r="7" spans="1:17" x14ac:dyDescent="0.2">
      <c r="A7">
        <v>106</v>
      </c>
      <c r="B7" s="4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>INDEX(Financials[], MATCH(Movies8[[#This Row],[movie_id]], Financials[movie_id],0), MATCH("budget", Financials[#Headers],0))</f>
        <v>#N/A</v>
      </c>
      <c r="I7" t="e">
        <f>INDEX(Financials[], MATCH(Movies8[[#This Row],[movie_id]], Financials[movie_id],0), MATCH("revenue", Financials[#Headers],0))</f>
        <v>#N/A</v>
      </c>
      <c r="J7" t="e">
        <f>INDEX(Financials[], MATCH(Movies8[[#This Row],[movie_id]], Financials[movie_id],0), MATCH("unit", Financials[#Headers],0))</f>
        <v>#N/A</v>
      </c>
      <c r="K7" t="e">
        <f>INDEX(Financials[], MATCH(Movies8[[#This Row],[movie_id]], Financials[movie_id],0), MATCH("currency", Financials[#Headers],0))</f>
        <v>#N/A</v>
      </c>
      <c r="O7">
        <f>INDEX(Financials[], MATCH(A2, movies2!A2:A41, 0), MATCH("budget", Financials[#Headers], 0))</f>
        <v>1</v>
      </c>
    </row>
    <row r="8" spans="1:17" x14ac:dyDescent="0.2">
      <c r="A8">
        <v>107</v>
      </c>
      <c r="B8" s="4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INDEX(Financials[], MATCH(Movies8[[#This Row],[movie_id]], Financials[movie_id],0), MATCH("budget", Financials[#Headers],0))</f>
        <v>400</v>
      </c>
      <c r="I8">
        <f>INDEX(Financials[], MATCH(Movies8[[#This Row],[movie_id]], Financials[movie_id],0), MATCH("revenue", Financials[#Headers],0))</f>
        <v>2000</v>
      </c>
      <c r="J8" t="str">
        <f>INDEX(Financials[], MATCH(Movies8[[#This Row],[movie_id]], Financials[movie_id],0), MATCH("unit", Financials[#Headers],0))</f>
        <v>Millions</v>
      </c>
      <c r="K8" t="str">
        <f>INDEX(Financials[], MATCH(Movies8[[#This Row],[movie_id]], Financials[movie_id],0), MATCH("currency", Financials[#Headers],0))</f>
        <v>INR</v>
      </c>
      <c r="M8" t="e">
        <f>MATCH(A8,Financials[#All], 0)</f>
        <v>#N/A</v>
      </c>
      <c r="O8">
        <f>MATCH(A2, movies2!A2:A41, 0)</f>
        <v>1</v>
      </c>
    </row>
    <row r="9" spans="1:17" x14ac:dyDescent="0.2">
      <c r="A9">
        <v>108</v>
      </c>
      <c r="B9" s="4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INDEX(Financials[], MATCH(Movies8[[#This Row],[movie_id]], Financials[movie_id],0), MATCH("budget", Financials[#Headers],0))</f>
        <v>550</v>
      </c>
      <c r="I9">
        <f>INDEX(Financials[], MATCH(Movies8[[#This Row],[movie_id]], Financials[movie_id],0), MATCH("revenue", Financials[#Headers],0))</f>
        <v>4000</v>
      </c>
      <c r="J9" t="str">
        <f>INDEX(Financials[], MATCH(Movies8[[#This Row],[movie_id]], Financials[movie_id],0), MATCH("unit", Financials[#Headers],0))</f>
        <v>Millions</v>
      </c>
      <c r="K9" t="str">
        <f>INDEX(Financials[], MATCH(Movies8[[#This Row],[movie_id]], Financials[movie_id],0), MATCH("currency", Financials[#Headers],0))</f>
        <v>INR</v>
      </c>
      <c r="O9">
        <f>MATCH("budget", Financials[#Headers], 0)</f>
        <v>2</v>
      </c>
    </row>
    <row r="10" spans="1:17" x14ac:dyDescent="0.2">
      <c r="A10">
        <v>109</v>
      </c>
      <c r="B10" s="4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INDEX(Financials[], MATCH(Movies8[[#This Row],[movie_id]], Financials[movie_id],0), MATCH("budget", Financials[#Headers],0))</f>
        <v>390</v>
      </c>
      <c r="I10">
        <f>INDEX(Financials[], MATCH(Movies8[[#This Row],[movie_id]], Financials[movie_id],0), MATCH("revenue", Financials[#Headers],0))</f>
        <v>1360</v>
      </c>
      <c r="J10" t="str">
        <f>INDEX(Financials[], MATCH(Movies8[[#This Row],[movie_id]], Financials[movie_id],0), MATCH("unit", Financials[#Headers],0))</f>
        <v>Millions</v>
      </c>
      <c r="K10" t="str">
        <f>INDEX(Financials[], MATCH(Movies8[[#This Row],[movie_id]], Financials[movie_id],0), MATCH("currency", Financials[#Headers],0))</f>
        <v>INR</v>
      </c>
      <c r="L10" t="s">
        <v>167</v>
      </c>
      <c r="M10" t="str">
        <f>INDEX(Movies8[#All], 5, 2)</f>
        <v>Thor: Ragnarok</v>
      </c>
    </row>
    <row r="11" spans="1:17" x14ac:dyDescent="0.2">
      <c r="A11">
        <v>110</v>
      </c>
      <c r="B11" s="4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INDEX(Financials[], MATCH(Movies8[[#This Row],[movie_id]], Financials[movie_id],0), MATCH("budget", Financials[#Headers],0))</f>
        <v>1.4</v>
      </c>
      <c r="I11">
        <f>INDEX(Financials[], MATCH(Movies8[[#This Row],[movie_id]], Financials[movie_id],0), MATCH("revenue", Financials[#Headers],0))</f>
        <v>3.5</v>
      </c>
      <c r="J11" t="str">
        <f>INDEX(Financials[], MATCH(Movies8[[#This Row],[movie_id]], Financials[movie_id],0), MATCH("unit", Financials[#Headers],0))</f>
        <v>Billions</v>
      </c>
      <c r="K11" t="str">
        <f>INDEX(Financials[], MATCH(Movies8[[#This Row],[movie_id]], Financials[movie_id],0), MATCH("currency", Financials[#Headers],0))</f>
        <v>INR</v>
      </c>
    </row>
    <row r="12" spans="1:17" x14ac:dyDescent="0.2">
      <c r="A12">
        <v>111</v>
      </c>
      <c r="B12" s="4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INDEX(Financials[], MATCH(Movies8[[#This Row],[movie_id]], Financials[movie_id],0), MATCH("budget", Financials[#Headers],0))</f>
        <v>25</v>
      </c>
      <c r="I12">
        <f>INDEX(Financials[], MATCH(Movies8[[#This Row],[movie_id]], Financials[movie_id],0), MATCH("revenue", Financials[#Headers],0))</f>
        <v>73.3</v>
      </c>
      <c r="J12" t="str">
        <f>INDEX(Financials[], MATCH(Movies8[[#This Row],[movie_id]], Financials[movie_id],0), MATCH("unit", Financials[#Headers],0))</f>
        <v>Millions</v>
      </c>
      <c r="K12" t="str">
        <f>INDEX(Financials[], MATCH(Movies8[[#This Row],[movie_id]], Financials[movie_id],0), MATCH("currency", Financials[#Headers],0))</f>
        <v>USD</v>
      </c>
      <c r="L12" t="s">
        <v>167</v>
      </c>
      <c r="M12" t="str">
        <f>INDEX(Movies8[#All], 2,2)</f>
        <v>K.G.F: Chapter 2</v>
      </c>
    </row>
    <row r="13" spans="1:17" x14ac:dyDescent="0.2">
      <c r="A13">
        <v>112</v>
      </c>
      <c r="B13" s="4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>INDEX(Financials[], MATCH(Movies8[[#This Row],[movie_id]], Financials[movie_id],0), MATCH("budget", Financials[#Headers],0))</f>
        <v>#N/A</v>
      </c>
      <c r="I13" t="e">
        <f>INDEX(Financials[], MATCH(Movies8[[#This Row],[movie_id]], Financials[movie_id],0), MATCH("revenue", Financials[#Headers],0))</f>
        <v>#N/A</v>
      </c>
      <c r="J13" t="e">
        <f>INDEX(Financials[], MATCH(Movies8[[#This Row],[movie_id]], Financials[movie_id],0), MATCH("unit", Financials[#Headers],0))</f>
        <v>#N/A</v>
      </c>
      <c r="K13" t="e">
        <f>INDEX(Financials[], MATCH(Movies8[[#This Row],[movie_id]], Financials[movie_id],0), MATCH("currency", Financials[#Headers],0))</f>
        <v>#N/A</v>
      </c>
    </row>
    <row r="14" spans="1:17" x14ac:dyDescent="0.2">
      <c r="A14">
        <v>113</v>
      </c>
      <c r="B14" s="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INDEX(Financials[], MATCH(Movies8[[#This Row],[movie_id]], Financials[movie_id],0), MATCH("budget", Financials[#Headers],0))</f>
        <v>165</v>
      </c>
      <c r="I14">
        <f>INDEX(Financials[], MATCH(Movies8[[#This Row],[movie_id]], Financials[movie_id],0), MATCH("revenue", Financials[#Headers],0))</f>
        <v>701.8</v>
      </c>
      <c r="J14" t="str">
        <f>INDEX(Financials[], MATCH(Movies8[[#This Row],[movie_id]], Financials[movie_id],0), MATCH("unit", Financials[#Headers],0))</f>
        <v>Millions</v>
      </c>
      <c r="K14" t="str">
        <f>INDEX(Financials[], MATCH(Movies8[[#This Row],[movie_id]], Financials[movie_id],0), MATCH("currency", Financials[#Headers],0))</f>
        <v>USD</v>
      </c>
      <c r="L14" t="s">
        <v>168</v>
      </c>
      <c r="M14">
        <f>INDEX(A2:A40, 2, 1)</f>
        <v>102</v>
      </c>
      <c r="O14">
        <f>INDEX(Financials[],MATCH(financials!A2,Financials[movie_id],0),MATCH("revenue",Financials[#Headers],0))</f>
        <v>12.5</v>
      </c>
      <c r="Q14">
        <f>MATCH("revenue",Financials[#Headers],0)</f>
        <v>3</v>
      </c>
    </row>
    <row r="15" spans="1:17" x14ac:dyDescent="0.2">
      <c r="A15">
        <v>115</v>
      </c>
      <c r="B15" s="4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INDEX(Financials[], MATCH(Movies8[[#This Row],[movie_id]], Financials[movie_id],0), MATCH("budget", Financials[#Headers],0))</f>
        <v>55</v>
      </c>
      <c r="I15">
        <f>INDEX(Financials[], MATCH(Movies8[[#This Row],[movie_id]], Financials[movie_id],0), MATCH("revenue", Financials[#Headers],0))</f>
        <v>307.10000000000002</v>
      </c>
      <c r="J15" t="str">
        <f>INDEX(Financials[], MATCH(Movies8[[#This Row],[movie_id]], Financials[movie_id],0), MATCH("unit", Financials[#Headers],0))</f>
        <v>Millions</v>
      </c>
      <c r="K15" t="str">
        <f>INDEX(Financials[], MATCH(Movies8[[#This Row],[movie_id]], Financials[movie_id],0), MATCH("currency", Financials[#Headers],0))</f>
        <v>USD</v>
      </c>
      <c r="O15">
        <f>INDEX(Financials[],MATCH(financials!A3,Financials[movie_id],0),MATCH("revenue",Financials[#Headers],0))</f>
        <v>954.8</v>
      </c>
    </row>
    <row r="16" spans="1:17" x14ac:dyDescent="0.2">
      <c r="A16">
        <v>116</v>
      </c>
      <c r="B16" s="4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INDEX(Financials[], MATCH(Movies8[[#This Row],[movie_id]], Financials[movie_id],0), MATCH("budget", Financials[#Headers],0))</f>
        <v>103</v>
      </c>
      <c r="I16">
        <f>INDEX(Financials[], MATCH(Movies8[[#This Row],[movie_id]], Financials[movie_id],0), MATCH("revenue", Financials[#Headers],0))</f>
        <v>460.5</v>
      </c>
      <c r="J16" t="str">
        <f>INDEX(Financials[], MATCH(Movies8[[#This Row],[movie_id]], Financials[movie_id],0), MATCH("unit", Financials[#Headers],0))</f>
        <v>Millions</v>
      </c>
      <c r="K16" t="str">
        <f>INDEX(Financials[], MATCH(Movies8[[#This Row],[movie_id]], Financials[movie_id],0), MATCH("currency", Financials[#Headers],0))</f>
        <v>USD</v>
      </c>
      <c r="L16" t="s">
        <v>164</v>
      </c>
      <c r="M16">
        <f>MATCH("Marvel Studios", Movies8[studio], 0)</f>
        <v>2</v>
      </c>
      <c r="O16">
        <f>INDEX(Financials[],MATCH(financials!A4,Financials[movie_id],0),MATCH("revenue",Financials[#Headers],0))</f>
        <v>644.79999999999995</v>
      </c>
    </row>
    <row r="17" spans="1:15" x14ac:dyDescent="0.2">
      <c r="A17">
        <v>117</v>
      </c>
      <c r="B17" s="4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INDEX(Financials[], MATCH(Movies8[[#This Row],[movie_id]], Financials[movie_id],0), MATCH("budget", Financials[#Headers],0))</f>
        <v>200</v>
      </c>
      <c r="I17">
        <f>INDEX(Financials[], MATCH(Movies8[[#This Row],[movie_id]], Financials[movie_id],0), MATCH("revenue", Financials[#Headers],0))</f>
        <v>2202</v>
      </c>
      <c r="J17" t="str">
        <f>INDEX(Financials[], MATCH(Movies8[[#This Row],[movie_id]], Financials[movie_id],0), MATCH("unit", Financials[#Headers],0))</f>
        <v>Millions</v>
      </c>
      <c r="K17" t="str">
        <f>INDEX(Financials[], MATCH(Movies8[[#This Row],[movie_id]], Financials[movie_id],0), MATCH("currency", Financials[#Headers],0))</f>
        <v>USD</v>
      </c>
      <c r="O17">
        <f>INDEX(Financials[],MATCH(financials!A5,Financials[movie_id],0),MATCH("revenue",Financials[#Headers],0))</f>
        <v>854</v>
      </c>
    </row>
    <row r="18" spans="1:15" x14ac:dyDescent="0.2">
      <c r="A18">
        <v>118</v>
      </c>
      <c r="B18" s="4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INDEX(Financials[], MATCH(Movies8[[#This Row],[movie_id]], Financials[movie_id],0), MATCH("budget", Financials[#Headers],0))</f>
        <v>3.18</v>
      </c>
      <c r="I18">
        <f>INDEX(Financials[], MATCH(Movies8[[#This Row],[movie_id]], Financials[movie_id],0), MATCH("revenue", Financials[#Headers],0))</f>
        <v>3.3</v>
      </c>
      <c r="J18" t="str">
        <f>INDEX(Financials[], MATCH(Movies8[[#This Row],[movie_id]], Financials[movie_id],0), MATCH("unit", Financials[#Headers],0))</f>
        <v>Millions</v>
      </c>
      <c r="K18" t="str">
        <f>INDEX(Financials[], MATCH(Movies8[[#This Row],[movie_id]], Financials[movie_id],0), MATCH("currency", Financials[#Headers],0))</f>
        <v>USD</v>
      </c>
      <c r="O18">
        <f>INDEX(Financials[],MATCH(financials!A6,Financials[movie_id],0),MATCH("revenue",Financials[#Headers],0))</f>
        <v>670</v>
      </c>
    </row>
    <row r="19" spans="1:15" x14ac:dyDescent="0.2">
      <c r="A19">
        <v>119</v>
      </c>
      <c r="B19" s="4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INDEX(Financials[], MATCH(Movies8[[#This Row],[movie_id]], Financials[movie_id],0), MATCH("budget", Financials[#Headers],0))</f>
        <v>237</v>
      </c>
      <c r="I19">
        <f>INDEX(Financials[], MATCH(Movies8[[#This Row],[movie_id]], Financials[movie_id],0), MATCH("revenue", Financials[#Headers],0))</f>
        <v>2847</v>
      </c>
      <c r="J19" t="str">
        <f>INDEX(Financials[], MATCH(Movies8[[#This Row],[movie_id]], Financials[movie_id],0), MATCH("unit", Financials[#Headers],0))</f>
        <v>Millions</v>
      </c>
      <c r="K19" t="str">
        <f>INDEX(Financials[], MATCH(Movies8[[#This Row],[movie_id]], Financials[movie_id],0), MATCH("currency", Financials[#Headers],0))</f>
        <v>USD</v>
      </c>
      <c r="O19">
        <f>INDEX(Financials[],MATCH(financials!A7,Financials[movie_id],0),MATCH("revenue",Financials[#Headers],0))</f>
        <v>2000</v>
      </c>
    </row>
    <row r="20" spans="1:15" x14ac:dyDescent="0.2">
      <c r="A20">
        <v>120</v>
      </c>
      <c r="B20" s="4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INDEX(Financials[], MATCH(Movies8[[#This Row],[movie_id]], Financials[movie_id],0), MATCH("budget", Financials[#Headers],0))</f>
        <v>7.2</v>
      </c>
      <c r="I20">
        <f>INDEX(Financials[], MATCH(Movies8[[#This Row],[movie_id]], Financials[movie_id],0), MATCH("revenue", Financials[#Headers],0))</f>
        <v>291</v>
      </c>
      <c r="J20" t="str">
        <f>INDEX(Financials[], MATCH(Movies8[[#This Row],[movie_id]], Financials[movie_id],0), MATCH("unit", Financials[#Headers],0))</f>
        <v>Millions</v>
      </c>
      <c r="K20" t="str">
        <f>INDEX(Financials[], MATCH(Movies8[[#This Row],[movie_id]], Financials[movie_id],0), MATCH("currency", Financials[#Headers],0))</f>
        <v>USD</v>
      </c>
      <c r="O20">
        <f>INDEX(Financials[],MATCH(financials!A8,Financials[movie_id],0),MATCH("revenue",Financials[#Headers],0))</f>
        <v>4000</v>
      </c>
    </row>
    <row r="21" spans="1:15" x14ac:dyDescent="0.2">
      <c r="A21">
        <v>121</v>
      </c>
      <c r="B21" s="4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INDEX(Financials[], MATCH(Movies8[[#This Row],[movie_id]], Financials[movie_id],0), MATCH("budget", Financials[#Headers],0))</f>
        <v>185</v>
      </c>
      <c r="I21">
        <f>INDEX(Financials[], MATCH(Movies8[[#This Row],[movie_id]], Financials[movie_id],0), MATCH("revenue", Financials[#Headers],0))</f>
        <v>1006</v>
      </c>
      <c r="J21" t="str">
        <f>INDEX(Financials[], MATCH(Movies8[[#This Row],[movie_id]], Financials[movie_id],0), MATCH("unit", Financials[#Headers],0))</f>
        <v>Millions</v>
      </c>
      <c r="K21" t="str">
        <f>INDEX(Financials[], MATCH(Movies8[[#This Row],[movie_id]], Financials[movie_id],0), MATCH("currency", Financials[#Headers],0))</f>
        <v>USD</v>
      </c>
    </row>
    <row r="22" spans="1:15" x14ac:dyDescent="0.2">
      <c r="A22">
        <v>122</v>
      </c>
      <c r="B22" s="4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INDEX(Financials[], MATCH(Movies8[[#This Row],[movie_id]], Financials[movie_id],0), MATCH("budget", Financials[#Headers],0))</f>
        <v>22</v>
      </c>
      <c r="I22">
        <f>INDEX(Financials[], MATCH(Movies8[[#This Row],[movie_id]], Financials[movie_id],0), MATCH("revenue", Financials[#Headers],0))</f>
        <v>322.2</v>
      </c>
      <c r="J22" t="str">
        <f>INDEX(Financials[], MATCH(Movies8[[#This Row],[movie_id]], Financials[movie_id],0), MATCH("unit", Financials[#Headers],0))</f>
        <v>Millions</v>
      </c>
      <c r="K22" t="str">
        <f>INDEX(Financials[], MATCH(Movies8[[#This Row],[movie_id]], Financials[movie_id],0), MATCH("currency", Financials[#Headers],0))</f>
        <v>USD</v>
      </c>
    </row>
    <row r="23" spans="1:15" x14ac:dyDescent="0.2">
      <c r="A23">
        <v>123</v>
      </c>
      <c r="B23" s="4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INDEX(Financials[], MATCH(Movies8[[#This Row],[movie_id]], Financials[movie_id],0), MATCH("budget", Financials[#Headers],0))</f>
        <v>63</v>
      </c>
      <c r="I23">
        <f>INDEX(Financials[], MATCH(Movies8[[#This Row],[movie_id]], Financials[movie_id],0), MATCH("revenue", Financials[#Headers],0))</f>
        <v>1046</v>
      </c>
      <c r="J23" t="str">
        <f>INDEX(Financials[], MATCH(Movies8[[#This Row],[movie_id]], Financials[movie_id],0), MATCH("unit", Financials[#Headers],0))</f>
        <v>Millions</v>
      </c>
      <c r="K23" t="str">
        <f>INDEX(Financials[], MATCH(Movies8[[#This Row],[movie_id]], Financials[movie_id],0), MATCH("currency", Financials[#Headers],0))</f>
        <v>USD</v>
      </c>
    </row>
    <row r="24" spans="1:15" x14ac:dyDescent="0.2">
      <c r="A24">
        <v>124</v>
      </c>
      <c r="B24" s="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INDEX(Financials[], MATCH(Movies8[[#This Row],[movie_id]], Financials[movie_id],0), MATCH("budget", Financials[#Headers],0))</f>
        <v>15.5</v>
      </c>
      <c r="I24">
        <f>INDEX(Financials[], MATCH(Movies8[[#This Row],[movie_id]], Financials[movie_id],0), MATCH("revenue", Financials[#Headers],0))</f>
        <v>263.10000000000002</v>
      </c>
      <c r="J24" t="str">
        <f>INDEX(Financials[], MATCH(Movies8[[#This Row],[movie_id]], Financials[movie_id],0), MATCH("unit", Financials[#Headers],0))</f>
        <v>Millions</v>
      </c>
      <c r="K24" t="str">
        <f>INDEX(Financials[], MATCH(Movies8[[#This Row],[movie_id]], Financials[movie_id],0), MATCH("currency", Financials[#Headers],0))</f>
        <v>USD</v>
      </c>
    </row>
    <row r="25" spans="1:15" x14ac:dyDescent="0.2">
      <c r="A25">
        <v>125</v>
      </c>
      <c r="B25" s="4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INDEX(Financials[], MATCH(Movies8[[#This Row],[movie_id]], Financials[movie_id],0), MATCH("budget", Financials[#Headers],0))</f>
        <v>400</v>
      </c>
      <c r="I25">
        <f>INDEX(Financials[], MATCH(Movies8[[#This Row],[movie_id]], Financials[movie_id],0), MATCH("revenue", Financials[#Headers],0))</f>
        <v>2798</v>
      </c>
      <c r="J25" t="str">
        <f>INDEX(Financials[], MATCH(Movies8[[#This Row],[movie_id]], Financials[movie_id],0), MATCH("unit", Financials[#Headers],0))</f>
        <v>Millions</v>
      </c>
      <c r="K25" t="str">
        <f>INDEX(Financials[], MATCH(Movies8[[#This Row],[movie_id]], Financials[movie_id],0), MATCH("currency", Financials[#Headers],0))</f>
        <v>USD</v>
      </c>
    </row>
    <row r="26" spans="1:15" x14ac:dyDescent="0.2">
      <c r="A26">
        <v>126</v>
      </c>
      <c r="B26" s="4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INDEX(Financials[], MATCH(Movies8[[#This Row],[movie_id]], Financials[movie_id],0), MATCH("budget", Financials[#Headers],0))</f>
        <v>400</v>
      </c>
      <c r="I26">
        <f>INDEX(Financials[], MATCH(Movies8[[#This Row],[movie_id]], Financials[movie_id],0), MATCH("revenue", Financials[#Headers],0))</f>
        <v>2048</v>
      </c>
      <c r="J26" t="str">
        <f>INDEX(Financials[], MATCH(Movies8[[#This Row],[movie_id]], Financials[movie_id],0), MATCH("unit", Financials[#Headers],0))</f>
        <v>Millions</v>
      </c>
      <c r="K26" t="str">
        <f>INDEX(Financials[], MATCH(Movies8[[#This Row],[movie_id]], Financials[movie_id],0), MATCH("currency", Financials[#Headers],0))</f>
        <v>USD</v>
      </c>
    </row>
    <row r="27" spans="1:15" x14ac:dyDescent="0.2">
      <c r="A27">
        <v>127</v>
      </c>
      <c r="B27" s="4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INDEX(Financials[], MATCH(Movies8[[#This Row],[movie_id]], Financials[movie_id],0), MATCH("budget", Financials[#Headers],0))</f>
        <v>70</v>
      </c>
      <c r="I27">
        <f>INDEX(Financials[], MATCH(Movies8[[#This Row],[movie_id]], Financials[movie_id],0), MATCH("revenue", Financials[#Headers],0))</f>
        <v>100</v>
      </c>
      <c r="J27" t="str">
        <f>INDEX(Financials[], MATCH(Movies8[[#This Row],[movie_id]], Financials[movie_id],0), MATCH("unit", Financials[#Headers],0))</f>
        <v>Millions</v>
      </c>
      <c r="K27" t="str">
        <f>INDEX(Financials[], MATCH(Movies8[[#This Row],[movie_id]], Financials[movie_id],0), MATCH("currency", Financials[#Headers],0))</f>
        <v>INR</v>
      </c>
    </row>
    <row r="28" spans="1:15" x14ac:dyDescent="0.2">
      <c r="A28">
        <v>128</v>
      </c>
      <c r="B28" s="4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INDEX(Financials[], MATCH(Movies8[[#This Row],[movie_id]], Financials[movie_id],0), MATCH("budget", Financials[#Headers],0))</f>
        <v>120</v>
      </c>
      <c r="I28">
        <f>INDEX(Financials[], MATCH(Movies8[[#This Row],[movie_id]], Financials[movie_id],0), MATCH("revenue", Financials[#Headers],0))</f>
        <v>1350</v>
      </c>
      <c r="J28" t="str">
        <f>INDEX(Financials[], MATCH(Movies8[[#This Row],[movie_id]], Financials[movie_id],0), MATCH("unit", Financials[#Headers],0))</f>
        <v>Millions</v>
      </c>
      <c r="K28" t="str">
        <f>INDEX(Financials[], MATCH(Movies8[[#This Row],[movie_id]], Financials[movie_id],0), MATCH("currency", Financials[#Headers],0))</f>
        <v>INR</v>
      </c>
    </row>
    <row r="29" spans="1:15" x14ac:dyDescent="0.2">
      <c r="A29">
        <v>129</v>
      </c>
      <c r="B29" s="4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INDEX(Financials[], MATCH(Movies8[[#This Row],[movie_id]], Financials[movie_id],0), MATCH("budget", Financials[#Headers],0))</f>
        <v>100</v>
      </c>
      <c r="I29">
        <f>INDEX(Financials[], MATCH(Movies8[[#This Row],[movie_id]], Financials[movie_id],0), MATCH("revenue", Financials[#Headers],0))</f>
        <v>410</v>
      </c>
      <c r="J29" t="str">
        <f>INDEX(Financials[], MATCH(Movies8[[#This Row],[movie_id]], Financials[movie_id],0), MATCH("unit", Financials[#Headers],0))</f>
        <v>Millions</v>
      </c>
      <c r="K29" t="str">
        <f>INDEX(Financials[], MATCH(Movies8[[#This Row],[movie_id]], Financials[movie_id],0), MATCH("currency", Financials[#Headers],0))</f>
        <v>INR</v>
      </c>
    </row>
    <row r="30" spans="1:15" x14ac:dyDescent="0.2">
      <c r="A30">
        <v>130</v>
      </c>
      <c r="B30" s="4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INDEX(Financials[], MATCH(Movies8[[#This Row],[movie_id]], Financials[movie_id],0), MATCH("budget", Financials[#Headers],0))</f>
        <v>850</v>
      </c>
      <c r="I30">
        <f>INDEX(Financials[], MATCH(Movies8[[#This Row],[movie_id]], Financials[movie_id],0), MATCH("revenue", Financials[#Headers],0))</f>
        <v>8540</v>
      </c>
      <c r="J30" t="str">
        <f>INDEX(Financials[], MATCH(Movies8[[#This Row],[movie_id]], Financials[movie_id],0), MATCH("unit", Financials[#Headers],0))</f>
        <v>Millions</v>
      </c>
      <c r="K30" t="str">
        <f>INDEX(Financials[], MATCH(Movies8[[#This Row],[movie_id]], Financials[movie_id],0), MATCH("currency", Financials[#Headers],0))</f>
        <v>INR</v>
      </c>
    </row>
    <row r="31" spans="1:15" x14ac:dyDescent="0.2">
      <c r="A31">
        <v>131</v>
      </c>
      <c r="B31" s="4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INDEX(Financials[], MATCH(Movies8[[#This Row],[movie_id]], Financials[movie_id],0), MATCH("budget", Financials[#Headers],0))</f>
        <v>1</v>
      </c>
      <c r="I31">
        <f>INDEX(Financials[], MATCH(Movies8[[#This Row],[movie_id]], Financials[movie_id],0), MATCH("revenue", Financials[#Headers],0))</f>
        <v>5.9</v>
      </c>
      <c r="J31" t="str">
        <f>INDEX(Financials[], MATCH(Movies8[[#This Row],[movie_id]], Financials[movie_id],0), MATCH("unit", Financials[#Headers],0))</f>
        <v>Billions</v>
      </c>
      <c r="K31" t="str">
        <f>INDEX(Financials[], MATCH(Movies8[[#This Row],[movie_id]], Financials[movie_id],0), MATCH("currency", Financials[#Headers],0))</f>
        <v>INR</v>
      </c>
    </row>
    <row r="32" spans="1:15" x14ac:dyDescent="0.2">
      <c r="A32">
        <v>132</v>
      </c>
      <c r="B32" s="4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INDEX(Financials[], MATCH(Movies8[[#This Row],[movie_id]], Financials[movie_id],0), MATCH("budget", Financials[#Headers],0))</f>
        <v>2</v>
      </c>
      <c r="I32">
        <f>INDEX(Financials[], MATCH(Movies8[[#This Row],[movie_id]], Financials[movie_id],0), MATCH("revenue", Financials[#Headers],0))</f>
        <v>3.6</v>
      </c>
      <c r="J32" t="str">
        <f>INDEX(Financials[], MATCH(Movies8[[#This Row],[movie_id]], Financials[movie_id],0), MATCH("unit", Financials[#Headers],0))</f>
        <v>Billions</v>
      </c>
      <c r="K32" t="str">
        <f>INDEX(Financials[], MATCH(Movies8[[#This Row],[movie_id]], Financials[movie_id],0), MATCH("currency", Financials[#Headers],0))</f>
        <v>INR</v>
      </c>
    </row>
    <row r="33" spans="1:11" x14ac:dyDescent="0.2">
      <c r="A33">
        <v>133</v>
      </c>
      <c r="B33" s="4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INDEX(Financials[], MATCH(Movies8[[#This Row],[movie_id]], Financials[movie_id],0), MATCH("budget", Financials[#Headers],0))</f>
        <v>5.5</v>
      </c>
      <c r="I33">
        <f>INDEX(Financials[], MATCH(Movies8[[#This Row],[movie_id]], Financials[movie_id],0), MATCH("revenue", Financials[#Headers],0))</f>
        <v>12</v>
      </c>
      <c r="J33" t="str">
        <f>INDEX(Financials[], MATCH(Movies8[[#This Row],[movie_id]], Financials[movie_id],0), MATCH("unit", Financials[#Headers],0))</f>
        <v>Billions</v>
      </c>
      <c r="K33" t="str">
        <f>INDEX(Financials[], MATCH(Movies8[[#This Row],[movie_id]], Financials[movie_id],0), MATCH("currency", Financials[#Headers],0))</f>
        <v>INR</v>
      </c>
    </row>
    <row r="34" spans="1:11" x14ac:dyDescent="0.2">
      <c r="A34">
        <v>134</v>
      </c>
      <c r="B34" s="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INDEX(Financials[], MATCH(Movies8[[#This Row],[movie_id]], Financials[movie_id],0), MATCH("budget", Financials[#Headers],0))</f>
        <v>1.8</v>
      </c>
      <c r="I34">
        <f>INDEX(Financials[], MATCH(Movies8[[#This Row],[movie_id]], Financials[movie_id],0), MATCH("revenue", Financials[#Headers],0))</f>
        <v>6.5</v>
      </c>
      <c r="J34" t="str">
        <f>INDEX(Financials[], MATCH(Movies8[[#This Row],[movie_id]], Financials[movie_id],0), MATCH("unit", Financials[#Headers],0))</f>
        <v>Billions</v>
      </c>
      <c r="K34" t="str">
        <f>INDEX(Financials[], MATCH(Movies8[[#This Row],[movie_id]], Financials[movie_id],0), MATCH("currency", Financials[#Headers],0))</f>
        <v>INR</v>
      </c>
    </row>
    <row r="35" spans="1:11" x14ac:dyDescent="0.2">
      <c r="A35">
        <v>135</v>
      </c>
      <c r="B35" s="4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INDEX(Financials[], MATCH(Movies8[[#This Row],[movie_id]], Financials[movie_id],0), MATCH("budget", Financials[#Headers],0))</f>
        <v>250</v>
      </c>
      <c r="I35">
        <f>INDEX(Financials[], MATCH(Movies8[[#This Row],[movie_id]], Financials[movie_id],0), MATCH("revenue", Financials[#Headers],0))</f>
        <v>3409</v>
      </c>
      <c r="J35" t="str">
        <f>INDEX(Financials[], MATCH(Movies8[[#This Row],[movie_id]], Financials[movie_id],0), MATCH("unit", Financials[#Headers],0))</f>
        <v>Millions</v>
      </c>
      <c r="K35" t="str">
        <f>INDEX(Financials[], MATCH(Movies8[[#This Row],[movie_id]], Financials[movie_id],0), MATCH("currency", Financials[#Headers],0))</f>
        <v>INR</v>
      </c>
    </row>
    <row r="36" spans="1:11" x14ac:dyDescent="0.2">
      <c r="A36">
        <v>136</v>
      </c>
      <c r="B36" s="4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INDEX(Financials[], MATCH(Movies8[[#This Row],[movie_id]], Financials[movie_id],0), MATCH("budget", Financials[#Headers],0))</f>
        <v>900</v>
      </c>
      <c r="I36">
        <f>INDEX(Financials[], MATCH(Movies8[[#This Row],[movie_id]], Financials[movie_id],0), MATCH("revenue", Financials[#Headers],0))</f>
        <v>11690</v>
      </c>
      <c r="J36" t="str">
        <f>INDEX(Financials[], MATCH(Movies8[[#This Row],[movie_id]], Financials[movie_id],0), MATCH("unit", Financials[#Headers],0))</f>
        <v>Millions</v>
      </c>
      <c r="K36" t="str">
        <f>INDEX(Financials[], MATCH(Movies8[[#This Row],[movie_id]], Financials[movie_id],0), MATCH("currency", Financials[#Headers],0))</f>
        <v>INR</v>
      </c>
    </row>
    <row r="37" spans="1:11" x14ac:dyDescent="0.2">
      <c r="A37">
        <v>137</v>
      </c>
      <c r="B37" s="4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INDEX(Financials[], MATCH(Movies8[[#This Row],[movie_id]], Financials[movie_id],0), MATCH("budget", Financials[#Headers],0))</f>
        <v>216.7</v>
      </c>
      <c r="I37">
        <f>INDEX(Financials[], MATCH(Movies8[[#This Row],[movie_id]], Financials[movie_id],0), MATCH("revenue", Financials[#Headers],0))</f>
        <v>370.6</v>
      </c>
      <c r="J37" t="str">
        <f>INDEX(Financials[], MATCH(Movies8[[#This Row],[movie_id]], Financials[movie_id],0), MATCH("unit", Financials[#Headers],0))</f>
        <v>Millions</v>
      </c>
      <c r="K37" t="str">
        <f>INDEX(Financials[], MATCH(Movies8[[#This Row],[movie_id]], Financials[movie_id],0), MATCH("currency", Financials[#Headers],0))</f>
        <v>USD</v>
      </c>
    </row>
    <row r="38" spans="1:11" x14ac:dyDescent="0.2">
      <c r="A38">
        <v>138</v>
      </c>
      <c r="B38" s="4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INDEX(Financials[], MATCH(Movies8[[#This Row],[movie_id]], Financials[movie_id],0), MATCH("budget", Financials[#Headers],0))</f>
        <v>177</v>
      </c>
      <c r="I38">
        <f>INDEX(Financials[], MATCH(Movies8[[#This Row],[movie_id]], Financials[movie_id],0), MATCH("revenue", Financials[#Headers],0))</f>
        <v>714.4</v>
      </c>
      <c r="J38" t="str">
        <f>INDEX(Financials[], MATCH(Movies8[[#This Row],[movie_id]], Financials[movie_id],0), MATCH("unit", Financials[#Headers],0))</f>
        <v>Millions</v>
      </c>
      <c r="K38" t="str">
        <f>INDEX(Financials[], MATCH(Movies8[[#This Row],[movie_id]], Financials[movie_id],0), MATCH("currency", Financials[#Headers],0))</f>
        <v>USD</v>
      </c>
    </row>
    <row r="39" spans="1:11" x14ac:dyDescent="0.2">
      <c r="A39">
        <v>139</v>
      </c>
      <c r="B39" s="4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INDEX(Financials[], MATCH(Movies8[[#This Row],[movie_id]], Financials[movie_id],0), MATCH("budget", Financials[#Headers],0))</f>
        <v>1.8</v>
      </c>
      <c r="I39">
        <f>INDEX(Financials[], MATCH(Movies8[[#This Row],[movie_id]], Financials[movie_id],0), MATCH("revenue", Financials[#Headers],0))</f>
        <v>3.1</v>
      </c>
      <c r="J39" t="str">
        <f>INDEX(Financials[], MATCH(Movies8[[#This Row],[movie_id]], Financials[movie_id],0), MATCH("unit", Financials[#Headers],0))</f>
        <v>Billions</v>
      </c>
      <c r="K39" t="str">
        <f>INDEX(Financials[], MATCH(Movies8[[#This Row],[movie_id]], Financials[movie_id],0), MATCH("currency", Financials[#Headers],0))</f>
        <v>INR</v>
      </c>
    </row>
    <row r="40" spans="1:11" x14ac:dyDescent="0.2">
      <c r="A40">
        <v>140</v>
      </c>
      <c r="B40" s="4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INDEX(Financials[], MATCH(Movies8[[#This Row],[movie_id]], Financials[movie_id],0), MATCH("budget", Financials[#Headers],0))</f>
        <v>500</v>
      </c>
      <c r="I40">
        <f>INDEX(Financials[], MATCH(Movies8[[#This Row],[movie_id]], Financials[movie_id],0), MATCH("revenue", Financials[#Headers],0))</f>
        <v>950</v>
      </c>
      <c r="J40" t="str">
        <f>INDEX(Financials[], MATCH(Movies8[[#This Row],[movie_id]], Financials[movie_id],0), MATCH("unit", Financials[#Headers],0))</f>
        <v>Millions</v>
      </c>
      <c r="K40" t="str">
        <f>INDEX(Financials[], MATCH(Movies8[[#This Row],[movie_id]], Financials[movie_id],0), MATCH("currency", Financials[#Headers],0))</f>
        <v>INR</v>
      </c>
    </row>
  </sheetData>
  <conditionalFormatting sqref="A2:B40">
    <cfRule type="duplicateValues" dxfId="1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CA6B-ADDD-2543-9645-3E011FD62B67}">
  <dimension ref="A1:K40"/>
  <sheetViews>
    <sheetView tabSelected="1" topLeftCell="G1" zoomScale="175" zoomScaleNormal="175" workbookViewId="0">
      <selection activeCell="M4" sqref="M4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.5" bestFit="1" customWidth="1"/>
    <col min="4" max="4" width="9.1640625" customWidth="1"/>
    <col min="5" max="5" width="13" bestFit="1" customWidth="1"/>
    <col min="6" max="6" width="22.33203125" bestFit="1" customWidth="1"/>
    <col min="7" max="7" width="12.83203125" bestFit="1" customWidth="1"/>
    <col min="8" max="8" width="12.83203125" customWidth="1"/>
    <col min="10" max="10" width="10" customWidth="1"/>
  </cols>
  <sheetData>
    <row r="1" spans="1:11" x14ac:dyDescent="0.2">
      <c r="A1" s="1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>
        <v>101</v>
      </c>
      <c r="B2" s="4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_xlfn.XLOOKUP(Movies9[[#This Row],[movie_id]],Financials[movie_id],Financials[budget],"Not Available",0)</f>
        <v>1</v>
      </c>
      <c r="I2">
        <f>_xlfn.XLOOKUP(Movies9[[#This Row],[movie_id]],Financials[movie_id],Financials[revenue],"Not Available",0)</f>
        <v>12.5</v>
      </c>
      <c r="J2" t="str">
        <f>_xlfn.XLOOKUP(Movies9[[#This Row],[movie_id]],Financials[movie_id],Financials[unit],"Not Available",0)</f>
        <v>Billions</v>
      </c>
      <c r="K2" t="str">
        <f>_xlfn.XLOOKUP(Movies9[[#This Row],[movie_id]],Financials[movie_id],Financials[currency],"Not Available",0)</f>
        <v>INR</v>
      </c>
    </row>
    <row r="3" spans="1:11" x14ac:dyDescent="0.2">
      <c r="A3">
        <v>102</v>
      </c>
      <c r="B3" s="4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_xlfn.XLOOKUP(Movies9[[#This Row],[movie_id]],Financials[movie_id],Financials[budget],"Not Available",0)</f>
        <v>200</v>
      </c>
      <c r="I3">
        <f>_xlfn.XLOOKUP(Movies9[[#This Row],[movie_id]],Financials[movie_id],Financials[revenue],"Not Available",0)</f>
        <v>954.8</v>
      </c>
      <c r="J3" t="str">
        <f>_xlfn.XLOOKUP(Movies9[[#This Row],[movie_id]],Financials[movie_id],Financials[unit],"Not Available",0)</f>
        <v>Millions</v>
      </c>
      <c r="K3" t="str">
        <f>_xlfn.XLOOKUP(Movies9[[#This Row],[movie_id]],Financials[movie_id],Financials[currency],"Not Available",0)</f>
        <v>USD</v>
      </c>
    </row>
    <row r="4" spans="1:11" x14ac:dyDescent="0.2">
      <c r="A4">
        <v>103</v>
      </c>
      <c r="B4" s="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_xlfn.XLOOKUP(Movies9[[#This Row],[movie_id]],Financials[movie_id],Financials[budget],"Not Available",0)</f>
        <v>165</v>
      </c>
      <c r="I4">
        <f>_xlfn.XLOOKUP(Movies9[[#This Row],[movie_id]],Financials[movie_id],Financials[revenue],"Not Available",0)</f>
        <v>644.79999999999995</v>
      </c>
      <c r="J4" t="str">
        <f>_xlfn.XLOOKUP(Movies9[[#This Row],[movie_id]],Financials[movie_id],Financials[unit],"Not Available",0)</f>
        <v>Millions</v>
      </c>
      <c r="K4" t="str">
        <f>_xlfn.XLOOKUP(Movies9[[#This Row],[movie_id]],Financials[movie_id],Financials[currency],"Not Available",0)</f>
        <v>USD</v>
      </c>
    </row>
    <row r="5" spans="1:11" x14ac:dyDescent="0.2">
      <c r="A5">
        <v>104</v>
      </c>
      <c r="B5" s="4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_xlfn.XLOOKUP(Movies9[[#This Row],[movie_id]],Financials[movie_id],Financials[budget],"Not Available",0)</f>
        <v>180</v>
      </c>
      <c r="I5">
        <f>_xlfn.XLOOKUP(Movies9[[#This Row],[movie_id]],Financials[movie_id],Financials[revenue],"Not Available",0)</f>
        <v>854</v>
      </c>
      <c r="J5" t="str">
        <f>_xlfn.XLOOKUP(Movies9[[#This Row],[movie_id]],Financials[movie_id],Financials[unit],"Not Available",0)</f>
        <v>Millions</v>
      </c>
      <c r="K5" t="str">
        <f>_xlfn.XLOOKUP(Movies9[[#This Row],[movie_id]],Financials[movie_id],Financials[currency],"Not Available",0)</f>
        <v>USD</v>
      </c>
    </row>
    <row r="6" spans="1:11" x14ac:dyDescent="0.2">
      <c r="A6">
        <v>105</v>
      </c>
      <c r="B6" s="4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_xlfn.XLOOKUP(Movies9[[#This Row],[movie_id]],Financials[movie_id],Financials[budget],"Not Available",0)</f>
        <v>250</v>
      </c>
      <c r="I6">
        <f>_xlfn.XLOOKUP(Movies9[[#This Row],[movie_id]],Financials[movie_id],Financials[revenue],"Not Available",0)</f>
        <v>670</v>
      </c>
      <c r="J6" t="str">
        <f>_xlfn.XLOOKUP(Movies9[[#This Row],[movie_id]],Financials[movie_id],Financials[unit],"Not Available",0)</f>
        <v>Millions</v>
      </c>
      <c r="K6" t="str">
        <f>_xlfn.XLOOKUP(Movies9[[#This Row],[movie_id]],Financials[movie_id],Financials[currency],"Not Available",0)</f>
        <v>USD</v>
      </c>
    </row>
    <row r="7" spans="1:11" x14ac:dyDescent="0.2">
      <c r="A7">
        <v>106</v>
      </c>
      <c r="B7" s="4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>
        <f>_xlfn.XLOOKUP(Movies9[[#This Row],[movie_id]],Financials[movie_id],Financials[budget],"Not Available",0)</f>
        <v>Not Available</v>
      </c>
      <c r="I7" t="str">
        <f>_xlfn.XLOOKUP(Movies9[[#This Row],[movie_id]],Financials[movie_id],Financials[revenue],"Not Available",0)</f>
        <v>Not Available</v>
      </c>
      <c r="J7" t="str">
        <f>_xlfn.XLOOKUP(Movies9[[#This Row],[movie_id]],Financials[movie_id],Financials[unit],"Not Available",0)</f>
        <v>Not Available</v>
      </c>
      <c r="K7" t="str">
        <f>_xlfn.XLOOKUP(Movies9[[#This Row],[movie_id]],Financials[movie_id],Financials[currency],"Not Available",0)</f>
        <v>Not Available</v>
      </c>
    </row>
    <row r="8" spans="1:11" x14ac:dyDescent="0.2">
      <c r="A8">
        <v>107</v>
      </c>
      <c r="B8" s="4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_xlfn.XLOOKUP(Movies9[[#This Row],[movie_id]],Financials[movie_id],Financials[budget],"Not Available",0)</f>
        <v>400</v>
      </c>
      <c r="I8">
        <f>_xlfn.XLOOKUP(Movies9[[#This Row],[movie_id]],Financials[movie_id],Financials[revenue],"Not Available",0)</f>
        <v>2000</v>
      </c>
      <c r="J8" t="str">
        <f>_xlfn.XLOOKUP(Movies9[[#This Row],[movie_id]],Financials[movie_id],Financials[unit],"Not Available",0)</f>
        <v>Millions</v>
      </c>
      <c r="K8" t="str">
        <f>_xlfn.XLOOKUP(Movies9[[#This Row],[movie_id]],Financials[movie_id],Financials[currency],"Not Available",0)</f>
        <v>INR</v>
      </c>
    </row>
    <row r="9" spans="1:11" x14ac:dyDescent="0.2">
      <c r="A9">
        <v>108</v>
      </c>
      <c r="B9" s="4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_xlfn.XLOOKUP(Movies9[[#This Row],[movie_id]],Financials[movie_id],Financials[budget],"Not Available",0)</f>
        <v>550</v>
      </c>
      <c r="I9">
        <f>_xlfn.XLOOKUP(Movies9[[#This Row],[movie_id]],Financials[movie_id],Financials[revenue],"Not Available",0)</f>
        <v>4000</v>
      </c>
      <c r="J9" t="str">
        <f>_xlfn.XLOOKUP(Movies9[[#This Row],[movie_id]],Financials[movie_id],Financials[unit],"Not Available",0)</f>
        <v>Millions</v>
      </c>
      <c r="K9" t="str">
        <f>_xlfn.XLOOKUP(Movies9[[#This Row],[movie_id]],Financials[movie_id],Financials[currency],"Not Available",0)</f>
        <v>INR</v>
      </c>
    </row>
    <row r="10" spans="1:11" x14ac:dyDescent="0.2">
      <c r="A10">
        <v>109</v>
      </c>
      <c r="B10" s="4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_xlfn.XLOOKUP(Movies9[[#This Row],[movie_id]],Financials[movie_id],Financials[budget],"Not Available",0)</f>
        <v>390</v>
      </c>
      <c r="I10">
        <f>_xlfn.XLOOKUP(Movies9[[#This Row],[movie_id]],Financials[movie_id],Financials[revenue],"Not Available",0)</f>
        <v>1360</v>
      </c>
      <c r="J10" t="str">
        <f>_xlfn.XLOOKUP(Movies9[[#This Row],[movie_id]],Financials[movie_id],Financials[unit],"Not Available",0)</f>
        <v>Millions</v>
      </c>
      <c r="K10" t="str">
        <f>_xlfn.XLOOKUP(Movies9[[#This Row],[movie_id]],Financials[movie_id],Financials[currency],"Not Available",0)</f>
        <v>INR</v>
      </c>
    </row>
    <row r="11" spans="1:11" x14ac:dyDescent="0.2">
      <c r="A11">
        <v>110</v>
      </c>
      <c r="B11" s="4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_xlfn.XLOOKUP(Movies9[[#This Row],[movie_id]],Financials[movie_id],Financials[budget],"Not Available",0)</f>
        <v>1.4</v>
      </c>
      <c r="I11">
        <f>_xlfn.XLOOKUP(Movies9[[#This Row],[movie_id]],Financials[movie_id],Financials[revenue],"Not Available",0)</f>
        <v>3.5</v>
      </c>
      <c r="J11" t="str">
        <f>_xlfn.XLOOKUP(Movies9[[#This Row],[movie_id]],Financials[movie_id],Financials[unit],"Not Available",0)</f>
        <v>Billions</v>
      </c>
      <c r="K11" t="str">
        <f>_xlfn.XLOOKUP(Movies9[[#This Row],[movie_id]],Financials[movie_id],Financials[currency],"Not Available",0)</f>
        <v>INR</v>
      </c>
    </row>
    <row r="12" spans="1:11" x14ac:dyDescent="0.2">
      <c r="A12">
        <v>111</v>
      </c>
      <c r="B12" s="4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_xlfn.XLOOKUP(Movies9[[#This Row],[movie_id]],Financials[movie_id],Financials[budget],"Not Available",0)</f>
        <v>25</v>
      </c>
      <c r="I12">
        <f>_xlfn.XLOOKUP(Movies9[[#This Row],[movie_id]],Financials[movie_id],Financials[revenue],"Not Available",0)</f>
        <v>73.3</v>
      </c>
      <c r="J12" t="str">
        <f>_xlfn.XLOOKUP(Movies9[[#This Row],[movie_id]],Financials[movie_id],Financials[unit],"Not Available",0)</f>
        <v>Millions</v>
      </c>
      <c r="K12" t="str">
        <f>_xlfn.XLOOKUP(Movies9[[#This Row],[movie_id]],Financials[movie_id],Financials[currency],"Not Available",0)</f>
        <v>USD</v>
      </c>
    </row>
    <row r="13" spans="1:11" x14ac:dyDescent="0.2">
      <c r="A13">
        <v>112</v>
      </c>
      <c r="B13" s="4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>
        <f>_xlfn.XLOOKUP(Movies9[[#This Row],[movie_id]],Financials[movie_id],Financials[budget],"Not Available",0)</f>
        <v>Not Available</v>
      </c>
      <c r="I13" t="str">
        <f>_xlfn.XLOOKUP(Movies9[[#This Row],[movie_id]],Financials[movie_id],Financials[revenue],"Not Available",0)</f>
        <v>Not Available</v>
      </c>
      <c r="J13" t="str">
        <f>_xlfn.XLOOKUP(Movies9[[#This Row],[movie_id]],Financials[movie_id],Financials[unit],"Not Available",0)</f>
        <v>Not Available</v>
      </c>
      <c r="K13" t="str">
        <f>_xlfn.XLOOKUP(Movies9[[#This Row],[movie_id]],Financials[movie_id],Financials[currency],"Not Available",0)</f>
        <v>Not Available</v>
      </c>
    </row>
    <row r="14" spans="1:11" x14ac:dyDescent="0.2">
      <c r="A14">
        <v>113</v>
      </c>
      <c r="B14" s="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_xlfn.XLOOKUP(Movies9[[#This Row],[movie_id]],Financials[movie_id],Financials[budget],"Not Available",0)</f>
        <v>165</v>
      </c>
      <c r="I14">
        <f>_xlfn.XLOOKUP(Movies9[[#This Row],[movie_id]],Financials[movie_id],Financials[revenue],"Not Available",0)</f>
        <v>701.8</v>
      </c>
      <c r="J14" t="str">
        <f>_xlfn.XLOOKUP(Movies9[[#This Row],[movie_id]],Financials[movie_id],Financials[unit],"Not Available",0)</f>
        <v>Millions</v>
      </c>
      <c r="K14" t="str">
        <f>_xlfn.XLOOKUP(Movies9[[#This Row],[movie_id]],Financials[movie_id],Financials[currency],"Not Available",0)</f>
        <v>USD</v>
      </c>
    </row>
    <row r="15" spans="1:11" x14ac:dyDescent="0.2">
      <c r="A15">
        <v>115</v>
      </c>
      <c r="B15" s="4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_xlfn.XLOOKUP(Movies9[[#This Row],[movie_id]],Financials[movie_id],Financials[budget],"Not Available",0)</f>
        <v>55</v>
      </c>
      <c r="I15">
        <f>_xlfn.XLOOKUP(Movies9[[#This Row],[movie_id]],Financials[movie_id],Financials[revenue],"Not Available",0)</f>
        <v>307.10000000000002</v>
      </c>
      <c r="J15" t="str">
        <f>_xlfn.XLOOKUP(Movies9[[#This Row],[movie_id]],Financials[movie_id],Financials[unit],"Not Available",0)</f>
        <v>Millions</v>
      </c>
      <c r="K15" t="str">
        <f>_xlfn.XLOOKUP(Movies9[[#This Row],[movie_id]],Financials[movie_id],Financials[currency],"Not Available",0)</f>
        <v>USD</v>
      </c>
    </row>
    <row r="16" spans="1:11" x14ac:dyDescent="0.2">
      <c r="A16">
        <v>116</v>
      </c>
      <c r="B16" s="4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_xlfn.XLOOKUP(Movies9[[#This Row],[movie_id]],Financials[movie_id],Financials[budget],"Not Available",0)</f>
        <v>103</v>
      </c>
      <c r="I16">
        <f>_xlfn.XLOOKUP(Movies9[[#This Row],[movie_id]],Financials[movie_id],Financials[revenue],"Not Available",0)</f>
        <v>460.5</v>
      </c>
      <c r="J16" t="str">
        <f>_xlfn.XLOOKUP(Movies9[[#This Row],[movie_id]],Financials[movie_id],Financials[unit],"Not Available",0)</f>
        <v>Millions</v>
      </c>
      <c r="K16" t="str">
        <f>_xlfn.XLOOKUP(Movies9[[#This Row],[movie_id]],Financials[movie_id],Financials[currency],"Not Available",0)</f>
        <v>USD</v>
      </c>
    </row>
    <row r="17" spans="1:11" x14ac:dyDescent="0.2">
      <c r="A17">
        <v>117</v>
      </c>
      <c r="B17" s="4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_xlfn.XLOOKUP(Movies9[[#This Row],[movie_id]],Financials[movie_id],Financials[budget],"Not Available",0)</f>
        <v>200</v>
      </c>
      <c r="I17">
        <f>_xlfn.XLOOKUP(Movies9[[#This Row],[movie_id]],Financials[movie_id],Financials[revenue],"Not Available",0)</f>
        <v>2202</v>
      </c>
      <c r="J17" t="str">
        <f>_xlfn.XLOOKUP(Movies9[[#This Row],[movie_id]],Financials[movie_id],Financials[unit],"Not Available",0)</f>
        <v>Millions</v>
      </c>
      <c r="K17" t="str">
        <f>_xlfn.XLOOKUP(Movies9[[#This Row],[movie_id]],Financials[movie_id],Financials[currency],"Not Available",0)</f>
        <v>USD</v>
      </c>
    </row>
    <row r="18" spans="1:11" x14ac:dyDescent="0.2">
      <c r="A18">
        <v>118</v>
      </c>
      <c r="B18" s="4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_xlfn.XLOOKUP(Movies9[[#This Row],[movie_id]],Financials[movie_id],Financials[budget],"Not Available",0)</f>
        <v>3.18</v>
      </c>
      <c r="I18">
        <f>_xlfn.XLOOKUP(Movies9[[#This Row],[movie_id]],Financials[movie_id],Financials[revenue],"Not Available",0)</f>
        <v>3.3</v>
      </c>
      <c r="J18" t="str">
        <f>_xlfn.XLOOKUP(Movies9[[#This Row],[movie_id]],Financials[movie_id],Financials[unit],"Not Available",0)</f>
        <v>Millions</v>
      </c>
      <c r="K18" t="str">
        <f>_xlfn.XLOOKUP(Movies9[[#This Row],[movie_id]],Financials[movie_id],Financials[currency],"Not Available",0)</f>
        <v>USD</v>
      </c>
    </row>
    <row r="19" spans="1:11" x14ac:dyDescent="0.2">
      <c r="A19">
        <v>119</v>
      </c>
      <c r="B19" s="4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_xlfn.XLOOKUP(Movies9[[#This Row],[movie_id]],Financials[movie_id],Financials[budget],"Not Available",0)</f>
        <v>237</v>
      </c>
      <c r="I19">
        <f>_xlfn.XLOOKUP(Movies9[[#This Row],[movie_id]],Financials[movie_id],Financials[revenue],"Not Available",0)</f>
        <v>2847</v>
      </c>
      <c r="J19" t="str">
        <f>_xlfn.XLOOKUP(Movies9[[#This Row],[movie_id]],Financials[movie_id],Financials[unit],"Not Available",0)</f>
        <v>Millions</v>
      </c>
      <c r="K19" t="str">
        <f>_xlfn.XLOOKUP(Movies9[[#This Row],[movie_id]],Financials[movie_id],Financials[currency],"Not Available",0)</f>
        <v>USD</v>
      </c>
    </row>
    <row r="20" spans="1:11" x14ac:dyDescent="0.2">
      <c r="A20">
        <v>120</v>
      </c>
      <c r="B20" s="4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_xlfn.XLOOKUP(Movies9[[#This Row],[movie_id]],Financials[movie_id],Financials[budget],"Not Available",0)</f>
        <v>7.2</v>
      </c>
      <c r="I20">
        <f>_xlfn.XLOOKUP(Movies9[[#This Row],[movie_id]],Financials[movie_id],Financials[revenue],"Not Available",0)</f>
        <v>291</v>
      </c>
      <c r="J20" t="str">
        <f>_xlfn.XLOOKUP(Movies9[[#This Row],[movie_id]],Financials[movie_id],Financials[unit],"Not Available",0)</f>
        <v>Millions</v>
      </c>
      <c r="K20" t="str">
        <f>_xlfn.XLOOKUP(Movies9[[#This Row],[movie_id]],Financials[movie_id],Financials[currency],"Not Available",0)</f>
        <v>USD</v>
      </c>
    </row>
    <row r="21" spans="1:11" x14ac:dyDescent="0.2">
      <c r="A21">
        <v>121</v>
      </c>
      <c r="B21" s="4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_xlfn.XLOOKUP(Movies9[[#This Row],[movie_id]],Financials[movie_id],Financials[budget],"Not Available",0)</f>
        <v>185</v>
      </c>
      <c r="I21">
        <f>_xlfn.XLOOKUP(Movies9[[#This Row],[movie_id]],Financials[movie_id],Financials[revenue],"Not Available",0)</f>
        <v>1006</v>
      </c>
      <c r="J21" t="str">
        <f>_xlfn.XLOOKUP(Movies9[[#This Row],[movie_id]],Financials[movie_id],Financials[unit],"Not Available",0)</f>
        <v>Millions</v>
      </c>
      <c r="K21" t="str">
        <f>_xlfn.XLOOKUP(Movies9[[#This Row],[movie_id]],Financials[movie_id],Financials[currency],"Not Available",0)</f>
        <v>USD</v>
      </c>
    </row>
    <row r="22" spans="1:11" x14ac:dyDescent="0.2">
      <c r="A22">
        <v>122</v>
      </c>
      <c r="B22" s="4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_xlfn.XLOOKUP(Movies9[[#This Row],[movie_id]],Financials[movie_id],Financials[budget],"Not Available",0)</f>
        <v>22</v>
      </c>
      <c r="I22">
        <f>_xlfn.XLOOKUP(Movies9[[#This Row],[movie_id]],Financials[movie_id],Financials[revenue],"Not Available",0)</f>
        <v>322.2</v>
      </c>
      <c r="J22" t="str">
        <f>_xlfn.XLOOKUP(Movies9[[#This Row],[movie_id]],Financials[movie_id],Financials[unit],"Not Available",0)</f>
        <v>Millions</v>
      </c>
      <c r="K22" t="str">
        <f>_xlfn.XLOOKUP(Movies9[[#This Row],[movie_id]],Financials[movie_id],Financials[currency],"Not Available",0)</f>
        <v>USD</v>
      </c>
    </row>
    <row r="23" spans="1:11" x14ac:dyDescent="0.2">
      <c r="A23">
        <v>123</v>
      </c>
      <c r="B23" s="4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_xlfn.XLOOKUP(Movies9[[#This Row],[movie_id]],Financials[movie_id],Financials[budget],"Not Available",0)</f>
        <v>63</v>
      </c>
      <c r="I23">
        <f>_xlfn.XLOOKUP(Movies9[[#This Row],[movie_id]],Financials[movie_id],Financials[revenue],"Not Available",0)</f>
        <v>1046</v>
      </c>
      <c r="J23" t="str">
        <f>_xlfn.XLOOKUP(Movies9[[#This Row],[movie_id]],Financials[movie_id],Financials[unit],"Not Available",0)</f>
        <v>Millions</v>
      </c>
      <c r="K23" t="str">
        <f>_xlfn.XLOOKUP(Movies9[[#This Row],[movie_id]],Financials[movie_id],Financials[currency],"Not Available",0)</f>
        <v>USD</v>
      </c>
    </row>
    <row r="24" spans="1:11" x14ac:dyDescent="0.2">
      <c r="A24">
        <v>124</v>
      </c>
      <c r="B24" s="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_xlfn.XLOOKUP(Movies9[[#This Row],[movie_id]],Financials[movie_id],Financials[budget],"Not Available",0)</f>
        <v>15.5</v>
      </c>
      <c r="I24">
        <f>_xlfn.XLOOKUP(Movies9[[#This Row],[movie_id]],Financials[movie_id],Financials[revenue],"Not Available",0)</f>
        <v>263.10000000000002</v>
      </c>
      <c r="J24" t="str">
        <f>_xlfn.XLOOKUP(Movies9[[#This Row],[movie_id]],Financials[movie_id],Financials[unit],"Not Available",0)</f>
        <v>Millions</v>
      </c>
      <c r="K24" t="str">
        <f>_xlfn.XLOOKUP(Movies9[[#This Row],[movie_id]],Financials[movie_id],Financials[currency],"Not Available",0)</f>
        <v>USD</v>
      </c>
    </row>
    <row r="25" spans="1:11" x14ac:dyDescent="0.2">
      <c r="A25">
        <v>125</v>
      </c>
      <c r="B25" s="4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_xlfn.XLOOKUP(Movies9[[#This Row],[movie_id]],Financials[movie_id],Financials[budget],"Not Available",0)</f>
        <v>400</v>
      </c>
      <c r="I25">
        <f>_xlfn.XLOOKUP(Movies9[[#This Row],[movie_id]],Financials[movie_id],Financials[revenue],"Not Available",0)</f>
        <v>2798</v>
      </c>
      <c r="J25" t="str">
        <f>_xlfn.XLOOKUP(Movies9[[#This Row],[movie_id]],Financials[movie_id],Financials[unit],"Not Available",0)</f>
        <v>Millions</v>
      </c>
      <c r="K25" t="str">
        <f>_xlfn.XLOOKUP(Movies9[[#This Row],[movie_id]],Financials[movie_id],Financials[currency],"Not Available",0)</f>
        <v>USD</v>
      </c>
    </row>
    <row r="26" spans="1:11" x14ac:dyDescent="0.2">
      <c r="A26">
        <v>126</v>
      </c>
      <c r="B26" s="4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_xlfn.XLOOKUP(Movies9[[#This Row],[movie_id]],Financials[movie_id],Financials[budget],"Not Available",0)</f>
        <v>400</v>
      </c>
      <c r="I26">
        <f>_xlfn.XLOOKUP(Movies9[[#This Row],[movie_id]],Financials[movie_id],Financials[revenue],"Not Available",0)</f>
        <v>2048</v>
      </c>
      <c r="J26" t="str">
        <f>_xlfn.XLOOKUP(Movies9[[#This Row],[movie_id]],Financials[movie_id],Financials[unit],"Not Available",0)</f>
        <v>Millions</v>
      </c>
      <c r="K26" t="str">
        <f>_xlfn.XLOOKUP(Movies9[[#This Row],[movie_id]],Financials[movie_id],Financials[currency],"Not Available",0)</f>
        <v>USD</v>
      </c>
    </row>
    <row r="27" spans="1:11" x14ac:dyDescent="0.2">
      <c r="A27">
        <v>127</v>
      </c>
      <c r="B27" s="4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_xlfn.XLOOKUP(Movies9[[#This Row],[movie_id]],Financials[movie_id],Financials[budget],"Not Available",0)</f>
        <v>70</v>
      </c>
      <c r="I27">
        <f>_xlfn.XLOOKUP(Movies9[[#This Row],[movie_id]],Financials[movie_id],Financials[revenue],"Not Available",0)</f>
        <v>100</v>
      </c>
      <c r="J27" t="str">
        <f>_xlfn.XLOOKUP(Movies9[[#This Row],[movie_id]],Financials[movie_id],Financials[unit],"Not Available",0)</f>
        <v>Millions</v>
      </c>
      <c r="K27" t="str">
        <f>_xlfn.XLOOKUP(Movies9[[#This Row],[movie_id]],Financials[movie_id],Financials[currency],"Not Available",0)</f>
        <v>INR</v>
      </c>
    </row>
    <row r="28" spans="1:11" x14ac:dyDescent="0.2">
      <c r="A28">
        <v>128</v>
      </c>
      <c r="B28" s="4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_xlfn.XLOOKUP(Movies9[[#This Row],[movie_id]],Financials[movie_id],Financials[budget],"Not Available",0)</f>
        <v>120</v>
      </c>
      <c r="I28">
        <f>_xlfn.XLOOKUP(Movies9[[#This Row],[movie_id]],Financials[movie_id],Financials[revenue],"Not Available",0)</f>
        <v>1350</v>
      </c>
      <c r="J28" t="str">
        <f>_xlfn.XLOOKUP(Movies9[[#This Row],[movie_id]],Financials[movie_id],Financials[unit],"Not Available",0)</f>
        <v>Millions</v>
      </c>
      <c r="K28" t="str">
        <f>_xlfn.XLOOKUP(Movies9[[#This Row],[movie_id]],Financials[movie_id],Financials[currency],"Not Available",0)</f>
        <v>INR</v>
      </c>
    </row>
    <row r="29" spans="1:11" x14ac:dyDescent="0.2">
      <c r="A29">
        <v>129</v>
      </c>
      <c r="B29" s="4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_xlfn.XLOOKUP(Movies9[[#This Row],[movie_id]],Financials[movie_id],Financials[budget],"Not Available",0)</f>
        <v>100</v>
      </c>
      <c r="I29">
        <f>_xlfn.XLOOKUP(Movies9[[#This Row],[movie_id]],Financials[movie_id],Financials[revenue],"Not Available",0)</f>
        <v>410</v>
      </c>
      <c r="J29" t="str">
        <f>_xlfn.XLOOKUP(Movies9[[#This Row],[movie_id]],Financials[movie_id],Financials[unit],"Not Available",0)</f>
        <v>Millions</v>
      </c>
      <c r="K29" t="str">
        <f>_xlfn.XLOOKUP(Movies9[[#This Row],[movie_id]],Financials[movie_id],Financials[currency],"Not Available",0)</f>
        <v>INR</v>
      </c>
    </row>
    <row r="30" spans="1:11" x14ac:dyDescent="0.2">
      <c r="A30">
        <v>130</v>
      </c>
      <c r="B30" s="4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_xlfn.XLOOKUP(Movies9[[#This Row],[movie_id]],Financials[movie_id],Financials[budget],"Not Available",0)</f>
        <v>850</v>
      </c>
      <c r="I30">
        <f>_xlfn.XLOOKUP(Movies9[[#This Row],[movie_id]],Financials[movie_id],Financials[revenue],"Not Available",0)</f>
        <v>8540</v>
      </c>
      <c r="J30" t="str">
        <f>_xlfn.XLOOKUP(Movies9[[#This Row],[movie_id]],Financials[movie_id],Financials[unit],"Not Available",0)</f>
        <v>Millions</v>
      </c>
      <c r="K30" t="str">
        <f>_xlfn.XLOOKUP(Movies9[[#This Row],[movie_id]],Financials[movie_id],Financials[currency],"Not Available",0)</f>
        <v>INR</v>
      </c>
    </row>
    <row r="31" spans="1:11" x14ac:dyDescent="0.2">
      <c r="A31">
        <v>131</v>
      </c>
      <c r="B31" s="4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_xlfn.XLOOKUP(Movies9[[#This Row],[movie_id]],Financials[movie_id],Financials[budget],"Not Available",0)</f>
        <v>1</v>
      </c>
      <c r="I31">
        <f>_xlfn.XLOOKUP(Movies9[[#This Row],[movie_id]],Financials[movie_id],Financials[revenue],"Not Available",0)</f>
        <v>5.9</v>
      </c>
      <c r="J31" t="str">
        <f>_xlfn.XLOOKUP(Movies9[[#This Row],[movie_id]],Financials[movie_id],Financials[unit],"Not Available",0)</f>
        <v>Billions</v>
      </c>
      <c r="K31" t="str">
        <f>_xlfn.XLOOKUP(Movies9[[#This Row],[movie_id]],Financials[movie_id],Financials[currency],"Not Available",0)</f>
        <v>INR</v>
      </c>
    </row>
    <row r="32" spans="1:11" x14ac:dyDescent="0.2">
      <c r="A32">
        <v>132</v>
      </c>
      <c r="B32" s="4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_xlfn.XLOOKUP(Movies9[[#This Row],[movie_id]],Financials[movie_id],Financials[budget],"Not Available",0)</f>
        <v>2</v>
      </c>
      <c r="I32">
        <f>_xlfn.XLOOKUP(Movies9[[#This Row],[movie_id]],Financials[movie_id],Financials[revenue],"Not Available",0)</f>
        <v>3.6</v>
      </c>
      <c r="J32" t="str">
        <f>_xlfn.XLOOKUP(Movies9[[#This Row],[movie_id]],Financials[movie_id],Financials[unit],"Not Available",0)</f>
        <v>Billions</v>
      </c>
      <c r="K32" t="str">
        <f>_xlfn.XLOOKUP(Movies9[[#This Row],[movie_id]],Financials[movie_id],Financials[currency],"Not Available",0)</f>
        <v>INR</v>
      </c>
    </row>
    <row r="33" spans="1:11" x14ac:dyDescent="0.2">
      <c r="A33">
        <v>133</v>
      </c>
      <c r="B33" s="4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_xlfn.XLOOKUP(Movies9[[#This Row],[movie_id]],Financials[movie_id],Financials[budget],"Not Available",0)</f>
        <v>5.5</v>
      </c>
      <c r="I33">
        <f>_xlfn.XLOOKUP(Movies9[[#This Row],[movie_id]],Financials[movie_id],Financials[revenue],"Not Available",0)</f>
        <v>12</v>
      </c>
      <c r="J33" t="str">
        <f>_xlfn.XLOOKUP(Movies9[[#This Row],[movie_id]],Financials[movie_id],Financials[unit],"Not Available",0)</f>
        <v>Billions</v>
      </c>
      <c r="K33" t="str">
        <f>_xlfn.XLOOKUP(Movies9[[#This Row],[movie_id]],Financials[movie_id],Financials[currency],"Not Available",0)</f>
        <v>INR</v>
      </c>
    </row>
    <row r="34" spans="1:11" x14ac:dyDescent="0.2">
      <c r="A34">
        <v>134</v>
      </c>
      <c r="B34" s="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_xlfn.XLOOKUP(Movies9[[#This Row],[movie_id]],Financials[movie_id],Financials[budget],"Not Available",0)</f>
        <v>1.8</v>
      </c>
      <c r="I34">
        <f>_xlfn.XLOOKUP(Movies9[[#This Row],[movie_id]],Financials[movie_id],Financials[revenue],"Not Available",0)</f>
        <v>6.5</v>
      </c>
      <c r="J34" t="str">
        <f>_xlfn.XLOOKUP(Movies9[[#This Row],[movie_id]],Financials[movie_id],Financials[unit],"Not Available",0)</f>
        <v>Billions</v>
      </c>
      <c r="K34" t="str">
        <f>_xlfn.XLOOKUP(Movies9[[#This Row],[movie_id]],Financials[movie_id],Financials[currency],"Not Available",0)</f>
        <v>INR</v>
      </c>
    </row>
    <row r="35" spans="1:11" x14ac:dyDescent="0.2">
      <c r="A35">
        <v>135</v>
      </c>
      <c r="B35" s="4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_xlfn.XLOOKUP(Movies9[[#This Row],[movie_id]],Financials[movie_id],Financials[budget],"Not Available",0)</f>
        <v>250</v>
      </c>
      <c r="I35">
        <f>_xlfn.XLOOKUP(Movies9[[#This Row],[movie_id]],Financials[movie_id],Financials[revenue],"Not Available",0)</f>
        <v>3409</v>
      </c>
      <c r="J35" t="str">
        <f>_xlfn.XLOOKUP(Movies9[[#This Row],[movie_id]],Financials[movie_id],Financials[unit],"Not Available",0)</f>
        <v>Millions</v>
      </c>
      <c r="K35" t="str">
        <f>_xlfn.XLOOKUP(Movies9[[#This Row],[movie_id]],Financials[movie_id],Financials[currency],"Not Available",0)</f>
        <v>INR</v>
      </c>
    </row>
    <row r="36" spans="1:11" x14ac:dyDescent="0.2">
      <c r="A36">
        <v>136</v>
      </c>
      <c r="B36" s="4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_xlfn.XLOOKUP(Movies9[[#This Row],[movie_id]],Financials[movie_id],Financials[budget],"Not Available",0)</f>
        <v>900</v>
      </c>
      <c r="I36">
        <f>_xlfn.XLOOKUP(Movies9[[#This Row],[movie_id]],Financials[movie_id],Financials[revenue],"Not Available",0)</f>
        <v>11690</v>
      </c>
      <c r="J36" t="str">
        <f>_xlfn.XLOOKUP(Movies9[[#This Row],[movie_id]],Financials[movie_id],Financials[unit],"Not Available",0)</f>
        <v>Millions</v>
      </c>
      <c r="K36" t="str">
        <f>_xlfn.XLOOKUP(Movies9[[#This Row],[movie_id]],Financials[movie_id],Financials[currency],"Not Available",0)</f>
        <v>INR</v>
      </c>
    </row>
    <row r="37" spans="1:11" x14ac:dyDescent="0.2">
      <c r="A37">
        <v>137</v>
      </c>
      <c r="B37" s="4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_xlfn.XLOOKUP(Movies9[[#This Row],[movie_id]],Financials[movie_id],Financials[budget],"Not Available",0)</f>
        <v>216.7</v>
      </c>
      <c r="I37">
        <f>_xlfn.XLOOKUP(Movies9[[#This Row],[movie_id]],Financials[movie_id],Financials[revenue],"Not Available",0)</f>
        <v>370.6</v>
      </c>
      <c r="J37" t="str">
        <f>_xlfn.XLOOKUP(Movies9[[#This Row],[movie_id]],Financials[movie_id],Financials[unit],"Not Available",0)</f>
        <v>Millions</v>
      </c>
      <c r="K37" t="str">
        <f>_xlfn.XLOOKUP(Movies9[[#This Row],[movie_id]],Financials[movie_id],Financials[currency],"Not Available",0)</f>
        <v>USD</v>
      </c>
    </row>
    <row r="38" spans="1:11" x14ac:dyDescent="0.2">
      <c r="A38">
        <v>138</v>
      </c>
      <c r="B38" s="4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_xlfn.XLOOKUP(Movies9[[#This Row],[movie_id]],Financials[movie_id],Financials[budget],"Not Available",0)</f>
        <v>177</v>
      </c>
      <c r="I38">
        <f>_xlfn.XLOOKUP(Movies9[[#This Row],[movie_id]],Financials[movie_id],Financials[revenue],"Not Available",0)</f>
        <v>714.4</v>
      </c>
      <c r="J38" t="str">
        <f>_xlfn.XLOOKUP(Movies9[[#This Row],[movie_id]],Financials[movie_id],Financials[unit],"Not Available",0)</f>
        <v>Millions</v>
      </c>
      <c r="K38" t="str">
        <f>_xlfn.XLOOKUP(Movies9[[#This Row],[movie_id]],Financials[movie_id],Financials[currency],"Not Available",0)</f>
        <v>USD</v>
      </c>
    </row>
    <row r="39" spans="1:11" x14ac:dyDescent="0.2">
      <c r="A39">
        <v>139</v>
      </c>
      <c r="B39" s="4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_xlfn.XLOOKUP(Movies9[[#This Row],[movie_id]],Financials[movie_id],Financials[budget],"Not Available",0)</f>
        <v>1.8</v>
      </c>
      <c r="I39">
        <f>_xlfn.XLOOKUP(Movies9[[#This Row],[movie_id]],Financials[movie_id],Financials[revenue],"Not Available",0)</f>
        <v>3.1</v>
      </c>
      <c r="J39" t="str">
        <f>_xlfn.XLOOKUP(Movies9[[#This Row],[movie_id]],Financials[movie_id],Financials[unit],"Not Available",0)</f>
        <v>Billions</v>
      </c>
      <c r="K39" t="str">
        <f>_xlfn.XLOOKUP(Movies9[[#This Row],[movie_id]],Financials[movie_id],Financials[currency],"Not Available",0)</f>
        <v>INR</v>
      </c>
    </row>
    <row r="40" spans="1:11" x14ac:dyDescent="0.2">
      <c r="A40">
        <v>140</v>
      </c>
      <c r="B40" s="4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_xlfn.XLOOKUP(Movies9[[#This Row],[movie_id]],Financials[movie_id],Financials[budget],"Not Available",0)</f>
        <v>500</v>
      </c>
      <c r="I40">
        <f>_xlfn.XLOOKUP(Movies9[[#This Row],[movie_id]],Financials[movie_id],Financials[revenue],"Not Available",0)</f>
        <v>950</v>
      </c>
      <c r="J40" t="str">
        <f>_xlfn.XLOOKUP(Movies9[[#This Row],[movie_id]],Financials[movie_id],Financials[unit],"Not Available",0)</f>
        <v>Millions</v>
      </c>
      <c r="K40" t="str">
        <f>_xlfn.XLOOKUP(Movies9[[#This Row],[movie_id]],Financials[movie_id],Financials[currency],"Not Available",0)</f>
        <v>INR</v>
      </c>
    </row>
  </sheetData>
  <conditionalFormatting sqref="A2:B40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8" zoomScale="160" zoomScaleNormal="160" workbookViewId="0">
      <selection activeCell="B10" sqref="B10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7E66-2F8C-CF46-8BF7-71C126C51AA4}">
  <dimension ref="A1:G5"/>
  <sheetViews>
    <sheetView workbookViewId="0">
      <selection activeCell="E6" sqref="E6"/>
    </sheetView>
  </sheetViews>
  <sheetFormatPr baseColWidth="10" defaultRowHeight="15" x14ac:dyDescent="0.2"/>
  <sheetData>
    <row r="1" spans="1:7" x14ac:dyDescent="0.2">
      <c r="A1" t="s">
        <v>157</v>
      </c>
      <c r="B1" t="s">
        <v>158</v>
      </c>
    </row>
    <row r="2" spans="1:7" x14ac:dyDescent="0.2">
      <c r="A2" t="s">
        <v>159</v>
      </c>
      <c r="B2">
        <v>20</v>
      </c>
      <c r="E2" t="s">
        <v>163</v>
      </c>
      <c r="F2" t="str">
        <f>INDEX(Food[], 2, 1)</f>
        <v>burger</v>
      </c>
    </row>
    <row r="3" spans="1:7" x14ac:dyDescent="0.2">
      <c r="A3" t="s">
        <v>160</v>
      </c>
      <c r="B3">
        <v>15</v>
      </c>
      <c r="E3" t="s">
        <v>164</v>
      </c>
      <c r="F3">
        <f>MATCH("dumplings", Food[Item], 0)</f>
        <v>3</v>
      </c>
      <c r="G3" t="s">
        <v>166</v>
      </c>
    </row>
    <row r="4" spans="1:7" x14ac:dyDescent="0.2">
      <c r="A4" t="s">
        <v>161</v>
      </c>
      <c r="B4">
        <v>13</v>
      </c>
      <c r="F4">
        <f>MATCH("price", Food[#Headers])</f>
        <v>2</v>
      </c>
      <c r="G4" t="s">
        <v>165</v>
      </c>
    </row>
    <row r="5" spans="1:7" x14ac:dyDescent="0.2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movies</vt:lpstr>
      <vt:lpstr>movies2</vt:lpstr>
      <vt:lpstr>movies3</vt:lpstr>
      <vt:lpstr>financials</vt:lpstr>
      <vt:lpstr>actors</vt:lpstr>
      <vt:lpstr>movie_actor</vt:lpstr>
      <vt:lpstr>languages</vt:lpstr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Lakshika Josephine Paiva</cp:lastModifiedBy>
  <dcterms:created xsi:type="dcterms:W3CDTF">2015-06-05T18:17:20Z</dcterms:created>
  <dcterms:modified xsi:type="dcterms:W3CDTF">2024-03-04T05:05:40Z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