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Project - Copy\"/>
    </mc:Choice>
  </mc:AlternateContent>
  <xr:revisionPtr revIDLastSave="0" documentId="13_ncr:1_{40C3E62D-F8D7-432A-BF5E-BE6BF4D46FE0}" xr6:coauthVersionLast="47" xr6:coauthVersionMax="47" xr10:uidLastSave="{00000000-0000-0000-0000-000000000000}"/>
  <bookViews>
    <workbookView xWindow="-110" yWindow="-110" windowWidth="19420" windowHeight="11020" tabRatio="839" activeTab="4" xr2:uid="{00000000-000D-0000-FFFF-FFFF00000000}"/>
  </bookViews>
  <sheets>
    <sheet name="Anitha rides " sheetId="4" r:id="rId1"/>
    <sheet name="lolli chart Data" sheetId="8" r:id="rId2"/>
    <sheet name="lolli chart" sheetId="11" r:id="rId3"/>
    <sheet name="Bubble chart data" sheetId="27" r:id="rId4"/>
    <sheet name="Bubble chart " sheetId="28" r:id="rId5"/>
  </sheets>
  <definedNames>
    <definedName name="_xlnm._FilterDatabase" localSheetId="0" hidden="1">'Anitha rides '!$A$1:$H$78</definedName>
    <definedName name="_xlnm._FilterDatabase" localSheetId="1" hidden="1">'lolli chart Data'!$A$1:$J$78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7" l="1"/>
  <c r="I14" i="27"/>
  <c r="H14" i="27"/>
  <c r="G14" i="27"/>
  <c r="F14" i="27"/>
  <c r="E14" i="27"/>
  <c r="D14" i="27"/>
  <c r="C14" i="27"/>
  <c r="B14" i="2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2" i="4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3" i="8"/>
  <c r="A4" i="8"/>
  <c r="A5" i="8"/>
  <c r="A6" i="8"/>
  <c r="A7" i="8"/>
  <c r="A8" i="8"/>
  <c r="A2" i="8"/>
  <c r="O4" i="8"/>
  <c r="O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</calcChain>
</file>

<file path=xl/sharedStrings.xml><?xml version="1.0" encoding="utf-8"?>
<sst xmlns="http://schemas.openxmlformats.org/spreadsheetml/2006/main" count="293" uniqueCount="28">
  <si>
    <t>Distance (Km)</t>
  </si>
  <si>
    <t>SL/PS (Km/H)</t>
  </si>
  <si>
    <t>Speed</t>
  </si>
  <si>
    <t>ZipCode</t>
  </si>
  <si>
    <t>Risk Value</t>
  </si>
  <si>
    <t>Over Speed</t>
  </si>
  <si>
    <t>Mobile Use</t>
  </si>
  <si>
    <t>Sudden Braking</t>
  </si>
  <si>
    <t>Caution</t>
  </si>
  <si>
    <t>Curve</t>
  </si>
  <si>
    <t>Intersection</t>
  </si>
  <si>
    <t>Pedestrian Crossing</t>
  </si>
  <si>
    <t>School</t>
  </si>
  <si>
    <t>Amber</t>
  </si>
  <si>
    <t>Red</t>
  </si>
  <si>
    <t>Alert Severity</t>
  </si>
  <si>
    <t>Alert Name</t>
  </si>
  <si>
    <t xml:space="preserve">Time </t>
  </si>
  <si>
    <t xml:space="preserve"> - </t>
  </si>
  <si>
    <t>Risk</t>
  </si>
  <si>
    <t>Red risk</t>
  </si>
  <si>
    <t>Amber risk</t>
  </si>
  <si>
    <t>Red risk count</t>
  </si>
  <si>
    <t>Amber risk count</t>
  </si>
  <si>
    <t>Red Alert id</t>
  </si>
  <si>
    <t>Force Acceleration</t>
  </si>
  <si>
    <t>Custom Speed</t>
  </si>
  <si>
    <t>P-Speed/S-Limit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</si>
</sst>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19191A"/>
      <name val="Segoe UI"/>
      <family val="2"/>
    </font>
    <font>
      <sz val="7"/>
      <color theme="1"/>
      <name val="Segoe UI"/>
      <family val="2"/>
    </font>
    <font>
      <b/>
      <sz val="7"/>
      <color rgb="FF19191A"/>
      <name val="Segoe UI"/>
      <family val="2"/>
    </font>
    <font>
      <sz val="7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 wrapText="1"/>
    </xf>
    <xf numFmtId="49" fontId="19" fillId="0" borderId="10" xfId="0" applyNumberFormat="1" applyFont="1" applyBorder="1" applyAlignment="1">
      <alignment horizontal="left" vertical="center"/>
    </xf>
    <xf numFmtId="49" fontId="0" fillId="0" borderId="0" xfId="0" applyNumberFormat="1"/>
    <xf numFmtId="1" fontId="18" fillId="34" borderId="10" xfId="0" applyNumberFormat="1" applyFont="1" applyFill="1" applyBorder="1" applyAlignment="1">
      <alignment horizontal="center" vertical="center"/>
    </xf>
    <xf numFmtId="1" fontId="19" fillId="33" borderId="10" xfId="0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19" fillId="33" borderId="10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2" fontId="18" fillId="34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/>
    <xf numFmtId="2" fontId="19" fillId="33" borderId="10" xfId="0" applyNumberFormat="1" applyFont="1" applyFill="1" applyBorder="1" applyAlignment="1">
      <alignment horizontal="left" vertical="center"/>
    </xf>
    <xf numFmtId="0" fontId="0" fillId="38" borderId="10" xfId="0" applyFill="1" applyBorder="1"/>
    <xf numFmtId="0" fontId="19" fillId="34" borderId="10" xfId="0" applyFont="1" applyFill="1" applyBorder="1" applyAlignment="1">
      <alignment horizontal="center" vertical="center"/>
    </xf>
    <xf numFmtId="1" fontId="19" fillId="39" borderId="10" xfId="0" applyNumberFormat="1" applyFont="1" applyFill="1" applyBorder="1" applyAlignment="1">
      <alignment horizontal="center" vertical="center"/>
    </xf>
    <xf numFmtId="1" fontId="19" fillId="33" borderId="11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2" fontId="18" fillId="34" borderId="13" xfId="0" applyNumberFormat="1" applyFont="1" applyFill="1" applyBorder="1" applyAlignment="1">
      <alignment horizontal="center" vertical="center"/>
    </xf>
    <xf numFmtId="2" fontId="18" fillId="34" borderId="14" xfId="0" applyNumberFormat="1" applyFont="1" applyFill="1" applyBorder="1" applyAlignment="1">
      <alignment horizontal="center" vertical="center"/>
    </xf>
    <xf numFmtId="49" fontId="18" fillId="34" borderId="14" xfId="0" applyNumberFormat="1" applyFont="1" applyFill="1" applyBorder="1" applyAlignment="1">
      <alignment horizontal="center" vertical="center"/>
    </xf>
    <xf numFmtId="1" fontId="18" fillId="34" borderId="14" xfId="0" applyNumberFormat="1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9" fillId="33" borderId="16" xfId="0" applyNumberFormat="1" applyFont="1" applyFill="1" applyBorder="1" applyAlignment="1">
      <alignment horizontal="center" vertical="center"/>
    </xf>
    <xf numFmtId="2" fontId="19" fillId="33" borderId="17" xfId="0" applyNumberFormat="1" applyFont="1" applyFill="1" applyBorder="1" applyAlignment="1">
      <alignment horizontal="left" vertical="center"/>
    </xf>
    <xf numFmtId="49" fontId="19" fillId="0" borderId="17" xfId="0" applyNumberFormat="1" applyFont="1" applyBorder="1" applyAlignment="1">
      <alignment horizontal="left" vertical="center" wrapText="1"/>
    </xf>
    <xf numFmtId="1" fontId="19" fillId="33" borderId="17" xfId="0" applyNumberFormat="1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" fontId="19" fillId="39" borderId="17" xfId="0" applyNumberFormat="1" applyFont="1" applyFill="1" applyBorder="1" applyAlignment="1">
      <alignment horizontal="center" vertical="center"/>
    </xf>
    <xf numFmtId="1" fontId="19" fillId="33" borderId="18" xfId="0" applyNumberFormat="1" applyFont="1" applyFill="1" applyBorder="1" applyAlignment="1">
      <alignment horizontal="center" vertical="center"/>
    </xf>
    <xf numFmtId="2" fontId="20" fillId="34" borderId="13" xfId="0" applyNumberFormat="1" applyFont="1" applyFill="1" applyBorder="1" applyAlignment="1">
      <alignment horizontal="center" vertical="center"/>
    </xf>
    <xf numFmtId="2" fontId="20" fillId="34" borderId="14" xfId="0" applyNumberFormat="1" applyFont="1" applyFill="1" applyBorder="1" applyAlignment="1">
      <alignment horizontal="center" vertical="center"/>
    </xf>
    <xf numFmtId="49" fontId="20" fillId="34" borderId="14" xfId="0" applyNumberFormat="1" applyFont="1" applyFill="1" applyBorder="1" applyAlignment="1">
      <alignment horizontal="center" vertical="center"/>
    </xf>
    <xf numFmtId="1" fontId="20" fillId="34" borderId="14" xfId="0" applyNumberFormat="1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1" fontId="20" fillId="34" borderId="15" xfId="0" applyNumberFormat="1" applyFont="1" applyFill="1" applyBorder="1" applyAlignment="1">
      <alignment horizontal="center" vertical="center"/>
    </xf>
    <xf numFmtId="165" fontId="18" fillId="34" borderId="14" xfId="0" applyNumberFormat="1" applyFont="1" applyFill="1" applyBorder="1" applyAlignment="1">
      <alignment horizontal="center" vertical="center"/>
    </xf>
    <xf numFmtId="165" fontId="19" fillId="33" borderId="10" xfId="0" applyNumberFormat="1" applyFont="1" applyFill="1" applyBorder="1" applyAlignment="1">
      <alignment horizontal="center" vertical="center"/>
    </xf>
    <xf numFmtId="165" fontId="19" fillId="33" borderId="17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20" fillId="34" borderId="14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6" borderId="17" xfId="0" applyFont="1" applyFill="1" applyBorder="1" applyAlignment="1">
      <alignment horizontal="left" vertical="center"/>
    </xf>
    <xf numFmtId="0" fontId="21" fillId="0" borderId="17" xfId="0" applyFont="1" applyBorder="1"/>
    <xf numFmtId="0" fontId="21" fillId="0" borderId="17" xfId="0" applyFont="1" applyBorder="1" applyAlignment="1">
      <alignment horizontal="center" vertical="center"/>
    </xf>
    <xf numFmtId="165" fontId="21" fillId="0" borderId="17" xfId="0" applyNumberFormat="1" applyFont="1" applyBorder="1" applyAlignment="1">
      <alignment horizontal="center" vertical="center"/>
    </xf>
    <xf numFmtId="0" fontId="21" fillId="39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numFmt numFmtId="165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fill>
        <patternFill patternType="solid">
          <fgColor indexed="64"/>
          <bgColor rgb="FFFF474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19191A"/>
        <name val="Segoe UI"/>
        <family val="2"/>
        <scheme val="none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65" formatCode="[$-F400]h:mm:ss\ AM/PM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19191A"/>
        <name val="Segoe UI"/>
        <family val="2"/>
        <scheme val="none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  <dxf>
      <fill>
        <patternFill>
          <bgColor theme="4"/>
        </patternFill>
      </fill>
    </dxf>
    <dxf>
      <fill>
        <patternFill>
          <bgColor rgb="FFCC9B00"/>
        </patternFill>
      </fill>
    </dxf>
    <dxf>
      <fill>
        <patternFill>
          <bgColor theme="7"/>
        </patternFill>
      </fill>
    </dxf>
    <dxf>
      <fill>
        <patternFill>
          <bgColor rgb="FFFF4343"/>
        </patternFill>
      </fill>
    </dxf>
  </dxfs>
  <tableStyles count="0" defaultTableStyle="TableStyleMedium2" defaultPivotStyle="PivotStyleLight16"/>
  <colors>
    <mruColors>
      <color rgb="FFFC6652"/>
      <color rgb="FFBCB800"/>
      <color rgb="FFAFDC7E"/>
      <color rgb="FFFF4747"/>
      <color rgb="FFFB4931"/>
      <color rgb="FFD9DFE7"/>
      <color rgb="FFB4DE86"/>
      <color rgb="FFE6E6E6"/>
      <color rgb="FFFF7979"/>
      <color rgb="FF538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8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800" b="1" i="1" u="sng">
                <a:solidFill>
                  <a:schemeClr val="tx1">
                    <a:lumMod val="65000"/>
                    <a:lumOff val="35000"/>
                  </a:schemeClr>
                </a:solidFill>
              </a:rPr>
              <a:t>Risk</a:t>
            </a:r>
            <a:r>
              <a:rPr lang="en-US" sz="8800" b="1" i="1" u="sng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chart</a:t>
            </a:r>
          </a:p>
        </c:rich>
      </c:tx>
      <c:layout>
        <c:manualLayout>
          <c:xMode val="edge"/>
          <c:yMode val="edge"/>
          <c:x val="0.48852802709101933"/>
          <c:y val="1.26624099130949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414469798889734E-2"/>
          <c:y val="0.10333969267057477"/>
          <c:w val="0.92656512090454124"/>
          <c:h val="0.77649978520560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'lolli chart Data'!$I$1</c:f>
              <c:strCache>
                <c:ptCount val="1"/>
                <c:pt idx="0">
                  <c:v>Red risk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635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Data'!$I$2:$I$78</c:f>
              <c:numCache>
                <c:formatCode>General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91</c:v>
                </c:pt>
                <c:pt idx="5">
                  <c:v>94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100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94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024-8455-A367CA39DB1D}"/>
            </c:ext>
          </c:extLst>
        </c:ser>
        <c:ser>
          <c:idx val="1"/>
          <c:order val="1"/>
          <c:tx>
            <c:strRef>
              <c:f>'lolli chart Data'!$J$1</c:f>
              <c:strCache>
                <c:ptCount val="1"/>
                <c:pt idx="0">
                  <c:v>Amber risk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6350" cap="flat" cmpd="sng" algn="ctr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errBar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Data'!$J$2:$J$78</c:f>
              <c:numCache>
                <c:formatCode>General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#N/A</c:v>
                </c:pt>
                <c:pt idx="5">
                  <c:v>#N/A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#N/A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#N/A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#N/A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#N/A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#N/A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#N/A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7-4024-8455-A367CA39D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6618591"/>
        <c:axId val="1036619839"/>
      </c:barChart>
      <c:lineChart>
        <c:grouping val="standard"/>
        <c:varyColors val="0"/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Data'!$I$2:$I$78</c:f>
              <c:numCache>
                <c:formatCode>General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91</c:v>
                </c:pt>
                <c:pt idx="5">
                  <c:v>94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93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100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97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94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7-4024-8455-A367CA39DB1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Data'!$J$2:$J$78</c:f>
              <c:numCache>
                <c:formatCode>General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#N/A</c:v>
                </c:pt>
                <c:pt idx="5">
                  <c:v>#N/A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#N/A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#N/A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#N/A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#N/A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#N/A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#N/A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7-4024-8455-A367CA39D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618591"/>
        <c:axId val="1036619839"/>
      </c:lineChart>
      <c:catAx>
        <c:axId val="10366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19839"/>
        <c:crosses val="autoZero"/>
        <c:auto val="0"/>
        <c:lblAlgn val="ctr"/>
        <c:lblOffset val="100"/>
        <c:noMultiLvlLbl val="0"/>
      </c:catAx>
      <c:valAx>
        <c:axId val="103661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 b="0">
                    <a:solidFill>
                      <a:schemeClr val="tx1"/>
                    </a:solidFill>
                  </a:rPr>
                  <a:t>Risk</a:t>
                </a:r>
                <a:r>
                  <a:rPr lang="en-US" sz="4000" b="0" baseline="0">
                    <a:solidFill>
                      <a:schemeClr val="tx1"/>
                    </a:solidFill>
                  </a:rPr>
                  <a:t> Values</a:t>
                </a:r>
              </a:p>
            </c:rich>
          </c:tx>
          <c:layout>
            <c:manualLayout>
              <c:xMode val="edge"/>
              <c:yMode val="edge"/>
              <c:x val="1.0545867518308464E-2"/>
              <c:y val="0.4171591705487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>
                <a:solidFill>
                  <a:schemeClr val="bg2">
                    <a:lumMod val="25000"/>
                  </a:schemeClr>
                </a:solidFill>
              </a:rPr>
              <a:t>RED</a:t>
            </a:r>
            <a:r>
              <a:rPr lang="en-US" sz="4400" b="1" baseline="0">
                <a:solidFill>
                  <a:schemeClr val="bg2">
                    <a:lumMod val="25000"/>
                  </a:schemeClr>
                </a:solidFill>
              </a:rPr>
              <a:t> RISK COUNT</a:t>
            </a:r>
            <a:endParaRPr lang="en-US" sz="4400" b="1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5183812738639133"/>
          <c:y val="3.0170679532110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0990486849469E-2"/>
          <c:y val="0.33383230942286063"/>
          <c:w val="0.91270285394515949"/>
          <c:h val="0.64767032967032967"/>
        </c:manualLayout>
      </c:layout>
      <c:areaChart>
        <c:grouping val="standard"/>
        <c:varyColors val="0"/>
        <c:ser>
          <c:idx val="0"/>
          <c:order val="0"/>
          <c:tx>
            <c:strRef>
              <c:f>'lolli chart Data'!$C$1</c:f>
              <c:strCache>
                <c:ptCount val="1"/>
                <c:pt idx="0">
                  <c:v>Risk 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Data'!$C$2:$C$78</c:f>
              <c:numCache>
                <c:formatCode>0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91</c:v>
                </c:pt>
                <c:pt idx="5">
                  <c:v>94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99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100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93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100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97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94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4-4041-829C-3231AE05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69247"/>
        <c:axId val="1251380063"/>
      </c:areaChart>
      <c:catAx>
        <c:axId val="12513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80063"/>
        <c:crosses val="autoZero"/>
        <c:auto val="1"/>
        <c:lblAlgn val="ctr"/>
        <c:lblOffset val="100"/>
        <c:noMultiLvlLbl val="0"/>
      </c:catAx>
      <c:valAx>
        <c:axId val="12513800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13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7979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 baseline="0">
                <a:solidFill>
                  <a:schemeClr val="bg2">
                    <a:lumMod val="25000"/>
                  </a:schemeClr>
                </a:solidFill>
              </a:rPr>
              <a:t>AMBER RISK COUNT</a:t>
            </a:r>
            <a:endParaRPr lang="en-US" sz="4400" b="1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2070703662042243"/>
          <c:y val="2.975216904857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0990486849469E-2"/>
          <c:y val="0.35800806606491264"/>
          <c:w val="0.91270285394515949"/>
          <c:h val="0.62349452659880933"/>
        </c:manualLayout>
      </c:layout>
      <c:areaChart>
        <c:grouping val="standard"/>
        <c:varyColors val="0"/>
        <c:ser>
          <c:idx val="0"/>
          <c:order val="0"/>
          <c:tx>
            <c:strRef>
              <c:f>'lolli chart Data'!$C$1</c:f>
              <c:strCache>
                <c:ptCount val="1"/>
                <c:pt idx="0">
                  <c:v>Risk Value</c:v>
                </c:pt>
              </c:strCache>
            </c:strRef>
          </c:tx>
          <c:spPr>
            <a:solidFill>
              <a:srgbClr val="FF7979"/>
            </a:solidFill>
            <a:ln>
              <a:noFill/>
            </a:ln>
            <a:effectLst/>
          </c:spPr>
          <c:cat>
            <c:strRef>
              <c:f>'lolli chart Data'!$B$2:$B$78</c:f>
              <c:strCache>
                <c:ptCount val="77"/>
                <c:pt idx="0">
                  <c:v>Over Speed</c:v>
                </c:pt>
                <c:pt idx="1">
                  <c:v>Mobile Use</c:v>
                </c:pt>
                <c:pt idx="2">
                  <c:v>Sudden Braking</c:v>
                </c:pt>
                <c:pt idx="3">
                  <c:v>Pedestrian Crossing</c:v>
                </c:pt>
                <c:pt idx="4">
                  <c:v>Sudden Braking</c:v>
                </c:pt>
                <c:pt idx="5">
                  <c:v>Sudden Braking</c:v>
                </c:pt>
                <c:pt idx="6">
                  <c:v>Sudden Braking</c:v>
                </c:pt>
                <c:pt idx="7">
                  <c:v>Pedestrian Crossing</c:v>
                </c:pt>
                <c:pt idx="8">
                  <c:v>School</c:v>
                </c:pt>
                <c:pt idx="9">
                  <c:v>Force Acceleration</c:v>
                </c:pt>
                <c:pt idx="10">
                  <c:v>School</c:v>
                </c:pt>
                <c:pt idx="11">
                  <c:v>Sudden Braking</c:v>
                </c:pt>
                <c:pt idx="12">
                  <c:v>Pedestrian Crossing</c:v>
                </c:pt>
                <c:pt idx="13">
                  <c:v>Sudden Braking</c:v>
                </c:pt>
                <c:pt idx="14">
                  <c:v>Sudden Braking</c:v>
                </c:pt>
                <c:pt idx="15">
                  <c:v>Sudden Braking</c:v>
                </c:pt>
                <c:pt idx="16">
                  <c:v>Pedestrian Crossing</c:v>
                </c:pt>
                <c:pt idx="17">
                  <c:v>Pedestrian Crossing</c:v>
                </c:pt>
                <c:pt idx="18">
                  <c:v>School</c:v>
                </c:pt>
                <c:pt idx="19">
                  <c:v>Sudden Braking</c:v>
                </c:pt>
                <c:pt idx="20">
                  <c:v>Caution</c:v>
                </c:pt>
                <c:pt idx="21">
                  <c:v>Caution</c:v>
                </c:pt>
                <c:pt idx="22">
                  <c:v>Over Speed</c:v>
                </c:pt>
                <c:pt idx="23">
                  <c:v>Pedestrian Crossing</c:v>
                </c:pt>
                <c:pt idx="24">
                  <c:v>Pedestrian Crossing</c:v>
                </c:pt>
                <c:pt idx="25">
                  <c:v>Sudden Braking</c:v>
                </c:pt>
                <c:pt idx="26">
                  <c:v>School</c:v>
                </c:pt>
                <c:pt idx="27">
                  <c:v>Pedestrian Crossing</c:v>
                </c:pt>
                <c:pt idx="28">
                  <c:v>Intersection</c:v>
                </c:pt>
                <c:pt idx="29">
                  <c:v>Intersection</c:v>
                </c:pt>
                <c:pt idx="30">
                  <c:v>Curve</c:v>
                </c:pt>
                <c:pt idx="31">
                  <c:v>Over Speed</c:v>
                </c:pt>
                <c:pt idx="32">
                  <c:v>Intersection</c:v>
                </c:pt>
                <c:pt idx="33">
                  <c:v>Curve</c:v>
                </c:pt>
                <c:pt idx="34">
                  <c:v>Over Speed</c:v>
                </c:pt>
                <c:pt idx="35">
                  <c:v>Sudden Braking</c:v>
                </c:pt>
                <c:pt idx="36">
                  <c:v>Sudden Braking</c:v>
                </c:pt>
                <c:pt idx="37">
                  <c:v>Sudden Braking</c:v>
                </c:pt>
                <c:pt idx="38">
                  <c:v>Sudden Braking</c:v>
                </c:pt>
                <c:pt idx="39">
                  <c:v>Curve</c:v>
                </c:pt>
                <c:pt idx="40">
                  <c:v>Curve</c:v>
                </c:pt>
                <c:pt idx="41">
                  <c:v>Over Speed</c:v>
                </c:pt>
                <c:pt idx="42">
                  <c:v>Curve</c:v>
                </c:pt>
                <c:pt idx="43">
                  <c:v>Sudden Braking</c:v>
                </c:pt>
                <c:pt idx="44">
                  <c:v>Curve</c:v>
                </c:pt>
                <c:pt idx="45">
                  <c:v>Sudden Braking</c:v>
                </c:pt>
                <c:pt idx="46">
                  <c:v>Curve</c:v>
                </c:pt>
                <c:pt idx="47">
                  <c:v>Sudden Braking</c:v>
                </c:pt>
                <c:pt idx="48">
                  <c:v>Sudden Braking</c:v>
                </c:pt>
                <c:pt idx="49">
                  <c:v>Over Speed</c:v>
                </c:pt>
                <c:pt idx="50">
                  <c:v>Curve</c:v>
                </c:pt>
                <c:pt idx="51">
                  <c:v>Over Speed</c:v>
                </c:pt>
                <c:pt idx="52">
                  <c:v>Over Speed</c:v>
                </c:pt>
                <c:pt idx="53">
                  <c:v>Curve</c:v>
                </c:pt>
                <c:pt idx="54">
                  <c:v>Over Speed</c:v>
                </c:pt>
                <c:pt idx="55">
                  <c:v>Curve</c:v>
                </c:pt>
                <c:pt idx="56">
                  <c:v>Sudden Braking</c:v>
                </c:pt>
                <c:pt idx="57">
                  <c:v>Curve</c:v>
                </c:pt>
                <c:pt idx="58">
                  <c:v>Sudden Braking</c:v>
                </c:pt>
                <c:pt idx="59">
                  <c:v>Over Speed</c:v>
                </c:pt>
                <c:pt idx="60">
                  <c:v>Over Speed</c:v>
                </c:pt>
                <c:pt idx="61">
                  <c:v>Curve</c:v>
                </c:pt>
                <c:pt idx="62">
                  <c:v>Curve</c:v>
                </c:pt>
                <c:pt idx="63">
                  <c:v>Sudden Braking</c:v>
                </c:pt>
                <c:pt idx="64">
                  <c:v>Over Speed</c:v>
                </c:pt>
                <c:pt idx="65">
                  <c:v>Over Speed</c:v>
                </c:pt>
                <c:pt idx="66">
                  <c:v>Curve</c:v>
                </c:pt>
                <c:pt idx="67">
                  <c:v>Curve</c:v>
                </c:pt>
                <c:pt idx="68">
                  <c:v>Over Speed</c:v>
                </c:pt>
                <c:pt idx="69">
                  <c:v>Curve</c:v>
                </c:pt>
                <c:pt idx="70">
                  <c:v>Over Speed</c:v>
                </c:pt>
                <c:pt idx="71">
                  <c:v>Curve</c:v>
                </c:pt>
                <c:pt idx="72">
                  <c:v>Sudden Braking</c:v>
                </c:pt>
                <c:pt idx="73">
                  <c:v>Sudden Braking</c:v>
                </c:pt>
                <c:pt idx="74">
                  <c:v>Curve</c:v>
                </c:pt>
                <c:pt idx="75">
                  <c:v>Curve</c:v>
                </c:pt>
                <c:pt idx="76">
                  <c:v>Pedestrian Crossing</c:v>
                </c:pt>
              </c:strCache>
            </c:strRef>
          </c:cat>
          <c:val>
            <c:numRef>
              <c:f>'lolli chart Data'!$C$2:$C$78</c:f>
              <c:numCache>
                <c:formatCode>0</c:formatCode>
                <c:ptCount val="77"/>
                <c:pt idx="0">
                  <c:v>22</c:v>
                </c:pt>
                <c:pt idx="1">
                  <c:v>2</c:v>
                </c:pt>
                <c:pt idx="2">
                  <c:v>10</c:v>
                </c:pt>
                <c:pt idx="3">
                  <c:v>51</c:v>
                </c:pt>
                <c:pt idx="4">
                  <c:v>91</c:v>
                </c:pt>
                <c:pt idx="5">
                  <c:v>94</c:v>
                </c:pt>
                <c:pt idx="6">
                  <c:v>56</c:v>
                </c:pt>
                <c:pt idx="7">
                  <c:v>77</c:v>
                </c:pt>
                <c:pt idx="8">
                  <c:v>51</c:v>
                </c:pt>
                <c:pt idx="9">
                  <c:v>99</c:v>
                </c:pt>
                <c:pt idx="10">
                  <c:v>2</c:v>
                </c:pt>
                <c:pt idx="11">
                  <c:v>63</c:v>
                </c:pt>
                <c:pt idx="12">
                  <c:v>60</c:v>
                </c:pt>
                <c:pt idx="13">
                  <c:v>62</c:v>
                </c:pt>
                <c:pt idx="14">
                  <c:v>73</c:v>
                </c:pt>
                <c:pt idx="15">
                  <c:v>82</c:v>
                </c:pt>
                <c:pt idx="16">
                  <c:v>53</c:v>
                </c:pt>
                <c:pt idx="17">
                  <c:v>75</c:v>
                </c:pt>
                <c:pt idx="18">
                  <c:v>65</c:v>
                </c:pt>
                <c:pt idx="19">
                  <c:v>80</c:v>
                </c:pt>
                <c:pt idx="20">
                  <c:v>59</c:v>
                </c:pt>
                <c:pt idx="21">
                  <c:v>69</c:v>
                </c:pt>
                <c:pt idx="22">
                  <c:v>2</c:v>
                </c:pt>
                <c:pt idx="23">
                  <c:v>53</c:v>
                </c:pt>
                <c:pt idx="24">
                  <c:v>69</c:v>
                </c:pt>
                <c:pt idx="25">
                  <c:v>78</c:v>
                </c:pt>
                <c:pt idx="26">
                  <c:v>55</c:v>
                </c:pt>
                <c:pt idx="27">
                  <c:v>54</c:v>
                </c:pt>
                <c:pt idx="28">
                  <c:v>65</c:v>
                </c:pt>
                <c:pt idx="29">
                  <c:v>53</c:v>
                </c:pt>
                <c:pt idx="30">
                  <c:v>51</c:v>
                </c:pt>
                <c:pt idx="31">
                  <c:v>41</c:v>
                </c:pt>
                <c:pt idx="32">
                  <c:v>81</c:v>
                </c:pt>
                <c:pt idx="33">
                  <c:v>68</c:v>
                </c:pt>
                <c:pt idx="34">
                  <c:v>100</c:v>
                </c:pt>
                <c:pt idx="35">
                  <c:v>34</c:v>
                </c:pt>
                <c:pt idx="36">
                  <c:v>56</c:v>
                </c:pt>
                <c:pt idx="37">
                  <c:v>82</c:v>
                </c:pt>
                <c:pt idx="38">
                  <c:v>63</c:v>
                </c:pt>
                <c:pt idx="39">
                  <c:v>56</c:v>
                </c:pt>
                <c:pt idx="40">
                  <c:v>66</c:v>
                </c:pt>
                <c:pt idx="41">
                  <c:v>82</c:v>
                </c:pt>
                <c:pt idx="42">
                  <c:v>76</c:v>
                </c:pt>
                <c:pt idx="43">
                  <c:v>90</c:v>
                </c:pt>
                <c:pt idx="44">
                  <c:v>93</c:v>
                </c:pt>
                <c:pt idx="45">
                  <c:v>82</c:v>
                </c:pt>
                <c:pt idx="46">
                  <c:v>56</c:v>
                </c:pt>
                <c:pt idx="47">
                  <c:v>34</c:v>
                </c:pt>
                <c:pt idx="48">
                  <c:v>43</c:v>
                </c:pt>
                <c:pt idx="49">
                  <c:v>21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62</c:v>
                </c:pt>
                <c:pt idx="54">
                  <c:v>56</c:v>
                </c:pt>
                <c:pt idx="55">
                  <c:v>60</c:v>
                </c:pt>
                <c:pt idx="56">
                  <c:v>69</c:v>
                </c:pt>
                <c:pt idx="57">
                  <c:v>62</c:v>
                </c:pt>
                <c:pt idx="58">
                  <c:v>72</c:v>
                </c:pt>
                <c:pt idx="59">
                  <c:v>39</c:v>
                </c:pt>
                <c:pt idx="60">
                  <c:v>21</c:v>
                </c:pt>
                <c:pt idx="61">
                  <c:v>100</c:v>
                </c:pt>
                <c:pt idx="62">
                  <c:v>67</c:v>
                </c:pt>
                <c:pt idx="63">
                  <c:v>83</c:v>
                </c:pt>
                <c:pt idx="64">
                  <c:v>32</c:v>
                </c:pt>
                <c:pt idx="65">
                  <c:v>1</c:v>
                </c:pt>
                <c:pt idx="66">
                  <c:v>52</c:v>
                </c:pt>
                <c:pt idx="67">
                  <c:v>73</c:v>
                </c:pt>
                <c:pt idx="68">
                  <c:v>97</c:v>
                </c:pt>
                <c:pt idx="69">
                  <c:v>73</c:v>
                </c:pt>
                <c:pt idx="70">
                  <c:v>52</c:v>
                </c:pt>
                <c:pt idx="71">
                  <c:v>59</c:v>
                </c:pt>
                <c:pt idx="72">
                  <c:v>94</c:v>
                </c:pt>
                <c:pt idx="73">
                  <c:v>36</c:v>
                </c:pt>
                <c:pt idx="74">
                  <c:v>52</c:v>
                </c:pt>
                <c:pt idx="75">
                  <c:v>69</c:v>
                </c:pt>
                <c:pt idx="7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4-42AF-A344-00CA77F4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69247"/>
        <c:axId val="1251380063"/>
      </c:areaChart>
      <c:catAx>
        <c:axId val="125136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80063"/>
        <c:crosses val="autoZero"/>
        <c:auto val="1"/>
        <c:lblAlgn val="ctr"/>
        <c:lblOffset val="100"/>
        <c:noMultiLvlLbl val="0"/>
      </c:catAx>
      <c:valAx>
        <c:axId val="125138006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513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Red Alerts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49999258567249E-2"/>
          <c:y val="0.10650633841315735"/>
          <c:w val="0.89647745303023563"/>
          <c:h val="0.78129214639159539"/>
        </c:manualLayout>
      </c:layout>
      <c:bubbleChart>
        <c:varyColors val="0"/>
        <c:ser>
          <c:idx val="0"/>
          <c:order val="0"/>
          <c:tx>
            <c:v>Red risks</c:v>
          </c:tx>
          <c:spPr>
            <a:solidFill>
              <a:srgbClr val="FC6652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 data'!$A$2:$A$9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'Bubble chart data'!$D$2:$D$9</c:f>
              <c:numCache>
                <c:formatCode>0</c:formatCode>
                <c:ptCount val="8"/>
                <c:pt idx="0">
                  <c:v>91</c:v>
                </c:pt>
                <c:pt idx="1">
                  <c:v>94</c:v>
                </c:pt>
                <c:pt idx="2">
                  <c:v>99</c:v>
                </c:pt>
                <c:pt idx="3">
                  <c:v>100</c:v>
                </c:pt>
                <c:pt idx="4">
                  <c:v>93</c:v>
                </c:pt>
                <c:pt idx="5">
                  <c:v>100</c:v>
                </c:pt>
                <c:pt idx="6">
                  <c:v>97</c:v>
                </c:pt>
                <c:pt idx="7">
                  <c:v>94</c:v>
                </c:pt>
              </c:numCache>
            </c:numRef>
          </c:yVal>
          <c:bubbleSize>
            <c:numRef>
              <c:f>'Bubble chart data'!$I$2:$I$9</c:f>
              <c:numCache>
                <c:formatCode>0</c:formatCode>
                <c:ptCount val="8"/>
                <c:pt idx="0">
                  <c:v>30</c:v>
                </c:pt>
                <c:pt idx="1">
                  <c:v>16</c:v>
                </c:pt>
                <c:pt idx="2">
                  <c:v>81</c:v>
                </c:pt>
                <c:pt idx="3">
                  <c:v>42</c:v>
                </c:pt>
                <c:pt idx="4">
                  <c:v>38</c:v>
                </c:pt>
                <c:pt idx="5">
                  <c:v>37</c:v>
                </c:pt>
                <c:pt idx="6">
                  <c:v>100</c:v>
                </c:pt>
                <c:pt idx="7">
                  <c:v>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0A20-4932-9C0E-25D356B67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58418192"/>
        <c:axId val="1958418608"/>
      </c:bubbleChart>
      <c:valAx>
        <c:axId val="1958418192"/>
        <c:scaling>
          <c:orientation val="minMax"/>
          <c:min val="0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crossAx val="1958418608"/>
        <c:crosses val="autoZero"/>
        <c:crossBetween val="midCat"/>
      </c:valAx>
      <c:valAx>
        <c:axId val="1958418608"/>
        <c:scaling>
          <c:orientation val="minMax"/>
          <c:max val="110"/>
          <c:min val="8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Risk</a:t>
                </a:r>
                <a:r>
                  <a:rPr lang="en-US" sz="1100" b="1" baseline="0"/>
                  <a:t> Value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3726091124836"/>
          <c:y val="0.24034622295589675"/>
          <c:w val="0.86040265924843229"/>
          <c:h val="0.64395570683534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'Bubble chart data'!$G$13</c:f>
              <c:strCache>
                <c:ptCount val="1"/>
                <c:pt idx="0">
                  <c:v>P-Speed/S-Limit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chart data'!$C$14</c:f>
              <c:strCache>
                <c:ptCount val="1"/>
                <c:pt idx="0">
                  <c:v>Sudden Braking</c:v>
                </c:pt>
              </c:strCache>
            </c:strRef>
          </c:cat>
          <c:val>
            <c:numRef>
              <c:f>'Bubble chart data'!$G$14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F-4845-927D-0718FDD30C74}"/>
            </c:ext>
          </c:extLst>
        </c:ser>
        <c:ser>
          <c:idx val="1"/>
          <c:order val="1"/>
          <c:tx>
            <c:strRef>
              <c:f>'Bubble chart data'!$H$13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'Bubble chart data'!$C$14</c:f>
              <c:strCache>
                <c:ptCount val="1"/>
                <c:pt idx="0">
                  <c:v>Sudden Braking</c:v>
                </c:pt>
              </c:strCache>
            </c:strRef>
          </c:cat>
          <c:val>
            <c:numRef>
              <c:f>'Bubble chart data'!$H$14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F-4845-927D-0718FDD30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879759"/>
        <c:axId val="814875183"/>
      </c:barChart>
      <c:catAx>
        <c:axId val="814879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4875183"/>
        <c:crosses val="autoZero"/>
        <c:auto val="1"/>
        <c:lblAlgn val="ctr"/>
        <c:lblOffset val="100"/>
        <c:noMultiLvlLbl val="0"/>
      </c:catAx>
      <c:valAx>
        <c:axId val="81487518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5</xdr:row>
      <xdr:rowOff>127000</xdr:rowOff>
    </xdr:from>
    <xdr:to>
      <xdr:col>62</xdr:col>
      <xdr:colOff>177800</xdr:colOff>
      <xdr:row>111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0</xdr:colOff>
      <xdr:row>6</xdr:row>
      <xdr:rowOff>0</xdr:rowOff>
    </xdr:from>
    <xdr:to>
      <xdr:col>74</xdr:col>
      <xdr:colOff>193677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25401</xdr:colOff>
      <xdr:row>33</xdr:row>
      <xdr:rowOff>152400</xdr:rowOff>
    </xdr:from>
    <xdr:to>
      <xdr:col>74</xdr:col>
      <xdr:colOff>228600</xdr:colOff>
      <xdr:row>58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0.2938</cdr:x>
      <cdr:y>0.22847</cdr:y>
    </cdr:from>
    <cdr:to>
      <cdr:x>0.72526</cdr:x>
      <cdr:y>0.4289</cdr:y>
    </cdr:to>
    <cdr:sp macro="" textlink="'lolli chart Data'!$O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726428-7233-308E-654E-B0203A500440}"/>
            </a:ext>
          </a:extLst>
        </cdr:cNvPr>
        <cdr:cNvSpPr txBox="1"/>
      </cdr:nvSpPr>
      <cdr:spPr>
        <a:xfrm xmlns:a="http://schemas.openxmlformats.org/drawingml/2006/main">
          <a:off x="2027018" y="1003958"/>
          <a:ext cx="2976782" cy="880723"/>
        </a:xfrm>
        <a:prstGeom xmlns:a="http://schemas.openxmlformats.org/drawingml/2006/main" prst="rect">
          <a:avLst/>
        </a:prstGeom>
        <a:solidFill xmlns:a="http://schemas.openxmlformats.org/drawingml/2006/main">
          <a:srgbClr val="FF7979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FFDB79A-666B-4A44-83A1-EB483CD67768}" type="TxLink">
            <a:rPr lang="en-US" sz="8800" b="0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8</a:t>
          </a:fld>
          <a:endParaRPr lang="en-US" sz="8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0.30048</cdr:x>
      <cdr:y>0.24949</cdr:y>
    </cdr:from>
    <cdr:to>
      <cdr:x>0.74227</cdr:x>
      <cdr:y>0.43353</cdr:y>
    </cdr:to>
    <cdr:sp macro="" textlink="'lolli chart Data'!$O$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726428-7233-308E-654E-B0203A500440}"/>
            </a:ext>
          </a:extLst>
        </cdr:cNvPr>
        <cdr:cNvSpPr txBox="1"/>
      </cdr:nvSpPr>
      <cdr:spPr>
        <a:xfrm xmlns:a="http://schemas.openxmlformats.org/drawingml/2006/main">
          <a:off x="2075984" y="1096291"/>
          <a:ext cx="3052239" cy="80870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060133E-3074-4AEE-AC5B-AB3DABB15D17}" type="TxLink">
            <a:rPr lang="en-US" sz="8800" b="0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69</a:t>
          </a:fld>
          <a:endParaRPr lang="en-US" sz="8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171450</xdr:rowOff>
    </xdr:from>
    <xdr:to>
      <xdr:col>12</xdr:col>
      <xdr:colOff>158750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471A9-8F67-41F2-B78B-B8388DBD9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6350</xdr:rowOff>
    </xdr:from>
    <xdr:to>
      <xdr:col>16</xdr:col>
      <xdr:colOff>552450</xdr:colOff>
      <xdr:row>20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B9BA8-7F94-4302-A386-4FF40A34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0.0791</cdr:x>
      <cdr:y>0.88492</cdr:y>
    </cdr:from>
    <cdr:to>
      <cdr:x>0.9774</cdr:x>
      <cdr:y>0.88492</cdr:y>
    </cdr:to>
    <cdr:cxnSp macro="">
      <cdr:nvCxnSpPr>
        <cdr:cNvPr id="53" name="Straight Connector 52">
          <a:extLst xmlns:a="http://schemas.openxmlformats.org/drawingml/2006/main">
            <a:ext uri="{FF2B5EF4-FFF2-40B4-BE49-F238E27FC236}">
              <a16:creationId xmlns:a16="http://schemas.microsoft.com/office/drawing/2014/main" id="{721650A2-2A2A-61F1-27F2-CBC255E13646}"/>
            </a:ext>
          </a:extLst>
        </cdr:cNvPr>
        <cdr:cNvCxnSpPr/>
      </cdr:nvCxnSpPr>
      <cdr:spPr>
        <a:xfrm xmlns:a="http://schemas.openxmlformats.org/drawingml/2006/main">
          <a:off x="533400" y="3295688"/>
          <a:ext cx="60579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0.13559</cdr:x>
      <cdr:y>0.89173</cdr:y>
    </cdr:from>
    <cdr:to>
      <cdr:x>0.21029</cdr:x>
      <cdr:y>0.97101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3D837734-FBE3-4F56-BE0E-C6C40D327687}"/>
            </a:ext>
          </a:extLst>
        </cdr:cNvPr>
        <cdr:cNvSpPr txBox="1"/>
      </cdr:nvSpPr>
      <cdr:spPr>
        <a:xfrm xmlns:a="http://schemas.openxmlformats.org/drawingml/2006/main">
          <a:off x="914400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chemeClr val="tx1"/>
              </a:solidFill>
              <a:latin typeface="+mj-lt"/>
            </a:rPr>
            <a:t>Sudden Braking</a:t>
          </a:r>
        </a:p>
      </cdr:txBody>
    </cdr:sp>
  </cdr:relSizeAnchor>
  <cdr:relSizeAnchor xmlns:cdr="http://schemas.openxmlformats.org/drawingml/2006/chartDrawing">
    <cdr:from>
      <cdr:x>0.22169</cdr:x>
      <cdr:y>0.89173</cdr:y>
    </cdr:from>
    <cdr:to>
      <cdr:x>0.29638</cdr:x>
      <cdr:y>0.97101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68C4257F-E769-C3C9-7D00-062CD85C8CB6}"/>
            </a:ext>
          </a:extLst>
        </cdr:cNvPr>
        <cdr:cNvSpPr txBox="1"/>
      </cdr:nvSpPr>
      <cdr:spPr>
        <a:xfrm xmlns:a="http://schemas.openxmlformats.org/drawingml/2006/main">
          <a:off x="1495025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Sudden Braking</a:t>
          </a:r>
        </a:p>
      </cdr:txBody>
    </cdr:sp>
  </cdr:relSizeAnchor>
  <cdr:relSizeAnchor xmlns:cdr="http://schemas.openxmlformats.org/drawingml/2006/chartDrawing">
    <cdr:from>
      <cdr:x>0.29835</cdr:x>
      <cdr:y>0.89344</cdr:y>
    </cdr:from>
    <cdr:to>
      <cdr:x>0.40507</cdr:x>
      <cdr:y>0.97272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B2550AE5-2976-2C22-310D-4B3A01ED6161}"/>
            </a:ext>
          </a:extLst>
        </cdr:cNvPr>
        <cdr:cNvSpPr txBox="1"/>
      </cdr:nvSpPr>
      <cdr:spPr>
        <a:xfrm xmlns:a="http://schemas.openxmlformats.org/drawingml/2006/main">
          <a:off x="2104814" y="3568533"/>
          <a:ext cx="752894" cy="316657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Force</a:t>
          </a:r>
          <a:r>
            <a:rPr lang="en-US" sz="700" baseline="0">
              <a:latin typeface="+mj-lt"/>
            </a:rPr>
            <a:t> Acceleration</a:t>
          </a:r>
          <a:endParaRPr lang="en-US" sz="700">
            <a:latin typeface="+mj-lt"/>
          </a:endParaRPr>
        </a:p>
      </cdr:txBody>
    </cdr:sp>
  </cdr:relSizeAnchor>
  <cdr:relSizeAnchor xmlns:cdr="http://schemas.openxmlformats.org/drawingml/2006/chartDrawing">
    <cdr:from>
      <cdr:x>0.40372</cdr:x>
      <cdr:y>0.89003</cdr:y>
    </cdr:from>
    <cdr:to>
      <cdr:x>0.47842</cdr:x>
      <cdr:y>0.96931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F74DA5B9-488E-AFCF-D37E-7DFD9BBEEFB9}"/>
            </a:ext>
          </a:extLst>
        </cdr:cNvPr>
        <cdr:cNvSpPr txBox="1"/>
      </cdr:nvSpPr>
      <cdr:spPr>
        <a:xfrm xmlns:a="http://schemas.openxmlformats.org/drawingml/2006/main">
          <a:off x="2722594" y="331470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Over</a:t>
          </a:r>
          <a:r>
            <a:rPr lang="en-US" sz="700" baseline="0">
              <a:latin typeface="+mj-lt"/>
            </a:rPr>
            <a:t> Speed</a:t>
          </a:r>
          <a:endParaRPr lang="en-US" sz="700">
            <a:latin typeface="+mj-lt"/>
          </a:endParaRPr>
        </a:p>
      </cdr:txBody>
    </cdr:sp>
  </cdr:relSizeAnchor>
  <cdr:relSizeAnchor xmlns:cdr="http://schemas.openxmlformats.org/drawingml/2006/chartDrawing">
    <cdr:from>
      <cdr:x>0.49966</cdr:x>
      <cdr:y>0.89173</cdr:y>
    </cdr:from>
    <cdr:to>
      <cdr:x>0.57435</cdr:x>
      <cdr:y>0.97101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85D17845-5060-FC0C-EB8B-B6F1166FD17D}"/>
            </a:ext>
          </a:extLst>
        </cdr:cNvPr>
        <cdr:cNvSpPr txBox="1"/>
      </cdr:nvSpPr>
      <cdr:spPr>
        <a:xfrm xmlns:a="http://schemas.openxmlformats.org/drawingml/2006/main">
          <a:off x="3369538" y="3321051"/>
          <a:ext cx="503703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Curve</a:t>
          </a:r>
        </a:p>
      </cdr:txBody>
    </cdr:sp>
  </cdr:relSizeAnchor>
  <cdr:relSizeAnchor xmlns:cdr="http://schemas.openxmlformats.org/drawingml/2006/chartDrawing">
    <cdr:from>
      <cdr:x>0.58576</cdr:x>
      <cdr:y>0.89173</cdr:y>
    </cdr:from>
    <cdr:to>
      <cdr:x>0.66045</cdr:x>
      <cdr:y>0.97101</cdr:y>
    </cdr:to>
    <cdr:sp macro="" textlink="">
      <cdr:nvSpPr>
        <cdr:cNvPr id="63" name="TextBox 6">
          <a:extLst xmlns:a="http://schemas.openxmlformats.org/drawingml/2006/main">
            <a:ext uri="{FF2B5EF4-FFF2-40B4-BE49-F238E27FC236}">
              <a16:creationId xmlns:a16="http://schemas.microsoft.com/office/drawing/2014/main" id="{06CD55BD-D4A2-ECD9-F107-EBE07516DEFA}"/>
            </a:ext>
          </a:extLst>
        </cdr:cNvPr>
        <cdr:cNvSpPr txBox="1"/>
      </cdr:nvSpPr>
      <cdr:spPr>
        <a:xfrm xmlns:a="http://schemas.openxmlformats.org/drawingml/2006/main">
          <a:off x="3950163" y="3321051"/>
          <a:ext cx="503703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Curve</a:t>
          </a:r>
        </a:p>
      </cdr:txBody>
    </cdr:sp>
  </cdr:relSizeAnchor>
  <cdr:relSizeAnchor xmlns:cdr="http://schemas.openxmlformats.org/drawingml/2006/chartDrawing">
    <cdr:from>
      <cdr:x>0.66932</cdr:x>
      <cdr:y>0.89381</cdr:y>
    </cdr:from>
    <cdr:to>
      <cdr:x>0.74401</cdr:x>
      <cdr:y>0.97309</cdr:y>
    </cdr:to>
    <cdr:sp macro="" textlink="">
      <cdr:nvSpPr>
        <cdr:cNvPr id="64" name="TextBox 7">
          <a:extLst xmlns:a="http://schemas.openxmlformats.org/drawingml/2006/main">
            <a:ext uri="{FF2B5EF4-FFF2-40B4-BE49-F238E27FC236}">
              <a16:creationId xmlns:a16="http://schemas.microsoft.com/office/drawing/2014/main" id="{294EE990-244C-68F4-1AD7-0FE3FDF65DC9}"/>
            </a:ext>
          </a:extLst>
        </cdr:cNvPr>
        <cdr:cNvSpPr txBox="1"/>
      </cdr:nvSpPr>
      <cdr:spPr>
        <a:xfrm xmlns:a="http://schemas.openxmlformats.org/drawingml/2006/main">
          <a:off x="4513668" y="3328777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latin typeface="+mj-lt"/>
            </a:rPr>
            <a:t>Over</a:t>
          </a:r>
          <a:r>
            <a:rPr lang="en-US" sz="700" baseline="0">
              <a:latin typeface="+mj-lt"/>
            </a:rPr>
            <a:t> Speed</a:t>
          </a:r>
        </a:p>
      </cdr:txBody>
    </cdr:sp>
  </cdr:relSizeAnchor>
  <cdr:relSizeAnchor xmlns:cdr="http://schemas.openxmlformats.org/drawingml/2006/chartDrawing">
    <cdr:from>
      <cdr:x>0.76377</cdr:x>
      <cdr:y>0.89173</cdr:y>
    </cdr:from>
    <cdr:to>
      <cdr:x>0.83846</cdr:x>
      <cdr:y>0.97101</cdr:y>
    </cdr:to>
    <cdr:sp macro="" textlink="">
      <cdr:nvSpPr>
        <cdr:cNvPr id="65" name="TextBox 8">
          <a:extLst xmlns:a="http://schemas.openxmlformats.org/drawingml/2006/main">
            <a:ext uri="{FF2B5EF4-FFF2-40B4-BE49-F238E27FC236}">
              <a16:creationId xmlns:a16="http://schemas.microsoft.com/office/drawing/2014/main" id="{4B1B8D77-F335-C184-D574-87A0884AF78C}"/>
            </a:ext>
          </a:extLst>
        </cdr:cNvPr>
        <cdr:cNvSpPr txBox="1"/>
      </cdr:nvSpPr>
      <cdr:spPr>
        <a:xfrm xmlns:a="http://schemas.openxmlformats.org/drawingml/2006/main">
          <a:off x="5150622" y="3321051"/>
          <a:ext cx="503702" cy="295276"/>
        </a:xfrm>
        <a:prstGeom xmlns:a="http://schemas.openxmlformats.org/drawingml/2006/main" prst="rect">
          <a:avLst/>
        </a:prstGeom>
        <a:ln xmlns:a="http://schemas.openxmlformats.org/drawingml/2006/main" w="3810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latin typeface="+mj-lt"/>
            </a:rPr>
            <a:t>Sudden Braking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0.02015</cdr:x>
      <cdr:y>0.01484</cdr:y>
    </cdr:from>
    <cdr:to>
      <cdr:x>0.97985</cdr:x>
      <cdr:y>0.19153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7FDF5C-9612-91A2-968B-E42D9EA31942}"/>
            </a:ext>
          </a:extLst>
        </cdr:cNvPr>
        <cdr:cNvSpPr txBox="1"/>
      </cdr:nvSpPr>
      <cdr:spPr>
        <a:xfrm xmlns:a="http://schemas.openxmlformats.org/drawingml/2006/main">
          <a:off x="50800" y="51177"/>
          <a:ext cx="2419356" cy="609223"/>
        </a:xfrm>
        <a:prstGeom xmlns:a="http://schemas.openxmlformats.org/drawingml/2006/main" prst="rect">
          <a:avLst/>
        </a:prstGeom>
        <a:solidFill xmlns:a="http://schemas.openxmlformats.org/drawingml/2006/main">
          <a:srgbClr val="AFDC7E"/>
        </a:solidFill>
        <a:ln xmlns:a="http://schemas.openxmlformats.org/drawingml/2006/main" w="6350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Alert Name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>
            <a:effectLst/>
          </a:endParaRPr>
        </a:p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Risk Value   </a:t>
          </a:r>
          <a:r>
            <a:rPr lang="en-US" sz="1100">
              <a:effectLst/>
              <a:latin typeface="+mn-lt"/>
              <a:ea typeface="+mn-ea"/>
              <a:cs typeface="+mn-cs"/>
            </a:rPr>
            <a:t>: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0.35516</cdr:x>
      <cdr:y>0.02412</cdr:y>
    </cdr:from>
    <cdr:to>
      <cdr:x>0.96977</cdr:x>
      <cdr:y>0.08534</cdr:y>
    </cdr:to>
    <cdr:sp macro="" textlink="'Bubble chart data'!$C$14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9D7DDD2-82CE-4297-E0FD-862892FA44F2}"/>
            </a:ext>
          </a:extLst>
        </cdr:cNvPr>
        <cdr:cNvSpPr txBox="1"/>
      </cdr:nvSpPr>
      <cdr:spPr>
        <a:xfrm xmlns:a="http://schemas.openxmlformats.org/drawingml/2006/main">
          <a:off x="895350" y="82551"/>
          <a:ext cx="1549401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D0E2CCC-BE88-43AE-91BF-F48B3DE4B1AF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Sudden Braking</a:t>
          </a:fld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0.35516</cdr:x>
      <cdr:y>0.1243</cdr:y>
    </cdr:from>
    <cdr:to>
      <cdr:x>0.96977</cdr:x>
      <cdr:y>0.18367</cdr:y>
    </cdr:to>
    <cdr:sp macro="" textlink="'Bubble chart data'!$D$1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AE6C81B-40D1-243D-433E-0B5D52EE5AC0}"/>
            </a:ext>
          </a:extLst>
        </cdr:cNvPr>
        <cdr:cNvSpPr txBox="1"/>
      </cdr:nvSpPr>
      <cdr:spPr>
        <a:xfrm xmlns:a="http://schemas.openxmlformats.org/drawingml/2006/main">
          <a:off x="895350" y="425451"/>
          <a:ext cx="1549401" cy="2032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0B46A63-436D-46F0-AC25-CC41CE24C2CD}" type="TxLink"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91</a:t>
          </a:fld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10BC2-B249-49B8-A645-10DEA60C3F0E}" name="Table8103" displayName="Table8103" ref="A1:J9" totalsRowShown="0" headerRowDxfId="28" headerRowBorderDxfId="27" tableBorderDxfId="26" totalsRowBorderDxfId="25">
  <autoFilter ref="A1:J9" xr:uid="{99292C47-EAE9-475B-BBFF-521C51E44FCC}"/>
  <tableColumns count="10">
    <tableColumn id="1" xr3:uid="{E44085E7-8251-42E3-8C3F-EC44CABF4E52}" name="Red Alert id" dataDxfId="24"/>
    <tableColumn id="2" xr3:uid="{D74654C7-76F0-4487-B813-E7EDD8ADCB60}" name="Alert Severity" dataDxfId="23"/>
    <tableColumn id="3" xr3:uid="{9178AB7A-7863-4D93-BFB2-469E7CFD9D6D}" name="Alert Name" dataDxfId="22"/>
    <tableColumn id="4" xr3:uid="{A98C19DA-84ED-4EE5-BD69-A83D1A7C5B53}" name="Risk Value" dataDxfId="21"/>
    <tableColumn id="5" xr3:uid="{DD3801A7-80D5-46FD-B83C-877851B1A33D}" name="Time " dataDxfId="20"/>
    <tableColumn id="6" xr3:uid="{B778AD8F-1D6F-4090-8483-31599A2C8798}" name="Distance (Km)" dataDxfId="19"/>
    <tableColumn id="7" xr3:uid="{268C5A72-66F9-41EE-B79F-195DDCC32177}" name="SL/PS (Km/H)" dataDxfId="18"/>
    <tableColumn id="8" xr3:uid="{54A83A77-7463-444D-BE6A-2F779035A711}" name="Speed" dataDxfId="17"/>
    <tableColumn id="9" xr3:uid="{5E127A40-97EC-49AC-A420-568313C18695}" name="Custom Speed" dataDxfId="16"/>
    <tableColumn id="10" xr3:uid="{B78C918E-DD3F-4EF1-93F6-91BB76CF18EC}" name="ZipCode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DBAA9-D45A-48F4-9D96-C394B1059459}" name="Table104" displayName="Table104" ref="A13:J14" totalsRowShown="0" headerRowDxfId="14" dataDxfId="12" headerRowBorderDxfId="13" tableBorderDxfId="11" totalsRowBorderDxfId="10">
  <autoFilter ref="A13:J14" xr:uid="{8FB9E2FE-C321-424E-91F1-ADECA7E56157}"/>
  <tableColumns count="10">
    <tableColumn id="1" xr3:uid="{AA7C2DF5-BA25-4BC4-982C-C8354B55D6CB}" name="Red Alert id" dataDxfId="9"/>
    <tableColumn id="2" xr3:uid="{4C3C333C-325F-4536-8BB4-5B8EF4C86312}" name="Alert Severity" dataDxfId="8">
      <calculatedColumnFormula>VLOOKUP(A14,Table8103[#All],2,FALSE)</calculatedColumnFormula>
    </tableColumn>
    <tableColumn id="3" xr3:uid="{94E6847F-86CF-4988-A54E-B9315E4D4A3B}" name="Alert Name" dataDxfId="7">
      <calculatedColumnFormula>VLOOKUP(A14,Table8103[#All],3,FALSE)</calculatedColumnFormula>
    </tableColumn>
    <tableColumn id="4" xr3:uid="{CD9BAA78-1C88-4726-9D26-CBFA3597CD8B}" name="Risk Value" dataDxfId="6">
      <calculatedColumnFormula>VLOOKUP(A14,Table8103[#All],4,FALSE)</calculatedColumnFormula>
    </tableColumn>
    <tableColumn id="5" xr3:uid="{45B744E3-344B-4A3E-B9E3-A56E8ABE818A}" name="Time " dataDxfId="5">
      <calculatedColumnFormula>VLOOKUP(A14,Table8103[#All],5,FALSE)</calculatedColumnFormula>
    </tableColumn>
    <tableColumn id="6" xr3:uid="{7474AA44-A7D1-4D90-8DD3-FF9FAECE411A}" name="Distance (Km)" dataDxfId="4">
      <calculatedColumnFormula>VLOOKUP(A14,Table8103[#All],6,FALSE)</calculatedColumnFormula>
    </tableColumn>
    <tableColumn id="7" xr3:uid="{B928254F-6A3E-4A09-89BC-415E20BA9104}" name="P-Speed/S-Limit" dataDxfId="3">
      <calculatedColumnFormula>VLOOKUP(A14,Table8103[#All],7,FALSE)</calculatedColumnFormula>
    </tableColumn>
    <tableColumn id="8" xr3:uid="{79F21A55-C823-46CE-A639-ABD83488EB48}" name="Speed" dataDxfId="2">
      <calculatedColumnFormula>VLOOKUP(A14,Table8103[#All],8,FALSE)</calculatedColumnFormula>
    </tableColumn>
    <tableColumn id="9" xr3:uid="{35603206-BB76-4A01-B0A4-233DE46F2B89}" name="Custom Speed" dataDxfId="1">
      <calculatedColumnFormula>VLOOKUP(A14,Table8103[#All],9,FALSE)</calculatedColumnFormula>
    </tableColumn>
    <tableColumn id="10" xr3:uid="{50A38AA9-9721-4B8D-9C9C-97ADAA430177}" name="ZipCode" dataDxfId="0">
      <calculatedColumnFormula>VLOOKUP(A14,Table8103[#All],10,FALSE)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446-11B2-49EE-9C85-FC7FDBEC5D9D}">
  <sheetPr codeName="Sheet3"/>
  <dimension ref="A1:L78"/>
  <sheetViews>
    <sheetView zoomScaleNormal="100" workbookViewId="0">
      <selection activeCell="E12" sqref="E12"/>
    </sheetView>
  </sheetViews>
  <sheetFormatPr defaultRowHeight="14.5" x14ac:dyDescent="0.35"/>
  <cols>
    <col min="1" max="1" width="12.453125" bestFit="1" customWidth="1"/>
    <col min="2" max="2" width="13.453125" bestFit="1" customWidth="1"/>
    <col min="3" max="3" width="11.7265625" bestFit="1" customWidth="1"/>
    <col min="4" max="4" width="9.1796875" style="7" bestFit="1" customWidth="1"/>
    <col min="5" max="5" width="14" style="7" bestFit="1" customWidth="1"/>
    <col min="6" max="6" width="13.90625" style="10" bestFit="1" customWidth="1"/>
    <col min="7" max="7" width="9.54296875" style="1" bestFit="1" customWidth="1"/>
    <col min="8" max="8" width="10.90625" style="1" bestFit="1" customWidth="1"/>
    <col min="9" max="9" width="8.54296875" style="11" bestFit="1" customWidth="1"/>
    <col min="10" max="10" width="9.81640625" style="11" bestFit="1" customWidth="1"/>
  </cols>
  <sheetData>
    <row r="1" spans="1:12" x14ac:dyDescent="0.35">
      <c r="A1" s="14" t="s">
        <v>15</v>
      </c>
      <c r="B1" s="4" t="s">
        <v>16</v>
      </c>
      <c r="C1" s="8" t="s">
        <v>4</v>
      </c>
      <c r="D1" s="3" t="s">
        <v>17</v>
      </c>
      <c r="E1" s="3" t="s">
        <v>0</v>
      </c>
      <c r="F1" s="8" t="s">
        <v>1</v>
      </c>
      <c r="G1" s="8" t="s">
        <v>2</v>
      </c>
      <c r="H1" s="8" t="s">
        <v>3</v>
      </c>
      <c r="K1" s="18" t="s">
        <v>19</v>
      </c>
      <c r="L1" s="16">
        <v>90</v>
      </c>
    </row>
    <row r="2" spans="1:12" x14ac:dyDescent="0.35">
      <c r="A2" s="19" t="str">
        <f>IF(C2&gt;$L$1,$K$5,$K$6)</f>
        <v>Amber</v>
      </c>
      <c r="B2" s="5" t="s">
        <v>5</v>
      </c>
      <c r="C2" s="9">
        <v>22</v>
      </c>
      <c r="D2" s="12">
        <v>0.47013888888888888</v>
      </c>
      <c r="E2" s="2">
        <v>0.51</v>
      </c>
      <c r="F2" s="9">
        <v>40</v>
      </c>
      <c r="G2" s="9">
        <v>48</v>
      </c>
      <c r="H2" s="9">
        <v>641035</v>
      </c>
    </row>
    <row r="3" spans="1:12" x14ac:dyDescent="0.35">
      <c r="A3" s="19" t="str">
        <f t="shared" ref="A3:A66" si="0">IF(C3&gt;$L$1,$K$5,$K$6)</f>
        <v>Amber</v>
      </c>
      <c r="B3" s="5" t="s">
        <v>6</v>
      </c>
      <c r="C3" s="9">
        <v>2</v>
      </c>
      <c r="D3" s="12">
        <v>0.47083333333333338</v>
      </c>
      <c r="E3" s="2">
        <v>1.39</v>
      </c>
      <c r="F3" s="9" t="s">
        <v>18</v>
      </c>
      <c r="G3" s="9">
        <v>46</v>
      </c>
      <c r="H3" s="9">
        <v>641035</v>
      </c>
    </row>
    <row r="4" spans="1:12" x14ac:dyDescent="0.35">
      <c r="A4" s="19" t="str">
        <f t="shared" si="0"/>
        <v>Amber</v>
      </c>
      <c r="B4" s="5" t="s">
        <v>7</v>
      </c>
      <c r="C4" s="9">
        <v>10</v>
      </c>
      <c r="D4" s="12">
        <v>0.47083333333333338</v>
      </c>
      <c r="E4" s="2">
        <v>1.68</v>
      </c>
      <c r="F4" s="9">
        <v>60</v>
      </c>
      <c r="G4" s="9">
        <v>43</v>
      </c>
      <c r="H4" s="9">
        <v>641035</v>
      </c>
    </row>
    <row r="5" spans="1:12" x14ac:dyDescent="0.35">
      <c r="A5" s="19" t="str">
        <f t="shared" si="0"/>
        <v>Amber</v>
      </c>
      <c r="B5" s="6" t="s">
        <v>11</v>
      </c>
      <c r="C5" s="9">
        <v>51</v>
      </c>
      <c r="D5" s="12">
        <v>0.47152777777777777</v>
      </c>
      <c r="E5" s="2">
        <v>2.0099999999999998</v>
      </c>
      <c r="F5" s="9" t="s">
        <v>18</v>
      </c>
      <c r="G5" s="9">
        <v>52</v>
      </c>
      <c r="H5" s="9">
        <v>641035</v>
      </c>
      <c r="J5"/>
      <c r="K5" s="16" t="s">
        <v>14</v>
      </c>
    </row>
    <row r="6" spans="1:12" x14ac:dyDescent="0.35">
      <c r="A6" s="19" t="str">
        <f t="shared" si="0"/>
        <v>Red</v>
      </c>
      <c r="B6" s="5" t="s">
        <v>7</v>
      </c>
      <c r="C6" s="9">
        <v>91</v>
      </c>
      <c r="D6" s="12">
        <v>0.47361111111111115</v>
      </c>
      <c r="E6" s="2">
        <v>3.88</v>
      </c>
      <c r="F6" s="9">
        <v>30</v>
      </c>
      <c r="G6" s="9">
        <v>13</v>
      </c>
      <c r="H6" s="9">
        <v>641035</v>
      </c>
      <c r="J6"/>
      <c r="K6" s="20" t="s">
        <v>13</v>
      </c>
    </row>
    <row r="7" spans="1:12" x14ac:dyDescent="0.35">
      <c r="A7" s="19" t="str">
        <f t="shared" si="0"/>
        <v>Red</v>
      </c>
      <c r="B7" s="5" t="s">
        <v>7</v>
      </c>
      <c r="C7" s="9">
        <v>94</v>
      </c>
      <c r="D7" s="12">
        <v>0.47500000000000003</v>
      </c>
      <c r="E7" s="2">
        <v>7.5</v>
      </c>
      <c r="F7" s="9">
        <v>16</v>
      </c>
      <c r="G7" s="9">
        <v>1</v>
      </c>
      <c r="H7" s="9">
        <v>641035</v>
      </c>
      <c r="J7"/>
    </row>
    <row r="8" spans="1:12" x14ac:dyDescent="0.35">
      <c r="A8" s="19" t="str">
        <f t="shared" si="0"/>
        <v>Amber</v>
      </c>
      <c r="B8" s="5" t="s">
        <v>7</v>
      </c>
      <c r="C8" s="9">
        <v>56</v>
      </c>
      <c r="D8" s="12">
        <v>0.47638888888888892</v>
      </c>
      <c r="E8" s="2">
        <v>8.48</v>
      </c>
      <c r="F8" s="9">
        <v>26</v>
      </c>
      <c r="G8" s="9">
        <v>9</v>
      </c>
      <c r="H8" s="9">
        <v>641107</v>
      </c>
    </row>
    <row r="9" spans="1:12" x14ac:dyDescent="0.35">
      <c r="A9" s="19" t="str">
        <f t="shared" si="0"/>
        <v>Amber</v>
      </c>
      <c r="B9" s="6" t="s">
        <v>11</v>
      </c>
      <c r="C9" s="9">
        <v>77</v>
      </c>
      <c r="D9" s="12">
        <v>0.47638888888888892</v>
      </c>
      <c r="E9" s="2">
        <v>8.5</v>
      </c>
      <c r="F9" s="9" t="s">
        <v>18</v>
      </c>
      <c r="G9" s="9">
        <v>23</v>
      </c>
      <c r="H9" s="9">
        <v>641107</v>
      </c>
    </row>
    <row r="10" spans="1:12" x14ac:dyDescent="0.35">
      <c r="A10" s="19" t="str">
        <f t="shared" si="0"/>
        <v>Amber</v>
      </c>
      <c r="B10" s="6" t="s">
        <v>12</v>
      </c>
      <c r="C10" s="9">
        <v>51</v>
      </c>
      <c r="D10" s="12">
        <v>0.4770833333333333</v>
      </c>
      <c r="E10" s="2">
        <v>8.77</v>
      </c>
      <c r="F10" s="9" t="s">
        <v>18</v>
      </c>
      <c r="G10" s="9">
        <v>46</v>
      </c>
      <c r="H10" s="9">
        <v>641107</v>
      </c>
    </row>
    <row r="11" spans="1:12" x14ac:dyDescent="0.35">
      <c r="A11" s="19" t="str">
        <f t="shared" si="0"/>
        <v>Amber</v>
      </c>
      <c r="B11" s="6" t="s">
        <v>12</v>
      </c>
      <c r="C11" s="9">
        <v>54</v>
      </c>
      <c r="D11" s="12">
        <v>0.4826388888888889</v>
      </c>
      <c r="E11" s="2">
        <v>8.8699999999999992</v>
      </c>
      <c r="F11" s="9" t="s">
        <v>18</v>
      </c>
      <c r="G11" s="9">
        <v>21</v>
      </c>
      <c r="H11" s="9">
        <v>641107</v>
      </c>
    </row>
    <row r="12" spans="1:12" x14ac:dyDescent="0.35">
      <c r="A12" s="19" t="str">
        <f t="shared" si="0"/>
        <v>Amber</v>
      </c>
      <c r="B12" s="6" t="s">
        <v>12</v>
      </c>
      <c r="C12" s="9">
        <v>2</v>
      </c>
      <c r="D12" s="12">
        <v>0.48472222222222222</v>
      </c>
      <c r="E12" s="2">
        <v>10.9</v>
      </c>
      <c r="F12" s="9" t="s">
        <v>18</v>
      </c>
      <c r="G12" s="9">
        <v>41</v>
      </c>
      <c r="H12" s="9">
        <v>641107</v>
      </c>
    </row>
    <row r="13" spans="1:12" x14ac:dyDescent="0.35">
      <c r="A13" s="19" t="str">
        <f t="shared" si="0"/>
        <v>Amber</v>
      </c>
      <c r="B13" s="5" t="s">
        <v>7</v>
      </c>
      <c r="C13" s="9">
        <v>63</v>
      </c>
      <c r="D13" s="12">
        <v>0.48749999999999999</v>
      </c>
      <c r="E13" s="2">
        <v>13.73</v>
      </c>
      <c r="F13" s="9">
        <v>43</v>
      </c>
      <c r="G13" s="9">
        <v>30</v>
      </c>
      <c r="H13" s="9">
        <v>641107</v>
      </c>
    </row>
    <row r="14" spans="1:12" x14ac:dyDescent="0.35">
      <c r="A14" s="19" t="str">
        <f t="shared" si="0"/>
        <v>Amber</v>
      </c>
      <c r="B14" s="6" t="s">
        <v>11</v>
      </c>
      <c r="C14" s="9">
        <v>60</v>
      </c>
      <c r="D14" s="12">
        <v>0.48749999999999999</v>
      </c>
      <c r="E14" s="2">
        <v>13.95</v>
      </c>
      <c r="F14" s="9" t="s">
        <v>18</v>
      </c>
      <c r="G14" s="9">
        <v>35</v>
      </c>
      <c r="H14" s="9">
        <v>641107</v>
      </c>
    </row>
    <row r="15" spans="1:12" x14ac:dyDescent="0.35">
      <c r="A15" s="19" t="str">
        <f t="shared" si="0"/>
        <v>Amber</v>
      </c>
      <c r="B15" s="5" t="s">
        <v>7</v>
      </c>
      <c r="C15" s="9">
        <v>62</v>
      </c>
      <c r="D15" s="12">
        <v>0.48888888888888887</v>
      </c>
      <c r="E15" s="2">
        <v>15.25</v>
      </c>
      <c r="F15" s="9">
        <v>45</v>
      </c>
      <c r="G15" s="9">
        <v>29</v>
      </c>
      <c r="H15" s="9">
        <v>641107</v>
      </c>
    </row>
    <row r="16" spans="1:12" x14ac:dyDescent="0.35">
      <c r="A16" s="19" t="str">
        <f t="shared" si="0"/>
        <v>Amber</v>
      </c>
      <c r="B16" s="5" t="s">
        <v>7</v>
      </c>
      <c r="C16" s="9">
        <v>73</v>
      </c>
      <c r="D16" s="12">
        <v>0.4909722222222222</v>
      </c>
      <c r="E16" s="2">
        <v>17.57</v>
      </c>
      <c r="F16" s="9">
        <v>64</v>
      </c>
      <c r="G16" s="9">
        <v>22</v>
      </c>
      <c r="H16" s="9">
        <v>641107</v>
      </c>
    </row>
    <row r="17" spans="1:8" x14ac:dyDescent="0.35">
      <c r="A17" s="19" t="str">
        <f t="shared" si="0"/>
        <v>Amber</v>
      </c>
      <c r="B17" s="5" t="s">
        <v>7</v>
      </c>
      <c r="C17" s="9">
        <v>82</v>
      </c>
      <c r="D17" s="12">
        <v>0.49305555555555558</v>
      </c>
      <c r="E17" s="2">
        <v>21.29</v>
      </c>
      <c r="F17" s="9">
        <v>66</v>
      </c>
      <c r="G17" s="9">
        <v>52</v>
      </c>
      <c r="H17" s="9">
        <v>641653</v>
      </c>
    </row>
    <row r="18" spans="1:8" x14ac:dyDescent="0.35">
      <c r="A18" s="19" t="str">
        <f t="shared" si="0"/>
        <v>Amber</v>
      </c>
      <c r="B18" s="6" t="s">
        <v>11</v>
      </c>
      <c r="C18" s="9">
        <v>53</v>
      </c>
      <c r="D18" s="12">
        <v>0.49374999999999997</v>
      </c>
      <c r="E18" s="2">
        <v>21.61</v>
      </c>
      <c r="F18" s="9" t="s">
        <v>18</v>
      </c>
      <c r="G18" s="9">
        <v>45</v>
      </c>
      <c r="H18" s="9">
        <v>641653</v>
      </c>
    </row>
    <row r="19" spans="1:8" x14ac:dyDescent="0.35">
      <c r="A19" s="19" t="str">
        <f t="shared" si="0"/>
        <v>Amber</v>
      </c>
      <c r="B19" s="6" t="s">
        <v>11</v>
      </c>
      <c r="C19" s="9">
        <v>75</v>
      </c>
      <c r="D19" s="12">
        <v>0.49374999999999997</v>
      </c>
      <c r="E19" s="2">
        <v>21.65</v>
      </c>
      <c r="F19" s="9" t="s">
        <v>18</v>
      </c>
      <c r="G19" s="9">
        <v>46</v>
      </c>
      <c r="H19" s="9">
        <v>641653</v>
      </c>
    </row>
    <row r="20" spans="1:8" x14ac:dyDescent="0.35">
      <c r="A20" s="19" t="str">
        <f t="shared" si="0"/>
        <v>Amber</v>
      </c>
      <c r="B20" s="6" t="s">
        <v>12</v>
      </c>
      <c r="C20" s="9">
        <v>65</v>
      </c>
      <c r="D20" s="12">
        <v>0.49861111111111112</v>
      </c>
      <c r="E20" s="2">
        <v>26.47</v>
      </c>
      <c r="F20" s="9" t="s">
        <v>18</v>
      </c>
      <c r="G20" s="9">
        <v>63</v>
      </c>
      <c r="H20" s="9">
        <v>641653</v>
      </c>
    </row>
    <row r="21" spans="1:8" x14ac:dyDescent="0.35">
      <c r="A21" s="19" t="str">
        <f t="shared" si="0"/>
        <v>Amber</v>
      </c>
      <c r="B21" s="5" t="s">
        <v>7</v>
      </c>
      <c r="C21" s="9">
        <v>80</v>
      </c>
      <c r="D21" s="12">
        <v>0.50138888888888888</v>
      </c>
      <c r="E21" s="2">
        <v>30.87</v>
      </c>
      <c r="F21" s="9">
        <v>70</v>
      </c>
      <c r="G21" s="9">
        <v>52</v>
      </c>
      <c r="H21" s="9">
        <v>641653</v>
      </c>
    </row>
    <row r="22" spans="1:8" x14ac:dyDescent="0.35">
      <c r="A22" s="19" t="str">
        <f t="shared" si="0"/>
        <v>Amber</v>
      </c>
      <c r="B22" s="6" t="s">
        <v>8</v>
      </c>
      <c r="C22" s="9">
        <v>59</v>
      </c>
      <c r="D22" s="12">
        <v>0.50208333333333333</v>
      </c>
      <c r="E22" s="2">
        <v>30.93</v>
      </c>
      <c r="F22" s="9" t="s">
        <v>18</v>
      </c>
      <c r="G22" s="9">
        <v>40</v>
      </c>
      <c r="H22" s="9">
        <v>641653</v>
      </c>
    </row>
    <row r="23" spans="1:8" x14ac:dyDescent="0.35">
      <c r="A23" s="19" t="str">
        <f t="shared" si="0"/>
        <v>Amber</v>
      </c>
      <c r="B23" s="6" t="s">
        <v>8</v>
      </c>
      <c r="C23" s="9">
        <v>69</v>
      </c>
      <c r="D23" s="12">
        <v>0.50208333333333333</v>
      </c>
      <c r="E23" s="2">
        <v>30.93</v>
      </c>
      <c r="F23" s="9" t="s">
        <v>18</v>
      </c>
      <c r="G23" s="9">
        <v>40</v>
      </c>
      <c r="H23" s="9">
        <v>641653</v>
      </c>
    </row>
    <row r="24" spans="1:8" x14ac:dyDescent="0.35">
      <c r="A24" s="19" t="str">
        <f t="shared" si="0"/>
        <v>Amber</v>
      </c>
      <c r="B24" s="5" t="s">
        <v>5</v>
      </c>
      <c r="C24" s="9">
        <v>2</v>
      </c>
      <c r="D24" s="12">
        <v>0.50208333333333333</v>
      </c>
      <c r="E24" s="2">
        <v>30.99</v>
      </c>
      <c r="F24" s="9">
        <v>40</v>
      </c>
      <c r="G24" s="9">
        <v>41</v>
      </c>
      <c r="H24" s="9">
        <v>641653</v>
      </c>
    </row>
    <row r="25" spans="1:8" x14ac:dyDescent="0.35">
      <c r="A25" s="19" t="str">
        <f t="shared" si="0"/>
        <v>Amber</v>
      </c>
      <c r="B25" s="6" t="s">
        <v>11</v>
      </c>
      <c r="C25" s="9">
        <v>53</v>
      </c>
      <c r="D25" s="12">
        <v>0.50208333333333333</v>
      </c>
      <c r="E25" s="2">
        <v>31.37</v>
      </c>
      <c r="F25" s="9" t="s">
        <v>18</v>
      </c>
      <c r="G25" s="9">
        <v>63</v>
      </c>
      <c r="H25" s="9">
        <v>641655</v>
      </c>
    </row>
    <row r="26" spans="1:8" x14ac:dyDescent="0.35">
      <c r="A26" s="19" t="str">
        <f t="shared" si="0"/>
        <v>Amber</v>
      </c>
      <c r="B26" s="6" t="s">
        <v>11</v>
      </c>
      <c r="C26" s="9">
        <v>69</v>
      </c>
      <c r="D26" s="12">
        <v>0.50208333333333333</v>
      </c>
      <c r="E26" s="2">
        <v>31.66</v>
      </c>
      <c r="F26" s="9" t="s">
        <v>18</v>
      </c>
      <c r="G26" s="9">
        <v>43</v>
      </c>
      <c r="H26" s="9">
        <v>641655</v>
      </c>
    </row>
    <row r="27" spans="1:8" x14ac:dyDescent="0.35">
      <c r="A27" s="19" t="str">
        <f t="shared" si="0"/>
        <v>Amber</v>
      </c>
      <c r="B27" s="5" t="s">
        <v>7</v>
      </c>
      <c r="C27" s="9">
        <v>78</v>
      </c>
      <c r="D27" s="12">
        <v>0.50416666666666665</v>
      </c>
      <c r="E27" s="2">
        <v>34.68</v>
      </c>
      <c r="F27" s="9">
        <v>66</v>
      </c>
      <c r="G27" s="9">
        <v>50</v>
      </c>
      <c r="H27" s="9">
        <v>641302</v>
      </c>
    </row>
    <row r="28" spans="1:8" x14ac:dyDescent="0.35">
      <c r="A28" s="19" t="str">
        <f t="shared" si="0"/>
        <v>Amber</v>
      </c>
      <c r="B28" s="6" t="s">
        <v>12</v>
      </c>
      <c r="C28" s="9">
        <v>55</v>
      </c>
      <c r="D28" s="12">
        <v>0.50624999999999998</v>
      </c>
      <c r="E28" s="2">
        <v>37.43</v>
      </c>
      <c r="F28" s="9" t="s">
        <v>18</v>
      </c>
      <c r="G28" s="9">
        <v>61</v>
      </c>
      <c r="H28" s="9">
        <v>638459</v>
      </c>
    </row>
    <row r="29" spans="1:8" x14ac:dyDescent="0.35">
      <c r="A29" s="19" t="str">
        <f t="shared" si="0"/>
        <v>Amber</v>
      </c>
      <c r="B29" s="6" t="s">
        <v>11</v>
      </c>
      <c r="C29" s="9">
        <v>54</v>
      </c>
      <c r="D29" s="12">
        <v>0.50763888888888886</v>
      </c>
      <c r="E29" s="2">
        <v>39</v>
      </c>
      <c r="F29" s="9" t="s">
        <v>18</v>
      </c>
      <c r="G29" s="9">
        <v>34</v>
      </c>
      <c r="H29" s="9">
        <v>638459</v>
      </c>
    </row>
    <row r="30" spans="1:8" x14ac:dyDescent="0.35">
      <c r="A30" s="19" t="str">
        <f t="shared" si="0"/>
        <v>Amber</v>
      </c>
      <c r="B30" s="6" t="s">
        <v>10</v>
      </c>
      <c r="C30" s="9">
        <v>65</v>
      </c>
      <c r="D30" s="12">
        <v>0.5083333333333333</v>
      </c>
      <c r="E30" s="2">
        <v>39.44</v>
      </c>
      <c r="F30" s="9" t="s">
        <v>18</v>
      </c>
      <c r="G30" s="9">
        <v>22</v>
      </c>
      <c r="H30" s="9">
        <v>638459</v>
      </c>
    </row>
    <row r="31" spans="1:8" x14ac:dyDescent="0.35">
      <c r="A31" s="19" t="str">
        <f t="shared" si="0"/>
        <v>Amber</v>
      </c>
      <c r="B31" s="6" t="s">
        <v>10</v>
      </c>
      <c r="C31" s="9">
        <v>53</v>
      </c>
      <c r="D31" s="12">
        <v>0.50902777777777775</v>
      </c>
      <c r="E31" s="2">
        <v>39.520000000000003</v>
      </c>
      <c r="F31" s="9" t="s">
        <v>18</v>
      </c>
      <c r="G31" s="9">
        <v>20</v>
      </c>
      <c r="H31" s="9">
        <v>638459</v>
      </c>
    </row>
    <row r="32" spans="1:8" x14ac:dyDescent="0.35">
      <c r="A32" s="19" t="str">
        <f t="shared" si="0"/>
        <v>Amber</v>
      </c>
      <c r="B32" s="6" t="s">
        <v>9</v>
      </c>
      <c r="C32" s="9">
        <v>51</v>
      </c>
      <c r="D32" s="12">
        <v>0.51250000000000007</v>
      </c>
      <c r="E32" s="2">
        <v>40.53</v>
      </c>
      <c r="F32" s="9" t="s">
        <v>18</v>
      </c>
      <c r="G32" s="9">
        <v>31</v>
      </c>
      <c r="H32" s="9">
        <v>638459</v>
      </c>
    </row>
    <row r="33" spans="1:8" x14ac:dyDescent="0.35">
      <c r="A33" s="19" t="str">
        <f t="shared" si="0"/>
        <v>Amber</v>
      </c>
      <c r="B33" s="5" t="s">
        <v>5</v>
      </c>
      <c r="C33" s="9">
        <v>41</v>
      </c>
      <c r="D33" s="12">
        <v>0.51250000000000007</v>
      </c>
      <c r="E33" s="2">
        <v>40.56</v>
      </c>
      <c r="F33" s="9">
        <v>30</v>
      </c>
      <c r="G33" s="9">
        <v>40</v>
      </c>
      <c r="H33" s="9">
        <v>638459</v>
      </c>
    </row>
    <row r="34" spans="1:8" x14ac:dyDescent="0.35">
      <c r="A34" s="19" t="str">
        <f t="shared" si="0"/>
        <v>Amber</v>
      </c>
      <c r="B34" s="6" t="s">
        <v>10</v>
      </c>
      <c r="C34" s="9">
        <v>81</v>
      </c>
      <c r="D34" s="12">
        <v>0.51250000000000007</v>
      </c>
      <c r="E34" s="2">
        <v>40.56</v>
      </c>
      <c r="F34" s="9" t="s">
        <v>18</v>
      </c>
      <c r="G34" s="9">
        <v>40</v>
      </c>
      <c r="H34" s="9">
        <v>638459</v>
      </c>
    </row>
    <row r="35" spans="1:8" x14ac:dyDescent="0.35">
      <c r="A35" s="19" t="str">
        <f t="shared" si="0"/>
        <v>Amber</v>
      </c>
      <c r="B35" s="6" t="s">
        <v>9</v>
      </c>
      <c r="C35" s="9">
        <v>68</v>
      </c>
      <c r="D35" s="12">
        <v>0.51388888888888895</v>
      </c>
      <c r="E35" s="2">
        <v>42.01</v>
      </c>
      <c r="F35" s="9" t="s">
        <v>18</v>
      </c>
      <c r="G35" s="9">
        <v>42</v>
      </c>
      <c r="H35" s="9">
        <v>638459</v>
      </c>
    </row>
    <row r="36" spans="1:8" x14ac:dyDescent="0.35">
      <c r="A36" s="19" t="str">
        <f t="shared" si="0"/>
        <v>Red</v>
      </c>
      <c r="B36" s="5" t="s">
        <v>5</v>
      </c>
      <c r="C36" s="9">
        <v>100</v>
      </c>
      <c r="D36" s="12">
        <v>0.51388888888888895</v>
      </c>
      <c r="E36" s="2">
        <v>42.06</v>
      </c>
      <c r="F36" s="9">
        <v>30</v>
      </c>
      <c r="G36" s="9">
        <v>42</v>
      </c>
      <c r="H36" s="9">
        <v>638459</v>
      </c>
    </row>
    <row r="37" spans="1:8" x14ac:dyDescent="0.35">
      <c r="A37" s="19" t="str">
        <f t="shared" si="0"/>
        <v>Amber</v>
      </c>
      <c r="B37" s="5" t="s">
        <v>7</v>
      </c>
      <c r="C37" s="9">
        <v>34</v>
      </c>
      <c r="D37" s="12">
        <v>0.51388888888888895</v>
      </c>
      <c r="E37" s="2">
        <v>42.08</v>
      </c>
      <c r="F37" s="9">
        <v>42</v>
      </c>
      <c r="G37" s="9">
        <v>30</v>
      </c>
      <c r="H37" s="9">
        <v>638459</v>
      </c>
    </row>
    <row r="38" spans="1:8" x14ac:dyDescent="0.35">
      <c r="A38" s="19" t="str">
        <f t="shared" si="0"/>
        <v>Amber</v>
      </c>
      <c r="B38" s="5" t="s">
        <v>7</v>
      </c>
      <c r="C38" s="9">
        <v>56</v>
      </c>
      <c r="D38" s="12">
        <v>0.51458333333333328</v>
      </c>
      <c r="E38" s="2">
        <v>43</v>
      </c>
      <c r="F38" s="9">
        <v>30</v>
      </c>
      <c r="G38" s="9">
        <v>10</v>
      </c>
      <c r="H38" s="9">
        <v>638459</v>
      </c>
    </row>
    <row r="39" spans="1:8" x14ac:dyDescent="0.35">
      <c r="A39" s="19" t="str">
        <f t="shared" si="0"/>
        <v>Amber</v>
      </c>
      <c r="B39" s="5" t="s">
        <v>7</v>
      </c>
      <c r="C39" s="9">
        <v>82</v>
      </c>
      <c r="D39" s="12">
        <v>0.51527777777777783</v>
      </c>
      <c r="E39" s="2">
        <v>43.19</v>
      </c>
      <c r="F39" s="9">
        <v>29</v>
      </c>
      <c r="G39" s="9">
        <v>16</v>
      </c>
      <c r="H39" s="9">
        <v>638459</v>
      </c>
    </row>
    <row r="40" spans="1:8" x14ac:dyDescent="0.35">
      <c r="A40" s="19" t="str">
        <f t="shared" si="0"/>
        <v>Amber</v>
      </c>
      <c r="B40" s="5" t="s">
        <v>7</v>
      </c>
      <c r="C40" s="9">
        <v>63</v>
      </c>
      <c r="D40" s="12">
        <v>0.51527777777777783</v>
      </c>
      <c r="E40" s="2">
        <v>43.49</v>
      </c>
      <c r="F40" s="9">
        <v>53</v>
      </c>
      <c r="G40" s="9">
        <v>35</v>
      </c>
      <c r="H40" s="9">
        <v>638459</v>
      </c>
    </row>
    <row r="41" spans="1:8" x14ac:dyDescent="0.35">
      <c r="A41" s="19" t="str">
        <f t="shared" si="0"/>
        <v>Amber</v>
      </c>
      <c r="B41" s="6" t="s">
        <v>9</v>
      </c>
      <c r="C41" s="9">
        <v>56</v>
      </c>
      <c r="D41" s="12">
        <v>0.51527777777777783</v>
      </c>
      <c r="E41" s="2">
        <v>43.57</v>
      </c>
      <c r="F41" s="9" t="s">
        <v>18</v>
      </c>
      <c r="G41" s="9">
        <v>44</v>
      </c>
      <c r="H41" s="9">
        <v>638459</v>
      </c>
    </row>
    <row r="42" spans="1:8" x14ac:dyDescent="0.35">
      <c r="A42" s="19" t="str">
        <f t="shared" si="0"/>
        <v>Amber</v>
      </c>
      <c r="B42" s="6" t="s">
        <v>9</v>
      </c>
      <c r="C42" s="9">
        <v>66</v>
      </c>
      <c r="D42" s="12">
        <v>0.51597222222222217</v>
      </c>
      <c r="E42" s="2">
        <v>43.71</v>
      </c>
      <c r="F42" s="9" t="s">
        <v>18</v>
      </c>
      <c r="G42" s="9">
        <v>42</v>
      </c>
      <c r="H42" s="9">
        <v>638459</v>
      </c>
    </row>
    <row r="43" spans="1:8" x14ac:dyDescent="0.35">
      <c r="A43" s="19" t="str">
        <f t="shared" si="0"/>
        <v>Amber</v>
      </c>
      <c r="B43" s="5" t="s">
        <v>5</v>
      </c>
      <c r="C43" s="9">
        <v>82</v>
      </c>
      <c r="D43" s="12">
        <v>0.51597222222222217</v>
      </c>
      <c r="E43" s="2">
        <v>44.02</v>
      </c>
      <c r="F43" s="9">
        <v>50</v>
      </c>
      <c r="G43" s="9">
        <v>55</v>
      </c>
      <c r="H43" s="9">
        <v>638459</v>
      </c>
    </row>
    <row r="44" spans="1:8" x14ac:dyDescent="0.35">
      <c r="A44" s="19" t="str">
        <f t="shared" si="0"/>
        <v>Amber</v>
      </c>
      <c r="B44" s="6" t="s">
        <v>9</v>
      </c>
      <c r="C44" s="9">
        <v>76</v>
      </c>
      <c r="D44" s="12">
        <v>0.51597222222222217</v>
      </c>
      <c r="E44" s="2">
        <v>44</v>
      </c>
      <c r="F44" s="9" t="s">
        <v>18</v>
      </c>
      <c r="G44" s="9">
        <v>57</v>
      </c>
      <c r="H44" s="9">
        <v>638459</v>
      </c>
    </row>
    <row r="45" spans="1:8" x14ac:dyDescent="0.35">
      <c r="A45" s="19" t="str">
        <f t="shared" si="0"/>
        <v>Amber</v>
      </c>
      <c r="B45" s="5" t="s">
        <v>7</v>
      </c>
      <c r="C45" s="9">
        <v>90</v>
      </c>
      <c r="D45" s="12">
        <v>0.51597222222222217</v>
      </c>
      <c r="E45" s="2">
        <v>44.15</v>
      </c>
      <c r="F45" s="9">
        <v>53</v>
      </c>
      <c r="G45" s="9">
        <v>40</v>
      </c>
      <c r="H45" s="9">
        <v>638459</v>
      </c>
    </row>
    <row r="46" spans="1:8" x14ac:dyDescent="0.35">
      <c r="A46" s="19" t="str">
        <f t="shared" si="0"/>
        <v>Red</v>
      </c>
      <c r="B46" s="6" t="s">
        <v>9</v>
      </c>
      <c r="C46" s="9">
        <v>93</v>
      </c>
      <c r="D46" s="12">
        <v>0.51597222222222217</v>
      </c>
      <c r="E46" s="2">
        <v>44.17</v>
      </c>
      <c r="F46" s="9" t="s">
        <v>18</v>
      </c>
      <c r="G46" s="9">
        <v>38</v>
      </c>
      <c r="H46" s="9">
        <v>638459</v>
      </c>
    </row>
    <row r="47" spans="1:8" x14ac:dyDescent="0.35">
      <c r="A47" s="19" t="str">
        <f t="shared" si="0"/>
        <v>Amber</v>
      </c>
      <c r="B47" s="5" t="s">
        <v>7</v>
      </c>
      <c r="C47" s="9">
        <v>82</v>
      </c>
      <c r="D47" s="12">
        <v>0.51666666666666672</v>
      </c>
      <c r="E47" s="2">
        <v>44.59</v>
      </c>
      <c r="F47" s="9">
        <v>33</v>
      </c>
      <c r="G47" s="9">
        <v>14</v>
      </c>
      <c r="H47" s="9">
        <v>638459</v>
      </c>
    </row>
    <row r="48" spans="1:8" x14ac:dyDescent="0.35">
      <c r="A48" s="19" t="str">
        <f t="shared" si="0"/>
        <v>Amber</v>
      </c>
      <c r="B48" s="6" t="s">
        <v>9</v>
      </c>
      <c r="C48" s="9">
        <v>56</v>
      </c>
      <c r="D48" s="12">
        <v>0.51874999999999993</v>
      </c>
      <c r="E48" s="2">
        <v>45.25</v>
      </c>
      <c r="F48" s="9" t="s">
        <v>18</v>
      </c>
      <c r="G48" s="9">
        <v>52</v>
      </c>
      <c r="H48" s="9">
        <v>638459</v>
      </c>
    </row>
    <row r="49" spans="1:8" x14ac:dyDescent="0.35">
      <c r="A49" s="19" t="str">
        <f t="shared" si="0"/>
        <v>Amber</v>
      </c>
      <c r="B49" s="5" t="s">
        <v>7</v>
      </c>
      <c r="C49" s="9">
        <v>34</v>
      </c>
      <c r="D49" s="12">
        <v>0.51944444444444449</v>
      </c>
      <c r="E49" s="2">
        <v>45.97</v>
      </c>
      <c r="F49" s="9">
        <v>59</v>
      </c>
      <c r="G49" s="9">
        <v>35</v>
      </c>
      <c r="H49" s="9">
        <v>638459</v>
      </c>
    </row>
    <row r="50" spans="1:8" x14ac:dyDescent="0.35">
      <c r="A50" s="19" t="str">
        <f t="shared" si="0"/>
        <v>Amber</v>
      </c>
      <c r="B50" s="5" t="s">
        <v>7</v>
      </c>
      <c r="C50" s="9">
        <v>43</v>
      </c>
      <c r="D50" s="12">
        <v>0.52083333333333337</v>
      </c>
      <c r="E50" s="2">
        <v>46.42</v>
      </c>
      <c r="F50" s="9">
        <v>38</v>
      </c>
      <c r="G50" s="9">
        <v>26</v>
      </c>
      <c r="H50" s="9">
        <v>638459</v>
      </c>
    </row>
    <row r="51" spans="1:8" x14ac:dyDescent="0.35">
      <c r="A51" s="19" t="str">
        <f t="shared" si="0"/>
        <v>Amber</v>
      </c>
      <c r="B51" s="5" t="s">
        <v>5</v>
      </c>
      <c r="C51" s="9">
        <v>2</v>
      </c>
      <c r="D51" s="12">
        <v>0.52152777777777781</v>
      </c>
      <c r="E51" s="2">
        <v>46.93</v>
      </c>
      <c r="F51" s="9">
        <v>50</v>
      </c>
      <c r="G51" s="9">
        <v>64</v>
      </c>
      <c r="H51" s="9">
        <v>638459</v>
      </c>
    </row>
    <row r="52" spans="1:8" x14ac:dyDescent="0.35">
      <c r="A52" s="19" t="str">
        <f t="shared" si="0"/>
        <v>Amber</v>
      </c>
      <c r="B52" s="6" t="s">
        <v>9</v>
      </c>
      <c r="C52" s="9">
        <v>57</v>
      </c>
      <c r="D52" s="12">
        <v>0.52361111111111114</v>
      </c>
      <c r="E52" s="2">
        <v>48.98</v>
      </c>
      <c r="F52" s="9" t="s">
        <v>18</v>
      </c>
      <c r="G52" s="9">
        <v>25</v>
      </c>
      <c r="H52" s="9">
        <v>638459</v>
      </c>
    </row>
    <row r="53" spans="1:8" x14ac:dyDescent="0.35">
      <c r="A53" s="19" t="str">
        <f t="shared" si="0"/>
        <v>Amber</v>
      </c>
      <c r="B53" s="5" t="s">
        <v>5</v>
      </c>
      <c r="C53" s="9">
        <v>42</v>
      </c>
      <c r="D53" s="12">
        <v>0.52361111111111114</v>
      </c>
      <c r="E53" s="2">
        <v>49.1</v>
      </c>
      <c r="F53" s="9">
        <v>30</v>
      </c>
      <c r="G53" s="9">
        <v>32</v>
      </c>
      <c r="H53" s="9">
        <v>638459</v>
      </c>
    </row>
    <row r="54" spans="1:8" x14ac:dyDescent="0.35">
      <c r="A54" s="19" t="str">
        <f t="shared" si="0"/>
        <v>Amber</v>
      </c>
      <c r="B54" s="5" t="s">
        <v>5</v>
      </c>
      <c r="C54" s="9">
        <v>2</v>
      </c>
      <c r="D54" s="12">
        <v>0.52430555555555558</v>
      </c>
      <c r="E54" s="2">
        <v>49.5</v>
      </c>
      <c r="F54" s="9">
        <v>30</v>
      </c>
      <c r="G54" s="9">
        <v>33</v>
      </c>
      <c r="H54" s="9">
        <v>638459</v>
      </c>
    </row>
    <row r="55" spans="1:8" x14ac:dyDescent="0.35">
      <c r="A55" s="19" t="str">
        <f t="shared" si="0"/>
        <v>Amber</v>
      </c>
      <c r="B55" s="6" t="s">
        <v>9</v>
      </c>
      <c r="C55" s="9">
        <v>62</v>
      </c>
      <c r="D55" s="12">
        <v>0.52569444444444446</v>
      </c>
      <c r="E55" s="2">
        <v>50.14</v>
      </c>
      <c r="F55" s="9" t="s">
        <v>18</v>
      </c>
      <c r="G55" s="9">
        <v>38</v>
      </c>
      <c r="H55" s="9">
        <v>638459</v>
      </c>
    </row>
    <row r="56" spans="1:8" x14ac:dyDescent="0.35">
      <c r="A56" s="19" t="str">
        <f t="shared" si="0"/>
        <v>Amber</v>
      </c>
      <c r="B56" s="5" t="s">
        <v>5</v>
      </c>
      <c r="C56" s="9">
        <v>56</v>
      </c>
      <c r="D56" s="12">
        <v>0.52569444444444446</v>
      </c>
      <c r="E56" s="2">
        <v>50.7</v>
      </c>
      <c r="F56" s="9">
        <v>30</v>
      </c>
      <c r="G56" s="9">
        <v>45</v>
      </c>
      <c r="H56" s="9">
        <v>638459</v>
      </c>
    </row>
    <row r="57" spans="1:8" x14ac:dyDescent="0.35">
      <c r="A57" s="19" t="str">
        <f t="shared" si="0"/>
        <v>Amber</v>
      </c>
      <c r="B57" s="6" t="s">
        <v>9</v>
      </c>
      <c r="C57" s="9">
        <v>60</v>
      </c>
      <c r="D57" s="12">
        <v>0.52569444444444446</v>
      </c>
      <c r="E57" s="2">
        <v>50.72</v>
      </c>
      <c r="F57" s="9" t="s">
        <v>18</v>
      </c>
      <c r="G57" s="9">
        <v>47</v>
      </c>
      <c r="H57" s="9">
        <v>638459</v>
      </c>
    </row>
    <row r="58" spans="1:8" x14ac:dyDescent="0.35">
      <c r="A58" s="19" t="str">
        <f t="shared" si="0"/>
        <v>Amber</v>
      </c>
      <c r="B58" s="5" t="s">
        <v>7</v>
      </c>
      <c r="C58" s="9">
        <v>69</v>
      </c>
      <c r="D58" s="12">
        <v>0.52638888888888891</v>
      </c>
      <c r="E58" s="2">
        <v>50.81</v>
      </c>
      <c r="F58" s="9">
        <v>24</v>
      </c>
      <c r="G58" s="9">
        <v>11</v>
      </c>
      <c r="H58" s="9">
        <v>638459</v>
      </c>
    </row>
    <row r="59" spans="1:8" x14ac:dyDescent="0.35">
      <c r="A59" s="19" t="str">
        <f t="shared" si="0"/>
        <v>Amber</v>
      </c>
      <c r="B59" s="6" t="s">
        <v>9</v>
      </c>
      <c r="C59" s="9">
        <v>62</v>
      </c>
      <c r="D59" s="12">
        <v>0.52638888888888891</v>
      </c>
      <c r="E59" s="2">
        <v>50.92</v>
      </c>
      <c r="F59" s="9" t="s">
        <v>18</v>
      </c>
      <c r="G59" s="9">
        <v>46</v>
      </c>
      <c r="H59" s="9">
        <v>638459</v>
      </c>
    </row>
    <row r="60" spans="1:8" x14ac:dyDescent="0.35">
      <c r="A60" s="19" t="str">
        <f t="shared" si="0"/>
        <v>Amber</v>
      </c>
      <c r="B60" s="5" t="s">
        <v>7</v>
      </c>
      <c r="C60" s="9">
        <v>72</v>
      </c>
      <c r="D60" s="12">
        <v>0.52986111111111112</v>
      </c>
      <c r="E60" s="2">
        <v>53.01</v>
      </c>
      <c r="F60" s="9">
        <v>38</v>
      </c>
      <c r="G60" s="9">
        <v>23</v>
      </c>
      <c r="H60" s="9">
        <v>638459</v>
      </c>
    </row>
    <row r="61" spans="1:8" x14ac:dyDescent="0.35">
      <c r="A61" s="19" t="str">
        <f t="shared" si="0"/>
        <v>Amber</v>
      </c>
      <c r="B61" s="5" t="s">
        <v>5</v>
      </c>
      <c r="C61" s="9">
        <v>39</v>
      </c>
      <c r="D61" s="12">
        <v>0.53055555555555556</v>
      </c>
      <c r="E61" s="2">
        <v>53.67</v>
      </c>
      <c r="F61" s="9">
        <v>50</v>
      </c>
      <c r="G61" s="9">
        <v>70</v>
      </c>
      <c r="H61" s="9">
        <v>641655</v>
      </c>
    </row>
    <row r="62" spans="1:8" x14ac:dyDescent="0.35">
      <c r="A62" s="19" t="str">
        <f t="shared" si="0"/>
        <v>Amber</v>
      </c>
      <c r="B62" s="5" t="s">
        <v>5</v>
      </c>
      <c r="C62" s="9">
        <v>21</v>
      </c>
      <c r="D62" s="12">
        <v>0.53194444444444444</v>
      </c>
      <c r="E62" s="2">
        <v>54.74</v>
      </c>
      <c r="F62" s="9">
        <v>30</v>
      </c>
      <c r="G62" s="9">
        <v>36</v>
      </c>
      <c r="H62" s="9">
        <v>641655</v>
      </c>
    </row>
    <row r="63" spans="1:8" x14ac:dyDescent="0.35">
      <c r="A63" s="19" t="str">
        <f t="shared" si="0"/>
        <v>Red</v>
      </c>
      <c r="B63" s="6" t="s">
        <v>9</v>
      </c>
      <c r="C63" s="9">
        <v>100</v>
      </c>
      <c r="D63" s="12">
        <v>0.53194444444444444</v>
      </c>
      <c r="E63" s="2">
        <v>54.75</v>
      </c>
      <c r="F63" s="9" t="s">
        <v>18</v>
      </c>
      <c r="G63" s="9">
        <v>37</v>
      </c>
      <c r="H63" s="9">
        <v>641655</v>
      </c>
    </row>
    <row r="64" spans="1:8" x14ac:dyDescent="0.35">
      <c r="A64" s="19" t="str">
        <f t="shared" si="0"/>
        <v>Amber</v>
      </c>
      <c r="B64" s="6" t="s">
        <v>9</v>
      </c>
      <c r="C64" s="9">
        <v>67</v>
      </c>
      <c r="D64" s="12">
        <v>0.53263888888888888</v>
      </c>
      <c r="E64" s="2">
        <v>55.19</v>
      </c>
      <c r="F64" s="9" t="s">
        <v>18</v>
      </c>
      <c r="G64" s="9">
        <v>50</v>
      </c>
      <c r="H64" s="9">
        <v>641655</v>
      </c>
    </row>
    <row r="65" spans="1:8" x14ac:dyDescent="0.35">
      <c r="A65" s="19" t="str">
        <f t="shared" si="0"/>
        <v>Amber</v>
      </c>
      <c r="B65" s="5" t="s">
        <v>7</v>
      </c>
      <c r="C65" s="9">
        <v>83</v>
      </c>
      <c r="D65" s="12">
        <v>0.53333333333333333</v>
      </c>
      <c r="E65" s="2">
        <v>55.7</v>
      </c>
      <c r="F65" s="9">
        <v>21</v>
      </c>
      <c r="G65" s="9">
        <v>1</v>
      </c>
      <c r="H65" s="9">
        <v>641655</v>
      </c>
    </row>
    <row r="66" spans="1:8" x14ac:dyDescent="0.35">
      <c r="A66" s="19" t="str">
        <f t="shared" si="0"/>
        <v>Amber</v>
      </c>
      <c r="B66" s="5" t="s">
        <v>5</v>
      </c>
      <c r="C66" s="9">
        <v>32</v>
      </c>
      <c r="D66" s="12">
        <v>0.54166666666666663</v>
      </c>
      <c r="E66" s="2">
        <v>55.83</v>
      </c>
      <c r="F66" s="9">
        <v>30</v>
      </c>
      <c r="G66" s="9">
        <v>46</v>
      </c>
      <c r="H66" s="9">
        <v>641655</v>
      </c>
    </row>
    <row r="67" spans="1:8" x14ac:dyDescent="0.35">
      <c r="A67" s="19" t="str">
        <f t="shared" ref="A67:A78" si="1">IF(C67&gt;$L$1,$K$5,$K$6)</f>
        <v>Amber</v>
      </c>
      <c r="B67" s="5" t="s">
        <v>5</v>
      </c>
      <c r="C67" s="9">
        <v>1</v>
      </c>
      <c r="D67" s="12">
        <v>0.55833333333333335</v>
      </c>
      <c r="E67" s="2">
        <v>56.93</v>
      </c>
      <c r="F67" s="9">
        <v>30</v>
      </c>
      <c r="G67" s="9">
        <v>34</v>
      </c>
      <c r="H67" s="9">
        <v>641655</v>
      </c>
    </row>
    <row r="68" spans="1:8" x14ac:dyDescent="0.35">
      <c r="A68" s="19" t="str">
        <f t="shared" si="1"/>
        <v>Amber</v>
      </c>
      <c r="B68" s="6" t="s">
        <v>9</v>
      </c>
      <c r="C68" s="9">
        <v>52</v>
      </c>
      <c r="D68" s="12">
        <v>0.55833333333333335</v>
      </c>
      <c r="E68" s="2">
        <v>57.32</v>
      </c>
      <c r="F68" s="9" t="s">
        <v>18</v>
      </c>
      <c r="G68" s="9">
        <v>33</v>
      </c>
      <c r="H68" s="9">
        <v>641655</v>
      </c>
    </row>
    <row r="69" spans="1:8" x14ac:dyDescent="0.35">
      <c r="A69" s="19" t="str">
        <f t="shared" si="1"/>
        <v>Amber</v>
      </c>
      <c r="B69" s="6" t="s">
        <v>9</v>
      </c>
      <c r="C69" s="9">
        <v>73</v>
      </c>
      <c r="D69" s="12">
        <v>0.55972222222222223</v>
      </c>
      <c r="E69" s="2">
        <v>58.37</v>
      </c>
      <c r="F69" s="9" t="s">
        <v>18</v>
      </c>
      <c r="G69" s="9">
        <v>56</v>
      </c>
      <c r="H69" s="9">
        <v>638459</v>
      </c>
    </row>
    <row r="70" spans="1:8" x14ac:dyDescent="0.35">
      <c r="A70" s="19" t="str">
        <f t="shared" si="1"/>
        <v>Red</v>
      </c>
      <c r="B70" s="5" t="s">
        <v>5</v>
      </c>
      <c r="C70" s="9">
        <v>97</v>
      </c>
      <c r="D70" s="12">
        <v>0.56041666666666667</v>
      </c>
      <c r="E70" s="2">
        <v>58.4</v>
      </c>
      <c r="F70" s="9">
        <v>50</v>
      </c>
      <c r="G70" s="9">
        <v>55</v>
      </c>
      <c r="H70" s="9">
        <v>638459</v>
      </c>
    </row>
    <row r="71" spans="1:8" x14ac:dyDescent="0.35">
      <c r="A71" s="19" t="str">
        <f t="shared" si="1"/>
        <v>Amber</v>
      </c>
      <c r="B71" s="6" t="s">
        <v>9</v>
      </c>
      <c r="C71" s="9">
        <v>73</v>
      </c>
      <c r="D71" s="12">
        <v>0.56041666666666667</v>
      </c>
      <c r="E71" s="2">
        <v>58.77</v>
      </c>
      <c r="F71" s="9" t="s">
        <v>18</v>
      </c>
      <c r="G71" s="9">
        <v>42</v>
      </c>
      <c r="H71" s="9">
        <v>638459</v>
      </c>
    </row>
    <row r="72" spans="1:8" x14ac:dyDescent="0.35">
      <c r="A72" s="19" t="str">
        <f t="shared" si="1"/>
        <v>Amber</v>
      </c>
      <c r="B72" s="5" t="s">
        <v>5</v>
      </c>
      <c r="C72" s="9">
        <v>52</v>
      </c>
      <c r="D72" s="12">
        <v>0.56180555555555556</v>
      </c>
      <c r="E72" s="2">
        <v>60.5</v>
      </c>
      <c r="F72" s="9">
        <v>50</v>
      </c>
      <c r="G72" s="9">
        <v>64</v>
      </c>
      <c r="H72" s="9">
        <v>638459</v>
      </c>
    </row>
    <row r="73" spans="1:8" x14ac:dyDescent="0.35">
      <c r="A73" s="19" t="str">
        <f t="shared" si="1"/>
        <v>Amber</v>
      </c>
      <c r="B73" s="6" t="s">
        <v>9</v>
      </c>
      <c r="C73" s="9">
        <v>59</v>
      </c>
      <c r="D73" s="12">
        <v>0.56180555555555556</v>
      </c>
      <c r="E73" s="2">
        <v>60.52</v>
      </c>
      <c r="F73" s="9" t="s">
        <v>18</v>
      </c>
      <c r="G73" s="9">
        <v>56</v>
      </c>
      <c r="H73" s="9">
        <v>638459</v>
      </c>
    </row>
    <row r="74" spans="1:8" x14ac:dyDescent="0.35">
      <c r="A74" s="19" t="str">
        <f t="shared" si="1"/>
        <v>Red</v>
      </c>
      <c r="B74" s="5" t="s">
        <v>7</v>
      </c>
      <c r="C74" s="9">
        <v>94</v>
      </c>
      <c r="D74" s="12">
        <v>0.5625</v>
      </c>
      <c r="E74" s="2">
        <v>60.77</v>
      </c>
      <c r="F74" s="9">
        <v>39</v>
      </c>
      <c r="G74" s="9">
        <v>26</v>
      </c>
      <c r="H74" s="9">
        <v>638459</v>
      </c>
    </row>
    <row r="75" spans="1:8" x14ac:dyDescent="0.35">
      <c r="A75" s="19" t="str">
        <f t="shared" si="1"/>
        <v>Amber</v>
      </c>
      <c r="B75" s="5" t="s">
        <v>7</v>
      </c>
      <c r="C75" s="9">
        <v>36</v>
      </c>
      <c r="D75" s="12">
        <v>0.5625</v>
      </c>
      <c r="E75" s="2">
        <v>60.82</v>
      </c>
      <c r="F75" s="9">
        <v>27</v>
      </c>
      <c r="G75" s="9">
        <v>14</v>
      </c>
      <c r="H75" s="9">
        <v>638459</v>
      </c>
    </row>
    <row r="76" spans="1:8" x14ac:dyDescent="0.35">
      <c r="A76" s="19" t="str">
        <f t="shared" si="1"/>
        <v>Amber</v>
      </c>
      <c r="B76" s="6" t="s">
        <v>9</v>
      </c>
      <c r="C76" s="9">
        <v>52</v>
      </c>
      <c r="D76" s="12">
        <v>0.5625</v>
      </c>
      <c r="E76" s="2">
        <v>60.96</v>
      </c>
      <c r="F76" s="9" t="s">
        <v>18</v>
      </c>
      <c r="G76" s="9">
        <v>42</v>
      </c>
      <c r="H76" s="9">
        <v>638459</v>
      </c>
    </row>
    <row r="77" spans="1:8" x14ac:dyDescent="0.35">
      <c r="A77" s="19" t="str">
        <f t="shared" si="1"/>
        <v>Amber</v>
      </c>
      <c r="B77" s="6" t="s">
        <v>9</v>
      </c>
      <c r="C77" s="9">
        <v>69</v>
      </c>
      <c r="D77" s="12">
        <v>0.5625</v>
      </c>
      <c r="E77" s="2">
        <v>61.14</v>
      </c>
      <c r="F77" s="9" t="s">
        <v>18</v>
      </c>
      <c r="G77" s="9">
        <v>39</v>
      </c>
      <c r="H77" s="9">
        <v>638459</v>
      </c>
    </row>
    <row r="78" spans="1:8" x14ac:dyDescent="0.35">
      <c r="A78" s="19" t="str">
        <f t="shared" si="1"/>
        <v>Amber</v>
      </c>
      <c r="B78" s="6" t="s">
        <v>11</v>
      </c>
      <c r="C78" s="9">
        <v>59</v>
      </c>
      <c r="D78" s="12">
        <v>0.56527777777777777</v>
      </c>
      <c r="E78" s="2">
        <v>62.63</v>
      </c>
      <c r="F78" s="9" t="s">
        <v>18</v>
      </c>
      <c r="G78" s="9">
        <v>17</v>
      </c>
      <c r="H78" s="9">
        <v>638459</v>
      </c>
    </row>
  </sheetData>
  <autoFilter ref="A1:H78" xr:uid="{06ECE446-11B2-49EE-9C85-FC7FDBEC5D9D}"/>
  <conditionalFormatting sqref="A2:A78">
    <cfRule type="cellIs" dxfId="40" priority="1" operator="equal">
      <formula>"Red"</formula>
    </cfRule>
    <cfRule type="cellIs" dxfId="39" priority="2" operator="equal">
      <formula>"Amber"</formula>
    </cfRule>
    <cfRule type="cellIs" priority="3" operator="equal">
      <formula>"Amber"</formula>
    </cfRule>
    <cfRule type="cellIs" dxfId="38" priority="4" operator="equal">
      <formula>"Amber"</formula>
    </cfRule>
    <cfRule type="cellIs" dxfId="37" priority="5" operator="equal">
      <formula>"Blue"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4199-BDD1-4B06-820A-406EB84C9F99}">
  <sheetPr codeName="Sheet4"/>
  <dimension ref="A1:O78"/>
  <sheetViews>
    <sheetView zoomScaleNormal="100" workbookViewId="0">
      <selection activeCell="C3" sqref="C3"/>
    </sheetView>
  </sheetViews>
  <sheetFormatPr defaultRowHeight="14.5" x14ac:dyDescent="0.35"/>
  <cols>
    <col min="1" max="1" width="13.453125" style="15" bestFit="1" customWidth="1"/>
    <col min="2" max="2" width="12.08984375" bestFit="1" customWidth="1"/>
    <col min="3" max="3" width="10.81640625" bestFit="1" customWidth="1"/>
    <col min="4" max="4" width="9.1796875" style="7" bestFit="1" customWidth="1"/>
    <col min="5" max="5" width="14" style="7" bestFit="1" customWidth="1"/>
    <col min="6" max="6" width="13.90625" style="10" bestFit="1" customWidth="1"/>
    <col min="7" max="7" width="9.54296875" style="1" bestFit="1" customWidth="1"/>
    <col min="8" max="8" width="10.90625" style="1" bestFit="1" customWidth="1"/>
    <col min="9" max="9" width="9.90625" bestFit="1" customWidth="1"/>
    <col min="10" max="10" width="11.81640625" bestFit="1" customWidth="1"/>
    <col min="12" max="13" width="8.7265625" customWidth="1"/>
    <col min="15" max="15" width="15.08984375" bestFit="1" customWidth="1"/>
    <col min="17" max="17" width="15.08984375" bestFit="1" customWidth="1"/>
  </cols>
  <sheetData>
    <row r="1" spans="1:15" x14ac:dyDescent="0.35">
      <c r="A1" s="14" t="s">
        <v>15</v>
      </c>
      <c r="B1" s="4" t="s">
        <v>16</v>
      </c>
      <c r="C1" s="8" t="s">
        <v>4</v>
      </c>
      <c r="D1" s="3" t="s">
        <v>17</v>
      </c>
      <c r="E1" s="3" t="s">
        <v>0</v>
      </c>
      <c r="F1" s="8" t="s">
        <v>1</v>
      </c>
      <c r="G1" s="8" t="s">
        <v>2</v>
      </c>
      <c r="H1" s="8" t="s">
        <v>3</v>
      </c>
      <c r="I1" s="21" t="s">
        <v>20</v>
      </c>
      <c r="J1" s="21" t="s">
        <v>21</v>
      </c>
      <c r="L1" s="18" t="s">
        <v>19</v>
      </c>
      <c r="M1" s="16">
        <v>90</v>
      </c>
      <c r="O1" s="16" t="s">
        <v>22</v>
      </c>
    </row>
    <row r="2" spans="1:15" x14ac:dyDescent="0.35">
      <c r="A2" s="19" t="str">
        <f>IF(C2&gt;$M$1,$L$5,$L$6)</f>
        <v>Amber</v>
      </c>
      <c r="B2" s="5" t="s">
        <v>5</v>
      </c>
      <c r="C2" s="9">
        <v>22</v>
      </c>
      <c r="D2" s="12">
        <v>0.47013888888888888</v>
      </c>
      <c r="E2" s="2">
        <v>0.51</v>
      </c>
      <c r="F2" s="9">
        <v>40</v>
      </c>
      <c r="G2" s="9">
        <v>48</v>
      </c>
      <c r="H2" s="9">
        <v>641035</v>
      </c>
      <c r="I2" s="13" t="e">
        <f t="shared" ref="I2:I33" si="0">IF(C2&gt;$M$1,C2,NA())</f>
        <v>#N/A</v>
      </c>
      <c r="J2" s="13">
        <f t="shared" ref="J2:J33" si="1">IF(C2&lt;=$M$1,C2,NA())</f>
        <v>22</v>
      </c>
      <c r="O2" s="17">
        <f>COUNTIF(C2:C78,"&gt;90")</f>
        <v>8</v>
      </c>
    </row>
    <row r="3" spans="1:15" x14ac:dyDescent="0.35">
      <c r="A3" s="19" t="str">
        <f t="shared" ref="A3:A66" si="2">IF(C3&gt;$M$1,$L$5,$L$6)</f>
        <v>Amber</v>
      </c>
      <c r="B3" s="5" t="s">
        <v>6</v>
      </c>
      <c r="C3" s="9">
        <v>2</v>
      </c>
      <c r="D3" s="12">
        <v>0.47083333333333338</v>
      </c>
      <c r="E3" s="2">
        <v>1.39</v>
      </c>
      <c r="F3" s="9" t="s">
        <v>18</v>
      </c>
      <c r="G3" s="9">
        <v>46</v>
      </c>
      <c r="H3" s="9">
        <v>641035</v>
      </c>
      <c r="I3" s="13" t="e">
        <f t="shared" si="0"/>
        <v>#N/A</v>
      </c>
      <c r="J3" s="13">
        <f t="shared" si="1"/>
        <v>2</v>
      </c>
      <c r="O3" s="16" t="s">
        <v>23</v>
      </c>
    </row>
    <row r="4" spans="1:15" x14ac:dyDescent="0.35">
      <c r="A4" s="19" t="str">
        <f t="shared" si="2"/>
        <v>Amber</v>
      </c>
      <c r="B4" s="5" t="s">
        <v>7</v>
      </c>
      <c r="C4" s="9">
        <v>10</v>
      </c>
      <c r="D4" s="12">
        <v>0.47083333333333338</v>
      </c>
      <c r="E4" s="2">
        <v>1.68</v>
      </c>
      <c r="F4" s="9">
        <v>60</v>
      </c>
      <c r="G4" s="9">
        <v>43</v>
      </c>
      <c r="H4" s="9">
        <v>641035</v>
      </c>
      <c r="I4" s="13" t="e">
        <f t="shared" si="0"/>
        <v>#N/A</v>
      </c>
      <c r="J4" s="13">
        <f t="shared" si="1"/>
        <v>10</v>
      </c>
      <c r="O4" s="17">
        <f>COUNTIF(C2:C78,"&lt;=90")</f>
        <v>69</v>
      </c>
    </row>
    <row r="5" spans="1:15" x14ac:dyDescent="0.35">
      <c r="A5" s="19" t="str">
        <f t="shared" si="2"/>
        <v>Amber</v>
      </c>
      <c r="B5" s="6" t="s">
        <v>11</v>
      </c>
      <c r="C5" s="9">
        <v>51</v>
      </c>
      <c r="D5" s="12">
        <v>0.47152777777777777</v>
      </c>
      <c r="E5" s="2">
        <v>2.0099999999999998</v>
      </c>
      <c r="F5" s="9" t="s">
        <v>18</v>
      </c>
      <c r="G5" s="9">
        <v>52</v>
      </c>
      <c r="H5" s="9">
        <v>641035</v>
      </c>
      <c r="I5" s="13" t="e">
        <f t="shared" si="0"/>
        <v>#N/A</v>
      </c>
      <c r="J5" s="13">
        <f t="shared" si="1"/>
        <v>51</v>
      </c>
      <c r="L5" s="16" t="s">
        <v>14</v>
      </c>
    </row>
    <row r="6" spans="1:15" x14ac:dyDescent="0.35">
      <c r="A6" s="19" t="str">
        <f t="shared" si="2"/>
        <v>Red</v>
      </c>
      <c r="B6" s="5" t="s">
        <v>7</v>
      </c>
      <c r="C6" s="9">
        <v>91</v>
      </c>
      <c r="D6" s="12">
        <v>0.47361111111111115</v>
      </c>
      <c r="E6" s="2">
        <v>3.88</v>
      </c>
      <c r="F6" s="9">
        <v>30</v>
      </c>
      <c r="G6" s="9">
        <v>13</v>
      </c>
      <c r="H6" s="9">
        <v>641035</v>
      </c>
      <c r="I6" s="13">
        <f t="shared" si="0"/>
        <v>91</v>
      </c>
      <c r="J6" s="13" t="e">
        <f t="shared" si="1"/>
        <v>#N/A</v>
      </c>
      <c r="L6" s="20" t="s">
        <v>13</v>
      </c>
    </row>
    <row r="7" spans="1:15" x14ac:dyDescent="0.35">
      <c r="A7" s="19" t="str">
        <f t="shared" si="2"/>
        <v>Red</v>
      </c>
      <c r="B7" s="5" t="s">
        <v>7</v>
      </c>
      <c r="C7" s="9">
        <v>94</v>
      </c>
      <c r="D7" s="12">
        <v>0.47500000000000003</v>
      </c>
      <c r="E7" s="2">
        <v>7.5</v>
      </c>
      <c r="F7" s="9">
        <v>16</v>
      </c>
      <c r="G7" s="9">
        <v>1</v>
      </c>
      <c r="H7" s="9">
        <v>641035</v>
      </c>
      <c r="I7" s="13">
        <f t="shared" si="0"/>
        <v>94</v>
      </c>
      <c r="J7" s="13" t="e">
        <f t="shared" si="1"/>
        <v>#N/A</v>
      </c>
    </row>
    <row r="8" spans="1:15" x14ac:dyDescent="0.35">
      <c r="A8" s="19" t="str">
        <f t="shared" si="2"/>
        <v>Amber</v>
      </c>
      <c r="B8" s="5" t="s">
        <v>7</v>
      </c>
      <c r="C8" s="9">
        <v>56</v>
      </c>
      <c r="D8" s="12">
        <v>0.47638888888888892</v>
      </c>
      <c r="E8" s="2">
        <v>8.48</v>
      </c>
      <c r="F8" s="9">
        <v>26</v>
      </c>
      <c r="G8" s="9">
        <v>9</v>
      </c>
      <c r="H8" s="9">
        <v>641107</v>
      </c>
      <c r="I8" s="13" t="e">
        <f t="shared" si="0"/>
        <v>#N/A</v>
      </c>
      <c r="J8" s="13">
        <f t="shared" si="1"/>
        <v>56</v>
      </c>
    </row>
    <row r="9" spans="1:15" x14ac:dyDescent="0.35">
      <c r="A9" s="19" t="str">
        <f t="shared" si="2"/>
        <v>Amber</v>
      </c>
      <c r="B9" s="6" t="s">
        <v>11</v>
      </c>
      <c r="C9" s="9">
        <v>77</v>
      </c>
      <c r="D9" s="12">
        <v>0.47638888888888892</v>
      </c>
      <c r="E9" s="2">
        <v>8.5</v>
      </c>
      <c r="F9" s="9" t="s">
        <v>18</v>
      </c>
      <c r="G9" s="9">
        <v>23</v>
      </c>
      <c r="H9" s="9">
        <v>641107</v>
      </c>
      <c r="I9" s="13" t="e">
        <f t="shared" si="0"/>
        <v>#N/A</v>
      </c>
      <c r="J9" s="13">
        <f t="shared" si="1"/>
        <v>77</v>
      </c>
    </row>
    <row r="10" spans="1:15" x14ac:dyDescent="0.35">
      <c r="A10" s="19" t="str">
        <f t="shared" si="2"/>
        <v>Amber</v>
      </c>
      <c r="B10" s="6" t="s">
        <v>12</v>
      </c>
      <c r="C10" s="9">
        <v>51</v>
      </c>
      <c r="D10" s="12">
        <v>0.4770833333333333</v>
      </c>
      <c r="E10" s="2">
        <v>8.77</v>
      </c>
      <c r="F10" s="9" t="s">
        <v>18</v>
      </c>
      <c r="G10" s="9">
        <v>46</v>
      </c>
      <c r="H10" s="9">
        <v>641107</v>
      </c>
      <c r="I10" s="13" t="e">
        <f t="shared" si="0"/>
        <v>#N/A</v>
      </c>
      <c r="J10" s="13">
        <f t="shared" si="1"/>
        <v>51</v>
      </c>
    </row>
    <row r="11" spans="1:15" x14ac:dyDescent="0.35">
      <c r="A11" s="19" t="str">
        <f t="shared" si="2"/>
        <v>Red</v>
      </c>
      <c r="B11" s="6" t="s">
        <v>25</v>
      </c>
      <c r="C11" s="9">
        <v>99</v>
      </c>
      <c r="D11" s="12">
        <v>0.4826388888888889</v>
      </c>
      <c r="E11" s="2">
        <v>8.8699999999999992</v>
      </c>
      <c r="F11" s="9">
        <v>21</v>
      </c>
      <c r="G11" s="9">
        <v>81</v>
      </c>
      <c r="H11" s="9">
        <v>641107</v>
      </c>
      <c r="I11" s="13">
        <f t="shared" si="0"/>
        <v>99</v>
      </c>
      <c r="J11" s="13" t="e">
        <f t="shared" si="1"/>
        <v>#N/A</v>
      </c>
    </row>
    <row r="12" spans="1:15" x14ac:dyDescent="0.35">
      <c r="A12" s="19" t="str">
        <f t="shared" si="2"/>
        <v>Amber</v>
      </c>
      <c r="B12" s="6" t="s">
        <v>12</v>
      </c>
      <c r="C12" s="9">
        <v>2</v>
      </c>
      <c r="D12" s="12">
        <v>0.48472222222222222</v>
      </c>
      <c r="E12" s="2">
        <v>10.9</v>
      </c>
      <c r="F12" s="9" t="s">
        <v>18</v>
      </c>
      <c r="G12" s="9">
        <v>41</v>
      </c>
      <c r="H12" s="9">
        <v>641107</v>
      </c>
      <c r="I12" s="13" t="e">
        <f t="shared" si="0"/>
        <v>#N/A</v>
      </c>
      <c r="J12" s="13">
        <f t="shared" si="1"/>
        <v>2</v>
      </c>
    </row>
    <row r="13" spans="1:15" x14ac:dyDescent="0.35">
      <c r="A13" s="19" t="str">
        <f t="shared" si="2"/>
        <v>Amber</v>
      </c>
      <c r="B13" s="5" t="s">
        <v>7</v>
      </c>
      <c r="C13" s="9">
        <v>63</v>
      </c>
      <c r="D13" s="12">
        <v>0.48749999999999999</v>
      </c>
      <c r="E13" s="2">
        <v>13.73</v>
      </c>
      <c r="F13" s="9">
        <v>43</v>
      </c>
      <c r="G13" s="9">
        <v>30</v>
      </c>
      <c r="H13" s="9">
        <v>641107</v>
      </c>
      <c r="I13" s="13" t="e">
        <f t="shared" si="0"/>
        <v>#N/A</v>
      </c>
      <c r="J13" s="13">
        <f t="shared" si="1"/>
        <v>63</v>
      </c>
    </row>
    <row r="14" spans="1:15" x14ac:dyDescent="0.35">
      <c r="A14" s="19" t="str">
        <f t="shared" si="2"/>
        <v>Amber</v>
      </c>
      <c r="B14" s="6" t="s">
        <v>11</v>
      </c>
      <c r="C14" s="9">
        <v>60</v>
      </c>
      <c r="D14" s="12">
        <v>0.48749999999999999</v>
      </c>
      <c r="E14" s="2">
        <v>13.95</v>
      </c>
      <c r="F14" s="9" t="s">
        <v>18</v>
      </c>
      <c r="G14" s="9">
        <v>35</v>
      </c>
      <c r="H14" s="9">
        <v>641107</v>
      </c>
      <c r="I14" s="13" t="e">
        <f t="shared" si="0"/>
        <v>#N/A</v>
      </c>
      <c r="J14" s="13">
        <f t="shared" si="1"/>
        <v>60</v>
      </c>
    </row>
    <row r="15" spans="1:15" x14ac:dyDescent="0.35">
      <c r="A15" s="19" t="str">
        <f t="shared" si="2"/>
        <v>Amber</v>
      </c>
      <c r="B15" s="5" t="s">
        <v>7</v>
      </c>
      <c r="C15" s="9">
        <v>62</v>
      </c>
      <c r="D15" s="12">
        <v>0.48888888888888887</v>
      </c>
      <c r="E15" s="2">
        <v>15.25</v>
      </c>
      <c r="F15" s="9">
        <v>45</v>
      </c>
      <c r="G15" s="9">
        <v>29</v>
      </c>
      <c r="H15" s="9">
        <v>641107</v>
      </c>
      <c r="I15" s="13" t="e">
        <f t="shared" si="0"/>
        <v>#N/A</v>
      </c>
      <c r="J15" s="13">
        <f t="shared" si="1"/>
        <v>62</v>
      </c>
    </row>
    <row r="16" spans="1:15" x14ac:dyDescent="0.35">
      <c r="A16" s="19" t="str">
        <f t="shared" si="2"/>
        <v>Amber</v>
      </c>
      <c r="B16" s="5" t="s">
        <v>7</v>
      </c>
      <c r="C16" s="9">
        <v>73</v>
      </c>
      <c r="D16" s="12">
        <v>0.4909722222222222</v>
      </c>
      <c r="E16" s="2">
        <v>17.57</v>
      </c>
      <c r="F16" s="9">
        <v>64</v>
      </c>
      <c r="G16" s="9">
        <v>22</v>
      </c>
      <c r="H16" s="9">
        <v>641107</v>
      </c>
      <c r="I16" s="13" t="e">
        <f t="shared" si="0"/>
        <v>#N/A</v>
      </c>
      <c r="J16" s="13">
        <f t="shared" si="1"/>
        <v>73</v>
      </c>
    </row>
    <row r="17" spans="1:10" x14ac:dyDescent="0.35">
      <c r="A17" s="19" t="str">
        <f t="shared" si="2"/>
        <v>Amber</v>
      </c>
      <c r="B17" s="5" t="s">
        <v>7</v>
      </c>
      <c r="C17" s="9">
        <v>82</v>
      </c>
      <c r="D17" s="12">
        <v>0.49305555555555558</v>
      </c>
      <c r="E17" s="2">
        <v>21.29</v>
      </c>
      <c r="F17" s="9">
        <v>66</v>
      </c>
      <c r="G17" s="9">
        <v>52</v>
      </c>
      <c r="H17" s="9">
        <v>641653</v>
      </c>
      <c r="I17" s="13" t="e">
        <f t="shared" si="0"/>
        <v>#N/A</v>
      </c>
      <c r="J17" s="13">
        <f t="shared" si="1"/>
        <v>82</v>
      </c>
    </row>
    <row r="18" spans="1:10" x14ac:dyDescent="0.35">
      <c r="A18" s="19" t="str">
        <f t="shared" si="2"/>
        <v>Amber</v>
      </c>
      <c r="B18" s="6" t="s">
        <v>11</v>
      </c>
      <c r="C18" s="9">
        <v>53</v>
      </c>
      <c r="D18" s="12">
        <v>0.49374999999999997</v>
      </c>
      <c r="E18" s="2">
        <v>21.61</v>
      </c>
      <c r="F18" s="9" t="s">
        <v>18</v>
      </c>
      <c r="G18" s="9">
        <v>45</v>
      </c>
      <c r="H18" s="9">
        <v>641653</v>
      </c>
      <c r="I18" s="13" t="e">
        <f t="shared" si="0"/>
        <v>#N/A</v>
      </c>
      <c r="J18" s="13">
        <f t="shared" si="1"/>
        <v>53</v>
      </c>
    </row>
    <row r="19" spans="1:10" x14ac:dyDescent="0.35">
      <c r="A19" s="19" t="str">
        <f t="shared" si="2"/>
        <v>Amber</v>
      </c>
      <c r="B19" s="6" t="s">
        <v>11</v>
      </c>
      <c r="C19" s="9">
        <v>75</v>
      </c>
      <c r="D19" s="12">
        <v>0.49374999999999997</v>
      </c>
      <c r="E19" s="2">
        <v>21.65</v>
      </c>
      <c r="F19" s="9" t="s">
        <v>18</v>
      </c>
      <c r="G19" s="9">
        <v>46</v>
      </c>
      <c r="H19" s="9">
        <v>641653</v>
      </c>
      <c r="I19" s="13" t="e">
        <f t="shared" si="0"/>
        <v>#N/A</v>
      </c>
      <c r="J19" s="13">
        <f t="shared" si="1"/>
        <v>75</v>
      </c>
    </row>
    <row r="20" spans="1:10" x14ac:dyDescent="0.35">
      <c r="A20" s="19" t="str">
        <f t="shared" si="2"/>
        <v>Amber</v>
      </c>
      <c r="B20" s="6" t="s">
        <v>12</v>
      </c>
      <c r="C20" s="9">
        <v>65</v>
      </c>
      <c r="D20" s="12">
        <v>0.49861111111111112</v>
      </c>
      <c r="E20" s="2">
        <v>26.47</v>
      </c>
      <c r="F20" s="9" t="s">
        <v>18</v>
      </c>
      <c r="G20" s="9">
        <v>63</v>
      </c>
      <c r="H20" s="9">
        <v>641653</v>
      </c>
      <c r="I20" s="13" t="e">
        <f t="shared" si="0"/>
        <v>#N/A</v>
      </c>
      <c r="J20" s="13">
        <f t="shared" si="1"/>
        <v>65</v>
      </c>
    </row>
    <row r="21" spans="1:10" x14ac:dyDescent="0.35">
      <c r="A21" s="19" t="str">
        <f t="shared" si="2"/>
        <v>Amber</v>
      </c>
      <c r="B21" s="5" t="s">
        <v>7</v>
      </c>
      <c r="C21" s="9">
        <v>80</v>
      </c>
      <c r="D21" s="12">
        <v>0.50138888888888888</v>
      </c>
      <c r="E21" s="2">
        <v>30.87</v>
      </c>
      <c r="F21" s="9">
        <v>70</v>
      </c>
      <c r="G21" s="9">
        <v>52</v>
      </c>
      <c r="H21" s="9">
        <v>641653</v>
      </c>
      <c r="I21" s="13" t="e">
        <f t="shared" si="0"/>
        <v>#N/A</v>
      </c>
      <c r="J21" s="13">
        <f t="shared" si="1"/>
        <v>80</v>
      </c>
    </row>
    <row r="22" spans="1:10" x14ac:dyDescent="0.35">
      <c r="A22" s="19" t="str">
        <f t="shared" si="2"/>
        <v>Amber</v>
      </c>
      <c r="B22" s="6" t="s">
        <v>8</v>
      </c>
      <c r="C22" s="9">
        <v>59</v>
      </c>
      <c r="D22" s="12">
        <v>0.50208333333333333</v>
      </c>
      <c r="E22" s="2">
        <v>30.93</v>
      </c>
      <c r="F22" s="9" t="s">
        <v>18</v>
      </c>
      <c r="G22" s="9">
        <v>40</v>
      </c>
      <c r="H22" s="9">
        <v>641653</v>
      </c>
      <c r="I22" s="13" t="e">
        <f t="shared" si="0"/>
        <v>#N/A</v>
      </c>
      <c r="J22" s="13">
        <f t="shared" si="1"/>
        <v>59</v>
      </c>
    </row>
    <row r="23" spans="1:10" x14ac:dyDescent="0.35">
      <c r="A23" s="19" t="str">
        <f t="shared" si="2"/>
        <v>Amber</v>
      </c>
      <c r="B23" s="6" t="s">
        <v>8</v>
      </c>
      <c r="C23" s="9">
        <v>69</v>
      </c>
      <c r="D23" s="12">
        <v>0.50208333333333333</v>
      </c>
      <c r="E23" s="2">
        <v>30.93</v>
      </c>
      <c r="F23" s="9" t="s">
        <v>18</v>
      </c>
      <c r="G23" s="9">
        <v>40</v>
      </c>
      <c r="H23" s="9">
        <v>641653</v>
      </c>
      <c r="I23" s="13" t="e">
        <f t="shared" si="0"/>
        <v>#N/A</v>
      </c>
      <c r="J23" s="13">
        <f t="shared" si="1"/>
        <v>69</v>
      </c>
    </row>
    <row r="24" spans="1:10" x14ac:dyDescent="0.35">
      <c r="A24" s="19" t="str">
        <f t="shared" si="2"/>
        <v>Amber</v>
      </c>
      <c r="B24" s="5" t="s">
        <v>5</v>
      </c>
      <c r="C24" s="9">
        <v>2</v>
      </c>
      <c r="D24" s="12">
        <v>0.50208333333333333</v>
      </c>
      <c r="E24" s="2">
        <v>30.99</v>
      </c>
      <c r="F24" s="9">
        <v>40</v>
      </c>
      <c r="G24" s="9">
        <v>41</v>
      </c>
      <c r="H24" s="9">
        <v>641653</v>
      </c>
      <c r="I24" s="13" t="e">
        <f t="shared" si="0"/>
        <v>#N/A</v>
      </c>
      <c r="J24" s="13">
        <f t="shared" si="1"/>
        <v>2</v>
      </c>
    </row>
    <row r="25" spans="1:10" x14ac:dyDescent="0.35">
      <c r="A25" s="19" t="str">
        <f t="shared" si="2"/>
        <v>Amber</v>
      </c>
      <c r="B25" s="6" t="s">
        <v>11</v>
      </c>
      <c r="C25" s="9">
        <v>53</v>
      </c>
      <c r="D25" s="12">
        <v>0.50208333333333333</v>
      </c>
      <c r="E25" s="2">
        <v>31.37</v>
      </c>
      <c r="F25" s="9" t="s">
        <v>18</v>
      </c>
      <c r="G25" s="9">
        <v>63</v>
      </c>
      <c r="H25" s="9">
        <v>641655</v>
      </c>
      <c r="I25" s="13" t="e">
        <f t="shared" si="0"/>
        <v>#N/A</v>
      </c>
      <c r="J25" s="13">
        <f t="shared" si="1"/>
        <v>53</v>
      </c>
    </row>
    <row r="26" spans="1:10" x14ac:dyDescent="0.35">
      <c r="A26" s="19" t="str">
        <f t="shared" si="2"/>
        <v>Amber</v>
      </c>
      <c r="B26" s="6" t="s">
        <v>11</v>
      </c>
      <c r="C26" s="9">
        <v>69</v>
      </c>
      <c r="D26" s="12">
        <v>0.50208333333333333</v>
      </c>
      <c r="E26" s="2">
        <v>31.66</v>
      </c>
      <c r="F26" s="9" t="s">
        <v>18</v>
      </c>
      <c r="G26" s="9">
        <v>43</v>
      </c>
      <c r="H26" s="9">
        <v>641655</v>
      </c>
      <c r="I26" s="13" t="e">
        <f t="shared" si="0"/>
        <v>#N/A</v>
      </c>
      <c r="J26" s="13">
        <f t="shared" si="1"/>
        <v>69</v>
      </c>
    </row>
    <row r="27" spans="1:10" x14ac:dyDescent="0.35">
      <c r="A27" s="19" t="str">
        <f t="shared" si="2"/>
        <v>Amber</v>
      </c>
      <c r="B27" s="5" t="s">
        <v>7</v>
      </c>
      <c r="C27" s="9">
        <v>78</v>
      </c>
      <c r="D27" s="12">
        <v>0.50416666666666665</v>
      </c>
      <c r="E27" s="2">
        <v>34.68</v>
      </c>
      <c r="F27" s="9">
        <v>66</v>
      </c>
      <c r="G27" s="9">
        <v>50</v>
      </c>
      <c r="H27" s="9">
        <v>641302</v>
      </c>
      <c r="I27" s="13" t="e">
        <f t="shared" si="0"/>
        <v>#N/A</v>
      </c>
      <c r="J27" s="13">
        <f t="shared" si="1"/>
        <v>78</v>
      </c>
    </row>
    <row r="28" spans="1:10" x14ac:dyDescent="0.35">
      <c r="A28" s="19" t="str">
        <f t="shared" si="2"/>
        <v>Amber</v>
      </c>
      <c r="B28" s="6" t="s">
        <v>12</v>
      </c>
      <c r="C28" s="9">
        <v>55</v>
      </c>
      <c r="D28" s="12">
        <v>0.50624999999999998</v>
      </c>
      <c r="E28" s="2">
        <v>37.43</v>
      </c>
      <c r="F28" s="9" t="s">
        <v>18</v>
      </c>
      <c r="G28" s="9">
        <v>61</v>
      </c>
      <c r="H28" s="9">
        <v>638459</v>
      </c>
      <c r="I28" s="13" t="e">
        <f t="shared" si="0"/>
        <v>#N/A</v>
      </c>
      <c r="J28" s="13">
        <f t="shared" si="1"/>
        <v>55</v>
      </c>
    </row>
    <row r="29" spans="1:10" x14ac:dyDescent="0.35">
      <c r="A29" s="19" t="str">
        <f t="shared" si="2"/>
        <v>Amber</v>
      </c>
      <c r="B29" s="6" t="s">
        <v>11</v>
      </c>
      <c r="C29" s="9">
        <v>54</v>
      </c>
      <c r="D29" s="12">
        <v>0.50763888888888886</v>
      </c>
      <c r="E29" s="2">
        <v>39</v>
      </c>
      <c r="F29" s="9" t="s">
        <v>18</v>
      </c>
      <c r="G29" s="9">
        <v>34</v>
      </c>
      <c r="H29" s="9">
        <v>638459</v>
      </c>
      <c r="I29" s="13" t="e">
        <f t="shared" si="0"/>
        <v>#N/A</v>
      </c>
      <c r="J29" s="13">
        <f t="shared" si="1"/>
        <v>54</v>
      </c>
    </row>
    <row r="30" spans="1:10" x14ac:dyDescent="0.35">
      <c r="A30" s="19" t="str">
        <f t="shared" si="2"/>
        <v>Amber</v>
      </c>
      <c r="B30" s="6" t="s">
        <v>10</v>
      </c>
      <c r="C30" s="9">
        <v>65</v>
      </c>
      <c r="D30" s="12">
        <v>0.5083333333333333</v>
      </c>
      <c r="E30" s="2">
        <v>39.44</v>
      </c>
      <c r="F30" s="9" t="s">
        <v>18</v>
      </c>
      <c r="G30" s="9">
        <v>22</v>
      </c>
      <c r="H30" s="9">
        <v>638459</v>
      </c>
      <c r="I30" s="13" t="e">
        <f t="shared" si="0"/>
        <v>#N/A</v>
      </c>
      <c r="J30" s="13">
        <f t="shared" si="1"/>
        <v>65</v>
      </c>
    </row>
    <row r="31" spans="1:10" x14ac:dyDescent="0.35">
      <c r="A31" s="19" t="str">
        <f t="shared" si="2"/>
        <v>Amber</v>
      </c>
      <c r="B31" s="6" t="s">
        <v>10</v>
      </c>
      <c r="C31" s="9">
        <v>53</v>
      </c>
      <c r="D31" s="12">
        <v>0.50902777777777775</v>
      </c>
      <c r="E31" s="2">
        <v>39.520000000000003</v>
      </c>
      <c r="F31" s="9" t="s">
        <v>18</v>
      </c>
      <c r="G31" s="9">
        <v>20</v>
      </c>
      <c r="H31" s="9">
        <v>638459</v>
      </c>
      <c r="I31" s="13" t="e">
        <f t="shared" si="0"/>
        <v>#N/A</v>
      </c>
      <c r="J31" s="13">
        <f t="shared" si="1"/>
        <v>53</v>
      </c>
    </row>
    <row r="32" spans="1:10" x14ac:dyDescent="0.35">
      <c r="A32" s="19" t="str">
        <f t="shared" si="2"/>
        <v>Amber</v>
      </c>
      <c r="B32" s="6" t="s">
        <v>9</v>
      </c>
      <c r="C32" s="9">
        <v>51</v>
      </c>
      <c r="D32" s="12">
        <v>0.51250000000000007</v>
      </c>
      <c r="E32" s="2">
        <v>40.53</v>
      </c>
      <c r="F32" s="9" t="s">
        <v>18</v>
      </c>
      <c r="G32" s="9">
        <v>31</v>
      </c>
      <c r="H32" s="9">
        <v>638459</v>
      </c>
      <c r="I32" s="13" t="e">
        <f t="shared" si="0"/>
        <v>#N/A</v>
      </c>
      <c r="J32" s="13">
        <f t="shared" si="1"/>
        <v>51</v>
      </c>
    </row>
    <row r="33" spans="1:10" x14ac:dyDescent="0.35">
      <c r="A33" s="19" t="str">
        <f t="shared" si="2"/>
        <v>Amber</v>
      </c>
      <c r="B33" s="5" t="s">
        <v>5</v>
      </c>
      <c r="C33" s="9">
        <v>41</v>
      </c>
      <c r="D33" s="12">
        <v>0.51250000000000007</v>
      </c>
      <c r="E33" s="2">
        <v>40.56</v>
      </c>
      <c r="F33" s="9">
        <v>30</v>
      </c>
      <c r="G33" s="9">
        <v>40</v>
      </c>
      <c r="H33" s="9">
        <v>638459</v>
      </c>
      <c r="I33" s="13" t="e">
        <f t="shared" si="0"/>
        <v>#N/A</v>
      </c>
      <c r="J33" s="13">
        <f t="shared" si="1"/>
        <v>41</v>
      </c>
    </row>
    <row r="34" spans="1:10" x14ac:dyDescent="0.35">
      <c r="A34" s="19" t="str">
        <f t="shared" si="2"/>
        <v>Amber</v>
      </c>
      <c r="B34" s="6" t="s">
        <v>10</v>
      </c>
      <c r="C34" s="9">
        <v>81</v>
      </c>
      <c r="D34" s="12">
        <v>0.51250000000000007</v>
      </c>
      <c r="E34" s="2">
        <v>40.56</v>
      </c>
      <c r="F34" s="9" t="s">
        <v>18</v>
      </c>
      <c r="G34" s="9">
        <v>40</v>
      </c>
      <c r="H34" s="9">
        <v>638459</v>
      </c>
      <c r="I34" s="13" t="e">
        <f t="shared" ref="I34:I65" si="3">IF(C34&gt;$M$1,C34,NA())</f>
        <v>#N/A</v>
      </c>
      <c r="J34" s="13">
        <f t="shared" ref="J34:J65" si="4">IF(C34&lt;=$M$1,C34,NA())</f>
        <v>81</v>
      </c>
    </row>
    <row r="35" spans="1:10" x14ac:dyDescent="0.35">
      <c r="A35" s="19" t="str">
        <f t="shared" si="2"/>
        <v>Amber</v>
      </c>
      <c r="B35" s="6" t="s">
        <v>9</v>
      </c>
      <c r="C35" s="9">
        <v>68</v>
      </c>
      <c r="D35" s="12">
        <v>0.51388888888888895</v>
      </c>
      <c r="E35" s="2">
        <v>42.01</v>
      </c>
      <c r="F35" s="9" t="s">
        <v>18</v>
      </c>
      <c r="G35" s="9">
        <v>42</v>
      </c>
      <c r="H35" s="9">
        <v>638459</v>
      </c>
      <c r="I35" s="13" t="e">
        <f t="shared" si="3"/>
        <v>#N/A</v>
      </c>
      <c r="J35" s="13">
        <f t="shared" si="4"/>
        <v>68</v>
      </c>
    </row>
    <row r="36" spans="1:10" x14ac:dyDescent="0.35">
      <c r="A36" s="19" t="str">
        <f t="shared" si="2"/>
        <v>Red</v>
      </c>
      <c r="B36" s="5" t="s">
        <v>5</v>
      </c>
      <c r="C36" s="9">
        <v>100</v>
      </c>
      <c r="D36" s="12">
        <v>0.51388888888888895</v>
      </c>
      <c r="E36" s="2">
        <v>42.06</v>
      </c>
      <c r="F36" s="9">
        <v>30</v>
      </c>
      <c r="G36" s="9">
        <v>42</v>
      </c>
      <c r="H36" s="9">
        <v>638459</v>
      </c>
      <c r="I36" s="13">
        <f t="shared" si="3"/>
        <v>100</v>
      </c>
      <c r="J36" s="13" t="e">
        <f t="shared" si="4"/>
        <v>#N/A</v>
      </c>
    </row>
    <row r="37" spans="1:10" x14ac:dyDescent="0.35">
      <c r="A37" s="19" t="str">
        <f t="shared" si="2"/>
        <v>Amber</v>
      </c>
      <c r="B37" s="5" t="s">
        <v>7</v>
      </c>
      <c r="C37" s="9">
        <v>34</v>
      </c>
      <c r="D37" s="12">
        <v>0.51388888888888895</v>
      </c>
      <c r="E37" s="2">
        <v>42.08</v>
      </c>
      <c r="F37" s="9">
        <v>42</v>
      </c>
      <c r="G37" s="9">
        <v>30</v>
      </c>
      <c r="H37" s="9">
        <v>638459</v>
      </c>
      <c r="I37" s="13" t="e">
        <f t="shared" si="3"/>
        <v>#N/A</v>
      </c>
      <c r="J37" s="13">
        <f t="shared" si="4"/>
        <v>34</v>
      </c>
    </row>
    <row r="38" spans="1:10" x14ac:dyDescent="0.35">
      <c r="A38" s="19" t="str">
        <f t="shared" si="2"/>
        <v>Amber</v>
      </c>
      <c r="B38" s="5" t="s">
        <v>7</v>
      </c>
      <c r="C38" s="9">
        <v>56</v>
      </c>
      <c r="D38" s="12">
        <v>0.51458333333333328</v>
      </c>
      <c r="E38" s="2">
        <v>43</v>
      </c>
      <c r="F38" s="9">
        <v>30</v>
      </c>
      <c r="G38" s="9">
        <v>10</v>
      </c>
      <c r="H38" s="9">
        <v>638459</v>
      </c>
      <c r="I38" s="13" t="e">
        <f t="shared" si="3"/>
        <v>#N/A</v>
      </c>
      <c r="J38" s="13">
        <f t="shared" si="4"/>
        <v>56</v>
      </c>
    </row>
    <row r="39" spans="1:10" x14ac:dyDescent="0.35">
      <c r="A39" s="19" t="str">
        <f t="shared" si="2"/>
        <v>Amber</v>
      </c>
      <c r="B39" s="5" t="s">
        <v>7</v>
      </c>
      <c r="C39" s="9">
        <v>82</v>
      </c>
      <c r="D39" s="12">
        <v>0.51527777777777783</v>
      </c>
      <c r="E39" s="2">
        <v>43.19</v>
      </c>
      <c r="F39" s="9">
        <v>29</v>
      </c>
      <c r="G39" s="9">
        <v>16</v>
      </c>
      <c r="H39" s="9">
        <v>638459</v>
      </c>
      <c r="I39" s="13" t="e">
        <f t="shared" si="3"/>
        <v>#N/A</v>
      </c>
      <c r="J39" s="13">
        <f t="shared" si="4"/>
        <v>82</v>
      </c>
    </row>
    <row r="40" spans="1:10" x14ac:dyDescent="0.35">
      <c r="A40" s="19" t="str">
        <f t="shared" si="2"/>
        <v>Amber</v>
      </c>
      <c r="B40" s="5" t="s">
        <v>7</v>
      </c>
      <c r="C40" s="9">
        <v>63</v>
      </c>
      <c r="D40" s="12">
        <v>0.51527777777777783</v>
      </c>
      <c r="E40" s="2">
        <v>43.49</v>
      </c>
      <c r="F40" s="9">
        <v>53</v>
      </c>
      <c r="G40" s="9">
        <v>35</v>
      </c>
      <c r="H40" s="9">
        <v>638459</v>
      </c>
      <c r="I40" s="13" t="e">
        <f t="shared" si="3"/>
        <v>#N/A</v>
      </c>
      <c r="J40" s="13">
        <f t="shared" si="4"/>
        <v>63</v>
      </c>
    </row>
    <row r="41" spans="1:10" x14ac:dyDescent="0.35">
      <c r="A41" s="19" t="str">
        <f t="shared" si="2"/>
        <v>Amber</v>
      </c>
      <c r="B41" s="6" t="s">
        <v>9</v>
      </c>
      <c r="C41" s="9">
        <v>56</v>
      </c>
      <c r="D41" s="12">
        <v>0.51527777777777783</v>
      </c>
      <c r="E41" s="2">
        <v>43.57</v>
      </c>
      <c r="F41" s="9" t="s">
        <v>18</v>
      </c>
      <c r="G41" s="9">
        <v>44</v>
      </c>
      <c r="H41" s="9">
        <v>638459</v>
      </c>
      <c r="I41" s="13" t="e">
        <f t="shared" si="3"/>
        <v>#N/A</v>
      </c>
      <c r="J41" s="13">
        <f t="shared" si="4"/>
        <v>56</v>
      </c>
    </row>
    <row r="42" spans="1:10" x14ac:dyDescent="0.35">
      <c r="A42" s="19" t="str">
        <f t="shared" si="2"/>
        <v>Amber</v>
      </c>
      <c r="B42" s="6" t="s">
        <v>9</v>
      </c>
      <c r="C42" s="9">
        <v>66</v>
      </c>
      <c r="D42" s="12">
        <v>0.51597222222222217</v>
      </c>
      <c r="E42" s="2">
        <v>43.71</v>
      </c>
      <c r="F42" s="9" t="s">
        <v>18</v>
      </c>
      <c r="G42" s="9">
        <v>42</v>
      </c>
      <c r="H42" s="9">
        <v>638459</v>
      </c>
      <c r="I42" s="13" t="e">
        <f t="shared" si="3"/>
        <v>#N/A</v>
      </c>
      <c r="J42" s="13">
        <f t="shared" si="4"/>
        <v>66</v>
      </c>
    </row>
    <row r="43" spans="1:10" x14ac:dyDescent="0.35">
      <c r="A43" s="19" t="str">
        <f t="shared" si="2"/>
        <v>Amber</v>
      </c>
      <c r="B43" s="5" t="s">
        <v>5</v>
      </c>
      <c r="C43" s="9">
        <v>82</v>
      </c>
      <c r="D43" s="12">
        <v>0.51597222222222217</v>
      </c>
      <c r="E43" s="2">
        <v>44.02</v>
      </c>
      <c r="F43" s="9">
        <v>50</v>
      </c>
      <c r="G43" s="9">
        <v>55</v>
      </c>
      <c r="H43" s="9">
        <v>638459</v>
      </c>
      <c r="I43" s="13" t="e">
        <f t="shared" si="3"/>
        <v>#N/A</v>
      </c>
      <c r="J43" s="13">
        <f t="shared" si="4"/>
        <v>82</v>
      </c>
    </row>
    <row r="44" spans="1:10" x14ac:dyDescent="0.35">
      <c r="A44" s="19" t="str">
        <f t="shared" si="2"/>
        <v>Amber</v>
      </c>
      <c r="B44" s="6" t="s">
        <v>9</v>
      </c>
      <c r="C44" s="9">
        <v>76</v>
      </c>
      <c r="D44" s="12">
        <v>0.51597222222222217</v>
      </c>
      <c r="E44" s="2">
        <v>44</v>
      </c>
      <c r="F44" s="9" t="s">
        <v>18</v>
      </c>
      <c r="G44" s="9">
        <v>57</v>
      </c>
      <c r="H44" s="9">
        <v>638459</v>
      </c>
      <c r="I44" s="13" t="e">
        <f t="shared" si="3"/>
        <v>#N/A</v>
      </c>
      <c r="J44" s="13">
        <f t="shared" si="4"/>
        <v>76</v>
      </c>
    </row>
    <row r="45" spans="1:10" x14ac:dyDescent="0.35">
      <c r="A45" s="19" t="str">
        <f t="shared" si="2"/>
        <v>Amber</v>
      </c>
      <c r="B45" s="5" t="s">
        <v>7</v>
      </c>
      <c r="C45" s="9">
        <v>90</v>
      </c>
      <c r="D45" s="12">
        <v>0.51597222222222217</v>
      </c>
      <c r="E45" s="2">
        <v>44.15</v>
      </c>
      <c r="F45" s="9">
        <v>53</v>
      </c>
      <c r="G45" s="9">
        <v>40</v>
      </c>
      <c r="H45" s="9">
        <v>638459</v>
      </c>
      <c r="I45" s="13" t="e">
        <f t="shared" si="3"/>
        <v>#N/A</v>
      </c>
      <c r="J45" s="13">
        <f t="shared" si="4"/>
        <v>90</v>
      </c>
    </row>
    <row r="46" spans="1:10" x14ac:dyDescent="0.35">
      <c r="A46" s="19" t="str">
        <f t="shared" si="2"/>
        <v>Red</v>
      </c>
      <c r="B46" s="6" t="s">
        <v>9</v>
      </c>
      <c r="C46" s="9">
        <v>93</v>
      </c>
      <c r="D46" s="12">
        <v>0.51597222222222217</v>
      </c>
      <c r="E46" s="2">
        <v>44.17</v>
      </c>
      <c r="F46" s="9" t="s">
        <v>18</v>
      </c>
      <c r="G46" s="9">
        <v>38</v>
      </c>
      <c r="H46" s="9">
        <v>638459</v>
      </c>
      <c r="I46" s="13">
        <f t="shared" si="3"/>
        <v>93</v>
      </c>
      <c r="J46" s="13" t="e">
        <f t="shared" si="4"/>
        <v>#N/A</v>
      </c>
    </row>
    <row r="47" spans="1:10" x14ac:dyDescent="0.35">
      <c r="A47" s="19" t="str">
        <f t="shared" si="2"/>
        <v>Amber</v>
      </c>
      <c r="B47" s="5" t="s">
        <v>7</v>
      </c>
      <c r="C47" s="9">
        <v>82</v>
      </c>
      <c r="D47" s="12">
        <v>0.51666666666666672</v>
      </c>
      <c r="E47" s="2">
        <v>44.59</v>
      </c>
      <c r="F47" s="9">
        <v>33</v>
      </c>
      <c r="G47" s="9">
        <v>14</v>
      </c>
      <c r="H47" s="9">
        <v>638459</v>
      </c>
      <c r="I47" s="13" t="e">
        <f t="shared" si="3"/>
        <v>#N/A</v>
      </c>
      <c r="J47" s="13">
        <f t="shared" si="4"/>
        <v>82</v>
      </c>
    </row>
    <row r="48" spans="1:10" x14ac:dyDescent="0.35">
      <c r="A48" s="19" t="str">
        <f t="shared" si="2"/>
        <v>Amber</v>
      </c>
      <c r="B48" s="6" t="s">
        <v>9</v>
      </c>
      <c r="C48" s="9">
        <v>56</v>
      </c>
      <c r="D48" s="12">
        <v>0.51874999999999993</v>
      </c>
      <c r="E48" s="2">
        <v>45.25</v>
      </c>
      <c r="F48" s="9" t="s">
        <v>18</v>
      </c>
      <c r="G48" s="9">
        <v>52</v>
      </c>
      <c r="H48" s="9">
        <v>638459</v>
      </c>
      <c r="I48" s="13" t="e">
        <f t="shared" si="3"/>
        <v>#N/A</v>
      </c>
      <c r="J48" s="13">
        <f t="shared" si="4"/>
        <v>56</v>
      </c>
    </row>
    <row r="49" spans="1:10" x14ac:dyDescent="0.35">
      <c r="A49" s="19" t="str">
        <f t="shared" si="2"/>
        <v>Amber</v>
      </c>
      <c r="B49" s="5" t="s">
        <v>7</v>
      </c>
      <c r="C49" s="9">
        <v>34</v>
      </c>
      <c r="D49" s="12">
        <v>0.51944444444444449</v>
      </c>
      <c r="E49" s="2">
        <v>45.97</v>
      </c>
      <c r="F49" s="9">
        <v>59</v>
      </c>
      <c r="G49" s="9">
        <v>35</v>
      </c>
      <c r="H49" s="9">
        <v>638459</v>
      </c>
      <c r="I49" s="13" t="e">
        <f t="shared" si="3"/>
        <v>#N/A</v>
      </c>
      <c r="J49" s="13">
        <f t="shared" si="4"/>
        <v>34</v>
      </c>
    </row>
    <row r="50" spans="1:10" x14ac:dyDescent="0.35">
      <c r="A50" s="19" t="str">
        <f t="shared" si="2"/>
        <v>Amber</v>
      </c>
      <c r="B50" s="5" t="s">
        <v>7</v>
      </c>
      <c r="C50" s="9">
        <v>43</v>
      </c>
      <c r="D50" s="12">
        <v>0.52083333333333337</v>
      </c>
      <c r="E50" s="2">
        <v>46.42</v>
      </c>
      <c r="F50" s="9">
        <v>38</v>
      </c>
      <c r="G50" s="9">
        <v>26</v>
      </c>
      <c r="H50" s="9">
        <v>638459</v>
      </c>
      <c r="I50" s="13" t="e">
        <f t="shared" si="3"/>
        <v>#N/A</v>
      </c>
      <c r="J50" s="13">
        <f t="shared" si="4"/>
        <v>43</v>
      </c>
    </row>
    <row r="51" spans="1:10" x14ac:dyDescent="0.35">
      <c r="A51" s="19" t="str">
        <f t="shared" si="2"/>
        <v>Amber</v>
      </c>
      <c r="B51" s="5" t="s">
        <v>5</v>
      </c>
      <c r="C51" s="9">
        <v>21</v>
      </c>
      <c r="D51" s="12">
        <v>0.52152777777777781</v>
      </c>
      <c r="E51" s="2">
        <v>46.93</v>
      </c>
      <c r="F51" s="9">
        <v>50</v>
      </c>
      <c r="G51" s="9">
        <v>64</v>
      </c>
      <c r="H51" s="9">
        <v>638459</v>
      </c>
      <c r="I51" s="13" t="e">
        <f t="shared" si="3"/>
        <v>#N/A</v>
      </c>
      <c r="J51" s="13">
        <f t="shared" si="4"/>
        <v>21</v>
      </c>
    </row>
    <row r="52" spans="1:10" x14ac:dyDescent="0.35">
      <c r="A52" s="19" t="str">
        <f t="shared" si="2"/>
        <v>Amber</v>
      </c>
      <c r="B52" s="6" t="s">
        <v>9</v>
      </c>
      <c r="C52" s="9">
        <v>57</v>
      </c>
      <c r="D52" s="12">
        <v>0.52361111111111114</v>
      </c>
      <c r="E52" s="2">
        <v>48.98</v>
      </c>
      <c r="F52" s="9" t="s">
        <v>18</v>
      </c>
      <c r="G52" s="9">
        <v>25</v>
      </c>
      <c r="H52" s="9">
        <v>638459</v>
      </c>
      <c r="I52" s="13" t="e">
        <f t="shared" si="3"/>
        <v>#N/A</v>
      </c>
      <c r="J52" s="13">
        <f t="shared" si="4"/>
        <v>57</v>
      </c>
    </row>
    <row r="53" spans="1:10" x14ac:dyDescent="0.35">
      <c r="A53" s="19" t="str">
        <f t="shared" si="2"/>
        <v>Amber</v>
      </c>
      <c r="B53" s="5" t="s">
        <v>5</v>
      </c>
      <c r="C53" s="9">
        <v>42</v>
      </c>
      <c r="D53" s="12">
        <v>0.52361111111111114</v>
      </c>
      <c r="E53" s="2">
        <v>49.1</v>
      </c>
      <c r="F53" s="9">
        <v>30</v>
      </c>
      <c r="G53" s="9">
        <v>32</v>
      </c>
      <c r="H53" s="9">
        <v>638459</v>
      </c>
      <c r="I53" s="13" t="e">
        <f t="shared" si="3"/>
        <v>#N/A</v>
      </c>
      <c r="J53" s="13">
        <f t="shared" si="4"/>
        <v>42</v>
      </c>
    </row>
    <row r="54" spans="1:10" x14ac:dyDescent="0.35">
      <c r="A54" s="19" t="str">
        <f t="shared" si="2"/>
        <v>Amber</v>
      </c>
      <c r="B54" s="5" t="s">
        <v>5</v>
      </c>
      <c r="C54" s="9">
        <v>2</v>
      </c>
      <c r="D54" s="12">
        <v>0.52430555555555558</v>
      </c>
      <c r="E54" s="2">
        <v>49.5</v>
      </c>
      <c r="F54" s="9">
        <v>30</v>
      </c>
      <c r="G54" s="9">
        <v>33</v>
      </c>
      <c r="H54" s="9">
        <v>638459</v>
      </c>
      <c r="I54" s="13" t="e">
        <f t="shared" si="3"/>
        <v>#N/A</v>
      </c>
      <c r="J54" s="13">
        <f t="shared" si="4"/>
        <v>2</v>
      </c>
    </row>
    <row r="55" spans="1:10" x14ac:dyDescent="0.35">
      <c r="A55" s="19" t="str">
        <f t="shared" si="2"/>
        <v>Amber</v>
      </c>
      <c r="B55" s="6" t="s">
        <v>9</v>
      </c>
      <c r="C55" s="9">
        <v>62</v>
      </c>
      <c r="D55" s="12">
        <v>0.52569444444444446</v>
      </c>
      <c r="E55" s="2">
        <v>50.14</v>
      </c>
      <c r="F55" s="9" t="s">
        <v>18</v>
      </c>
      <c r="G55" s="9">
        <v>38</v>
      </c>
      <c r="H55" s="9">
        <v>638459</v>
      </c>
      <c r="I55" s="13" t="e">
        <f t="shared" si="3"/>
        <v>#N/A</v>
      </c>
      <c r="J55" s="13">
        <f t="shared" si="4"/>
        <v>62</v>
      </c>
    </row>
    <row r="56" spans="1:10" x14ac:dyDescent="0.35">
      <c r="A56" s="19" t="str">
        <f t="shared" si="2"/>
        <v>Amber</v>
      </c>
      <c r="B56" s="5" t="s">
        <v>5</v>
      </c>
      <c r="C56" s="9">
        <v>56</v>
      </c>
      <c r="D56" s="12">
        <v>0.52569444444444446</v>
      </c>
      <c r="E56" s="2">
        <v>50.7</v>
      </c>
      <c r="F56" s="9">
        <v>30</v>
      </c>
      <c r="G56" s="9">
        <v>45</v>
      </c>
      <c r="H56" s="9">
        <v>638459</v>
      </c>
      <c r="I56" s="13" t="e">
        <f t="shared" si="3"/>
        <v>#N/A</v>
      </c>
      <c r="J56" s="13">
        <f t="shared" si="4"/>
        <v>56</v>
      </c>
    </row>
    <row r="57" spans="1:10" x14ac:dyDescent="0.35">
      <c r="A57" s="19" t="str">
        <f t="shared" si="2"/>
        <v>Amber</v>
      </c>
      <c r="B57" s="6" t="s">
        <v>9</v>
      </c>
      <c r="C57" s="9">
        <v>60</v>
      </c>
      <c r="D57" s="12">
        <v>0.52569444444444446</v>
      </c>
      <c r="E57" s="2">
        <v>50.72</v>
      </c>
      <c r="F57" s="9" t="s">
        <v>18</v>
      </c>
      <c r="G57" s="9">
        <v>47</v>
      </c>
      <c r="H57" s="9">
        <v>638459</v>
      </c>
      <c r="I57" s="13" t="e">
        <f t="shared" si="3"/>
        <v>#N/A</v>
      </c>
      <c r="J57" s="13">
        <f t="shared" si="4"/>
        <v>60</v>
      </c>
    </row>
    <row r="58" spans="1:10" x14ac:dyDescent="0.35">
      <c r="A58" s="19" t="str">
        <f t="shared" si="2"/>
        <v>Amber</v>
      </c>
      <c r="B58" s="5" t="s">
        <v>7</v>
      </c>
      <c r="C58" s="9">
        <v>69</v>
      </c>
      <c r="D58" s="12">
        <v>0.52638888888888891</v>
      </c>
      <c r="E58" s="2">
        <v>50.81</v>
      </c>
      <c r="F58" s="9">
        <v>24</v>
      </c>
      <c r="G58" s="9">
        <v>11</v>
      </c>
      <c r="H58" s="9">
        <v>638459</v>
      </c>
      <c r="I58" s="13" t="e">
        <f t="shared" si="3"/>
        <v>#N/A</v>
      </c>
      <c r="J58" s="13">
        <f t="shared" si="4"/>
        <v>69</v>
      </c>
    </row>
    <row r="59" spans="1:10" x14ac:dyDescent="0.35">
      <c r="A59" s="19" t="str">
        <f t="shared" si="2"/>
        <v>Amber</v>
      </c>
      <c r="B59" s="6" t="s">
        <v>9</v>
      </c>
      <c r="C59" s="9">
        <v>62</v>
      </c>
      <c r="D59" s="12">
        <v>0.52638888888888891</v>
      </c>
      <c r="E59" s="2">
        <v>50.92</v>
      </c>
      <c r="F59" s="9" t="s">
        <v>18</v>
      </c>
      <c r="G59" s="9">
        <v>46</v>
      </c>
      <c r="H59" s="9">
        <v>638459</v>
      </c>
      <c r="I59" s="13" t="e">
        <f t="shared" si="3"/>
        <v>#N/A</v>
      </c>
      <c r="J59" s="13">
        <f t="shared" si="4"/>
        <v>62</v>
      </c>
    </row>
    <row r="60" spans="1:10" x14ac:dyDescent="0.35">
      <c r="A60" s="19" t="str">
        <f t="shared" si="2"/>
        <v>Amber</v>
      </c>
      <c r="B60" s="5" t="s">
        <v>7</v>
      </c>
      <c r="C60" s="9">
        <v>72</v>
      </c>
      <c r="D60" s="12">
        <v>0.52986111111111112</v>
      </c>
      <c r="E60" s="2">
        <v>53.01</v>
      </c>
      <c r="F60" s="9">
        <v>38</v>
      </c>
      <c r="G60" s="9">
        <v>23</v>
      </c>
      <c r="H60" s="9">
        <v>638459</v>
      </c>
      <c r="I60" s="13" t="e">
        <f t="shared" si="3"/>
        <v>#N/A</v>
      </c>
      <c r="J60" s="13">
        <f t="shared" si="4"/>
        <v>72</v>
      </c>
    </row>
    <row r="61" spans="1:10" x14ac:dyDescent="0.35">
      <c r="A61" s="19" t="str">
        <f t="shared" si="2"/>
        <v>Amber</v>
      </c>
      <c r="B61" s="5" t="s">
        <v>5</v>
      </c>
      <c r="C61" s="9">
        <v>39</v>
      </c>
      <c r="D61" s="12">
        <v>0.53055555555555556</v>
      </c>
      <c r="E61" s="2">
        <v>53.67</v>
      </c>
      <c r="F61" s="9">
        <v>50</v>
      </c>
      <c r="G61" s="9">
        <v>70</v>
      </c>
      <c r="H61" s="9">
        <v>641655</v>
      </c>
      <c r="I61" s="13" t="e">
        <f t="shared" si="3"/>
        <v>#N/A</v>
      </c>
      <c r="J61" s="13">
        <f t="shared" si="4"/>
        <v>39</v>
      </c>
    </row>
    <row r="62" spans="1:10" x14ac:dyDescent="0.35">
      <c r="A62" s="19" t="str">
        <f t="shared" si="2"/>
        <v>Amber</v>
      </c>
      <c r="B62" s="5" t="s">
        <v>5</v>
      </c>
      <c r="C62" s="9">
        <v>21</v>
      </c>
      <c r="D62" s="12">
        <v>0.53194444444444444</v>
      </c>
      <c r="E62" s="2">
        <v>54.74</v>
      </c>
      <c r="F62" s="9">
        <v>30</v>
      </c>
      <c r="G62" s="9">
        <v>36</v>
      </c>
      <c r="H62" s="9">
        <v>641655</v>
      </c>
      <c r="I62" s="13" t="e">
        <f t="shared" si="3"/>
        <v>#N/A</v>
      </c>
      <c r="J62" s="13">
        <f t="shared" si="4"/>
        <v>21</v>
      </c>
    </row>
    <row r="63" spans="1:10" x14ac:dyDescent="0.35">
      <c r="A63" s="19" t="str">
        <f t="shared" si="2"/>
        <v>Red</v>
      </c>
      <c r="B63" s="6" t="s">
        <v>9</v>
      </c>
      <c r="C63" s="9">
        <v>100</v>
      </c>
      <c r="D63" s="12">
        <v>0.53194444444444444</v>
      </c>
      <c r="E63" s="2">
        <v>54.75</v>
      </c>
      <c r="F63" s="9" t="s">
        <v>18</v>
      </c>
      <c r="G63" s="9">
        <v>37</v>
      </c>
      <c r="H63" s="9">
        <v>641655</v>
      </c>
      <c r="I63" s="13">
        <f t="shared" si="3"/>
        <v>100</v>
      </c>
      <c r="J63" s="13" t="e">
        <f t="shared" si="4"/>
        <v>#N/A</v>
      </c>
    </row>
    <row r="64" spans="1:10" x14ac:dyDescent="0.35">
      <c r="A64" s="19" t="str">
        <f t="shared" si="2"/>
        <v>Amber</v>
      </c>
      <c r="B64" s="6" t="s">
        <v>9</v>
      </c>
      <c r="C64" s="9">
        <v>67</v>
      </c>
      <c r="D64" s="12">
        <v>0.53263888888888888</v>
      </c>
      <c r="E64" s="2">
        <v>55.19</v>
      </c>
      <c r="F64" s="9" t="s">
        <v>18</v>
      </c>
      <c r="G64" s="9">
        <v>50</v>
      </c>
      <c r="H64" s="9">
        <v>641655</v>
      </c>
      <c r="I64" s="13" t="e">
        <f t="shared" si="3"/>
        <v>#N/A</v>
      </c>
      <c r="J64" s="13">
        <f t="shared" si="4"/>
        <v>67</v>
      </c>
    </row>
    <row r="65" spans="1:10" x14ac:dyDescent="0.35">
      <c r="A65" s="19" t="str">
        <f t="shared" si="2"/>
        <v>Amber</v>
      </c>
      <c r="B65" s="5" t="s">
        <v>7</v>
      </c>
      <c r="C65" s="9">
        <v>83</v>
      </c>
      <c r="D65" s="12">
        <v>0.53333333333333333</v>
      </c>
      <c r="E65" s="2">
        <v>55.7</v>
      </c>
      <c r="F65" s="9">
        <v>21</v>
      </c>
      <c r="G65" s="9">
        <v>1</v>
      </c>
      <c r="H65" s="9">
        <v>641655</v>
      </c>
      <c r="I65" s="13" t="e">
        <f t="shared" si="3"/>
        <v>#N/A</v>
      </c>
      <c r="J65" s="13">
        <f t="shared" si="4"/>
        <v>83</v>
      </c>
    </row>
    <row r="66" spans="1:10" x14ac:dyDescent="0.35">
      <c r="A66" s="19" t="str">
        <f t="shared" si="2"/>
        <v>Amber</v>
      </c>
      <c r="B66" s="5" t="s">
        <v>5</v>
      </c>
      <c r="C66" s="9">
        <v>32</v>
      </c>
      <c r="D66" s="12">
        <v>0.54166666666666663</v>
      </c>
      <c r="E66" s="2">
        <v>55.83</v>
      </c>
      <c r="F66" s="9">
        <v>30</v>
      </c>
      <c r="G66" s="9">
        <v>46</v>
      </c>
      <c r="H66" s="9">
        <v>641655</v>
      </c>
      <c r="I66" s="13" t="e">
        <f t="shared" ref="I66:I78" si="5">IF(C66&gt;$M$1,C66,NA())</f>
        <v>#N/A</v>
      </c>
      <c r="J66" s="13">
        <f t="shared" ref="J66:J78" si="6">IF(C66&lt;=$M$1,C66,NA())</f>
        <v>32</v>
      </c>
    </row>
    <row r="67" spans="1:10" x14ac:dyDescent="0.35">
      <c r="A67" s="19" t="str">
        <f t="shared" ref="A67:A78" si="7">IF(C67&gt;$M$1,$L$5,$L$6)</f>
        <v>Amber</v>
      </c>
      <c r="B67" s="5" t="s">
        <v>5</v>
      </c>
      <c r="C67" s="9">
        <v>1</v>
      </c>
      <c r="D67" s="12">
        <v>0.55833333333333335</v>
      </c>
      <c r="E67" s="2">
        <v>56.93</v>
      </c>
      <c r="F67" s="9">
        <v>30</v>
      </c>
      <c r="G67" s="9">
        <v>34</v>
      </c>
      <c r="H67" s="9">
        <v>641655</v>
      </c>
      <c r="I67" s="13" t="e">
        <f t="shared" si="5"/>
        <v>#N/A</v>
      </c>
      <c r="J67" s="13">
        <f t="shared" si="6"/>
        <v>1</v>
      </c>
    </row>
    <row r="68" spans="1:10" x14ac:dyDescent="0.35">
      <c r="A68" s="19" t="str">
        <f t="shared" si="7"/>
        <v>Amber</v>
      </c>
      <c r="B68" s="6" t="s">
        <v>9</v>
      </c>
      <c r="C68" s="9">
        <v>52</v>
      </c>
      <c r="D68" s="12">
        <v>0.55833333333333335</v>
      </c>
      <c r="E68" s="2">
        <v>57.32</v>
      </c>
      <c r="F68" s="9" t="s">
        <v>18</v>
      </c>
      <c r="G68" s="9">
        <v>33</v>
      </c>
      <c r="H68" s="9">
        <v>641655</v>
      </c>
      <c r="I68" s="13" t="e">
        <f t="shared" si="5"/>
        <v>#N/A</v>
      </c>
      <c r="J68" s="13">
        <f t="shared" si="6"/>
        <v>52</v>
      </c>
    </row>
    <row r="69" spans="1:10" x14ac:dyDescent="0.35">
      <c r="A69" s="19" t="str">
        <f t="shared" si="7"/>
        <v>Amber</v>
      </c>
      <c r="B69" s="6" t="s">
        <v>9</v>
      </c>
      <c r="C69" s="9">
        <v>73</v>
      </c>
      <c r="D69" s="12">
        <v>0.55972222222222223</v>
      </c>
      <c r="E69" s="2">
        <v>58.37</v>
      </c>
      <c r="F69" s="9" t="s">
        <v>18</v>
      </c>
      <c r="G69" s="9">
        <v>56</v>
      </c>
      <c r="H69" s="9">
        <v>638459</v>
      </c>
      <c r="I69" s="13" t="e">
        <f t="shared" si="5"/>
        <v>#N/A</v>
      </c>
      <c r="J69" s="13">
        <f t="shared" si="6"/>
        <v>73</v>
      </c>
    </row>
    <row r="70" spans="1:10" x14ac:dyDescent="0.35">
      <c r="A70" s="19" t="str">
        <f t="shared" si="7"/>
        <v>Red</v>
      </c>
      <c r="B70" s="5" t="s">
        <v>5</v>
      </c>
      <c r="C70" s="9">
        <v>97</v>
      </c>
      <c r="D70" s="12">
        <v>0.56041666666666667</v>
      </c>
      <c r="E70" s="2">
        <v>58.4</v>
      </c>
      <c r="F70" s="9">
        <v>50</v>
      </c>
      <c r="G70" s="9">
        <v>100</v>
      </c>
      <c r="H70" s="9">
        <v>638459</v>
      </c>
      <c r="I70" s="13">
        <f t="shared" si="5"/>
        <v>97</v>
      </c>
      <c r="J70" s="13" t="e">
        <f t="shared" si="6"/>
        <v>#N/A</v>
      </c>
    </row>
    <row r="71" spans="1:10" x14ac:dyDescent="0.35">
      <c r="A71" s="19" t="str">
        <f t="shared" si="7"/>
        <v>Amber</v>
      </c>
      <c r="B71" s="6" t="s">
        <v>9</v>
      </c>
      <c r="C71" s="9">
        <v>73</v>
      </c>
      <c r="D71" s="12">
        <v>0.56041666666666667</v>
      </c>
      <c r="E71" s="2">
        <v>58.77</v>
      </c>
      <c r="F71" s="9" t="s">
        <v>18</v>
      </c>
      <c r="G71" s="9">
        <v>42</v>
      </c>
      <c r="H71" s="9">
        <v>638459</v>
      </c>
      <c r="I71" s="13" t="e">
        <f t="shared" si="5"/>
        <v>#N/A</v>
      </c>
      <c r="J71" s="13">
        <f t="shared" si="6"/>
        <v>73</v>
      </c>
    </row>
    <row r="72" spans="1:10" x14ac:dyDescent="0.35">
      <c r="A72" s="19" t="str">
        <f t="shared" si="7"/>
        <v>Amber</v>
      </c>
      <c r="B72" s="5" t="s">
        <v>5</v>
      </c>
      <c r="C72" s="9">
        <v>52</v>
      </c>
      <c r="D72" s="12">
        <v>0.56180555555555556</v>
      </c>
      <c r="E72" s="2">
        <v>60.5</v>
      </c>
      <c r="F72" s="9">
        <v>50</v>
      </c>
      <c r="G72" s="9">
        <v>64</v>
      </c>
      <c r="H72" s="9">
        <v>638459</v>
      </c>
      <c r="I72" s="13" t="e">
        <f t="shared" si="5"/>
        <v>#N/A</v>
      </c>
      <c r="J72" s="13">
        <f t="shared" si="6"/>
        <v>52</v>
      </c>
    </row>
    <row r="73" spans="1:10" x14ac:dyDescent="0.35">
      <c r="A73" s="19" t="str">
        <f t="shared" si="7"/>
        <v>Amber</v>
      </c>
      <c r="B73" s="6" t="s">
        <v>9</v>
      </c>
      <c r="C73" s="9">
        <v>59</v>
      </c>
      <c r="D73" s="12">
        <v>0.56180555555555556</v>
      </c>
      <c r="E73" s="2">
        <v>60.52</v>
      </c>
      <c r="F73" s="9" t="s">
        <v>18</v>
      </c>
      <c r="G73" s="9">
        <v>56</v>
      </c>
      <c r="H73" s="9">
        <v>638459</v>
      </c>
      <c r="I73" s="13" t="e">
        <f t="shared" si="5"/>
        <v>#N/A</v>
      </c>
      <c r="J73" s="13">
        <f t="shared" si="6"/>
        <v>59</v>
      </c>
    </row>
    <row r="74" spans="1:10" x14ac:dyDescent="0.35">
      <c r="A74" s="19" t="str">
        <f t="shared" si="7"/>
        <v>Red</v>
      </c>
      <c r="B74" s="5" t="s">
        <v>7</v>
      </c>
      <c r="C74" s="9">
        <v>94</v>
      </c>
      <c r="D74" s="12">
        <v>0.5625</v>
      </c>
      <c r="E74" s="2">
        <v>60.77</v>
      </c>
      <c r="F74" s="9">
        <v>39</v>
      </c>
      <c r="G74" s="9">
        <v>26</v>
      </c>
      <c r="H74" s="9">
        <v>638459</v>
      </c>
      <c r="I74" s="13">
        <f t="shared" si="5"/>
        <v>94</v>
      </c>
      <c r="J74" s="13" t="e">
        <f t="shared" si="6"/>
        <v>#N/A</v>
      </c>
    </row>
    <row r="75" spans="1:10" x14ac:dyDescent="0.35">
      <c r="A75" s="19" t="str">
        <f t="shared" si="7"/>
        <v>Amber</v>
      </c>
      <c r="B75" s="5" t="s">
        <v>7</v>
      </c>
      <c r="C75" s="9">
        <v>36</v>
      </c>
      <c r="D75" s="12">
        <v>0.5625</v>
      </c>
      <c r="E75" s="2">
        <v>60.82</v>
      </c>
      <c r="F75" s="9">
        <v>27</v>
      </c>
      <c r="G75" s="9">
        <v>14</v>
      </c>
      <c r="H75" s="9">
        <v>638459</v>
      </c>
      <c r="I75" s="13" t="e">
        <f t="shared" si="5"/>
        <v>#N/A</v>
      </c>
      <c r="J75" s="13">
        <f t="shared" si="6"/>
        <v>36</v>
      </c>
    </row>
    <row r="76" spans="1:10" x14ac:dyDescent="0.35">
      <c r="A76" s="19" t="str">
        <f t="shared" si="7"/>
        <v>Amber</v>
      </c>
      <c r="B76" s="6" t="s">
        <v>9</v>
      </c>
      <c r="C76" s="9">
        <v>52</v>
      </c>
      <c r="D76" s="12">
        <v>0.5625</v>
      </c>
      <c r="E76" s="2">
        <v>60.96</v>
      </c>
      <c r="F76" s="9" t="s">
        <v>18</v>
      </c>
      <c r="G76" s="9">
        <v>42</v>
      </c>
      <c r="H76" s="9">
        <v>638459</v>
      </c>
      <c r="I76" s="13" t="e">
        <f t="shared" si="5"/>
        <v>#N/A</v>
      </c>
      <c r="J76" s="13">
        <f t="shared" si="6"/>
        <v>52</v>
      </c>
    </row>
    <row r="77" spans="1:10" x14ac:dyDescent="0.35">
      <c r="A77" s="19" t="str">
        <f t="shared" si="7"/>
        <v>Amber</v>
      </c>
      <c r="B77" s="6" t="s">
        <v>9</v>
      </c>
      <c r="C77" s="9">
        <v>69</v>
      </c>
      <c r="D77" s="12">
        <v>0.5625</v>
      </c>
      <c r="E77" s="2">
        <v>61.14</v>
      </c>
      <c r="F77" s="9" t="s">
        <v>18</v>
      </c>
      <c r="G77" s="9">
        <v>39</v>
      </c>
      <c r="H77" s="9">
        <v>638459</v>
      </c>
      <c r="I77" s="13" t="e">
        <f t="shared" si="5"/>
        <v>#N/A</v>
      </c>
      <c r="J77" s="13">
        <f t="shared" si="6"/>
        <v>69</v>
      </c>
    </row>
    <row r="78" spans="1:10" x14ac:dyDescent="0.35">
      <c r="A78" s="19" t="str">
        <f t="shared" si="7"/>
        <v>Amber</v>
      </c>
      <c r="B78" s="6" t="s">
        <v>11</v>
      </c>
      <c r="C78" s="9">
        <v>59</v>
      </c>
      <c r="D78" s="12">
        <v>0.56527777777777777</v>
      </c>
      <c r="E78" s="2">
        <v>62.63</v>
      </c>
      <c r="F78" s="9" t="s">
        <v>18</v>
      </c>
      <c r="G78" s="9">
        <v>17</v>
      </c>
      <c r="H78" s="9">
        <v>638459</v>
      </c>
      <c r="I78" s="13" t="e">
        <f t="shared" si="5"/>
        <v>#N/A</v>
      </c>
      <c r="J78" s="13">
        <f t="shared" si="6"/>
        <v>59</v>
      </c>
    </row>
  </sheetData>
  <autoFilter ref="A1:J78" xr:uid="{036A4199-BDD1-4B06-820A-406EB84C9F99}"/>
  <conditionalFormatting sqref="A2:A78">
    <cfRule type="cellIs" dxfId="36" priority="1" operator="equal">
      <formula>"Red"</formula>
    </cfRule>
    <cfRule type="cellIs" dxfId="35" priority="2" operator="equal">
      <formula>"Amber"</formula>
    </cfRule>
    <cfRule type="cellIs" priority="3" operator="equal">
      <formula>"Amber"</formula>
    </cfRule>
    <cfRule type="cellIs" dxfId="34" priority="4" operator="equal">
      <formula>"Amber"</formula>
    </cfRule>
    <cfRule type="cellIs" dxfId="33" priority="5" operator="equal">
      <formula>"Blue"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CA42-09BC-45F4-A977-03121AAC3495}">
  <sheetPr codeName="Sheet5"/>
  <dimension ref="A1"/>
  <sheetViews>
    <sheetView showGridLines="0" showRowColHeaders="0" zoomScale="25" zoomScaleNormal="25" workbookViewId="0">
      <selection activeCell="BN86" sqref="BN8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EC57-ED0F-43FA-8412-EC783BBB57EC}">
  <sheetPr codeName="Sheet8"/>
  <dimension ref="A1:J39"/>
  <sheetViews>
    <sheetView zoomScaleNormal="100" workbookViewId="0">
      <selection activeCell="A14" sqref="A14"/>
    </sheetView>
  </sheetViews>
  <sheetFormatPr defaultRowHeight="14.5" x14ac:dyDescent="0.35"/>
  <cols>
    <col min="1" max="1" width="12.453125" bestFit="1" customWidth="1"/>
    <col min="2" max="2" width="18.90625" customWidth="1"/>
    <col min="3" max="3" width="12.1796875" bestFit="1" customWidth="1"/>
    <col min="4" max="4" width="11.36328125" bestFit="1" customWidth="1"/>
    <col min="5" max="5" width="8.54296875" style="47" bestFit="1" customWidth="1"/>
    <col min="6" max="6" width="13.54296875" bestFit="1" customWidth="1"/>
    <col min="7" max="7" width="18.1796875" bestFit="1" customWidth="1"/>
    <col min="8" max="8" width="13.1796875" bestFit="1" customWidth="1"/>
    <col min="9" max="9" width="13.90625" bestFit="1" customWidth="1"/>
    <col min="10" max="10" width="10.36328125" bestFit="1" customWidth="1"/>
  </cols>
  <sheetData>
    <row r="1" spans="1:10" x14ac:dyDescent="0.35">
      <c r="A1" s="25" t="s">
        <v>24</v>
      </c>
      <c r="B1" s="26" t="s">
        <v>15</v>
      </c>
      <c r="C1" s="27" t="s">
        <v>16</v>
      </c>
      <c r="D1" s="28" t="s">
        <v>4</v>
      </c>
      <c r="E1" s="44" t="s">
        <v>17</v>
      </c>
      <c r="F1" s="29" t="s">
        <v>0</v>
      </c>
      <c r="G1" s="28" t="s">
        <v>1</v>
      </c>
      <c r="H1" s="28" t="s">
        <v>2</v>
      </c>
      <c r="I1" s="28" t="s">
        <v>26</v>
      </c>
      <c r="J1" s="30" t="s">
        <v>3</v>
      </c>
    </row>
    <row r="2" spans="1:10" ht="16.5" customHeight="1" x14ac:dyDescent="0.35">
      <c r="A2" s="23">
        <v>1</v>
      </c>
      <c r="B2" s="19" t="s">
        <v>14</v>
      </c>
      <c r="C2" s="5" t="s">
        <v>7</v>
      </c>
      <c r="D2" s="9">
        <v>91</v>
      </c>
      <c r="E2" s="45">
        <v>0.47361111111111115</v>
      </c>
      <c r="F2" s="2">
        <v>3.88</v>
      </c>
      <c r="G2" s="9">
        <v>30</v>
      </c>
      <c r="H2" s="9">
        <v>13</v>
      </c>
      <c r="I2" s="22">
        <v>30</v>
      </c>
      <c r="J2" s="24">
        <v>641035</v>
      </c>
    </row>
    <row r="3" spans="1:10" x14ac:dyDescent="0.35">
      <c r="A3" s="23">
        <v>2</v>
      </c>
      <c r="B3" s="19" t="s">
        <v>14</v>
      </c>
      <c r="C3" s="5" t="s">
        <v>7</v>
      </c>
      <c r="D3" s="9">
        <v>94</v>
      </c>
      <c r="E3" s="45">
        <v>0.47500000000000003</v>
      </c>
      <c r="F3" s="2">
        <v>7.5</v>
      </c>
      <c r="G3" s="9">
        <v>16</v>
      </c>
      <c r="H3" s="9">
        <v>1</v>
      </c>
      <c r="I3" s="22">
        <v>16</v>
      </c>
      <c r="J3" s="24">
        <v>641035</v>
      </c>
    </row>
    <row r="4" spans="1:10" x14ac:dyDescent="0.35">
      <c r="A4" s="23">
        <v>3</v>
      </c>
      <c r="B4" s="19" t="s">
        <v>14</v>
      </c>
      <c r="C4" s="6" t="s">
        <v>25</v>
      </c>
      <c r="D4" s="9">
        <v>99</v>
      </c>
      <c r="E4" s="45">
        <v>0.4826388888888889</v>
      </c>
      <c r="F4" s="2">
        <v>8.8699999999999992</v>
      </c>
      <c r="G4" s="9">
        <v>21</v>
      </c>
      <c r="H4" s="9">
        <v>81</v>
      </c>
      <c r="I4" s="22">
        <v>81</v>
      </c>
      <c r="J4" s="24">
        <v>641107</v>
      </c>
    </row>
    <row r="5" spans="1:10" x14ac:dyDescent="0.35">
      <c r="A5" s="23">
        <v>4</v>
      </c>
      <c r="B5" s="19" t="s">
        <v>14</v>
      </c>
      <c r="C5" s="5" t="s">
        <v>5</v>
      </c>
      <c r="D5" s="9">
        <v>100</v>
      </c>
      <c r="E5" s="45">
        <v>0.51388888888888895</v>
      </c>
      <c r="F5" s="2">
        <v>42.06</v>
      </c>
      <c r="G5" s="9">
        <v>30</v>
      </c>
      <c r="H5" s="9">
        <v>42</v>
      </c>
      <c r="I5" s="22">
        <v>42</v>
      </c>
      <c r="J5" s="24">
        <v>638459</v>
      </c>
    </row>
    <row r="6" spans="1:10" x14ac:dyDescent="0.35">
      <c r="A6" s="23">
        <v>5</v>
      </c>
      <c r="B6" s="19" t="s">
        <v>14</v>
      </c>
      <c r="C6" s="6" t="s">
        <v>9</v>
      </c>
      <c r="D6" s="9">
        <v>93</v>
      </c>
      <c r="E6" s="45">
        <v>0.51597222222222217</v>
      </c>
      <c r="F6" s="2">
        <v>44.17</v>
      </c>
      <c r="G6" s="9"/>
      <c r="H6" s="9">
        <v>38</v>
      </c>
      <c r="I6" s="22">
        <v>38</v>
      </c>
      <c r="J6" s="24">
        <v>638459</v>
      </c>
    </row>
    <row r="7" spans="1:10" x14ac:dyDescent="0.35">
      <c r="A7" s="23">
        <v>6</v>
      </c>
      <c r="B7" s="19" t="s">
        <v>14</v>
      </c>
      <c r="C7" s="6" t="s">
        <v>9</v>
      </c>
      <c r="D7" s="9">
        <v>100</v>
      </c>
      <c r="E7" s="45">
        <v>0.53194444444444444</v>
      </c>
      <c r="F7" s="2">
        <v>54.75</v>
      </c>
      <c r="G7" s="9"/>
      <c r="H7" s="9">
        <v>37</v>
      </c>
      <c r="I7" s="22">
        <v>37</v>
      </c>
      <c r="J7" s="24">
        <v>641655</v>
      </c>
    </row>
    <row r="8" spans="1:10" x14ac:dyDescent="0.35">
      <c r="A8" s="23">
        <v>7</v>
      </c>
      <c r="B8" s="19" t="s">
        <v>14</v>
      </c>
      <c r="C8" s="5" t="s">
        <v>5</v>
      </c>
      <c r="D8" s="9">
        <v>97</v>
      </c>
      <c r="E8" s="45">
        <v>0.56041666666666667</v>
      </c>
      <c r="F8" s="2">
        <v>58.4</v>
      </c>
      <c r="G8" s="9">
        <v>50</v>
      </c>
      <c r="H8" s="9">
        <v>100</v>
      </c>
      <c r="I8" s="22">
        <v>100</v>
      </c>
      <c r="J8" s="24">
        <v>638459</v>
      </c>
    </row>
    <row r="9" spans="1:10" x14ac:dyDescent="0.35">
      <c r="A9" s="31">
        <v>8</v>
      </c>
      <c r="B9" s="32" t="s">
        <v>14</v>
      </c>
      <c r="C9" s="33" t="s">
        <v>7</v>
      </c>
      <c r="D9" s="34">
        <v>94</v>
      </c>
      <c r="E9" s="46">
        <v>0.5625</v>
      </c>
      <c r="F9" s="35">
        <v>60.77</v>
      </c>
      <c r="G9" s="34">
        <v>39</v>
      </c>
      <c r="H9" s="34">
        <v>26</v>
      </c>
      <c r="I9" s="36">
        <v>26</v>
      </c>
      <c r="J9" s="37">
        <v>638459</v>
      </c>
    </row>
    <row r="12" spans="1:10" x14ac:dyDescent="0.35">
      <c r="C12" s="47"/>
      <c r="D12" s="56"/>
      <c r="E12"/>
    </row>
    <row r="13" spans="1:10" x14ac:dyDescent="0.35">
      <c r="A13" s="38" t="s">
        <v>24</v>
      </c>
      <c r="B13" s="39" t="s">
        <v>15</v>
      </c>
      <c r="C13" s="40" t="s">
        <v>16</v>
      </c>
      <c r="D13" s="41" t="s">
        <v>4</v>
      </c>
      <c r="E13" s="48" t="s">
        <v>17</v>
      </c>
      <c r="F13" s="42" t="s">
        <v>0</v>
      </c>
      <c r="G13" s="41" t="s">
        <v>27</v>
      </c>
      <c r="H13" s="41" t="s">
        <v>2</v>
      </c>
      <c r="I13" s="41" t="s">
        <v>26</v>
      </c>
      <c r="J13" s="43" t="s">
        <v>3</v>
      </c>
    </row>
    <row r="14" spans="1:10" x14ac:dyDescent="0.35">
      <c r="A14" s="49">
        <v>1</v>
      </c>
      <c r="B14" s="50" t="str">
        <f>VLOOKUP(A14,Table8103[#All],2,FALSE)</f>
        <v>Red</v>
      </c>
      <c r="C14" s="51" t="str">
        <f>VLOOKUP(A14,Table8103[#All],3,FALSE)</f>
        <v>Sudden Braking</v>
      </c>
      <c r="D14" s="52">
        <f>VLOOKUP(A14,Table8103[#All],4,FALSE)</f>
        <v>91</v>
      </c>
      <c r="E14" s="53">
        <f>VLOOKUP(A14,Table8103[#All],5,FALSE)</f>
        <v>0.47361111111111115</v>
      </c>
      <c r="F14" s="52">
        <f>VLOOKUP(A14,Table8103[#All],6,FALSE)</f>
        <v>3.88</v>
      </c>
      <c r="G14" s="52">
        <f>VLOOKUP(A14,Table8103[#All],7,FALSE)</f>
        <v>30</v>
      </c>
      <c r="H14" s="52">
        <f>VLOOKUP(A14,Table8103[#All],8,FALSE)</f>
        <v>13</v>
      </c>
      <c r="I14" s="54">
        <f>VLOOKUP(A14,Table8103[#All],9,FALSE)</f>
        <v>30</v>
      </c>
      <c r="J14" s="55">
        <f>VLOOKUP(A14,Table8103[#All],10,FALSE)</f>
        <v>641035</v>
      </c>
    </row>
    <row r="17" spans="5:5" x14ac:dyDescent="0.35">
      <c r="E17"/>
    </row>
    <row r="18" spans="5:5" x14ac:dyDescent="0.35">
      <c r="E18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  <row r="31" spans="5:5" x14ac:dyDescent="0.35">
      <c r="E31"/>
    </row>
    <row r="32" spans="5:5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</sheetData>
  <conditionalFormatting sqref="A2:B9">
    <cfRule type="cellIs" dxfId="32" priority="1" operator="equal">
      <formula>"Red"</formula>
    </cfRule>
    <cfRule type="cellIs" dxfId="31" priority="2" operator="equal">
      <formula>"Amber"</formula>
    </cfRule>
    <cfRule type="cellIs" priority="3" operator="equal">
      <formula>"Amber"</formula>
    </cfRule>
    <cfRule type="cellIs" dxfId="30" priority="4" operator="equal">
      <formula>"Amber"</formula>
    </cfRule>
    <cfRule type="cellIs" dxfId="29" priority="5" operator="equal">
      <formula>"Blue"</formula>
    </cfRule>
  </conditionalFormatting>
  <dataValidations count="1">
    <dataValidation type="list" allowBlank="1" showInputMessage="1" showErrorMessage="1" sqref="A14" xr:uid="{1B01720C-BAE2-4DE7-8986-97A372CD6F66}">
      <formula1>$A$2:$A$9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9B5E-DB75-4E13-AF47-BD03E9912A44}">
  <dimension ref="A1"/>
  <sheetViews>
    <sheetView tabSelected="1"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Anitha rides </vt:lpstr>
      <vt:lpstr>lolli chart Data</vt:lpstr>
      <vt:lpstr>lolli chart</vt:lpstr>
      <vt:lpstr>Bubble chart data</vt:lpstr>
      <vt:lpstr>Bubble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dcterms:created xsi:type="dcterms:W3CDTF">2023-01-24T05:07:20Z</dcterms:created>
  <dcterms:modified xsi:type="dcterms:W3CDTF">2023-01-31T06:07:50Z</dcterms:modified>
</cp:coreProperties>
</file>