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5F95E5B-E867-47E8-A729-DD915C35E198}" xr6:coauthVersionLast="37" xr6:coauthVersionMax="37" xr10:uidLastSave="{00000000-0000-0000-0000-000000000000}"/>
  <bookViews>
    <workbookView xWindow="0" yWindow="0" windowWidth="20490" windowHeight="8070" activeTab="2" xr2:uid="{00000000-000D-0000-FFFF-FFFF00000000}"/>
  </bookViews>
  <sheets>
    <sheet name="DPR " sheetId="1" r:id="rId1"/>
    <sheet name="E&amp;I" sheetId="2" r:id="rId2"/>
    <sheet name="CCT" sheetId="3" r:id="rId3"/>
  </sheets>
  <definedNames>
    <definedName name="ODmm" localSheetId="2">#REF!</definedName>
    <definedName name="ODmm">#REF!</definedName>
    <definedName name="WeldLocation" localSheetId="2">#REF!</definedName>
    <definedName name="WeldLocation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6" i="3" l="1"/>
  <c r="G101" i="3" s="1"/>
  <c r="H72" i="3"/>
  <c r="G72" i="3"/>
  <c r="F72" i="3"/>
  <c r="I71" i="3"/>
  <c r="I72" i="3" s="1"/>
  <c r="H70" i="3"/>
  <c r="G70" i="3"/>
  <c r="F70" i="3"/>
  <c r="J69" i="3"/>
  <c r="I69" i="3"/>
  <c r="I68" i="3"/>
  <c r="I70" i="3" s="1"/>
  <c r="J67" i="3"/>
  <c r="I67" i="3"/>
  <c r="J64" i="3"/>
  <c r="I63" i="3"/>
  <c r="J63" i="3" s="1"/>
  <c r="J62" i="3"/>
  <c r="H61" i="3"/>
  <c r="F61" i="3"/>
  <c r="I60" i="3"/>
  <c r="J60" i="3" s="1"/>
  <c r="I59" i="3"/>
  <c r="J59" i="3" s="1"/>
  <c r="I58" i="3"/>
  <c r="J58" i="3" s="1"/>
  <c r="I57" i="3"/>
  <c r="J57" i="3" s="1"/>
  <c r="I56" i="3"/>
  <c r="J56" i="3" s="1"/>
  <c r="J55" i="3"/>
  <c r="H54" i="3"/>
  <c r="G54" i="3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F45" i="3"/>
  <c r="F54" i="3" s="1"/>
  <c r="I44" i="3"/>
  <c r="J44" i="3" s="1"/>
  <c r="J43" i="3"/>
  <c r="I43" i="3"/>
  <c r="I42" i="3"/>
  <c r="J42" i="3" s="1"/>
  <c r="J41" i="3"/>
  <c r="I41" i="3"/>
  <c r="I40" i="3"/>
  <c r="J40" i="3" s="1"/>
  <c r="J39" i="3"/>
  <c r="I39" i="3"/>
  <c r="I38" i="3"/>
  <c r="J38" i="3" s="1"/>
  <c r="J37" i="3"/>
  <c r="H36" i="3"/>
  <c r="G36" i="3"/>
  <c r="F36" i="3"/>
  <c r="J35" i="3"/>
  <c r="I35" i="3"/>
  <c r="I34" i="3"/>
  <c r="J34" i="3" s="1"/>
  <c r="J33" i="3"/>
  <c r="I33" i="3"/>
  <c r="I32" i="3"/>
  <c r="J32" i="3" s="1"/>
  <c r="J31" i="3"/>
  <c r="I31" i="3"/>
  <c r="I30" i="3"/>
  <c r="J30" i="3" s="1"/>
  <c r="J29" i="3"/>
  <c r="I29" i="3"/>
  <c r="I28" i="3"/>
  <c r="J28" i="3" s="1"/>
  <c r="J27" i="3"/>
  <c r="I27" i="3"/>
  <c r="I26" i="3"/>
  <c r="J26" i="3" s="1"/>
  <c r="J25" i="3"/>
  <c r="I25" i="3"/>
  <c r="I23" i="3"/>
  <c r="H23" i="3"/>
  <c r="G23" i="3"/>
  <c r="F23" i="3"/>
  <c r="J23" i="3" s="1"/>
  <c r="J22" i="3"/>
  <c r="J21" i="3"/>
  <c r="J20" i="3"/>
  <c r="H19" i="3"/>
  <c r="G19" i="3"/>
  <c r="F19" i="3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I19" i="3" s="1"/>
  <c r="H8" i="3"/>
  <c r="G8" i="3"/>
  <c r="I7" i="3"/>
  <c r="J7" i="3" s="1"/>
  <c r="J6" i="3"/>
  <c r="I6" i="3"/>
  <c r="I5" i="3"/>
  <c r="J5" i="3" s="1"/>
  <c r="F5" i="3"/>
  <c r="F8" i="3" s="1"/>
  <c r="I4" i="3"/>
  <c r="J4" i="3" s="1"/>
  <c r="H65" i="3" l="1"/>
  <c r="J68" i="3"/>
  <c r="G65" i="3"/>
  <c r="I36" i="3"/>
  <c r="J36" i="3" s="1"/>
  <c r="J70" i="3"/>
  <c r="I54" i="3"/>
  <c r="J54" i="3" s="1"/>
  <c r="G73" i="3"/>
  <c r="H73" i="3"/>
  <c r="J19" i="3"/>
  <c r="F65" i="3"/>
  <c r="F73" i="3" s="1"/>
  <c r="I8" i="3"/>
  <c r="J8" i="3" s="1"/>
  <c r="I61" i="3"/>
  <c r="J61" i="3" s="1"/>
  <c r="J45" i="3"/>
  <c r="J10" i="3"/>
  <c r="J71" i="3"/>
  <c r="J72" i="3" s="1"/>
  <c r="E76" i="1"/>
  <c r="F76" i="1"/>
  <c r="D76" i="1"/>
  <c r="E74" i="1"/>
  <c r="F74" i="1"/>
  <c r="D74" i="1"/>
  <c r="J65" i="3" l="1"/>
  <c r="J73" i="3"/>
  <c r="I65" i="3"/>
  <c r="I73" i="3" s="1"/>
  <c r="G28" i="2"/>
  <c r="G29" i="2"/>
  <c r="G30" i="2"/>
  <c r="G31" i="2"/>
  <c r="G32" i="2"/>
  <c r="G33" i="2"/>
  <c r="G67" i="1" l="1"/>
  <c r="G43" i="2" l="1"/>
  <c r="G72" i="1" l="1"/>
  <c r="G73" i="1"/>
  <c r="H73" i="1" s="1"/>
  <c r="G71" i="1"/>
  <c r="G74" i="1" s="1"/>
  <c r="H72" i="1" l="1"/>
  <c r="H71" i="1"/>
  <c r="H74" i="1" s="1"/>
  <c r="H12" i="2" l="1"/>
  <c r="H20" i="2"/>
  <c r="H21" i="2"/>
  <c r="H22" i="2"/>
  <c r="H30" i="2"/>
  <c r="G45" i="2" l="1"/>
  <c r="H45" i="2" s="1"/>
  <c r="G44" i="2"/>
  <c r="H44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H33" i="2"/>
  <c r="H32" i="2"/>
  <c r="H31" i="2"/>
  <c r="H28" i="2"/>
  <c r="G27" i="2"/>
  <c r="H27" i="2" s="1"/>
  <c r="G26" i="2"/>
  <c r="H26" i="2" s="1"/>
  <c r="G25" i="2"/>
  <c r="H25" i="2" s="1"/>
  <c r="G24" i="2"/>
  <c r="H24" i="2" s="1"/>
  <c r="G23" i="2"/>
  <c r="H23" i="2" s="1"/>
  <c r="F19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1" i="2"/>
  <c r="H11" i="2" s="1"/>
  <c r="G10" i="2"/>
  <c r="H10" i="2" s="1"/>
  <c r="G9" i="2"/>
  <c r="H9" i="2" s="1"/>
  <c r="G8" i="2"/>
  <c r="H8" i="2" s="1"/>
  <c r="H43" i="2" l="1"/>
  <c r="G19" i="2"/>
  <c r="H19" i="2" s="1"/>
  <c r="H29" i="2"/>
  <c r="G100" i="1"/>
  <c r="E105" i="1" s="1"/>
  <c r="G30" i="1" l="1"/>
  <c r="F40" i="1" l="1"/>
  <c r="F58" i="1"/>
  <c r="G36" i="1"/>
  <c r="G9" i="1" l="1"/>
  <c r="G48" i="1"/>
  <c r="H48" i="1" s="1"/>
  <c r="G75" i="1" l="1"/>
  <c r="G76" i="1" s="1"/>
  <c r="H75" i="1" l="1"/>
  <c r="H76" i="1" s="1"/>
  <c r="G56" i="1"/>
  <c r="G57" i="1"/>
  <c r="G55" i="1"/>
  <c r="G62" i="1" l="1"/>
  <c r="G63" i="1"/>
  <c r="G64" i="1"/>
  <c r="G61" i="1"/>
  <c r="H66" i="1" l="1"/>
  <c r="H68" i="1" l="1"/>
  <c r="G60" i="1" l="1"/>
  <c r="G29" i="1" l="1"/>
  <c r="G31" i="1"/>
  <c r="G32" i="1"/>
  <c r="G33" i="1"/>
  <c r="G34" i="1"/>
  <c r="G35" i="1"/>
  <c r="G37" i="1"/>
  <c r="G38" i="1"/>
  <c r="G39" i="1"/>
  <c r="E12" i="1" l="1"/>
  <c r="G43" i="1" l="1"/>
  <c r="G44" i="1"/>
  <c r="G45" i="1"/>
  <c r="G46" i="1"/>
  <c r="G47" i="1"/>
  <c r="G49" i="1"/>
  <c r="G50" i="1"/>
  <c r="G51" i="1"/>
  <c r="G52" i="1"/>
  <c r="G53" i="1"/>
  <c r="G42" i="1"/>
  <c r="G10" i="1" l="1"/>
  <c r="G15" i="1" l="1"/>
  <c r="G16" i="1"/>
  <c r="G17" i="1"/>
  <c r="G18" i="1"/>
  <c r="G19" i="1"/>
  <c r="G20" i="1"/>
  <c r="G21" i="1"/>
  <c r="G22" i="1"/>
  <c r="G14" i="1"/>
  <c r="G11" i="1" l="1"/>
  <c r="G8" i="1" l="1"/>
  <c r="F65" i="1" l="1"/>
  <c r="G65" i="1"/>
  <c r="G40" i="1"/>
  <c r="E40" i="1"/>
  <c r="E27" i="1"/>
  <c r="G23" i="1"/>
  <c r="F23" i="1"/>
  <c r="E23" i="1"/>
  <c r="G12" i="1"/>
  <c r="F12" i="1"/>
  <c r="E58" i="1"/>
  <c r="E69" i="1" l="1"/>
  <c r="E77" i="1" s="1"/>
  <c r="H11" i="1"/>
  <c r="H15" i="1"/>
  <c r="H16" i="1"/>
  <c r="H19" i="1"/>
  <c r="H20" i="1"/>
  <c r="H21" i="1"/>
  <c r="H24" i="1"/>
  <c r="H29" i="1"/>
  <c r="H31" i="1"/>
  <c r="H32" i="1"/>
  <c r="H33" i="1"/>
  <c r="H35" i="1"/>
  <c r="H39" i="1"/>
  <c r="H41" i="1"/>
  <c r="H44" i="1"/>
  <c r="H51" i="1"/>
  <c r="H52" i="1"/>
  <c r="G54" i="1"/>
  <c r="H55" i="1"/>
  <c r="H56" i="1"/>
  <c r="H59" i="1"/>
  <c r="H62" i="1"/>
  <c r="H63" i="1"/>
  <c r="H64" i="1"/>
  <c r="H67" i="1"/>
  <c r="H8" i="1"/>
  <c r="H10" i="1"/>
  <c r="H14" i="1"/>
  <c r="H17" i="1"/>
  <c r="H18" i="1"/>
  <c r="H22" i="1"/>
  <c r="H26" i="1"/>
  <c r="H30" i="1"/>
  <c r="H34" i="1"/>
  <c r="H37" i="1"/>
  <c r="H38" i="1"/>
  <c r="H42" i="1"/>
  <c r="H43" i="1"/>
  <c r="H45" i="1"/>
  <c r="H46" i="1"/>
  <c r="H47" i="1"/>
  <c r="H50" i="1"/>
  <c r="H53" i="1"/>
  <c r="H57" i="1"/>
  <c r="H60" i="1"/>
  <c r="H61" i="1"/>
  <c r="D65" i="1"/>
  <c r="D49" i="1"/>
  <c r="H49" i="1" s="1"/>
  <c r="D9" i="1"/>
  <c r="H9" i="1" s="1"/>
  <c r="D27" i="1"/>
  <c r="D23" i="1"/>
  <c r="H65" i="1" l="1"/>
  <c r="H54" i="1"/>
  <c r="G58" i="1"/>
  <c r="H23" i="1"/>
  <c r="D12" i="1" l="1"/>
  <c r="H12" i="1" s="1"/>
  <c r="D40" i="1" l="1"/>
  <c r="H40" i="1" s="1"/>
  <c r="H36" i="1"/>
  <c r="D58" i="1"/>
  <c r="D69" i="1" s="1"/>
  <c r="D77" i="1" s="1"/>
  <c r="H58" i="1" l="1"/>
  <c r="F27" i="1"/>
  <c r="F69" i="1" s="1"/>
  <c r="F77" i="1" s="1"/>
  <c r="G27" i="1" l="1"/>
  <c r="H25" i="1"/>
  <c r="H27" i="1" l="1"/>
  <c r="H69" i="1" s="1"/>
  <c r="H77" i="1" s="1"/>
  <c r="G69" i="1"/>
  <c r="G77" i="1" s="1"/>
</calcChain>
</file>

<file path=xl/sharedStrings.xml><?xml version="1.0" encoding="utf-8"?>
<sst xmlns="http://schemas.openxmlformats.org/spreadsheetml/2006/main" count="546" uniqueCount="178">
  <si>
    <t>DEEPAK FERTILISERS &amp; PERTOCHEMICALS COPORATION LIMITED</t>
  </si>
  <si>
    <t>ISGEC HEAVY ENGINEERING LIMITED</t>
  </si>
  <si>
    <t>SL.NO</t>
  </si>
  <si>
    <t>DESCRIPTION OF ITEM</t>
  </si>
  <si>
    <t>UOM</t>
  </si>
  <si>
    <t>SCOPE</t>
  </si>
  <si>
    <t>Progress</t>
  </si>
  <si>
    <t>Cumm</t>
  </si>
  <si>
    <t>Remarks</t>
  </si>
  <si>
    <t>STRUCTURE</t>
  </si>
  <si>
    <t>1.0</t>
  </si>
  <si>
    <t>Sub Total</t>
  </si>
  <si>
    <t>2.0</t>
  </si>
  <si>
    <t>BOILER PRESSURE PARTS</t>
  </si>
  <si>
    <t>Economiser Coils</t>
  </si>
  <si>
    <t>Front Water Wall Panels</t>
  </si>
  <si>
    <t>Rear Water Wall Panels</t>
  </si>
  <si>
    <t>RHS Water wall Panels</t>
  </si>
  <si>
    <t>LHS Water Wall Panels</t>
  </si>
  <si>
    <t>Bed Coil</t>
  </si>
  <si>
    <t>APH Casing</t>
  </si>
  <si>
    <t>De-aerator</t>
  </si>
  <si>
    <t>FD Fan</t>
  </si>
  <si>
    <t>ID Fan</t>
  </si>
  <si>
    <t>BFP</t>
  </si>
  <si>
    <t>LP Dosing</t>
  </si>
  <si>
    <t>HP Dosing</t>
  </si>
  <si>
    <t>PIPING</t>
  </si>
  <si>
    <t>Intergral Piping</t>
  </si>
  <si>
    <t>Grand Total</t>
  </si>
  <si>
    <t>DUCTING AND CASING</t>
  </si>
  <si>
    <t>EQUIPMENT</t>
  </si>
  <si>
    <t>Feeders</t>
  </si>
  <si>
    <t>Lime stone Bunker</t>
  </si>
  <si>
    <t>Bed Material Bunker</t>
  </si>
  <si>
    <t xml:space="preserve">REFRACTORY </t>
  </si>
  <si>
    <t>INSULATION</t>
  </si>
  <si>
    <t>SQM</t>
  </si>
  <si>
    <t>Boiler House Piping</t>
  </si>
  <si>
    <t>Fitter</t>
  </si>
  <si>
    <t>Category</t>
  </si>
  <si>
    <t>Gas Cutter</t>
  </si>
  <si>
    <t>Grinder</t>
  </si>
  <si>
    <t>Rigger</t>
  </si>
  <si>
    <t>Mill Wright</t>
  </si>
  <si>
    <t>Helper</t>
  </si>
  <si>
    <t>Kalasi</t>
  </si>
  <si>
    <t>Total</t>
  </si>
  <si>
    <t>NDT</t>
  </si>
  <si>
    <t>Air Box</t>
  </si>
  <si>
    <t>Coal Bunker 1</t>
  </si>
  <si>
    <t>Coal Bunker 2</t>
  </si>
  <si>
    <t>CBD Tank</t>
  </si>
  <si>
    <t>PROJECT : 40 TPH AFBC BOILER</t>
  </si>
  <si>
    <t xml:space="preserve">ESP </t>
  </si>
  <si>
    <t>QC Engineer</t>
  </si>
  <si>
    <t>Stores</t>
  </si>
  <si>
    <t>Electrician</t>
  </si>
  <si>
    <t>Grating, Staircase, chequred Plate, Hand Rail</t>
  </si>
  <si>
    <t>PA Fan</t>
  </si>
  <si>
    <t>Supervisors</t>
  </si>
  <si>
    <t>Safety Officer</t>
  </si>
  <si>
    <t xml:space="preserve">Welder </t>
  </si>
  <si>
    <t>Canopy Strurcture</t>
  </si>
  <si>
    <t xml:space="preserve">Buckstay </t>
  </si>
  <si>
    <t>Seismic support</t>
  </si>
  <si>
    <t>Quantity</t>
  </si>
  <si>
    <t>Convective Super Heater Coil</t>
  </si>
  <si>
    <t>Radiant Super Heater Coil</t>
  </si>
  <si>
    <t>Steam drum</t>
  </si>
  <si>
    <t>Columns</t>
  </si>
  <si>
    <t>FD duct</t>
  </si>
  <si>
    <t>PA duct</t>
  </si>
  <si>
    <t>SA duct</t>
  </si>
  <si>
    <t>FG duct</t>
  </si>
  <si>
    <t>Cooling water piping</t>
  </si>
  <si>
    <t>Integral piping support</t>
  </si>
  <si>
    <t>Cover plates and doors</t>
  </si>
  <si>
    <t>Foundation bolts</t>
  </si>
  <si>
    <t>Beams and bracing</t>
  </si>
  <si>
    <t xml:space="preserve">Air heater </t>
  </si>
  <si>
    <t>BUCK STAY and seismic supports</t>
  </si>
  <si>
    <t>Economiser casing</t>
  </si>
  <si>
    <t>Furnace bottom Sealing</t>
  </si>
  <si>
    <t>Boiler House Piping supports</t>
  </si>
  <si>
    <t>Balance</t>
  </si>
  <si>
    <t>Hopper</t>
  </si>
  <si>
    <t>Fuel feeding system'</t>
  </si>
  <si>
    <t>Kg</t>
  </si>
  <si>
    <t>KG</t>
  </si>
  <si>
    <t>kg</t>
  </si>
  <si>
    <t>DATE</t>
  </si>
  <si>
    <t>Till Previous day</t>
  </si>
  <si>
    <t>Today</t>
  </si>
  <si>
    <t xml:space="preserve">                                                                                   DAILY  PROGRESS REPORT </t>
  </si>
  <si>
    <t>Hydra operator</t>
  </si>
  <si>
    <t>Crane operator + assistant</t>
  </si>
  <si>
    <t>Completed</t>
  </si>
  <si>
    <t>IBR welder</t>
  </si>
  <si>
    <t>Foreman</t>
  </si>
  <si>
    <t>Site Incharge</t>
  </si>
  <si>
    <t>Manpower Samarth Engineering</t>
  </si>
  <si>
    <t>ISGEC STAFF</t>
  </si>
  <si>
    <t>Store Keeper</t>
  </si>
  <si>
    <t>Engineer</t>
  </si>
  <si>
    <t>Coal Handling system</t>
  </si>
  <si>
    <t xml:space="preserve">nos </t>
  </si>
  <si>
    <t>Ash handling system</t>
  </si>
  <si>
    <t>EHS officer</t>
  </si>
  <si>
    <t>Erection Engineer</t>
  </si>
  <si>
    <t>CHS erection engineer</t>
  </si>
  <si>
    <t>Aditya insulation</t>
  </si>
  <si>
    <t>Scaffolder</t>
  </si>
  <si>
    <t>Welder</t>
  </si>
  <si>
    <t xml:space="preserve">Total </t>
  </si>
  <si>
    <t>Saarc Refractory</t>
  </si>
  <si>
    <t>fitter</t>
  </si>
  <si>
    <t>Instrumentation</t>
  </si>
  <si>
    <t>nos.</t>
  </si>
  <si>
    <t>Pressure Transmitter</t>
  </si>
  <si>
    <t>Nos.</t>
  </si>
  <si>
    <t>Differential Pressure Transmitter</t>
  </si>
  <si>
    <t>Level Switch / Transmitter</t>
  </si>
  <si>
    <t xml:space="preserve">Temperature Transmitter </t>
  </si>
  <si>
    <t xml:space="preserve">Pressure Switch </t>
  </si>
  <si>
    <t>Limit Switch (InBuilt with Actuator, CV, Damper etc.)</t>
  </si>
  <si>
    <t xml:space="preserve">Cable Tray </t>
  </si>
  <si>
    <t>Mtr.</t>
  </si>
  <si>
    <t>Cables</t>
  </si>
  <si>
    <t>Level Gauges</t>
  </si>
  <si>
    <t>Pressure Gauges</t>
  </si>
  <si>
    <t>Temperature Gauges</t>
  </si>
  <si>
    <t>Temperature Elements</t>
  </si>
  <si>
    <t>Flow Elements</t>
  </si>
  <si>
    <t>UPS SYSTEM</t>
  </si>
  <si>
    <t>DCS SYSTEM</t>
  </si>
  <si>
    <t xml:space="preserve">SWAS System </t>
  </si>
  <si>
    <t>O2 Analyzer (SET)</t>
  </si>
  <si>
    <t>AHS Pneumatic Panels</t>
  </si>
  <si>
    <t>Air compressor system</t>
  </si>
  <si>
    <t>Metal Detector</t>
  </si>
  <si>
    <t>Magnetic Seperator</t>
  </si>
  <si>
    <t>MCC Panels</t>
  </si>
  <si>
    <t>VFD Panels</t>
  </si>
  <si>
    <t>TRCC Panels</t>
  </si>
  <si>
    <t>Installation of LCS/JB/LPBS</t>
  </si>
  <si>
    <t>Erection of cable tray</t>
  </si>
  <si>
    <t>Erection of cable tray bend</t>
  </si>
  <si>
    <t xml:space="preserve">Earthing strip </t>
  </si>
  <si>
    <t xml:space="preserve">Laying of Power &amp; Control cables </t>
  </si>
  <si>
    <t>Glanding &amp; Termination of LV Cables (Panel gland Both Side)</t>
  </si>
  <si>
    <t>Control valves/ dampers</t>
  </si>
  <si>
    <t xml:space="preserve">On- Off valve / Actuator                                                                                                                                                                 </t>
  </si>
  <si>
    <t>Junction box/ PDB/ hooter along with cable gland</t>
  </si>
  <si>
    <t>Transformer forESP</t>
  </si>
  <si>
    <t>Mtrs.</t>
  </si>
  <si>
    <t>Electrical</t>
  </si>
  <si>
    <t>Switches</t>
  </si>
  <si>
    <t>BC-1</t>
  </si>
  <si>
    <t>BC-2</t>
  </si>
  <si>
    <t>BC-3 and RBC</t>
  </si>
  <si>
    <t>Carpenter</t>
  </si>
  <si>
    <t>Mason</t>
  </si>
  <si>
    <t>Steel structure support</t>
  </si>
  <si>
    <t>Electrical Engineer</t>
  </si>
  <si>
    <t>Instrumentation Engineer</t>
  </si>
  <si>
    <t>Shifting is under progress</t>
  </si>
  <si>
    <t>Supervisor</t>
  </si>
  <si>
    <t>Technican</t>
  </si>
  <si>
    <t>Khalasi</t>
  </si>
  <si>
    <t xml:space="preserve">Helper </t>
  </si>
  <si>
    <t>Star Instruments</t>
  </si>
  <si>
    <t>06.09.2018</t>
  </si>
  <si>
    <t>Boiler Total</t>
  </si>
  <si>
    <t>FHS Total</t>
  </si>
  <si>
    <t>AHS Total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</si>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</sst>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0" fillId="0" borderId="0" xfId="0" applyBorder="1"/>
    <xf numFmtId="0" fontId="1" fillId="0" borderId="20" xfId="0" applyFont="1" applyBorder="1" applyAlignment="1">
      <alignment vertical="center"/>
    </xf>
    <xf numFmtId="0" fontId="1" fillId="0" borderId="20" xfId="0" applyFont="1" applyBorder="1"/>
    <xf numFmtId="0" fontId="1" fillId="0" borderId="5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1" fillId="0" borderId="7" xfId="0" quotePrefix="1" applyFont="1" applyBorder="1" applyAlignment="1">
      <alignment horizontal="center" wrapText="1"/>
    </xf>
    <xf numFmtId="0" fontId="1" fillId="0" borderId="10" xfId="0" applyFont="1" applyBorder="1" applyAlignment="1">
      <alignment horizontal="left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3" fillId="0" borderId="20" xfId="0" applyFont="1" applyFill="1" applyBorder="1" applyAlignment="1">
      <alignment vertical="center" wrapText="1"/>
    </xf>
    <xf numFmtId="0" fontId="0" fillId="0" borderId="20" xfId="0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2" borderId="0" xfId="0" applyFill="1" applyAlignment="1">
      <alignment horizont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0" fillId="0" borderId="7" xfId="0" quotePrefix="1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0" borderId="26" xfId="0" applyBorder="1" applyAlignment="1">
      <alignment wrapText="1"/>
    </xf>
    <xf numFmtId="0" fontId="0" fillId="2" borderId="27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20" xfId="0" applyFont="1" applyBorder="1" applyAlignment="1"/>
    <xf numFmtId="0" fontId="1" fillId="0" borderId="20" xfId="0" applyFont="1" applyFill="1" applyBorder="1" applyAlignment="1"/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4" fillId="0" borderId="2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>
      <alignment vertical="center"/>
    </xf>
    <xf numFmtId="0" fontId="1" fillId="0" borderId="3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1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1</xdr:col>
      <xdr:colOff>1181100</xdr:colOff>
      <xdr:row>3</xdr:row>
      <xdr:rowOff>123825</xdr:rowOff>
    </xdr:to>
    <xdr:pic>
      <xdr:nvPicPr>
        <xdr:cNvPr id="3" name="Picture 2" descr="cid:image001.png@01D412B3.183836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952625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85725</xdr:rowOff>
    </xdr:from>
    <xdr:to>
      <xdr:col>1</xdr:col>
      <xdr:colOff>1428750</xdr:colOff>
      <xdr:row>3</xdr:row>
      <xdr:rowOff>142875</xdr:rowOff>
    </xdr:to>
    <xdr:pic>
      <xdr:nvPicPr>
        <xdr:cNvPr id="4" name="Picture 3" descr="cid:image001.png@01D412B3.183836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85725"/>
          <a:ext cx="1952626" cy="628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1181100</xdr:colOff>
      <xdr:row>1</xdr:row>
      <xdr:rowOff>495300</xdr:rowOff>
    </xdr:to>
    <xdr:pic>
      <xdr:nvPicPr>
        <xdr:cNvPr id="2" name="Picture 1" descr="cid:image001.png@01D412B3.18383610">
          <a:extLst>
            <a:ext uri="{FF2B5EF4-FFF2-40B4-BE49-F238E27FC236}">
              <a16:creationId xmlns:a16="http://schemas.microsoft.com/office/drawing/2014/main" id="{E0A5F225-37E3-4449-BEE7-E049218488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952625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1" max="1" width="13" style="9" customWidth="1"/>
    <col min="2" max="2" width="30.28515625" customWidth="1"/>
    <col min="3" max="3" width="9.28515625" style="30" customWidth="1"/>
    <col min="4" max="4" width="9.5703125" style="30" bestFit="1" customWidth="1"/>
    <col min="5" max="5" width="11.140625" style="30" customWidth="1"/>
    <col min="6" max="6" width="9.140625" style="30" customWidth="1"/>
    <col min="7" max="7" width="10" style="30" customWidth="1"/>
    <col min="8" max="8" width="9.7109375" style="30" customWidth="1"/>
    <col min="9" max="9" width="16.7109375" style="30" customWidth="1"/>
    <col min="10" max="10" width="14.42578125" customWidth="1"/>
  </cols>
  <sheetData>
    <row r="1" spans="1:9" s="1" customFormat="1" x14ac:dyDescent="0.25">
      <c r="A1" s="164"/>
      <c r="B1" s="163" t="s">
        <v>94</v>
      </c>
      <c r="C1" s="163"/>
      <c r="D1" s="163"/>
      <c r="E1" s="163"/>
      <c r="F1" s="163"/>
      <c r="G1" s="107" t="s">
        <v>91</v>
      </c>
      <c r="H1" s="155" t="s">
        <v>172</v>
      </c>
      <c r="I1" s="156"/>
    </row>
    <row r="2" spans="1:9" s="1" customFormat="1" ht="18" customHeight="1" x14ac:dyDescent="0.25">
      <c r="A2" s="165"/>
      <c r="B2" s="159" t="s">
        <v>0</v>
      </c>
      <c r="C2" s="159"/>
      <c r="D2" s="159"/>
      <c r="E2" s="159"/>
      <c r="F2" s="159"/>
      <c r="G2" s="159"/>
      <c r="H2" s="159"/>
      <c r="I2" s="160"/>
    </row>
    <row r="3" spans="1:9" s="1" customFormat="1" ht="15.75" customHeight="1" x14ac:dyDescent="0.25">
      <c r="A3" s="165"/>
      <c r="B3" s="159" t="s">
        <v>1</v>
      </c>
      <c r="C3" s="159"/>
      <c r="D3" s="159"/>
      <c r="E3" s="159"/>
      <c r="F3" s="159"/>
      <c r="G3" s="159"/>
      <c r="H3" s="159"/>
      <c r="I3" s="160"/>
    </row>
    <row r="4" spans="1:9" s="1" customFormat="1" ht="15.75" customHeight="1" x14ac:dyDescent="0.25">
      <c r="A4" s="166"/>
      <c r="B4" s="161" t="s">
        <v>53</v>
      </c>
      <c r="C4" s="161"/>
      <c r="D4" s="161"/>
      <c r="E4" s="161"/>
      <c r="F4" s="161"/>
      <c r="G4" s="161"/>
      <c r="H4" s="161"/>
      <c r="I4" s="162"/>
    </row>
    <row r="5" spans="1:9" s="1" customFormat="1" ht="15" customHeight="1" x14ac:dyDescent="0.25">
      <c r="A5" s="157" t="s">
        <v>2</v>
      </c>
      <c r="B5" s="173" t="s">
        <v>3</v>
      </c>
      <c r="C5" s="170" t="s">
        <v>4</v>
      </c>
      <c r="D5" s="170" t="s">
        <v>5</v>
      </c>
      <c r="E5" s="175" t="s">
        <v>6</v>
      </c>
      <c r="F5" s="176"/>
      <c r="G5" s="176"/>
      <c r="H5" s="177"/>
      <c r="I5" s="168" t="s">
        <v>8</v>
      </c>
    </row>
    <row r="6" spans="1:9" s="1" customFormat="1" ht="45.75" thickBot="1" x14ac:dyDescent="0.3">
      <c r="A6" s="158"/>
      <c r="B6" s="174"/>
      <c r="C6" s="171"/>
      <c r="D6" s="171"/>
      <c r="E6" s="19" t="s">
        <v>92</v>
      </c>
      <c r="F6" s="20" t="s">
        <v>93</v>
      </c>
      <c r="G6" s="20" t="s">
        <v>7</v>
      </c>
      <c r="H6" s="21" t="s">
        <v>85</v>
      </c>
      <c r="I6" s="169"/>
    </row>
    <row r="7" spans="1:9" x14ac:dyDescent="0.25">
      <c r="A7" s="52" t="s">
        <v>10</v>
      </c>
      <c r="B7" s="14" t="s">
        <v>9</v>
      </c>
      <c r="C7" s="24"/>
      <c r="D7" s="24"/>
      <c r="E7" s="24"/>
      <c r="F7" s="24"/>
      <c r="G7" s="24"/>
      <c r="H7" s="25"/>
      <c r="I7" s="26"/>
    </row>
    <row r="8" spans="1:9" s="2" customFormat="1" hidden="1" x14ac:dyDescent="0.25">
      <c r="A8" s="5">
        <v>1.1000000000000001</v>
      </c>
      <c r="B8" s="11" t="s">
        <v>70</v>
      </c>
      <c r="C8" s="27" t="s">
        <v>88</v>
      </c>
      <c r="D8" s="59">
        <v>25152.73</v>
      </c>
      <c r="E8" s="27">
        <v>25152.73</v>
      </c>
      <c r="F8" s="27">
        <v>0</v>
      </c>
      <c r="G8" s="27">
        <f>E8+F8</f>
        <v>25152.73</v>
      </c>
      <c r="H8" s="28">
        <f>D8-G8</f>
        <v>0</v>
      </c>
      <c r="I8" s="29" t="s">
        <v>97</v>
      </c>
    </row>
    <row r="9" spans="1:9" s="2" customFormat="1" x14ac:dyDescent="0.25">
      <c r="A9" s="5">
        <v>1.2</v>
      </c>
      <c r="B9" s="183" t="s">
        <v>63</v>
      </c>
      <c r="C9" s="27" t="s">
        <v>88</v>
      </c>
      <c r="D9" s="27">
        <f>(962.55+901.19+545.95+1044.56+4198.18+3129.16+1546+1043.55+1197.07+1083.13+1385.17+1094.13+1861.39+670.25+115.64)</f>
        <v>20777.920000000002</v>
      </c>
      <c r="E9" s="27">
        <v>18252.73</v>
      </c>
      <c r="F9" s="27">
        <v>0</v>
      </c>
      <c r="G9" s="27">
        <f>E9+F9</f>
        <v>18252.73</v>
      </c>
      <c r="H9" s="28">
        <f>D9-G9</f>
        <v>2525.1900000000023</v>
      </c>
      <c r="I9" s="29"/>
    </row>
    <row r="10" spans="1:9" s="2" customFormat="1" x14ac:dyDescent="0.25">
      <c r="A10" s="5">
        <v>1.3</v>
      </c>
      <c r="B10" s="11" t="s">
        <v>79</v>
      </c>
      <c r="C10" s="27" t="s">
        <v>88</v>
      </c>
      <c r="D10" s="30">
        <v>56383.81</v>
      </c>
      <c r="E10" s="27">
        <v>55907.38</v>
      </c>
      <c r="F10" s="27">
        <v>0</v>
      </c>
      <c r="G10" s="27">
        <f>E10+F10</f>
        <v>55907.38</v>
      </c>
      <c r="H10" s="28">
        <f t="shared" ref="H10:H75" si="0">D10-G10</f>
        <v>476.43000000000029</v>
      </c>
      <c r="I10" s="29"/>
    </row>
    <row r="11" spans="1:9" ht="31.5" customHeight="1" x14ac:dyDescent="0.25">
      <c r="A11" s="6">
        <v>1.4</v>
      </c>
      <c r="B11" s="13" t="s">
        <v>58</v>
      </c>
      <c r="C11" s="27" t="s">
        <v>88</v>
      </c>
      <c r="D11" s="31">
        <v>15925.34</v>
      </c>
      <c r="E11" s="27">
        <v>10935.569</v>
      </c>
      <c r="F11" s="27">
        <v>0</v>
      </c>
      <c r="G11" s="27">
        <f>E11+F11</f>
        <v>10935.569</v>
      </c>
      <c r="H11" s="28">
        <f t="shared" si="0"/>
        <v>4989.7710000000006</v>
      </c>
      <c r="I11" s="32"/>
    </row>
    <row r="12" spans="1:9" x14ac:dyDescent="0.25">
      <c r="A12" s="6"/>
      <c r="B12" s="10" t="s">
        <v>11</v>
      </c>
      <c r="C12" s="27" t="s">
        <v>88</v>
      </c>
      <c r="D12" s="38">
        <f>SUM(D8:D11)</f>
        <v>118239.79999999999</v>
      </c>
      <c r="E12" s="39">
        <f>SUM(E8:E11)</f>
        <v>110248.409</v>
      </c>
      <c r="F12" s="38">
        <f>SUM(F8:F11)</f>
        <v>0</v>
      </c>
      <c r="G12" s="39">
        <f>SUM(G8:G11)</f>
        <v>110248.409</v>
      </c>
      <c r="H12" s="34">
        <f t="shared" si="0"/>
        <v>7991.3909999999887</v>
      </c>
      <c r="I12" s="32"/>
    </row>
    <row r="13" spans="1:9" s="1" customFormat="1" x14ac:dyDescent="0.25">
      <c r="A13" s="51" t="s">
        <v>12</v>
      </c>
      <c r="B13" s="10" t="s">
        <v>13</v>
      </c>
      <c r="C13" s="38"/>
      <c r="D13" s="38"/>
      <c r="E13" s="39"/>
      <c r="F13" s="38"/>
      <c r="G13" s="39"/>
      <c r="H13" s="34"/>
      <c r="I13" s="35"/>
    </row>
    <row r="14" spans="1:9" x14ac:dyDescent="0.25">
      <c r="A14" s="7">
        <v>2.1</v>
      </c>
      <c r="B14" s="184" t="s">
        <v>69</v>
      </c>
      <c r="C14" s="31" t="s">
        <v>88</v>
      </c>
      <c r="D14" s="22">
        <v>11303.18</v>
      </c>
      <c r="E14" s="27">
        <v>10391.09</v>
      </c>
      <c r="F14" s="27">
        <v>0</v>
      </c>
      <c r="G14" s="27">
        <f>F14+E14</f>
        <v>10391.09</v>
      </c>
      <c r="H14" s="28">
        <f t="shared" si="0"/>
        <v>912.09000000000015</v>
      </c>
      <c r="I14" s="32"/>
    </row>
    <row r="15" spans="1:9" hidden="1" x14ac:dyDescent="0.25">
      <c r="A15" s="6">
        <v>2.2000000000000002</v>
      </c>
      <c r="B15" s="12" t="s">
        <v>15</v>
      </c>
      <c r="C15" s="31" t="s">
        <v>88</v>
      </c>
      <c r="D15" s="22">
        <v>6798.83</v>
      </c>
      <c r="E15" s="27">
        <v>6798.83</v>
      </c>
      <c r="F15" s="27">
        <v>0</v>
      </c>
      <c r="G15" s="27">
        <f t="shared" ref="G15:G22" si="1">F15+E15</f>
        <v>6798.83</v>
      </c>
      <c r="H15" s="28">
        <f t="shared" si="0"/>
        <v>0</v>
      </c>
      <c r="I15" s="32" t="s">
        <v>97</v>
      </c>
    </row>
    <row r="16" spans="1:9" hidden="1" x14ac:dyDescent="0.25">
      <c r="A16" s="6">
        <v>2.2999999999999998</v>
      </c>
      <c r="B16" s="12" t="s">
        <v>16</v>
      </c>
      <c r="C16" s="31" t="s">
        <v>88</v>
      </c>
      <c r="D16" s="22">
        <v>4671.8900000000003</v>
      </c>
      <c r="E16" s="27">
        <v>4671.8900000000003</v>
      </c>
      <c r="F16" s="27">
        <v>0</v>
      </c>
      <c r="G16" s="27">
        <f t="shared" si="1"/>
        <v>4671.8900000000003</v>
      </c>
      <c r="H16" s="28">
        <f t="shared" si="0"/>
        <v>0</v>
      </c>
      <c r="I16" s="32" t="s">
        <v>97</v>
      </c>
    </row>
    <row r="17" spans="1:9" hidden="1" x14ac:dyDescent="0.25">
      <c r="A17" s="6">
        <v>2.4</v>
      </c>
      <c r="B17" s="12" t="s">
        <v>17</v>
      </c>
      <c r="C17" s="31" t="s">
        <v>88</v>
      </c>
      <c r="D17" s="22">
        <v>5722.54</v>
      </c>
      <c r="E17" s="27">
        <v>5722.54</v>
      </c>
      <c r="F17" s="27">
        <v>0</v>
      </c>
      <c r="G17" s="27">
        <f t="shared" si="1"/>
        <v>5722.54</v>
      </c>
      <c r="H17" s="28">
        <f t="shared" si="0"/>
        <v>0</v>
      </c>
      <c r="I17" s="32" t="s">
        <v>97</v>
      </c>
    </row>
    <row r="18" spans="1:9" hidden="1" x14ac:dyDescent="0.25">
      <c r="A18" s="6">
        <v>2.5</v>
      </c>
      <c r="B18" s="12" t="s">
        <v>18</v>
      </c>
      <c r="C18" s="31" t="s">
        <v>88</v>
      </c>
      <c r="D18" s="22">
        <v>5761.1</v>
      </c>
      <c r="E18" s="27">
        <v>5761.1</v>
      </c>
      <c r="F18" s="27">
        <v>0</v>
      </c>
      <c r="G18" s="27">
        <f t="shared" si="1"/>
        <v>5761.1</v>
      </c>
      <c r="H18" s="28">
        <f t="shared" si="0"/>
        <v>0</v>
      </c>
      <c r="I18" s="32" t="s">
        <v>97</v>
      </c>
    </row>
    <row r="19" spans="1:9" x14ac:dyDescent="0.25">
      <c r="A19" s="6">
        <v>2.6</v>
      </c>
      <c r="B19" s="12" t="s">
        <v>67</v>
      </c>
      <c r="C19" s="31" t="s">
        <v>88</v>
      </c>
      <c r="D19" s="22">
        <v>13627.34</v>
      </c>
      <c r="E19" s="27">
        <v>13393.460000000001</v>
      </c>
      <c r="F19" s="27">
        <v>0</v>
      </c>
      <c r="G19" s="27">
        <f t="shared" si="1"/>
        <v>13393.460000000001</v>
      </c>
      <c r="H19" s="28">
        <f t="shared" si="0"/>
        <v>233.8799999999992</v>
      </c>
      <c r="I19" s="32"/>
    </row>
    <row r="20" spans="1:9" hidden="1" x14ac:dyDescent="0.25">
      <c r="A20" s="6">
        <v>2.7</v>
      </c>
      <c r="B20" s="12" t="s">
        <v>68</v>
      </c>
      <c r="C20" s="31" t="s">
        <v>88</v>
      </c>
      <c r="D20" s="22">
        <v>8355.41</v>
      </c>
      <c r="E20" s="27">
        <v>8355.41</v>
      </c>
      <c r="F20" s="27">
        <v>0</v>
      </c>
      <c r="G20" s="27">
        <f t="shared" si="1"/>
        <v>8355.41</v>
      </c>
      <c r="H20" s="28">
        <f t="shared" si="0"/>
        <v>0</v>
      </c>
      <c r="I20" s="32" t="s">
        <v>97</v>
      </c>
    </row>
    <row r="21" spans="1:9" s="2" customFormat="1" hidden="1" x14ac:dyDescent="0.25">
      <c r="A21" s="5">
        <v>2.8</v>
      </c>
      <c r="B21" s="11" t="s">
        <v>14</v>
      </c>
      <c r="C21" s="31" t="s">
        <v>88</v>
      </c>
      <c r="D21" s="22">
        <v>21996.84</v>
      </c>
      <c r="E21" s="27">
        <v>21996.84</v>
      </c>
      <c r="F21" s="27">
        <v>0</v>
      </c>
      <c r="G21" s="27">
        <f t="shared" si="1"/>
        <v>21996.84</v>
      </c>
      <c r="H21" s="28">
        <f t="shared" si="0"/>
        <v>0</v>
      </c>
      <c r="I21" s="29" t="s">
        <v>97</v>
      </c>
    </row>
    <row r="22" spans="1:9" s="2" customFormat="1" hidden="1" x14ac:dyDescent="0.25">
      <c r="A22" s="5">
        <v>2.9</v>
      </c>
      <c r="B22" s="11" t="s">
        <v>19</v>
      </c>
      <c r="C22" s="31" t="s">
        <v>88</v>
      </c>
      <c r="D22" s="22">
        <v>10837.75</v>
      </c>
      <c r="E22" s="27">
        <v>10837.75</v>
      </c>
      <c r="F22" s="27">
        <v>0</v>
      </c>
      <c r="G22" s="27">
        <f t="shared" si="1"/>
        <v>10837.75</v>
      </c>
      <c r="H22" s="28">
        <f t="shared" si="0"/>
        <v>0</v>
      </c>
      <c r="I22" s="29" t="s">
        <v>97</v>
      </c>
    </row>
    <row r="23" spans="1:9" s="1" customFormat="1" x14ac:dyDescent="0.25">
      <c r="A23" s="4"/>
      <c r="B23" s="10" t="s">
        <v>11</v>
      </c>
      <c r="C23" s="31" t="s">
        <v>88</v>
      </c>
      <c r="D23" s="38">
        <f>SUM(D14:D22)</f>
        <v>89074.880000000005</v>
      </c>
      <c r="E23" s="39">
        <f>SUM(E14:E22)</f>
        <v>87928.909999999989</v>
      </c>
      <c r="F23" s="39">
        <f>SUM(F14:F22)</f>
        <v>0</v>
      </c>
      <c r="G23" s="39">
        <f>SUM(G14:G22)</f>
        <v>87928.909999999989</v>
      </c>
      <c r="H23" s="34">
        <f t="shared" si="0"/>
        <v>1145.9700000000157</v>
      </c>
      <c r="I23" s="35"/>
    </row>
    <row r="24" spans="1:9" x14ac:dyDescent="0.25">
      <c r="A24" s="4">
        <v>3</v>
      </c>
      <c r="B24" s="10" t="s">
        <v>81</v>
      </c>
      <c r="C24" s="31"/>
      <c r="D24" s="31"/>
      <c r="E24" s="27"/>
      <c r="F24" s="31"/>
      <c r="G24" s="27"/>
      <c r="H24" s="28">
        <f t="shared" si="0"/>
        <v>0</v>
      </c>
      <c r="I24" s="32"/>
    </row>
    <row r="25" spans="1:9" s="2" customFormat="1" x14ac:dyDescent="0.25">
      <c r="A25" s="5">
        <v>3.1</v>
      </c>
      <c r="B25" s="11" t="s">
        <v>64</v>
      </c>
      <c r="C25" s="27" t="s">
        <v>88</v>
      </c>
      <c r="D25" s="22">
        <v>5188.28</v>
      </c>
      <c r="E25" s="27">
        <v>4900.7999999999993</v>
      </c>
      <c r="F25" s="27">
        <v>0</v>
      </c>
      <c r="G25" s="27">
        <v>4900.7999999999993</v>
      </c>
      <c r="H25" s="28">
        <f>D25-G25</f>
        <v>287.48000000000047</v>
      </c>
      <c r="I25" s="29"/>
    </row>
    <row r="26" spans="1:9" s="2" customFormat="1" hidden="1" x14ac:dyDescent="0.25">
      <c r="A26" s="16">
        <v>3.2</v>
      </c>
      <c r="B26" s="17" t="s">
        <v>65</v>
      </c>
      <c r="C26" s="27" t="s">
        <v>88</v>
      </c>
      <c r="D26" s="22">
        <v>747.94</v>
      </c>
      <c r="E26" s="27">
        <v>747.94</v>
      </c>
      <c r="F26" s="27">
        <v>0</v>
      </c>
      <c r="G26" s="27">
        <v>747.94</v>
      </c>
      <c r="H26" s="28">
        <f>D26-G26</f>
        <v>0</v>
      </c>
      <c r="I26" s="29" t="s">
        <v>97</v>
      </c>
    </row>
    <row r="27" spans="1:9" s="1" customFormat="1" hidden="1" x14ac:dyDescent="0.25">
      <c r="A27" s="4"/>
      <c r="B27" s="10" t="s">
        <v>11</v>
      </c>
      <c r="C27" s="33" t="s">
        <v>88</v>
      </c>
      <c r="D27" s="38">
        <f>SUM(D25:D26)</f>
        <v>5936.2199999999993</v>
      </c>
      <c r="E27" s="39">
        <f>SUM(E25:E26)</f>
        <v>5648.74</v>
      </c>
      <c r="F27" s="39">
        <f>SUM(F25:F26)</f>
        <v>0</v>
      </c>
      <c r="G27" s="39">
        <f>SUM(G25:G26)</f>
        <v>5648.74</v>
      </c>
      <c r="H27" s="28">
        <f t="shared" si="0"/>
        <v>287.47999999999956</v>
      </c>
      <c r="I27" s="35"/>
    </row>
    <row r="28" spans="1:9" x14ac:dyDescent="0.25">
      <c r="A28" s="4">
        <v>4</v>
      </c>
      <c r="B28" s="10" t="s">
        <v>30</v>
      </c>
      <c r="C28" s="31"/>
      <c r="D28" s="31"/>
      <c r="E28" s="27"/>
      <c r="F28" s="31"/>
      <c r="G28" s="27"/>
      <c r="H28" s="28"/>
      <c r="I28" s="32"/>
    </row>
    <row r="29" spans="1:9" s="2" customFormat="1" x14ac:dyDescent="0.25">
      <c r="A29" s="5">
        <v>4.0999999999999996</v>
      </c>
      <c r="B29" s="42" t="s">
        <v>71</v>
      </c>
      <c r="C29" s="27" t="s">
        <v>88</v>
      </c>
      <c r="D29" s="23">
        <v>9947.6440000000002</v>
      </c>
      <c r="E29" s="27">
        <v>3250.4900000000002</v>
      </c>
      <c r="F29" s="27">
        <v>0</v>
      </c>
      <c r="G29" s="27">
        <f>E29+F29</f>
        <v>3250.4900000000002</v>
      </c>
      <c r="H29" s="28">
        <f t="shared" si="0"/>
        <v>6697.1540000000005</v>
      </c>
      <c r="I29" s="29"/>
    </row>
    <row r="30" spans="1:9" x14ac:dyDescent="0.25">
      <c r="A30" s="6">
        <v>4.2</v>
      </c>
      <c r="B30" s="18" t="s">
        <v>72</v>
      </c>
      <c r="C30" s="31" t="s">
        <v>88</v>
      </c>
      <c r="D30" s="22">
        <v>3142.4920000000002</v>
      </c>
      <c r="E30" s="27">
        <v>2189.62</v>
      </c>
      <c r="F30" s="27">
        <v>0</v>
      </c>
      <c r="G30" s="27">
        <f>E30+F30</f>
        <v>2189.62</v>
      </c>
      <c r="H30" s="28">
        <f t="shared" si="0"/>
        <v>952.8720000000003</v>
      </c>
      <c r="I30" s="32"/>
    </row>
    <row r="31" spans="1:9" x14ac:dyDescent="0.25">
      <c r="A31" s="5">
        <v>4.3</v>
      </c>
      <c r="B31" s="18" t="s">
        <v>73</v>
      </c>
      <c r="C31" s="27" t="s">
        <v>88</v>
      </c>
      <c r="D31" s="22">
        <v>2146.35</v>
      </c>
      <c r="E31" s="27">
        <v>888.09</v>
      </c>
      <c r="F31" s="27">
        <v>0</v>
      </c>
      <c r="G31" s="27">
        <f t="shared" ref="G31:G39" si="2">E31+F31</f>
        <v>888.09</v>
      </c>
      <c r="H31" s="28">
        <f t="shared" si="0"/>
        <v>1258.2599999999998</v>
      </c>
      <c r="I31" s="32"/>
    </row>
    <row r="32" spans="1:9" x14ac:dyDescent="0.25">
      <c r="A32" s="6">
        <v>4.4000000000000004</v>
      </c>
      <c r="B32" s="43" t="s">
        <v>74</v>
      </c>
      <c r="C32" s="31" t="s">
        <v>88</v>
      </c>
      <c r="D32" s="22">
        <v>21845.680499999999</v>
      </c>
      <c r="E32" s="27">
        <v>5100.2299999999996</v>
      </c>
      <c r="F32" s="27">
        <v>0</v>
      </c>
      <c r="G32" s="27">
        <f t="shared" si="2"/>
        <v>5100.2299999999996</v>
      </c>
      <c r="H32" s="28">
        <f t="shared" si="0"/>
        <v>16745.450499999999</v>
      </c>
      <c r="I32" s="32"/>
    </row>
    <row r="33" spans="1:9" s="2" customFormat="1" x14ac:dyDescent="0.25">
      <c r="A33" s="5">
        <v>4.5</v>
      </c>
      <c r="B33" s="11" t="s">
        <v>49</v>
      </c>
      <c r="C33" s="27" t="s">
        <v>88</v>
      </c>
      <c r="D33" s="22">
        <v>12959.84</v>
      </c>
      <c r="E33" s="27">
        <v>12830.73</v>
      </c>
      <c r="F33" s="27">
        <v>0</v>
      </c>
      <c r="G33" s="27">
        <f t="shared" si="2"/>
        <v>12830.73</v>
      </c>
      <c r="H33" s="28">
        <f t="shared" si="0"/>
        <v>129.11000000000058</v>
      </c>
      <c r="I33" s="29"/>
    </row>
    <row r="34" spans="1:9" s="2" customFormat="1" x14ac:dyDescent="0.25">
      <c r="A34" s="5">
        <v>4.7</v>
      </c>
      <c r="B34" s="11" t="s">
        <v>20</v>
      </c>
      <c r="C34" s="27" t="s">
        <v>88</v>
      </c>
      <c r="D34" s="22">
        <v>2269.895</v>
      </c>
      <c r="E34" s="27">
        <v>2081.2399999999998</v>
      </c>
      <c r="F34" s="27">
        <v>0</v>
      </c>
      <c r="G34" s="27">
        <f t="shared" si="2"/>
        <v>2081.2399999999998</v>
      </c>
      <c r="H34" s="28">
        <f t="shared" si="0"/>
        <v>188.6550000000002</v>
      </c>
      <c r="I34" s="29"/>
    </row>
    <row r="35" spans="1:9" s="2" customFormat="1" x14ac:dyDescent="0.25">
      <c r="A35" s="6">
        <v>4.8</v>
      </c>
      <c r="B35" s="11" t="s">
        <v>82</v>
      </c>
      <c r="C35" s="31" t="s">
        <v>88</v>
      </c>
      <c r="D35" s="27">
        <v>4048.0250000000001</v>
      </c>
      <c r="E35" s="27">
        <v>3219.12</v>
      </c>
      <c r="F35" s="27">
        <v>0</v>
      </c>
      <c r="G35" s="27">
        <f t="shared" si="2"/>
        <v>3219.12</v>
      </c>
      <c r="H35" s="28">
        <f t="shared" si="0"/>
        <v>828.9050000000002</v>
      </c>
      <c r="I35" s="29"/>
    </row>
    <row r="36" spans="1:9" s="2" customFormat="1" x14ac:dyDescent="0.25">
      <c r="A36" s="5">
        <v>4.9000000000000004</v>
      </c>
      <c r="B36" s="11" t="s">
        <v>83</v>
      </c>
      <c r="C36" s="27" t="s">
        <v>88</v>
      </c>
      <c r="D36" s="27">
        <v>2215.37</v>
      </c>
      <c r="E36" s="27">
        <v>121</v>
      </c>
      <c r="F36" s="27">
        <v>0</v>
      </c>
      <c r="G36" s="27">
        <f t="shared" si="2"/>
        <v>121</v>
      </c>
      <c r="H36" s="28">
        <f t="shared" si="0"/>
        <v>2094.37</v>
      </c>
      <c r="I36" s="29"/>
    </row>
    <row r="37" spans="1:9" s="2" customFormat="1" x14ac:dyDescent="0.25">
      <c r="A37" s="6">
        <v>4.0999999999999996</v>
      </c>
      <c r="B37" s="11" t="s">
        <v>77</v>
      </c>
      <c r="C37" s="31" t="s">
        <v>88</v>
      </c>
      <c r="D37" s="27">
        <v>2357.15</v>
      </c>
      <c r="E37" s="27">
        <v>1852.47</v>
      </c>
      <c r="F37" s="62">
        <v>0</v>
      </c>
      <c r="G37" s="27">
        <f t="shared" si="2"/>
        <v>1852.47</v>
      </c>
      <c r="H37" s="28">
        <f t="shared" si="0"/>
        <v>504.68000000000006</v>
      </c>
      <c r="I37" s="29"/>
    </row>
    <row r="38" spans="1:9" s="2" customFormat="1" x14ac:dyDescent="0.25">
      <c r="A38" s="5">
        <v>4.1100000000000003</v>
      </c>
      <c r="B38" s="11" t="s">
        <v>86</v>
      </c>
      <c r="C38" s="27" t="s">
        <v>88</v>
      </c>
      <c r="D38" s="36">
        <v>3613.0650000000001</v>
      </c>
      <c r="E38" s="27">
        <v>3386.83</v>
      </c>
      <c r="F38" s="27">
        <v>0</v>
      </c>
      <c r="G38" s="27">
        <f t="shared" si="2"/>
        <v>3386.83</v>
      </c>
      <c r="H38" s="28">
        <f t="shared" si="0"/>
        <v>226.23500000000013</v>
      </c>
      <c r="I38" s="29"/>
    </row>
    <row r="39" spans="1:9" s="2" customFormat="1" x14ac:dyDescent="0.25">
      <c r="A39" s="6">
        <v>4.12</v>
      </c>
      <c r="B39" s="11" t="s">
        <v>78</v>
      </c>
      <c r="C39" s="31" t="s">
        <v>88</v>
      </c>
      <c r="D39" s="22">
        <v>2198.34</v>
      </c>
      <c r="E39" s="27">
        <v>1705.61</v>
      </c>
      <c r="F39" s="27">
        <v>0</v>
      </c>
      <c r="G39" s="27">
        <f t="shared" si="2"/>
        <v>1705.61</v>
      </c>
      <c r="H39" s="28">
        <f t="shared" si="0"/>
        <v>492.73000000000025</v>
      </c>
      <c r="I39" s="29"/>
    </row>
    <row r="40" spans="1:9" s="1" customFormat="1" x14ac:dyDescent="0.25">
      <c r="A40" s="4"/>
      <c r="B40" s="10" t="s">
        <v>11</v>
      </c>
      <c r="C40" s="27" t="s">
        <v>88</v>
      </c>
      <c r="D40" s="38">
        <f>SUM(D29:D39)</f>
        <v>66743.851500000004</v>
      </c>
      <c r="E40" s="39">
        <f>SUM(E29:E39)</f>
        <v>36625.43</v>
      </c>
      <c r="F40" s="39">
        <f>SUM(F29:F39)</f>
        <v>0</v>
      </c>
      <c r="G40" s="39">
        <f>SUM(G29:G39)</f>
        <v>36625.43</v>
      </c>
      <c r="H40" s="34">
        <f t="shared" si="0"/>
        <v>30118.421500000004</v>
      </c>
      <c r="I40" s="35"/>
    </row>
    <row r="41" spans="1:9" x14ac:dyDescent="0.25">
      <c r="A41" s="4">
        <v>5</v>
      </c>
      <c r="B41" s="10" t="s">
        <v>31</v>
      </c>
      <c r="C41" s="31"/>
      <c r="D41" s="31"/>
      <c r="E41" s="27"/>
      <c r="F41" s="31"/>
      <c r="G41" s="27"/>
      <c r="H41" s="28">
        <f t="shared" si="0"/>
        <v>0</v>
      </c>
      <c r="I41" s="32"/>
    </row>
    <row r="42" spans="1:9" s="2" customFormat="1" x14ac:dyDescent="0.25">
      <c r="A42" s="5">
        <v>5.0999999999999996</v>
      </c>
      <c r="B42" s="183" t="s">
        <v>21</v>
      </c>
      <c r="C42" s="27" t="s">
        <v>88</v>
      </c>
      <c r="D42" s="22">
        <v>10050.5</v>
      </c>
      <c r="E42" s="27">
        <v>0</v>
      </c>
      <c r="F42" s="27">
        <v>8474.48</v>
      </c>
      <c r="G42" s="27">
        <f>E42+F42</f>
        <v>8474.48</v>
      </c>
      <c r="H42" s="28">
        <f t="shared" si="0"/>
        <v>1576.0200000000004</v>
      </c>
      <c r="I42" s="29"/>
    </row>
    <row r="43" spans="1:9" s="2" customFormat="1" x14ac:dyDescent="0.25">
      <c r="A43" s="5">
        <v>5.2</v>
      </c>
      <c r="B43" s="11" t="s">
        <v>80</v>
      </c>
      <c r="C43" s="27" t="s">
        <v>88</v>
      </c>
      <c r="D43" s="22">
        <v>15809.02</v>
      </c>
      <c r="E43" s="27">
        <v>15809.02</v>
      </c>
      <c r="F43" s="27">
        <v>0</v>
      </c>
      <c r="G43" s="27">
        <f t="shared" ref="G43:G53" si="3">E43+F43</f>
        <v>15809.02</v>
      </c>
      <c r="H43" s="28">
        <f t="shared" si="0"/>
        <v>0</v>
      </c>
      <c r="I43" s="29" t="s">
        <v>97</v>
      </c>
    </row>
    <row r="44" spans="1:9" x14ac:dyDescent="0.25">
      <c r="A44" s="5">
        <v>5.3</v>
      </c>
      <c r="B44" s="183" t="s">
        <v>22</v>
      </c>
      <c r="C44" s="27" t="s">
        <v>88</v>
      </c>
      <c r="D44" s="31">
        <v>4340</v>
      </c>
      <c r="E44" s="27">
        <v>4098</v>
      </c>
      <c r="F44" s="27">
        <v>0</v>
      </c>
      <c r="G44" s="27">
        <f t="shared" si="3"/>
        <v>4098</v>
      </c>
      <c r="H44" s="28">
        <f t="shared" si="0"/>
        <v>242</v>
      </c>
      <c r="I44" s="32"/>
    </row>
    <row r="45" spans="1:9" x14ac:dyDescent="0.25">
      <c r="A45" s="5">
        <v>5.4</v>
      </c>
      <c r="B45" s="12" t="s">
        <v>23</v>
      </c>
      <c r="C45" s="27" t="s">
        <v>88</v>
      </c>
      <c r="D45" s="31">
        <v>5060</v>
      </c>
      <c r="E45" s="27">
        <v>4759</v>
      </c>
      <c r="F45" s="27">
        <v>0</v>
      </c>
      <c r="G45" s="27">
        <f t="shared" si="3"/>
        <v>4759</v>
      </c>
      <c r="H45" s="28">
        <f t="shared" si="0"/>
        <v>301</v>
      </c>
      <c r="I45" s="32"/>
    </row>
    <row r="46" spans="1:9" x14ac:dyDescent="0.25">
      <c r="A46" s="5">
        <v>5.5</v>
      </c>
      <c r="B46" s="12" t="s">
        <v>59</v>
      </c>
      <c r="C46" s="27" t="s">
        <v>88</v>
      </c>
      <c r="D46" s="31">
        <v>2300</v>
      </c>
      <c r="E46" s="27">
        <v>2118</v>
      </c>
      <c r="F46" s="27">
        <v>0</v>
      </c>
      <c r="G46" s="27">
        <f t="shared" si="3"/>
        <v>2118</v>
      </c>
      <c r="H46" s="28">
        <f t="shared" si="0"/>
        <v>182</v>
      </c>
      <c r="I46" s="32"/>
    </row>
    <row r="47" spans="1:9" x14ac:dyDescent="0.25">
      <c r="A47" s="5">
        <v>5.6</v>
      </c>
      <c r="B47" s="12" t="s">
        <v>24</v>
      </c>
      <c r="C47" s="27" t="s">
        <v>88</v>
      </c>
      <c r="D47" s="31">
        <v>13930</v>
      </c>
      <c r="E47" s="27">
        <v>0</v>
      </c>
      <c r="F47" s="27">
        <v>0</v>
      </c>
      <c r="G47" s="27">
        <f t="shared" si="3"/>
        <v>0</v>
      </c>
      <c r="H47" s="28">
        <f t="shared" si="0"/>
        <v>13930</v>
      </c>
      <c r="I47" s="32"/>
    </row>
    <row r="48" spans="1:9" x14ac:dyDescent="0.25">
      <c r="A48" s="5">
        <v>5.7</v>
      </c>
      <c r="B48" s="12" t="s">
        <v>32</v>
      </c>
      <c r="C48" s="27" t="s">
        <v>88</v>
      </c>
      <c r="D48" s="31">
        <v>8735</v>
      </c>
      <c r="E48" s="27">
        <v>8235</v>
      </c>
      <c r="F48" s="27">
        <v>0</v>
      </c>
      <c r="G48" s="27">
        <f t="shared" si="3"/>
        <v>8235</v>
      </c>
      <c r="H48" s="28">
        <f t="shared" si="0"/>
        <v>500</v>
      </c>
      <c r="I48" s="32"/>
    </row>
    <row r="49" spans="1:9" s="2" customFormat="1" x14ac:dyDescent="0.25">
      <c r="A49" s="5">
        <v>5.8</v>
      </c>
      <c r="B49" s="11" t="s">
        <v>50</v>
      </c>
      <c r="C49" s="27" t="s">
        <v>88</v>
      </c>
      <c r="D49" s="27">
        <f>(18.58873+0.56784+0.5685)*1000</f>
        <v>19725.070000000003</v>
      </c>
      <c r="E49" s="27">
        <v>19725.070000000003</v>
      </c>
      <c r="F49" s="27">
        <v>0</v>
      </c>
      <c r="G49" s="27">
        <f t="shared" si="3"/>
        <v>19725.070000000003</v>
      </c>
      <c r="H49" s="28">
        <f t="shared" si="0"/>
        <v>0</v>
      </c>
      <c r="I49" s="29"/>
    </row>
    <row r="50" spans="1:9" s="2" customFormat="1" x14ac:dyDescent="0.25">
      <c r="A50" s="5">
        <v>5.9</v>
      </c>
      <c r="B50" s="11" t="s">
        <v>51</v>
      </c>
      <c r="C50" s="27" t="s">
        <v>88</v>
      </c>
      <c r="D50" s="27">
        <v>16941.28</v>
      </c>
      <c r="E50" s="27">
        <v>16941.28</v>
      </c>
      <c r="F50" s="27">
        <v>0</v>
      </c>
      <c r="G50" s="27">
        <f t="shared" si="3"/>
        <v>16941.28</v>
      </c>
      <c r="H50" s="28">
        <f t="shared" si="0"/>
        <v>0</v>
      </c>
      <c r="I50" s="29"/>
    </row>
    <row r="51" spans="1:9" s="2" customFormat="1" x14ac:dyDescent="0.25">
      <c r="A51" s="5">
        <v>5.0999999999999996</v>
      </c>
      <c r="B51" s="11" t="s">
        <v>33</v>
      </c>
      <c r="C51" s="27" t="s">
        <v>88</v>
      </c>
      <c r="D51" s="27">
        <v>10571.88</v>
      </c>
      <c r="E51" s="27">
        <v>10571.880000000001</v>
      </c>
      <c r="F51" s="27">
        <v>0</v>
      </c>
      <c r="G51" s="27">
        <f t="shared" si="3"/>
        <v>10571.880000000001</v>
      </c>
      <c r="H51" s="28">
        <f t="shared" si="0"/>
        <v>0</v>
      </c>
      <c r="I51" s="29"/>
    </row>
    <row r="52" spans="1:9" s="2" customFormat="1" x14ac:dyDescent="0.25">
      <c r="A52" s="5">
        <v>5.1100000000000003</v>
      </c>
      <c r="B52" s="11" t="s">
        <v>34</v>
      </c>
      <c r="C52" s="27" t="s">
        <v>88</v>
      </c>
      <c r="D52" s="27">
        <v>3955.5349999999999</v>
      </c>
      <c r="E52" s="27">
        <v>3955.5350000000003</v>
      </c>
      <c r="F52" s="27">
        <v>0</v>
      </c>
      <c r="G52" s="27">
        <f t="shared" si="3"/>
        <v>3955.5350000000003</v>
      </c>
      <c r="H52" s="28">
        <f t="shared" si="0"/>
        <v>0</v>
      </c>
      <c r="I52" s="29"/>
    </row>
    <row r="53" spans="1:9" s="2" customFormat="1" x14ac:dyDescent="0.25">
      <c r="A53" s="5">
        <v>5.12</v>
      </c>
      <c r="B53" s="11" t="s">
        <v>87</v>
      </c>
      <c r="C53" s="27" t="s">
        <v>88</v>
      </c>
      <c r="D53" s="27">
        <v>13262.19</v>
      </c>
      <c r="E53" s="60">
        <v>4087.25</v>
      </c>
      <c r="F53" s="112">
        <v>837.47</v>
      </c>
      <c r="G53" s="27">
        <f t="shared" si="3"/>
        <v>4924.72</v>
      </c>
      <c r="H53" s="28">
        <f t="shared" si="0"/>
        <v>8337.4700000000012</v>
      </c>
      <c r="I53" s="29"/>
    </row>
    <row r="54" spans="1:9" s="2" customFormat="1" x14ac:dyDescent="0.25">
      <c r="A54" s="5">
        <v>5.13</v>
      </c>
      <c r="B54" s="11" t="s">
        <v>54</v>
      </c>
      <c r="C54" s="27" t="s">
        <v>88</v>
      </c>
      <c r="D54" s="27">
        <v>125257.14</v>
      </c>
      <c r="E54" s="61">
        <v>120894.423333</v>
      </c>
      <c r="F54" s="9">
        <v>0</v>
      </c>
      <c r="G54" s="27">
        <f>E54+F54</f>
        <v>120894.423333</v>
      </c>
      <c r="H54" s="28">
        <f t="shared" si="0"/>
        <v>4362.7166670000006</v>
      </c>
      <c r="I54" s="29"/>
    </row>
    <row r="55" spans="1:9" s="2" customFormat="1" x14ac:dyDescent="0.25">
      <c r="A55" s="5">
        <v>5.14</v>
      </c>
      <c r="B55" s="3" t="s">
        <v>52</v>
      </c>
      <c r="C55" s="27" t="s">
        <v>88</v>
      </c>
      <c r="D55" s="27">
        <v>724.34</v>
      </c>
      <c r="E55" s="27">
        <v>724.34</v>
      </c>
      <c r="F55" s="27">
        <v>0</v>
      </c>
      <c r="G55" s="27">
        <f>F55+E55</f>
        <v>724.34</v>
      </c>
      <c r="H55" s="28">
        <f t="shared" si="0"/>
        <v>0</v>
      </c>
      <c r="I55" s="29" t="s">
        <v>97</v>
      </c>
    </row>
    <row r="56" spans="1:9" x14ac:dyDescent="0.25">
      <c r="A56" s="5">
        <v>5.15</v>
      </c>
      <c r="B56" s="12" t="s">
        <v>25</v>
      </c>
      <c r="C56" s="27" t="s">
        <v>88</v>
      </c>
      <c r="D56" s="31">
        <v>1050</v>
      </c>
      <c r="E56" s="31">
        <v>0</v>
      </c>
      <c r="F56" s="31">
        <v>0</v>
      </c>
      <c r="G56" s="27">
        <f t="shared" ref="G56:G57" si="4">F56+E56</f>
        <v>0</v>
      </c>
      <c r="H56" s="28">
        <f t="shared" si="0"/>
        <v>1050</v>
      </c>
      <c r="I56" s="32"/>
    </row>
    <row r="57" spans="1:9" x14ac:dyDescent="0.25">
      <c r="A57" s="9">
        <v>5.17</v>
      </c>
      <c r="B57" s="12" t="s">
        <v>26</v>
      </c>
      <c r="C57" s="27" t="s">
        <v>88</v>
      </c>
      <c r="D57" s="37">
        <v>1250</v>
      </c>
      <c r="E57" s="31">
        <v>1250</v>
      </c>
      <c r="F57" s="31">
        <v>0</v>
      </c>
      <c r="G57" s="27">
        <f t="shared" si="4"/>
        <v>1250</v>
      </c>
      <c r="H57" s="28">
        <f t="shared" si="0"/>
        <v>0</v>
      </c>
      <c r="I57" s="32" t="s">
        <v>97</v>
      </c>
    </row>
    <row r="58" spans="1:9" x14ac:dyDescent="0.25">
      <c r="A58" s="6"/>
      <c r="B58" s="10" t="s">
        <v>11</v>
      </c>
      <c r="C58" s="33" t="s">
        <v>88</v>
      </c>
      <c r="D58" s="38">
        <f>SUM(D42:D57)</f>
        <v>252961.95500000002</v>
      </c>
      <c r="E58" s="38">
        <f>SUM(E42:E57)</f>
        <v>213168.79833300001</v>
      </c>
      <c r="F58" s="38">
        <f>SUM(F42:F57)</f>
        <v>9311.9499999999989</v>
      </c>
      <c r="G58" s="39">
        <f>SUM(G42:G57)</f>
        <v>222480.74833300003</v>
      </c>
      <c r="H58" s="34">
        <f t="shared" si="0"/>
        <v>30481.206666999991</v>
      </c>
      <c r="I58" s="32"/>
    </row>
    <row r="59" spans="1:9" x14ac:dyDescent="0.25">
      <c r="A59" s="4">
        <v>6</v>
      </c>
      <c r="B59" s="10" t="s">
        <v>27</v>
      </c>
      <c r="C59" s="31"/>
      <c r="D59" s="31"/>
      <c r="E59" s="31"/>
      <c r="F59" s="31"/>
      <c r="G59" s="27"/>
      <c r="H59" s="28">
        <f t="shared" si="0"/>
        <v>0</v>
      </c>
      <c r="I59" s="32"/>
    </row>
    <row r="60" spans="1:9" s="2" customFormat="1" x14ac:dyDescent="0.25">
      <c r="A60" s="5">
        <v>6.1</v>
      </c>
      <c r="B60" s="11" t="s">
        <v>28</v>
      </c>
      <c r="C60" s="27" t="s">
        <v>88</v>
      </c>
      <c r="D60" s="22">
        <v>14916.490000000002</v>
      </c>
      <c r="E60" s="27">
        <v>14916.490000000002</v>
      </c>
      <c r="F60" s="27">
        <v>0</v>
      </c>
      <c r="G60" s="27">
        <f>F60+E60</f>
        <v>14916.490000000002</v>
      </c>
      <c r="H60" s="28">
        <f t="shared" si="0"/>
        <v>0</v>
      </c>
      <c r="I60" s="29" t="s">
        <v>97</v>
      </c>
    </row>
    <row r="61" spans="1:9" s="2" customFormat="1" x14ac:dyDescent="0.25">
      <c r="A61" s="5">
        <v>6.2</v>
      </c>
      <c r="B61" s="11" t="s">
        <v>76</v>
      </c>
      <c r="C61" s="27" t="s">
        <v>88</v>
      </c>
      <c r="D61" s="22">
        <v>1701.8704999999998</v>
      </c>
      <c r="E61" s="27">
        <v>1701.8704999999998</v>
      </c>
      <c r="F61" s="27">
        <v>0</v>
      </c>
      <c r="G61" s="27">
        <f>E61+F61</f>
        <v>1701.8704999999998</v>
      </c>
      <c r="H61" s="28">
        <f t="shared" si="0"/>
        <v>0</v>
      </c>
      <c r="I61" s="29" t="s">
        <v>97</v>
      </c>
    </row>
    <row r="62" spans="1:9" s="2" customFormat="1" x14ac:dyDescent="0.25">
      <c r="A62" s="5">
        <v>6.3</v>
      </c>
      <c r="B62" s="11" t="s">
        <v>75</v>
      </c>
      <c r="C62" s="27" t="s">
        <v>88</v>
      </c>
      <c r="D62" s="22">
        <v>1059.98</v>
      </c>
      <c r="E62" s="27">
        <v>0</v>
      </c>
      <c r="F62" s="27">
        <v>0</v>
      </c>
      <c r="G62" s="27">
        <f t="shared" ref="G62:G64" si="5">E62+F62</f>
        <v>0</v>
      </c>
      <c r="H62" s="28">
        <f t="shared" si="0"/>
        <v>1059.98</v>
      </c>
      <c r="I62" s="29"/>
    </row>
    <row r="63" spans="1:9" x14ac:dyDescent="0.25">
      <c r="A63" s="5">
        <v>6.4</v>
      </c>
      <c r="B63" s="12" t="s">
        <v>38</v>
      </c>
      <c r="C63" s="27" t="s">
        <v>88</v>
      </c>
      <c r="D63" s="31">
        <v>22180.609999999997</v>
      </c>
      <c r="E63" s="31">
        <v>410</v>
      </c>
      <c r="F63" s="31">
        <v>0</v>
      </c>
      <c r="G63" s="27">
        <f t="shared" si="5"/>
        <v>410</v>
      </c>
      <c r="H63" s="28">
        <f t="shared" si="0"/>
        <v>21770.609999999997</v>
      </c>
      <c r="I63" s="32"/>
    </row>
    <row r="64" spans="1:9" x14ac:dyDescent="0.25">
      <c r="A64" s="5">
        <v>6.5</v>
      </c>
      <c r="B64" s="12" t="s">
        <v>84</v>
      </c>
      <c r="C64" s="27" t="s">
        <v>88</v>
      </c>
      <c r="D64" s="22">
        <v>10932.729499999999</v>
      </c>
      <c r="E64" s="31">
        <v>0</v>
      </c>
      <c r="F64" s="31">
        <v>0</v>
      </c>
      <c r="G64" s="27">
        <f t="shared" si="5"/>
        <v>0</v>
      </c>
      <c r="H64" s="28">
        <f t="shared" si="0"/>
        <v>10932.729499999999</v>
      </c>
      <c r="I64" s="32"/>
    </row>
    <row r="65" spans="1:10" x14ac:dyDescent="0.25">
      <c r="A65" s="6"/>
      <c r="B65" s="10" t="s">
        <v>11</v>
      </c>
      <c r="C65" s="39" t="s">
        <v>88</v>
      </c>
      <c r="D65" s="38">
        <f>SUM(D60:D64)</f>
        <v>50791.68</v>
      </c>
      <c r="E65" s="38">
        <v>4747.25</v>
      </c>
      <c r="F65" s="38">
        <f>SUM(F60:F64)</f>
        <v>0</v>
      </c>
      <c r="G65" s="38">
        <f>SUM(G60:G64)</f>
        <v>17028.360500000003</v>
      </c>
      <c r="H65" s="34">
        <f t="shared" si="0"/>
        <v>33763.319499999998</v>
      </c>
      <c r="I65" s="32"/>
    </row>
    <row r="66" spans="1:10" x14ac:dyDescent="0.25">
      <c r="A66" s="4">
        <v>7</v>
      </c>
      <c r="B66" s="10" t="s">
        <v>48</v>
      </c>
      <c r="C66" s="63" t="s">
        <v>106</v>
      </c>
      <c r="D66" s="37">
        <v>120</v>
      </c>
      <c r="E66" s="37">
        <v>120</v>
      </c>
      <c r="F66" s="37">
        <v>0</v>
      </c>
      <c r="G66" s="37">
        <v>120</v>
      </c>
      <c r="H66" s="64">
        <f>D66-G66</f>
        <v>0</v>
      </c>
      <c r="I66" s="65" t="s">
        <v>97</v>
      </c>
    </row>
    <row r="67" spans="1:10" x14ac:dyDescent="0.25">
      <c r="A67" s="4">
        <v>8</v>
      </c>
      <c r="B67" s="10" t="s">
        <v>35</v>
      </c>
      <c r="C67" s="31" t="s">
        <v>90</v>
      </c>
      <c r="D67" s="31">
        <v>37000</v>
      </c>
      <c r="E67" s="31">
        <v>1950</v>
      </c>
      <c r="F67" s="31">
        <v>0</v>
      </c>
      <c r="G67" s="31">
        <f>E67+F67</f>
        <v>1950</v>
      </c>
      <c r="H67" s="28">
        <f t="shared" si="0"/>
        <v>35050</v>
      </c>
      <c r="I67" s="32"/>
    </row>
    <row r="68" spans="1:10" x14ac:dyDescent="0.25">
      <c r="A68" s="4">
        <v>9</v>
      </c>
      <c r="B68" s="10" t="s">
        <v>36</v>
      </c>
      <c r="C68" s="31" t="s">
        <v>37</v>
      </c>
      <c r="D68" s="31">
        <v>3820</v>
      </c>
      <c r="E68" s="31">
        <v>0</v>
      </c>
      <c r="F68" s="31">
        <v>0</v>
      </c>
      <c r="G68" s="31">
        <v>0</v>
      </c>
      <c r="H68" s="28">
        <f t="shared" si="0"/>
        <v>3820</v>
      </c>
      <c r="I68" s="32"/>
    </row>
    <row r="69" spans="1:10" s="1" customFormat="1" x14ac:dyDescent="0.25">
      <c r="A69" s="144"/>
      <c r="B69" s="145" t="s">
        <v>173</v>
      </c>
      <c r="C69" s="146"/>
      <c r="D69" s="146">
        <f>D67+D65+D58+D40+D27+D23+D12</f>
        <v>620748.38650000002</v>
      </c>
      <c r="E69" s="146">
        <f t="shared" ref="E69:H69" si="6">E67+E65+E58+E40+E27+E23+E12</f>
        <v>460317.53733299999</v>
      </c>
      <c r="F69" s="146">
        <f t="shared" si="6"/>
        <v>9311.9499999999989</v>
      </c>
      <c r="G69" s="146">
        <f t="shared" si="6"/>
        <v>481910.59783300001</v>
      </c>
      <c r="H69" s="146">
        <f t="shared" si="6"/>
        <v>138837.78866700002</v>
      </c>
      <c r="I69" s="148"/>
      <c r="J69" s="143"/>
    </row>
    <row r="70" spans="1:10" hidden="1" x14ac:dyDescent="0.25">
      <c r="A70" s="4">
        <v>11</v>
      </c>
      <c r="B70" s="10" t="s">
        <v>105</v>
      </c>
      <c r="C70" s="31"/>
      <c r="D70" s="31"/>
      <c r="E70" s="31"/>
      <c r="F70" s="31"/>
      <c r="G70" s="31"/>
      <c r="H70" s="28"/>
      <c r="I70" s="32"/>
    </row>
    <row r="71" spans="1:10" hidden="1" x14ac:dyDescent="0.25">
      <c r="A71" s="108">
        <v>11.1</v>
      </c>
      <c r="B71" s="15" t="s">
        <v>158</v>
      </c>
      <c r="C71" s="31" t="s">
        <v>88</v>
      </c>
      <c r="D71" s="40">
        <v>32546.830000000009</v>
      </c>
      <c r="E71" s="31">
        <v>28777.26</v>
      </c>
      <c r="F71" s="31">
        <v>0</v>
      </c>
      <c r="G71" s="31">
        <f>E71+F71</f>
        <v>28777.26</v>
      </c>
      <c r="H71" s="28">
        <f>D71-G71</f>
        <v>3769.5700000000106</v>
      </c>
      <c r="I71" s="32"/>
    </row>
    <row r="72" spans="1:10" ht="15.75" hidden="1" x14ac:dyDescent="0.25">
      <c r="A72" s="108">
        <v>11.2</v>
      </c>
      <c r="B72" s="15" t="s">
        <v>159</v>
      </c>
      <c r="C72" s="31" t="s">
        <v>88</v>
      </c>
      <c r="D72" s="109">
        <v>5868.2599999999993</v>
      </c>
      <c r="E72" s="31">
        <v>2935.6</v>
      </c>
      <c r="F72" s="31">
        <v>0</v>
      </c>
      <c r="G72" s="31">
        <f t="shared" ref="G72:G73" si="7">E72+F72</f>
        <v>2935.6</v>
      </c>
      <c r="H72" s="28">
        <f t="shared" ref="H72:H73" si="8">D72-G72</f>
        <v>2932.6599999999994</v>
      </c>
      <c r="I72" s="32"/>
    </row>
    <row r="73" spans="1:10" hidden="1" x14ac:dyDescent="0.25">
      <c r="A73" s="108">
        <v>11.3</v>
      </c>
      <c r="B73" s="15" t="s">
        <v>160</v>
      </c>
      <c r="C73" s="31" t="s">
        <v>88</v>
      </c>
      <c r="D73" s="40">
        <v>20573.629999999994</v>
      </c>
      <c r="E73" s="31">
        <v>9436.67</v>
      </c>
      <c r="F73" s="115">
        <v>210</v>
      </c>
      <c r="G73" s="31">
        <f t="shared" si="7"/>
        <v>9646.67</v>
      </c>
      <c r="H73" s="28">
        <f t="shared" si="8"/>
        <v>10926.959999999994</v>
      </c>
      <c r="I73" s="32"/>
    </row>
    <row r="74" spans="1:10" hidden="1" x14ac:dyDescent="0.25">
      <c r="A74" s="144"/>
      <c r="B74" s="145" t="s">
        <v>174</v>
      </c>
      <c r="C74" s="146"/>
      <c r="D74" s="147">
        <f>SUM(D71:D73)</f>
        <v>58988.72</v>
      </c>
      <c r="E74" s="147">
        <f t="shared" ref="E74:H74" si="9">SUM(E71:E73)</f>
        <v>41149.53</v>
      </c>
      <c r="F74" s="147">
        <f t="shared" si="9"/>
        <v>210</v>
      </c>
      <c r="G74" s="147">
        <f t="shared" si="9"/>
        <v>41359.53</v>
      </c>
      <c r="H74" s="147">
        <f t="shared" si="9"/>
        <v>17629.190000000002</v>
      </c>
      <c r="I74" s="148"/>
    </row>
    <row r="75" spans="1:10" hidden="1" x14ac:dyDescent="0.25">
      <c r="A75" s="4">
        <v>12</v>
      </c>
      <c r="B75" s="10" t="s">
        <v>107</v>
      </c>
      <c r="C75" s="31" t="s">
        <v>88</v>
      </c>
      <c r="D75" s="9">
        <v>43829</v>
      </c>
      <c r="E75" s="31">
        <v>35086</v>
      </c>
      <c r="F75" s="31">
        <v>180</v>
      </c>
      <c r="G75" s="31">
        <f>E75+F75</f>
        <v>35266</v>
      </c>
      <c r="H75" s="28">
        <f t="shared" si="0"/>
        <v>8563</v>
      </c>
      <c r="I75" s="32"/>
    </row>
    <row r="76" spans="1:10" s="1" customFormat="1" hidden="1" x14ac:dyDescent="0.25">
      <c r="A76" s="149"/>
      <c r="B76" s="145" t="s">
        <v>175</v>
      </c>
      <c r="C76" s="146" t="s">
        <v>88</v>
      </c>
      <c r="D76" s="150">
        <f>D75</f>
        <v>43829</v>
      </c>
      <c r="E76" s="150">
        <f t="shared" ref="E76:H76" si="10">E75</f>
        <v>35086</v>
      </c>
      <c r="F76" s="150">
        <f t="shared" si="10"/>
        <v>180</v>
      </c>
      <c r="G76" s="150">
        <f t="shared" si="10"/>
        <v>35266</v>
      </c>
      <c r="H76" s="150">
        <f t="shared" si="10"/>
        <v>8563</v>
      </c>
      <c r="I76" s="148"/>
    </row>
    <row r="77" spans="1:10" s="50" customFormat="1" ht="35.25" customHeight="1" thickBot="1" x14ac:dyDescent="0.3">
      <c r="A77" s="46"/>
      <c r="B77" s="47" t="s">
        <v>29</v>
      </c>
      <c r="C77" s="48" t="s">
        <v>89</v>
      </c>
      <c r="D77" s="151">
        <f>D76+D74+D69</f>
        <v>723566.10649999999</v>
      </c>
      <c r="E77" s="151">
        <f t="shared" ref="E77:H77" si="11">E76+E74+E69</f>
        <v>536553.06733300001</v>
      </c>
      <c r="F77" s="151">
        <f t="shared" si="11"/>
        <v>9701.9499999999989</v>
      </c>
      <c r="G77" s="151">
        <f t="shared" si="11"/>
        <v>558536.12783300004</v>
      </c>
      <c r="H77" s="151">
        <f t="shared" si="11"/>
        <v>165029.97866700002</v>
      </c>
      <c r="I77" s="49"/>
      <c r="J77" s="50">
        <v>0</v>
      </c>
    </row>
    <row r="78" spans="1:10" x14ac:dyDescent="0.25">
      <c r="C78" s="167"/>
      <c r="D78" s="167"/>
      <c r="E78" s="167"/>
      <c r="F78" s="167"/>
      <c r="G78" s="167"/>
      <c r="H78" s="167"/>
      <c r="I78" s="167"/>
    </row>
    <row r="79" spans="1:10" ht="30.75" customHeight="1" x14ac:dyDescent="0.25">
      <c r="B79" s="172" t="s">
        <v>102</v>
      </c>
      <c r="C79" s="172"/>
      <c r="D79" s="110"/>
      <c r="E79" s="178" t="s">
        <v>101</v>
      </c>
      <c r="F79" s="179"/>
      <c r="G79" s="180"/>
      <c r="H79" s="56"/>
      <c r="I79" s="154" t="s">
        <v>111</v>
      </c>
      <c r="J79" s="154"/>
    </row>
    <row r="80" spans="1:10" x14ac:dyDescent="0.25">
      <c r="B80" s="70" t="s">
        <v>40</v>
      </c>
      <c r="C80" s="69" t="s">
        <v>66</v>
      </c>
      <c r="E80" s="181" t="s">
        <v>40</v>
      </c>
      <c r="F80" s="182"/>
      <c r="G80" s="69" t="s">
        <v>66</v>
      </c>
      <c r="H80" s="57"/>
      <c r="I80" s="69" t="s">
        <v>40</v>
      </c>
      <c r="J80" s="69" t="s">
        <v>66</v>
      </c>
    </row>
    <row r="81" spans="1:10" x14ac:dyDescent="0.25">
      <c r="B81" s="71" t="s">
        <v>100</v>
      </c>
      <c r="C81" s="69">
        <v>1</v>
      </c>
      <c r="E81" s="152" t="s">
        <v>100</v>
      </c>
      <c r="F81" s="152"/>
      <c r="G81" s="69">
        <v>1</v>
      </c>
      <c r="H81" s="57"/>
      <c r="I81" s="69" t="s">
        <v>100</v>
      </c>
      <c r="J81" s="125">
        <v>1</v>
      </c>
    </row>
    <row r="82" spans="1:10" x14ac:dyDescent="0.25">
      <c r="B82" s="74" t="s">
        <v>109</v>
      </c>
      <c r="C82" s="114">
        <v>1</v>
      </c>
      <c r="E82" s="152" t="s">
        <v>104</v>
      </c>
      <c r="F82" s="152"/>
      <c r="G82" s="69">
        <v>1</v>
      </c>
      <c r="H82" s="58"/>
      <c r="I82" s="69" t="s">
        <v>113</v>
      </c>
      <c r="J82" s="125">
        <v>1</v>
      </c>
    </row>
    <row r="83" spans="1:10" x14ac:dyDescent="0.25">
      <c r="B83" s="116" t="s">
        <v>55</v>
      </c>
      <c r="C83" s="44">
        <v>1</v>
      </c>
      <c r="E83" s="152" t="s">
        <v>55</v>
      </c>
      <c r="F83" s="152"/>
      <c r="G83" s="44">
        <v>1</v>
      </c>
      <c r="H83" s="41"/>
      <c r="I83" s="69" t="s">
        <v>112</v>
      </c>
      <c r="J83" s="44">
        <v>4</v>
      </c>
    </row>
    <row r="84" spans="1:10" x14ac:dyDescent="0.25">
      <c r="B84" s="116" t="s">
        <v>164</v>
      </c>
      <c r="C84" s="114">
        <v>1</v>
      </c>
      <c r="E84" s="152" t="s">
        <v>57</v>
      </c>
      <c r="F84" s="152"/>
      <c r="G84" s="44">
        <v>1</v>
      </c>
      <c r="H84" s="41"/>
      <c r="I84" s="125" t="s">
        <v>45</v>
      </c>
      <c r="J84" s="131">
        <v>1</v>
      </c>
    </row>
    <row r="85" spans="1:10" x14ac:dyDescent="0.25">
      <c r="B85" s="117" t="s">
        <v>165</v>
      </c>
      <c r="C85" s="118">
        <v>1</v>
      </c>
      <c r="E85" s="152" t="s">
        <v>60</v>
      </c>
      <c r="F85" s="152"/>
      <c r="G85" s="44">
        <v>1</v>
      </c>
      <c r="H85" s="54"/>
      <c r="I85" s="125" t="s">
        <v>113</v>
      </c>
      <c r="J85" s="118">
        <v>1</v>
      </c>
    </row>
    <row r="86" spans="1:10" x14ac:dyDescent="0.25">
      <c r="B86" s="116" t="s">
        <v>108</v>
      </c>
      <c r="C86" s="114">
        <v>1</v>
      </c>
      <c r="E86" s="152" t="s">
        <v>61</v>
      </c>
      <c r="F86" s="152"/>
      <c r="G86" s="44">
        <v>1</v>
      </c>
      <c r="H86" s="41"/>
      <c r="I86" s="69" t="s">
        <v>114</v>
      </c>
      <c r="J86" s="44">
        <v>8</v>
      </c>
    </row>
    <row r="87" spans="1:10" x14ac:dyDescent="0.25">
      <c r="B87" s="73" t="s">
        <v>103</v>
      </c>
      <c r="C87" s="114">
        <v>1</v>
      </c>
      <c r="E87" s="152" t="s">
        <v>39</v>
      </c>
      <c r="F87" s="152"/>
      <c r="G87" s="44">
        <v>8</v>
      </c>
      <c r="H87" s="68"/>
      <c r="I87" s="124"/>
      <c r="J87" s="56"/>
    </row>
    <row r="88" spans="1:10" x14ac:dyDescent="0.25">
      <c r="B88" s="73" t="s">
        <v>110</v>
      </c>
      <c r="C88" s="114">
        <v>1</v>
      </c>
      <c r="D88" s="106"/>
      <c r="E88" s="152" t="s">
        <v>44</v>
      </c>
      <c r="F88" s="152"/>
      <c r="G88" s="66">
        <v>0</v>
      </c>
      <c r="H88" s="41"/>
      <c r="I88" s="122" t="s">
        <v>115</v>
      </c>
      <c r="J88" s="123"/>
    </row>
    <row r="89" spans="1:10" x14ac:dyDescent="0.25">
      <c r="B89" s="73" t="s">
        <v>47</v>
      </c>
      <c r="C89" s="66">
        <v>7</v>
      </c>
      <c r="D89" s="45"/>
      <c r="E89" s="152" t="s">
        <v>98</v>
      </c>
      <c r="F89" s="152"/>
      <c r="G89" s="66">
        <v>0</v>
      </c>
      <c r="H89" s="41"/>
      <c r="I89" s="119" t="s">
        <v>100</v>
      </c>
      <c r="J89" s="119">
        <v>1</v>
      </c>
    </row>
    <row r="90" spans="1:10" x14ac:dyDescent="0.25">
      <c r="B90" s="67"/>
      <c r="C90" s="68"/>
      <c r="D90" s="45"/>
      <c r="E90" s="152" t="s">
        <v>62</v>
      </c>
      <c r="F90" s="152"/>
      <c r="G90" s="66">
        <v>8</v>
      </c>
      <c r="H90" s="55"/>
      <c r="I90" s="119" t="s">
        <v>112</v>
      </c>
      <c r="J90" s="111">
        <v>2</v>
      </c>
    </row>
    <row r="91" spans="1:10" x14ac:dyDescent="0.25">
      <c r="B91" s="67"/>
      <c r="C91" s="68"/>
      <c r="D91" s="45"/>
      <c r="E91" s="152" t="s">
        <v>41</v>
      </c>
      <c r="F91" s="152"/>
      <c r="G91" s="66">
        <v>2</v>
      </c>
      <c r="H91" s="41"/>
      <c r="I91" s="119" t="s">
        <v>161</v>
      </c>
      <c r="J91" s="119">
        <v>1</v>
      </c>
    </row>
    <row r="92" spans="1:10" x14ac:dyDescent="0.25">
      <c r="B92" s="67"/>
      <c r="C92" s="68"/>
      <c r="D92" s="45"/>
      <c r="E92" s="152" t="s">
        <v>42</v>
      </c>
      <c r="F92" s="152"/>
      <c r="G92" s="44">
        <v>2</v>
      </c>
      <c r="H92" s="41"/>
      <c r="I92" s="125" t="s">
        <v>162</v>
      </c>
      <c r="J92" s="113">
        <v>1</v>
      </c>
    </row>
    <row r="93" spans="1:10" x14ac:dyDescent="0.25">
      <c r="B93" s="67"/>
      <c r="C93" s="56"/>
      <c r="D93" s="45"/>
      <c r="E93" s="152" t="s">
        <v>99</v>
      </c>
      <c r="F93" s="152"/>
      <c r="G93" s="44">
        <v>1</v>
      </c>
      <c r="H93" s="41"/>
      <c r="I93" s="119" t="s">
        <v>45</v>
      </c>
      <c r="J93" s="119">
        <v>3</v>
      </c>
    </row>
    <row r="94" spans="1:10" x14ac:dyDescent="0.25">
      <c r="B94" s="67"/>
      <c r="C94" s="56"/>
      <c r="D94" s="45"/>
      <c r="E94" s="152" t="s">
        <v>43</v>
      </c>
      <c r="F94" s="152"/>
      <c r="G94" s="44">
        <v>14</v>
      </c>
      <c r="H94" s="41"/>
      <c r="I94" s="119" t="s">
        <v>114</v>
      </c>
      <c r="J94" s="111">
        <v>8</v>
      </c>
    </row>
    <row r="95" spans="1:10" s="82" customFormat="1" ht="23.25" customHeight="1" x14ac:dyDescent="0.25">
      <c r="A95" s="115"/>
      <c r="B95" s="126"/>
      <c r="C95" s="127"/>
      <c r="D95" s="128"/>
      <c r="E95" s="153" t="s">
        <v>45</v>
      </c>
      <c r="F95" s="153"/>
      <c r="G95" s="129">
        <v>10</v>
      </c>
      <c r="H95" s="130"/>
      <c r="I95" s="30"/>
      <c r="J95"/>
    </row>
    <row r="96" spans="1:10" ht="31.5" x14ac:dyDescent="0.25">
      <c r="B96" s="67"/>
      <c r="C96" s="56"/>
      <c r="D96" s="45"/>
      <c r="E96" s="152" t="s">
        <v>46</v>
      </c>
      <c r="F96" s="152"/>
      <c r="G96" s="44">
        <v>5</v>
      </c>
      <c r="H96" s="41"/>
      <c r="I96" s="120" t="s">
        <v>171</v>
      </c>
      <c r="J96" s="121"/>
    </row>
    <row r="97" spans="1:10" x14ac:dyDescent="0.25">
      <c r="B97" s="67"/>
      <c r="C97" s="56"/>
      <c r="D97" s="45"/>
      <c r="E97" s="152" t="s">
        <v>56</v>
      </c>
      <c r="F97" s="152"/>
      <c r="G97" s="44">
        <v>1</v>
      </c>
      <c r="H97" s="41"/>
      <c r="I97" s="119" t="s">
        <v>40</v>
      </c>
      <c r="J97" s="119" t="s">
        <v>66</v>
      </c>
    </row>
    <row r="98" spans="1:10" x14ac:dyDescent="0.25">
      <c r="B98" s="67"/>
      <c r="C98" s="56"/>
      <c r="D98" s="45"/>
      <c r="E98" s="152" t="s">
        <v>95</v>
      </c>
      <c r="F98" s="152"/>
      <c r="G98" s="44">
        <v>1</v>
      </c>
      <c r="H98" s="41"/>
      <c r="I98" s="119" t="s">
        <v>167</v>
      </c>
      <c r="J98" s="119">
        <v>1</v>
      </c>
    </row>
    <row r="99" spans="1:10" x14ac:dyDescent="0.25">
      <c r="B99" s="67"/>
      <c r="C99" s="56"/>
      <c r="D99" s="45"/>
      <c r="E99" s="152" t="s">
        <v>96</v>
      </c>
      <c r="F99" s="152"/>
      <c r="G99" s="44">
        <v>2</v>
      </c>
      <c r="H99" s="53"/>
      <c r="I99" s="119" t="s">
        <v>113</v>
      </c>
      <c r="J99" s="119">
        <v>2</v>
      </c>
    </row>
    <row r="100" spans="1:10" x14ac:dyDescent="0.25">
      <c r="B100" s="67"/>
      <c r="C100" s="56"/>
      <c r="D100" s="45"/>
      <c r="E100" s="152" t="s">
        <v>47</v>
      </c>
      <c r="F100" s="152"/>
      <c r="G100" s="66">
        <f>SUM(G81:G99)</f>
        <v>60</v>
      </c>
      <c r="H100" s="53"/>
      <c r="I100" s="119" t="s">
        <v>116</v>
      </c>
      <c r="J100" s="44">
        <v>1</v>
      </c>
    </row>
    <row r="101" spans="1:10" x14ac:dyDescent="0.25">
      <c r="B101" s="67"/>
      <c r="C101" s="68"/>
      <c r="D101" s="106"/>
      <c r="I101" s="119" t="s">
        <v>168</v>
      </c>
      <c r="J101" s="44">
        <v>1</v>
      </c>
    </row>
    <row r="102" spans="1:10" x14ac:dyDescent="0.25">
      <c r="B102" s="72"/>
      <c r="C102" s="40"/>
      <c r="I102" s="119" t="s">
        <v>169</v>
      </c>
      <c r="J102" s="119">
        <v>1</v>
      </c>
    </row>
    <row r="103" spans="1:10" x14ac:dyDescent="0.25">
      <c r="A103" s="8"/>
      <c r="B103" s="72"/>
      <c r="C103" s="40"/>
      <c r="I103" s="119" t="s">
        <v>170</v>
      </c>
      <c r="J103" s="119">
        <v>1</v>
      </c>
    </row>
    <row r="104" spans="1:10" x14ac:dyDescent="0.25">
      <c r="B104" s="72"/>
      <c r="C104" s="40"/>
      <c r="I104" s="119" t="s">
        <v>114</v>
      </c>
      <c r="J104" s="44">
        <v>7</v>
      </c>
    </row>
    <row r="105" spans="1:10" x14ac:dyDescent="0.25">
      <c r="B105" s="72"/>
      <c r="C105" s="40"/>
      <c r="E105" s="30">
        <f>J86+J104+J94+G100</f>
        <v>83</v>
      </c>
    </row>
    <row r="109" spans="1:10" x14ac:dyDescent="0.25">
      <c r="A109" s="8"/>
    </row>
  </sheetData>
  <mergeCells count="37">
    <mergeCell ref="E84:F84"/>
    <mergeCell ref="E82:F82"/>
    <mergeCell ref="E5:H5"/>
    <mergeCell ref="E79:G79"/>
    <mergeCell ref="E80:F80"/>
    <mergeCell ref="E81:F81"/>
    <mergeCell ref="E83:F83"/>
    <mergeCell ref="I79:J79"/>
    <mergeCell ref="E86:F86"/>
    <mergeCell ref="H1:I1"/>
    <mergeCell ref="A5:A6"/>
    <mergeCell ref="B2:I2"/>
    <mergeCell ref="B3:I3"/>
    <mergeCell ref="B4:I4"/>
    <mergeCell ref="B1:F1"/>
    <mergeCell ref="A1:A4"/>
    <mergeCell ref="E85:F85"/>
    <mergeCell ref="C78:I78"/>
    <mergeCell ref="I5:I6"/>
    <mergeCell ref="D5:D6"/>
    <mergeCell ref="C5:C6"/>
    <mergeCell ref="B79:C79"/>
    <mergeCell ref="B5:B6"/>
    <mergeCell ref="E98:F98"/>
    <mergeCell ref="E99:F99"/>
    <mergeCell ref="E100:F100"/>
    <mergeCell ref="E87:F87"/>
    <mergeCell ref="E93:F93"/>
    <mergeCell ref="E94:F94"/>
    <mergeCell ref="E95:F95"/>
    <mergeCell ref="E96:F96"/>
    <mergeCell ref="E97:F97"/>
    <mergeCell ref="E88:F88"/>
    <mergeCell ref="E89:F89"/>
    <mergeCell ref="E90:F90"/>
    <mergeCell ref="E91:F91"/>
    <mergeCell ref="E92:F9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pane ySplit="6" topLeftCell="A7" activePane="bottomLeft" state="frozen"/>
      <selection pane="bottomLeft" activeCell="B26" sqref="B26"/>
    </sheetView>
  </sheetViews>
  <sheetFormatPr defaultRowHeight="15" x14ac:dyDescent="0.25"/>
  <cols>
    <col min="2" max="2" width="38.28515625" customWidth="1"/>
    <col min="3" max="3" width="6" customWidth="1"/>
    <col min="4" max="4" width="7.7109375" customWidth="1"/>
    <col min="9" max="9" width="14.5703125" customWidth="1"/>
  </cols>
  <sheetData>
    <row r="1" spans="1:9" x14ac:dyDescent="0.25">
      <c r="A1" s="164"/>
      <c r="B1" s="163" t="s">
        <v>94</v>
      </c>
      <c r="C1" s="163"/>
      <c r="D1" s="163"/>
      <c r="E1" s="163"/>
      <c r="F1" s="163"/>
      <c r="G1" s="107" t="s">
        <v>91</v>
      </c>
      <c r="H1" s="155" t="s">
        <v>172</v>
      </c>
      <c r="I1" s="156"/>
    </row>
    <row r="2" spans="1:9" x14ac:dyDescent="0.25">
      <c r="A2" s="165"/>
      <c r="B2" s="159" t="s">
        <v>0</v>
      </c>
      <c r="C2" s="159"/>
      <c r="D2" s="159"/>
      <c r="E2" s="159"/>
      <c r="F2" s="159"/>
      <c r="G2" s="159"/>
      <c r="H2" s="159"/>
      <c r="I2" s="160"/>
    </row>
    <row r="3" spans="1:9" x14ac:dyDescent="0.25">
      <c r="A3" s="165"/>
      <c r="B3" s="159" t="s">
        <v>1</v>
      </c>
      <c r="C3" s="159"/>
      <c r="D3" s="159"/>
      <c r="E3" s="159"/>
      <c r="F3" s="159"/>
      <c r="G3" s="159"/>
      <c r="H3" s="159"/>
      <c r="I3" s="160"/>
    </row>
    <row r="4" spans="1:9" x14ac:dyDescent="0.25">
      <c r="A4" s="166"/>
      <c r="B4" s="161" t="s">
        <v>53</v>
      </c>
      <c r="C4" s="161"/>
      <c r="D4" s="161"/>
      <c r="E4" s="161"/>
      <c r="F4" s="161"/>
      <c r="G4" s="161"/>
      <c r="H4" s="161"/>
      <c r="I4" s="162"/>
    </row>
    <row r="5" spans="1:9" x14ac:dyDescent="0.25">
      <c r="A5" s="157" t="s">
        <v>2</v>
      </c>
      <c r="B5" s="173" t="s">
        <v>3</v>
      </c>
      <c r="C5" s="170" t="s">
        <v>4</v>
      </c>
      <c r="D5" s="170" t="s">
        <v>5</v>
      </c>
      <c r="E5" s="175" t="s">
        <v>6</v>
      </c>
      <c r="F5" s="176"/>
      <c r="G5" s="176"/>
      <c r="H5" s="177"/>
      <c r="I5" s="168" t="s">
        <v>8</v>
      </c>
    </row>
    <row r="6" spans="1:9" ht="45.75" thickBot="1" x14ac:dyDescent="0.3">
      <c r="A6" s="158"/>
      <c r="B6" s="174"/>
      <c r="C6" s="171"/>
      <c r="D6" s="171"/>
      <c r="E6" s="19" t="s">
        <v>92</v>
      </c>
      <c r="F6" s="75" t="s">
        <v>93</v>
      </c>
      <c r="G6" s="75" t="s">
        <v>7</v>
      </c>
      <c r="H6" s="21" t="s">
        <v>85</v>
      </c>
      <c r="I6" s="169"/>
    </row>
    <row r="7" spans="1:9" s="82" customFormat="1" x14ac:dyDescent="0.25">
      <c r="A7" s="77" t="s">
        <v>10</v>
      </c>
      <c r="B7" s="78" t="s">
        <v>117</v>
      </c>
      <c r="C7" s="79"/>
      <c r="D7" s="79"/>
      <c r="E7" s="79"/>
      <c r="F7" s="79"/>
      <c r="G7" s="79"/>
      <c r="H7" s="80"/>
      <c r="I7" s="81"/>
    </row>
    <row r="8" spans="1:9" s="82" customFormat="1" ht="15.75" x14ac:dyDescent="0.25">
      <c r="A8" s="101">
        <v>1.1000000000000001</v>
      </c>
      <c r="B8" s="84" t="s">
        <v>119</v>
      </c>
      <c r="C8" s="84" t="s">
        <v>120</v>
      </c>
      <c r="D8" s="85">
        <v>15</v>
      </c>
      <c r="E8" s="86">
        <v>0</v>
      </c>
      <c r="F8" s="86">
        <v>0</v>
      </c>
      <c r="G8" s="86">
        <f>E8+F8</f>
        <v>0</v>
      </c>
      <c r="H8" s="87">
        <f>D8-G8</f>
        <v>15</v>
      </c>
      <c r="I8" s="88"/>
    </row>
    <row r="9" spans="1:9" s="82" customFormat="1" ht="15.75" x14ac:dyDescent="0.25">
      <c r="A9" s="101">
        <v>1.2</v>
      </c>
      <c r="B9" s="84" t="s">
        <v>121</v>
      </c>
      <c r="C9" s="84" t="s">
        <v>120</v>
      </c>
      <c r="D9" s="89">
        <v>26</v>
      </c>
      <c r="E9" s="86">
        <v>0</v>
      </c>
      <c r="F9" s="86">
        <v>0</v>
      </c>
      <c r="G9" s="86">
        <f>E9+F9</f>
        <v>0</v>
      </c>
      <c r="H9" s="87">
        <f t="shared" ref="H9:H33" si="0">D9-G9</f>
        <v>26</v>
      </c>
      <c r="I9" s="88"/>
    </row>
    <row r="10" spans="1:9" s="82" customFormat="1" ht="15.75" x14ac:dyDescent="0.25">
      <c r="A10" s="100">
        <v>1.3</v>
      </c>
      <c r="B10" s="84" t="s">
        <v>122</v>
      </c>
      <c r="C10" s="84" t="s">
        <v>120</v>
      </c>
      <c r="D10" s="85">
        <v>18</v>
      </c>
      <c r="E10" s="86">
        <v>0</v>
      </c>
      <c r="F10" s="86">
        <v>0</v>
      </c>
      <c r="G10" s="86">
        <f>E10+F10</f>
        <v>0</v>
      </c>
      <c r="H10" s="87">
        <f t="shared" si="0"/>
        <v>18</v>
      </c>
      <c r="I10" s="88"/>
    </row>
    <row r="11" spans="1:9" s="82" customFormat="1" ht="20.25" customHeight="1" x14ac:dyDescent="0.25">
      <c r="A11" s="101">
        <v>1.4</v>
      </c>
      <c r="B11" s="84" t="s">
        <v>123</v>
      </c>
      <c r="C11" s="84" t="s">
        <v>120</v>
      </c>
      <c r="D11" s="85">
        <v>8</v>
      </c>
      <c r="E11" s="86">
        <v>0</v>
      </c>
      <c r="F11" s="86">
        <v>0</v>
      </c>
      <c r="G11" s="86">
        <f>E11+F11</f>
        <v>0</v>
      </c>
      <c r="H11" s="87">
        <f t="shared" si="0"/>
        <v>8</v>
      </c>
      <c r="I11" s="90"/>
    </row>
    <row r="12" spans="1:9" s="82" customFormat="1" ht="15.75" x14ac:dyDescent="0.25">
      <c r="A12" s="101">
        <v>1.5</v>
      </c>
      <c r="B12" s="84" t="s">
        <v>124</v>
      </c>
      <c r="C12" s="84" t="s">
        <v>120</v>
      </c>
      <c r="D12" s="85">
        <v>22</v>
      </c>
      <c r="E12" s="86">
        <v>0</v>
      </c>
      <c r="F12" s="91"/>
      <c r="G12" s="92"/>
      <c r="H12" s="87">
        <f t="shared" si="0"/>
        <v>22</v>
      </c>
      <c r="I12" s="93"/>
    </row>
    <row r="13" spans="1:9" s="82" customFormat="1" ht="31.5" x14ac:dyDescent="0.25">
      <c r="A13" s="100">
        <v>1.6</v>
      </c>
      <c r="B13" s="84" t="s">
        <v>125</v>
      </c>
      <c r="C13" s="84" t="s">
        <v>120</v>
      </c>
      <c r="D13" s="85">
        <v>24</v>
      </c>
      <c r="E13" s="86">
        <v>0</v>
      </c>
      <c r="F13" s="86">
        <v>0</v>
      </c>
      <c r="G13" s="86">
        <f>F13+E13</f>
        <v>0</v>
      </c>
      <c r="H13" s="87">
        <f t="shared" si="0"/>
        <v>24</v>
      </c>
      <c r="I13" s="90"/>
    </row>
    <row r="14" spans="1:9" s="82" customFormat="1" ht="31.5" x14ac:dyDescent="0.25">
      <c r="A14" s="101">
        <v>1.7</v>
      </c>
      <c r="B14" s="84" t="s">
        <v>153</v>
      </c>
      <c r="C14" s="84" t="s">
        <v>120</v>
      </c>
      <c r="D14" s="85">
        <v>41</v>
      </c>
      <c r="E14" s="86">
        <v>0</v>
      </c>
      <c r="F14" s="86">
        <v>0</v>
      </c>
      <c r="G14" s="86">
        <f t="shared" ref="G14:G18" si="1">F14+E14</f>
        <v>0</v>
      </c>
      <c r="H14" s="87">
        <f t="shared" si="0"/>
        <v>41</v>
      </c>
      <c r="I14" s="90"/>
    </row>
    <row r="15" spans="1:9" s="82" customFormat="1" ht="15.75" x14ac:dyDescent="0.25">
      <c r="A15" s="101">
        <v>1.8</v>
      </c>
      <c r="B15" s="84" t="s">
        <v>126</v>
      </c>
      <c r="C15" s="84" t="s">
        <v>127</v>
      </c>
      <c r="D15" s="85">
        <v>1800</v>
      </c>
      <c r="E15" s="86">
        <v>0</v>
      </c>
      <c r="F15" s="86">
        <v>0</v>
      </c>
      <c r="G15" s="86">
        <f t="shared" si="1"/>
        <v>0</v>
      </c>
      <c r="H15" s="87">
        <f t="shared" si="0"/>
        <v>1800</v>
      </c>
      <c r="I15" s="90"/>
    </row>
    <row r="16" spans="1:9" s="82" customFormat="1" ht="15.75" x14ac:dyDescent="0.25">
      <c r="A16" s="100">
        <v>1.9</v>
      </c>
      <c r="B16" s="84" t="s">
        <v>128</v>
      </c>
      <c r="C16" s="84" t="s">
        <v>127</v>
      </c>
      <c r="D16" s="85">
        <v>11480</v>
      </c>
      <c r="E16" s="86">
        <v>0</v>
      </c>
      <c r="F16" s="86">
        <v>0</v>
      </c>
      <c r="G16" s="86">
        <f t="shared" si="1"/>
        <v>0</v>
      </c>
      <c r="H16" s="87">
        <f t="shared" si="0"/>
        <v>11480</v>
      </c>
      <c r="I16" s="90"/>
    </row>
    <row r="17" spans="1:9" s="82" customFormat="1" ht="15.75" x14ac:dyDescent="0.25">
      <c r="A17" s="101">
        <v>1.1000000000000001</v>
      </c>
      <c r="B17" s="84" t="s">
        <v>129</v>
      </c>
      <c r="C17" s="84" t="s">
        <v>120</v>
      </c>
      <c r="D17" s="85">
        <v>8</v>
      </c>
      <c r="E17" s="86">
        <v>0</v>
      </c>
      <c r="F17" s="86">
        <v>0</v>
      </c>
      <c r="G17" s="86">
        <f t="shared" si="1"/>
        <v>0</v>
      </c>
      <c r="H17" s="87">
        <f t="shared" si="0"/>
        <v>8</v>
      </c>
      <c r="I17" s="88"/>
    </row>
    <row r="18" spans="1:9" s="82" customFormat="1" ht="15.75" x14ac:dyDescent="0.25">
      <c r="A18" s="101">
        <v>1.1100000000000001</v>
      </c>
      <c r="B18" s="84" t="s">
        <v>130</v>
      </c>
      <c r="C18" s="84" t="s">
        <v>120</v>
      </c>
      <c r="D18" s="85">
        <v>57</v>
      </c>
      <c r="E18" s="86">
        <v>0</v>
      </c>
      <c r="F18" s="86">
        <v>0</v>
      </c>
      <c r="G18" s="86">
        <f t="shared" si="1"/>
        <v>0</v>
      </c>
      <c r="H18" s="87">
        <f t="shared" si="0"/>
        <v>57</v>
      </c>
      <c r="I18" s="88"/>
    </row>
    <row r="19" spans="1:9" s="82" customFormat="1" ht="15.75" x14ac:dyDescent="0.25">
      <c r="A19" s="100">
        <v>1.1200000000000001</v>
      </c>
      <c r="B19" s="84" t="s">
        <v>131</v>
      </c>
      <c r="C19" s="84" t="s">
        <v>120</v>
      </c>
      <c r="D19" s="89">
        <v>8</v>
      </c>
      <c r="E19" s="86">
        <v>0</v>
      </c>
      <c r="F19" s="92">
        <f>SUM(F13:F18)</f>
        <v>0</v>
      </c>
      <c r="G19" s="92">
        <f>SUM(G13:G18)</f>
        <v>0</v>
      </c>
      <c r="H19" s="87">
        <f t="shared" si="0"/>
        <v>8</v>
      </c>
      <c r="I19" s="93"/>
    </row>
    <row r="20" spans="1:9" s="82" customFormat="1" ht="15.75" x14ac:dyDescent="0.25">
      <c r="A20" s="101">
        <v>1.1299999999999999</v>
      </c>
      <c r="B20" s="84" t="s">
        <v>132</v>
      </c>
      <c r="C20" s="84" t="s">
        <v>120</v>
      </c>
      <c r="D20" s="85">
        <v>71</v>
      </c>
      <c r="E20" s="86">
        <v>0</v>
      </c>
      <c r="F20" s="86">
        <v>0</v>
      </c>
      <c r="G20" s="86">
        <v>0</v>
      </c>
      <c r="H20" s="87">
        <f t="shared" si="0"/>
        <v>71</v>
      </c>
      <c r="I20" s="88"/>
    </row>
    <row r="21" spans="1:9" s="82" customFormat="1" ht="15.75" x14ac:dyDescent="0.25">
      <c r="A21" s="100">
        <v>1.1399999999999999</v>
      </c>
      <c r="B21" s="84" t="s">
        <v>133</v>
      </c>
      <c r="C21" s="84"/>
      <c r="D21" s="85">
        <v>4</v>
      </c>
      <c r="E21" s="86">
        <v>0</v>
      </c>
      <c r="F21" s="86">
        <v>0</v>
      </c>
      <c r="G21" s="86">
        <v>0</v>
      </c>
      <c r="H21" s="87">
        <f t="shared" si="0"/>
        <v>4</v>
      </c>
      <c r="I21" s="88"/>
    </row>
    <row r="22" spans="1:9" s="82" customFormat="1" ht="15.75" x14ac:dyDescent="0.25">
      <c r="A22" s="101">
        <v>1.1499999999999999</v>
      </c>
      <c r="B22" s="84" t="s">
        <v>151</v>
      </c>
      <c r="C22" s="84" t="s">
        <v>120</v>
      </c>
      <c r="D22" s="85">
        <v>19</v>
      </c>
      <c r="E22" s="86">
        <v>0</v>
      </c>
      <c r="F22" s="94"/>
      <c r="G22" s="86">
        <v>0</v>
      </c>
      <c r="H22" s="87">
        <f t="shared" si="0"/>
        <v>19</v>
      </c>
      <c r="I22" s="90"/>
    </row>
    <row r="23" spans="1:9" s="82" customFormat="1" ht="15.75" x14ac:dyDescent="0.25">
      <c r="A23" s="100">
        <v>1.1599999999999999</v>
      </c>
      <c r="B23" s="84" t="s">
        <v>152</v>
      </c>
      <c r="C23" s="84" t="s">
        <v>120</v>
      </c>
      <c r="D23" s="85">
        <v>29</v>
      </c>
      <c r="E23" s="86">
        <v>0</v>
      </c>
      <c r="F23" s="86">
        <v>0</v>
      </c>
      <c r="G23" s="86">
        <f>E23+F23</f>
        <v>0</v>
      </c>
      <c r="H23" s="87">
        <f t="shared" si="0"/>
        <v>29</v>
      </c>
      <c r="I23" s="90"/>
    </row>
    <row r="24" spans="1:9" s="82" customFormat="1" ht="15.75" x14ac:dyDescent="0.25">
      <c r="A24" s="101">
        <v>1.17</v>
      </c>
      <c r="B24" s="84" t="s">
        <v>157</v>
      </c>
      <c r="C24" s="84" t="s">
        <v>120</v>
      </c>
      <c r="D24" s="85">
        <v>36</v>
      </c>
      <c r="E24" s="86">
        <v>0</v>
      </c>
      <c r="F24" s="86">
        <v>0</v>
      </c>
      <c r="G24" s="86">
        <f t="shared" ref="G24:G33" si="2">E24+F24</f>
        <v>0</v>
      </c>
      <c r="H24" s="87">
        <f t="shared" si="0"/>
        <v>36</v>
      </c>
      <c r="I24" s="88"/>
    </row>
    <row r="25" spans="1:9" s="82" customFormat="1" ht="15.75" x14ac:dyDescent="0.25">
      <c r="A25" s="101">
        <v>1.19</v>
      </c>
      <c r="B25" s="84" t="s">
        <v>134</v>
      </c>
      <c r="C25" s="95" t="s">
        <v>120</v>
      </c>
      <c r="D25" s="85">
        <v>1</v>
      </c>
      <c r="E25" s="86">
        <v>0</v>
      </c>
      <c r="F25" s="86">
        <v>0</v>
      </c>
      <c r="G25" s="86">
        <f t="shared" si="2"/>
        <v>0</v>
      </c>
      <c r="H25" s="87">
        <f t="shared" si="0"/>
        <v>1</v>
      </c>
      <c r="I25" s="88"/>
    </row>
    <row r="26" spans="1:9" s="82" customFormat="1" ht="30" x14ac:dyDescent="0.25">
      <c r="A26" s="101">
        <v>1.2</v>
      </c>
      <c r="B26" s="84" t="s">
        <v>135</v>
      </c>
      <c r="C26" s="95" t="s">
        <v>120</v>
      </c>
      <c r="D26" s="85">
        <v>1</v>
      </c>
      <c r="E26" s="86">
        <v>0</v>
      </c>
      <c r="F26" s="96">
        <v>0</v>
      </c>
      <c r="G26" s="86">
        <f t="shared" si="2"/>
        <v>0</v>
      </c>
      <c r="H26" s="87">
        <f t="shared" si="0"/>
        <v>1</v>
      </c>
      <c r="I26" s="88" t="s">
        <v>166</v>
      </c>
    </row>
    <row r="27" spans="1:9" s="82" customFormat="1" ht="15.75" x14ac:dyDescent="0.25">
      <c r="A27" s="100">
        <v>1.21</v>
      </c>
      <c r="B27" s="84" t="s">
        <v>136</v>
      </c>
      <c r="C27" s="95" t="s">
        <v>120</v>
      </c>
      <c r="D27" s="85">
        <v>1</v>
      </c>
      <c r="E27" s="86">
        <v>0</v>
      </c>
      <c r="F27" s="86">
        <v>1</v>
      </c>
      <c r="G27" s="86">
        <f t="shared" si="2"/>
        <v>1</v>
      </c>
      <c r="H27" s="87">
        <f t="shared" si="0"/>
        <v>0</v>
      </c>
      <c r="I27" s="88" t="s">
        <v>97</v>
      </c>
    </row>
    <row r="28" spans="1:9" s="82" customFormat="1" ht="15.75" x14ac:dyDescent="0.25">
      <c r="A28" s="101">
        <v>1.22</v>
      </c>
      <c r="B28" s="84" t="s">
        <v>137</v>
      </c>
      <c r="C28" s="95" t="s">
        <v>120</v>
      </c>
      <c r="D28" s="85">
        <v>1</v>
      </c>
      <c r="E28" s="86">
        <v>0</v>
      </c>
      <c r="F28" s="86">
        <v>0</v>
      </c>
      <c r="G28" s="86">
        <f t="shared" si="2"/>
        <v>0</v>
      </c>
      <c r="H28" s="87">
        <f t="shared" si="0"/>
        <v>1</v>
      </c>
      <c r="I28" s="88"/>
    </row>
    <row r="29" spans="1:9" s="82" customFormat="1" ht="15.75" x14ac:dyDescent="0.25">
      <c r="A29" s="100">
        <v>1.23</v>
      </c>
      <c r="B29" s="84" t="s">
        <v>138</v>
      </c>
      <c r="C29" s="95" t="s">
        <v>120</v>
      </c>
      <c r="D29" s="89">
        <v>6</v>
      </c>
      <c r="E29" s="86">
        <v>0</v>
      </c>
      <c r="F29" s="92">
        <v>0</v>
      </c>
      <c r="G29" s="86">
        <f t="shared" si="2"/>
        <v>0</v>
      </c>
      <c r="H29" s="87">
        <f t="shared" si="0"/>
        <v>6</v>
      </c>
      <c r="I29" s="93"/>
    </row>
    <row r="30" spans="1:9" s="82" customFormat="1" ht="15.75" x14ac:dyDescent="0.25">
      <c r="A30" s="101">
        <v>1.24</v>
      </c>
      <c r="B30" s="84" t="s">
        <v>139</v>
      </c>
      <c r="C30" s="95" t="s">
        <v>120</v>
      </c>
      <c r="D30" s="89">
        <v>2</v>
      </c>
      <c r="E30" s="86">
        <v>0</v>
      </c>
      <c r="F30" s="94"/>
      <c r="G30" s="86">
        <f t="shared" si="2"/>
        <v>0</v>
      </c>
      <c r="H30" s="87">
        <f t="shared" si="0"/>
        <v>2</v>
      </c>
      <c r="I30" s="90"/>
    </row>
    <row r="31" spans="1:9" s="82" customFormat="1" ht="15.75" x14ac:dyDescent="0.25">
      <c r="A31" s="100">
        <v>1.25</v>
      </c>
      <c r="B31" s="84" t="s">
        <v>140</v>
      </c>
      <c r="C31" s="95" t="s">
        <v>120</v>
      </c>
      <c r="D31" s="89">
        <v>1</v>
      </c>
      <c r="E31" s="86">
        <v>0</v>
      </c>
      <c r="F31" s="86">
        <v>0</v>
      </c>
      <c r="G31" s="86">
        <f t="shared" si="2"/>
        <v>0</v>
      </c>
      <c r="H31" s="87">
        <f t="shared" si="0"/>
        <v>1</v>
      </c>
      <c r="I31" s="88"/>
    </row>
    <row r="32" spans="1:9" s="82" customFormat="1" ht="15.75" x14ac:dyDescent="0.25">
      <c r="A32" s="100">
        <v>1.26</v>
      </c>
      <c r="B32" s="84" t="s">
        <v>141</v>
      </c>
      <c r="C32" s="95" t="s">
        <v>120</v>
      </c>
      <c r="D32" s="89">
        <v>1</v>
      </c>
      <c r="E32" s="86">
        <v>0</v>
      </c>
      <c r="F32" s="86">
        <v>0</v>
      </c>
      <c r="G32" s="86">
        <f t="shared" si="2"/>
        <v>0</v>
      </c>
      <c r="H32" s="87">
        <f t="shared" si="0"/>
        <v>1</v>
      </c>
      <c r="I32" s="90"/>
    </row>
    <row r="33" spans="1:9" s="82" customFormat="1" ht="15.75" x14ac:dyDescent="0.25">
      <c r="A33" s="101">
        <v>1.27</v>
      </c>
      <c r="B33" s="84" t="s">
        <v>140</v>
      </c>
      <c r="C33" s="95" t="s">
        <v>120</v>
      </c>
      <c r="D33" s="89">
        <v>1</v>
      </c>
      <c r="E33" s="86">
        <v>0</v>
      </c>
      <c r="F33" s="86">
        <v>0</v>
      </c>
      <c r="G33" s="86">
        <f t="shared" si="2"/>
        <v>0</v>
      </c>
      <c r="H33" s="87">
        <f t="shared" si="0"/>
        <v>1</v>
      </c>
      <c r="I33" s="90"/>
    </row>
    <row r="34" spans="1:9" s="82" customFormat="1" x14ac:dyDescent="0.25">
      <c r="A34" s="102">
        <v>2</v>
      </c>
      <c r="B34" s="97" t="s">
        <v>156</v>
      </c>
      <c r="C34" s="98"/>
      <c r="D34" s="86"/>
      <c r="E34" s="86"/>
      <c r="F34" s="86"/>
      <c r="G34" s="86"/>
      <c r="H34" s="87"/>
      <c r="I34" s="88"/>
    </row>
    <row r="35" spans="1:9" s="82" customFormat="1" x14ac:dyDescent="0.25">
      <c r="A35" s="83">
        <v>2.1</v>
      </c>
      <c r="B35" s="76" t="s">
        <v>154</v>
      </c>
      <c r="C35" s="82" t="s">
        <v>120</v>
      </c>
      <c r="D35" s="99">
        <v>4</v>
      </c>
      <c r="E35" s="86">
        <v>0</v>
      </c>
      <c r="F35" s="86">
        <v>4</v>
      </c>
      <c r="G35" s="86">
        <f t="shared" ref="G35:G38" si="3">E35+F35</f>
        <v>4</v>
      </c>
      <c r="H35" s="87">
        <f>D35-G35</f>
        <v>0</v>
      </c>
      <c r="I35" s="88" t="s">
        <v>97</v>
      </c>
    </row>
    <row r="36" spans="1:9" s="82" customFormat="1" x14ac:dyDescent="0.25">
      <c r="A36" s="83">
        <v>2.2000000000000002</v>
      </c>
      <c r="B36" s="76" t="s">
        <v>142</v>
      </c>
      <c r="C36" s="82" t="s">
        <v>120</v>
      </c>
      <c r="D36" s="99">
        <v>2</v>
      </c>
      <c r="E36" s="86">
        <v>0</v>
      </c>
      <c r="F36" s="86">
        <v>0</v>
      </c>
      <c r="G36" s="86">
        <f t="shared" si="3"/>
        <v>0</v>
      </c>
      <c r="H36" s="87">
        <f t="shared" ref="H36:H45" si="4">D36-G36</f>
        <v>2</v>
      </c>
      <c r="I36" s="88"/>
    </row>
    <row r="37" spans="1:9" s="82" customFormat="1" x14ac:dyDescent="0.25">
      <c r="A37" s="83">
        <v>2.2999999999999998</v>
      </c>
      <c r="B37" s="76" t="s">
        <v>143</v>
      </c>
      <c r="C37" s="82" t="s">
        <v>120</v>
      </c>
      <c r="D37" s="99">
        <v>5</v>
      </c>
      <c r="E37" s="86">
        <v>0</v>
      </c>
      <c r="F37" s="86">
        <v>0</v>
      </c>
      <c r="G37" s="86">
        <f t="shared" si="3"/>
        <v>0</v>
      </c>
      <c r="H37" s="87">
        <f t="shared" si="4"/>
        <v>5</v>
      </c>
      <c r="I37" s="88"/>
    </row>
    <row r="38" spans="1:9" s="82" customFormat="1" x14ac:dyDescent="0.25">
      <c r="A38" s="83">
        <v>2.4</v>
      </c>
      <c r="B38" s="76" t="s">
        <v>144</v>
      </c>
      <c r="C38" s="82" t="s">
        <v>120</v>
      </c>
      <c r="D38" s="99">
        <v>4</v>
      </c>
      <c r="E38" s="86">
        <v>0</v>
      </c>
      <c r="F38" s="86">
        <v>4</v>
      </c>
      <c r="G38" s="86">
        <f t="shared" si="3"/>
        <v>4</v>
      </c>
      <c r="H38" s="87">
        <f t="shared" si="4"/>
        <v>0</v>
      </c>
      <c r="I38" s="88" t="s">
        <v>97</v>
      </c>
    </row>
    <row r="39" spans="1:9" s="82" customFormat="1" x14ac:dyDescent="0.25">
      <c r="A39" s="83">
        <v>2.5</v>
      </c>
      <c r="B39" s="76" t="s">
        <v>145</v>
      </c>
      <c r="C39" s="82" t="s">
        <v>120</v>
      </c>
      <c r="D39" s="99">
        <v>74</v>
      </c>
      <c r="E39" s="86">
        <v>0</v>
      </c>
      <c r="F39" s="86">
        <v>0</v>
      </c>
      <c r="G39" s="86">
        <f>E39+F39</f>
        <v>0</v>
      </c>
      <c r="H39" s="87">
        <f t="shared" si="4"/>
        <v>74</v>
      </c>
      <c r="I39" s="88"/>
    </row>
    <row r="40" spans="1:9" s="82" customFormat="1" x14ac:dyDescent="0.25">
      <c r="A40" s="83">
        <v>2.6</v>
      </c>
      <c r="B40" s="76" t="s">
        <v>146</v>
      </c>
      <c r="C40" s="82" t="s">
        <v>88</v>
      </c>
      <c r="D40" s="99">
        <v>1600</v>
      </c>
      <c r="E40" s="86">
        <v>53</v>
      </c>
      <c r="F40" s="86">
        <v>0</v>
      </c>
      <c r="G40" s="86">
        <f>F40+E40</f>
        <v>53</v>
      </c>
      <c r="H40" s="87">
        <f t="shared" si="4"/>
        <v>1547</v>
      </c>
      <c r="I40" s="88"/>
    </row>
    <row r="41" spans="1:9" s="82" customFormat="1" x14ac:dyDescent="0.25">
      <c r="A41" s="83">
        <v>2.7</v>
      </c>
      <c r="B41" s="76" t="s">
        <v>147</v>
      </c>
      <c r="C41" s="82" t="s">
        <v>120</v>
      </c>
      <c r="D41" s="99">
        <v>255</v>
      </c>
      <c r="E41" s="86">
        <v>0</v>
      </c>
      <c r="F41" s="86">
        <v>0</v>
      </c>
      <c r="G41" s="86">
        <f t="shared" ref="G41:G43" si="5">F41+E41</f>
        <v>0</v>
      </c>
      <c r="H41" s="87">
        <f t="shared" si="4"/>
        <v>255</v>
      </c>
      <c r="I41" s="90"/>
    </row>
    <row r="42" spans="1:9" s="82" customFormat="1" x14ac:dyDescent="0.25">
      <c r="A42" s="83">
        <v>2.8</v>
      </c>
      <c r="B42" s="76" t="s">
        <v>148</v>
      </c>
      <c r="C42" s="82" t="s">
        <v>88</v>
      </c>
      <c r="D42" s="99">
        <v>2500</v>
      </c>
      <c r="E42" s="86">
        <v>0</v>
      </c>
      <c r="F42" s="86">
        <v>0</v>
      </c>
      <c r="G42" s="86">
        <f t="shared" si="5"/>
        <v>0</v>
      </c>
      <c r="H42" s="87">
        <f t="shared" si="4"/>
        <v>2500</v>
      </c>
      <c r="I42" s="90"/>
    </row>
    <row r="43" spans="1:9" s="82" customFormat="1" x14ac:dyDescent="0.25">
      <c r="A43" s="83">
        <v>2.9</v>
      </c>
      <c r="B43" s="76" t="s">
        <v>163</v>
      </c>
      <c r="C43" s="82" t="s">
        <v>88</v>
      </c>
      <c r="D43" s="99">
        <v>4960</v>
      </c>
      <c r="E43" s="86">
        <v>1400</v>
      </c>
      <c r="F43" s="86">
        <v>0</v>
      </c>
      <c r="G43" s="86">
        <f t="shared" si="5"/>
        <v>1400</v>
      </c>
      <c r="H43" s="87">
        <f t="shared" si="4"/>
        <v>3560</v>
      </c>
      <c r="I43" s="90"/>
    </row>
    <row r="44" spans="1:9" s="82" customFormat="1" x14ac:dyDescent="0.25">
      <c r="A44" s="83">
        <v>2.1</v>
      </c>
      <c r="B44" s="76" t="s">
        <v>149</v>
      </c>
      <c r="C44" s="82" t="s">
        <v>155</v>
      </c>
      <c r="D44" s="99">
        <v>17020</v>
      </c>
      <c r="E44" s="86">
        <v>0</v>
      </c>
      <c r="F44" s="86"/>
      <c r="G44" s="86">
        <f>E44+F44</f>
        <v>0</v>
      </c>
      <c r="H44" s="87">
        <f t="shared" si="4"/>
        <v>17020</v>
      </c>
      <c r="I44" s="88"/>
    </row>
    <row r="45" spans="1:9" s="82" customFormat="1" ht="30" x14ac:dyDescent="0.25">
      <c r="A45" s="103">
        <v>2.11</v>
      </c>
      <c r="B45" s="76" t="s">
        <v>150</v>
      </c>
      <c r="C45" s="104" t="s">
        <v>118</v>
      </c>
      <c r="D45" s="99">
        <v>2706</v>
      </c>
      <c r="E45" s="105">
        <v>0</v>
      </c>
      <c r="F45" s="105">
        <v>0</v>
      </c>
      <c r="G45" s="105">
        <f t="shared" ref="G45" si="6">E45+F45</f>
        <v>0</v>
      </c>
      <c r="H45" s="87">
        <f t="shared" si="4"/>
        <v>2706</v>
      </c>
      <c r="I45" s="88"/>
    </row>
  </sheetData>
  <mergeCells count="12">
    <mergeCell ref="I5:I6"/>
    <mergeCell ref="A1:A4"/>
    <mergeCell ref="B1:F1"/>
    <mergeCell ref="H1:I1"/>
    <mergeCell ref="B2:I2"/>
    <mergeCell ref="B3:I3"/>
    <mergeCell ref="B4:I4"/>
    <mergeCell ref="A5:A6"/>
    <mergeCell ref="B5:B6"/>
    <mergeCell ref="C5:C6"/>
    <mergeCell ref="D5:D6"/>
    <mergeCell ref="E5:H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0608-930F-4DB2-B99F-760756DF7B9F}">
  <dimension ref="A1:L105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13" style="9" customWidth="1"/>
    <col min="2" max="4" width="30.28515625" customWidth="1"/>
    <col min="5" max="5" width="9.28515625" style="30" customWidth="1"/>
    <col min="6" max="6" width="9.5703125" style="30" bestFit="1" customWidth="1"/>
    <col min="7" max="7" width="11.140625" style="30" customWidth="1"/>
    <col min="8" max="8" width="9.140625" style="30" customWidth="1"/>
    <col min="9" max="9" width="10" style="30" customWidth="1"/>
    <col min="10" max="10" width="9.7109375" style="30" customWidth="1"/>
    <col min="11" max="11" width="16.7109375" style="30" customWidth="1"/>
    <col min="12" max="12" width="14.42578125" customWidth="1"/>
  </cols>
  <sheetData>
    <row r="1" spans="1:11" s="1" customFormat="1" ht="15" customHeight="1" x14ac:dyDescent="0.25">
      <c r="A1" s="157" t="s">
        <v>2</v>
      </c>
      <c r="B1" s="173" t="s">
        <v>3</v>
      </c>
      <c r="C1" s="141"/>
      <c r="D1" s="141"/>
      <c r="E1" s="170" t="s">
        <v>4</v>
      </c>
      <c r="F1" s="170" t="s">
        <v>5</v>
      </c>
      <c r="G1" s="175" t="s">
        <v>6</v>
      </c>
      <c r="H1" s="176"/>
      <c r="I1" s="176"/>
      <c r="J1" s="177"/>
      <c r="K1" s="168" t="s">
        <v>8</v>
      </c>
    </row>
    <row r="2" spans="1:11" s="1" customFormat="1" ht="45.75" thickBot="1" x14ac:dyDescent="0.3">
      <c r="A2" s="158"/>
      <c r="B2" s="174"/>
      <c r="C2" s="142" t="s">
        <v>176</v>
      </c>
      <c r="D2" s="142" t="s">
        <v>177</v>
      </c>
      <c r="E2" s="171"/>
      <c r="F2" s="171"/>
      <c r="G2" s="19" t="s">
        <v>92</v>
      </c>
      <c r="H2" s="139" t="s">
        <v>93</v>
      </c>
      <c r="I2" s="139" t="s">
        <v>7</v>
      </c>
      <c r="J2" s="21" t="s">
        <v>85</v>
      </c>
      <c r="K2" s="169"/>
    </row>
    <row r="3" spans="1:11" x14ac:dyDescent="0.25">
      <c r="A3" s="52" t="s">
        <v>10</v>
      </c>
      <c r="B3" s="14" t="s">
        <v>9</v>
      </c>
      <c r="C3" s="186">
        <v>43354</v>
      </c>
      <c r="D3" s="186">
        <v>43380</v>
      </c>
      <c r="E3" s="24"/>
      <c r="F3" s="24"/>
      <c r="G3" s="24"/>
      <c r="H3" s="24"/>
      <c r="I3" s="24"/>
      <c r="J3" s="25"/>
      <c r="K3" s="26"/>
    </row>
    <row r="4" spans="1:11" s="2" customFormat="1" hidden="1" x14ac:dyDescent="0.25">
      <c r="A4" s="5">
        <v>1.1000000000000001</v>
      </c>
      <c r="B4" s="11" t="s">
        <v>70</v>
      </c>
      <c r="C4" s="11"/>
      <c r="D4" s="11"/>
      <c r="E4" s="27" t="s">
        <v>88</v>
      </c>
      <c r="F4" s="59">
        <v>25152.73</v>
      </c>
      <c r="G4" s="27">
        <v>25152.73</v>
      </c>
      <c r="H4" s="27">
        <v>0</v>
      </c>
      <c r="I4" s="27">
        <f>G4+H4</f>
        <v>25152.73</v>
      </c>
      <c r="J4" s="28">
        <f>F4-I4</f>
        <v>0</v>
      </c>
      <c r="K4" s="29" t="s">
        <v>97</v>
      </c>
    </row>
    <row r="5" spans="1:11" s="2" customFormat="1" x14ac:dyDescent="0.25">
      <c r="A5" s="5">
        <v>1.2</v>
      </c>
      <c r="B5" s="183" t="s">
        <v>63</v>
      </c>
      <c r="C5" s="183"/>
      <c r="D5" s="183"/>
      <c r="E5" s="27" t="s">
        <v>88</v>
      </c>
      <c r="F5" s="27">
        <f>(962.55+901.19+545.95+1044.56+4198.18+3129.16+1546+1043.55+1197.07+1083.13+1385.17+1094.13+1861.39+670.25+115.64)</f>
        <v>20777.920000000002</v>
      </c>
      <c r="G5" s="27">
        <v>18252.73</v>
      </c>
      <c r="H5" s="27">
        <v>0</v>
      </c>
      <c r="I5" s="27">
        <f>G5+H5</f>
        <v>18252.73</v>
      </c>
      <c r="J5" s="28">
        <f>F5-I5</f>
        <v>2525.1900000000023</v>
      </c>
      <c r="K5" s="29"/>
    </row>
    <row r="6" spans="1:11" s="2" customFormat="1" x14ac:dyDescent="0.25">
      <c r="A6" s="5">
        <v>1.3</v>
      </c>
      <c r="B6" s="11" t="s">
        <v>79</v>
      </c>
      <c r="C6" s="11"/>
      <c r="D6" s="11"/>
      <c r="E6" s="27" t="s">
        <v>88</v>
      </c>
      <c r="F6" s="30">
        <v>56383.81</v>
      </c>
      <c r="G6" s="27">
        <v>55907.38</v>
      </c>
      <c r="H6" s="27">
        <v>0</v>
      </c>
      <c r="I6" s="27">
        <f>G6+H6</f>
        <v>55907.38</v>
      </c>
      <c r="J6" s="28">
        <f t="shared" ref="J6:J71" si="0">F6-I6</f>
        <v>476.43000000000029</v>
      </c>
      <c r="K6" s="29"/>
    </row>
    <row r="7" spans="1:11" ht="31.5" customHeight="1" x14ac:dyDescent="0.25">
      <c r="A7" s="6">
        <v>1.4</v>
      </c>
      <c r="B7" s="13" t="s">
        <v>58</v>
      </c>
      <c r="C7" s="13"/>
      <c r="D7" s="13"/>
      <c r="E7" s="27" t="s">
        <v>88</v>
      </c>
      <c r="F7" s="31">
        <v>15925.34</v>
      </c>
      <c r="G7" s="27">
        <v>10935.569</v>
      </c>
      <c r="H7" s="27">
        <v>0</v>
      </c>
      <c r="I7" s="27">
        <f>G7+H7</f>
        <v>10935.569</v>
      </c>
      <c r="J7" s="28">
        <f t="shared" si="0"/>
        <v>4989.7710000000006</v>
      </c>
      <c r="K7" s="32"/>
    </row>
    <row r="8" spans="1:11" x14ac:dyDescent="0.25">
      <c r="A8" s="6"/>
      <c r="B8" s="10" t="s">
        <v>11</v>
      </c>
      <c r="C8" s="10"/>
      <c r="D8" s="10"/>
      <c r="E8" s="27" t="s">
        <v>88</v>
      </c>
      <c r="F8" s="38">
        <f>SUM(F4:F7)</f>
        <v>118239.79999999999</v>
      </c>
      <c r="G8" s="39">
        <f>SUM(G4:G7)</f>
        <v>110248.409</v>
      </c>
      <c r="H8" s="38">
        <f>SUM(H4:H7)</f>
        <v>0</v>
      </c>
      <c r="I8" s="39">
        <f>SUM(I4:I7)</f>
        <v>110248.409</v>
      </c>
      <c r="J8" s="34">
        <f t="shared" si="0"/>
        <v>7991.3909999999887</v>
      </c>
      <c r="K8" s="32"/>
    </row>
    <row r="9" spans="1:11" s="1" customFormat="1" x14ac:dyDescent="0.25">
      <c r="A9" s="51" t="s">
        <v>12</v>
      </c>
      <c r="B9" s="10" t="s">
        <v>13</v>
      </c>
      <c r="C9" s="10"/>
      <c r="D9" s="10"/>
      <c r="E9" s="38"/>
      <c r="F9" s="38"/>
      <c r="G9" s="39"/>
      <c r="H9" s="38"/>
      <c r="I9" s="39"/>
      <c r="J9" s="34"/>
      <c r="K9" s="35"/>
    </row>
    <row r="10" spans="1:11" x14ac:dyDescent="0.25">
      <c r="A10" s="7">
        <v>2.1</v>
      </c>
      <c r="B10" s="184" t="s">
        <v>69</v>
      </c>
      <c r="C10" s="184"/>
      <c r="D10" s="184"/>
      <c r="E10" s="31" t="s">
        <v>88</v>
      </c>
      <c r="F10" s="22">
        <v>11303.18</v>
      </c>
      <c r="G10" s="27">
        <v>10391.09</v>
      </c>
      <c r="H10" s="27">
        <v>0</v>
      </c>
      <c r="I10" s="27">
        <f>H10+G10</f>
        <v>10391.09</v>
      </c>
      <c r="J10" s="28">
        <f t="shared" si="0"/>
        <v>912.09000000000015</v>
      </c>
      <c r="K10" s="32"/>
    </row>
    <row r="11" spans="1:11" hidden="1" x14ac:dyDescent="0.25">
      <c r="A11" s="6">
        <v>2.2000000000000002</v>
      </c>
      <c r="B11" s="12" t="s">
        <v>15</v>
      </c>
      <c r="C11" s="12"/>
      <c r="D11" s="12"/>
      <c r="E11" s="31" t="s">
        <v>88</v>
      </c>
      <c r="F11" s="22">
        <v>6798.83</v>
      </c>
      <c r="G11" s="27">
        <v>6798.83</v>
      </c>
      <c r="H11" s="27">
        <v>0</v>
      </c>
      <c r="I11" s="27">
        <f t="shared" ref="I11:I18" si="1">H11+G11</f>
        <v>6798.83</v>
      </c>
      <c r="J11" s="28">
        <f t="shared" si="0"/>
        <v>0</v>
      </c>
      <c r="K11" s="32" t="s">
        <v>97</v>
      </c>
    </row>
    <row r="12" spans="1:11" hidden="1" x14ac:dyDescent="0.25">
      <c r="A12" s="6">
        <v>2.2999999999999998</v>
      </c>
      <c r="B12" s="12" t="s">
        <v>16</v>
      </c>
      <c r="C12" s="12"/>
      <c r="D12" s="12"/>
      <c r="E12" s="31" t="s">
        <v>88</v>
      </c>
      <c r="F12" s="22">
        <v>4671.8900000000003</v>
      </c>
      <c r="G12" s="27">
        <v>4671.8900000000003</v>
      </c>
      <c r="H12" s="27">
        <v>0</v>
      </c>
      <c r="I12" s="27">
        <f t="shared" si="1"/>
        <v>4671.8900000000003</v>
      </c>
      <c r="J12" s="28">
        <f t="shared" si="0"/>
        <v>0</v>
      </c>
      <c r="K12" s="32" t="s">
        <v>97</v>
      </c>
    </row>
    <row r="13" spans="1:11" hidden="1" x14ac:dyDescent="0.25">
      <c r="A13" s="6">
        <v>2.4</v>
      </c>
      <c r="B13" s="12" t="s">
        <v>17</v>
      </c>
      <c r="C13" s="12"/>
      <c r="D13" s="12"/>
      <c r="E13" s="31" t="s">
        <v>88</v>
      </c>
      <c r="F13" s="22">
        <v>5722.54</v>
      </c>
      <c r="G13" s="27">
        <v>5722.54</v>
      </c>
      <c r="H13" s="27">
        <v>0</v>
      </c>
      <c r="I13" s="27">
        <f t="shared" si="1"/>
        <v>5722.54</v>
      </c>
      <c r="J13" s="28">
        <f t="shared" si="0"/>
        <v>0</v>
      </c>
      <c r="K13" s="32" t="s">
        <v>97</v>
      </c>
    </row>
    <row r="14" spans="1:11" hidden="1" x14ac:dyDescent="0.25">
      <c r="A14" s="6">
        <v>2.5</v>
      </c>
      <c r="B14" s="12" t="s">
        <v>18</v>
      </c>
      <c r="C14" s="12"/>
      <c r="D14" s="12"/>
      <c r="E14" s="31" t="s">
        <v>88</v>
      </c>
      <c r="F14" s="22">
        <v>5761.1</v>
      </c>
      <c r="G14" s="27">
        <v>5761.1</v>
      </c>
      <c r="H14" s="27">
        <v>0</v>
      </c>
      <c r="I14" s="27">
        <f t="shared" si="1"/>
        <v>5761.1</v>
      </c>
      <c r="J14" s="28">
        <f t="shared" si="0"/>
        <v>0</v>
      </c>
      <c r="K14" s="32" t="s">
        <v>97</v>
      </c>
    </row>
    <row r="15" spans="1:11" x14ac:dyDescent="0.25">
      <c r="A15" s="6">
        <v>2.6</v>
      </c>
      <c r="B15" s="12" t="s">
        <v>67</v>
      </c>
      <c r="C15" s="12"/>
      <c r="D15" s="12"/>
      <c r="E15" s="31" t="s">
        <v>88</v>
      </c>
      <c r="F15" s="22">
        <v>13627.34</v>
      </c>
      <c r="G15" s="27">
        <v>13393.460000000001</v>
      </c>
      <c r="H15" s="27">
        <v>0</v>
      </c>
      <c r="I15" s="27">
        <f t="shared" si="1"/>
        <v>13393.460000000001</v>
      </c>
      <c r="J15" s="28">
        <f t="shared" si="0"/>
        <v>233.8799999999992</v>
      </c>
      <c r="K15" s="32"/>
    </row>
    <row r="16" spans="1:11" hidden="1" x14ac:dyDescent="0.25">
      <c r="A16" s="6">
        <v>2.7</v>
      </c>
      <c r="B16" s="12" t="s">
        <v>68</v>
      </c>
      <c r="C16" s="12"/>
      <c r="D16" s="12"/>
      <c r="E16" s="31" t="s">
        <v>88</v>
      </c>
      <c r="F16" s="22">
        <v>8355.41</v>
      </c>
      <c r="G16" s="27">
        <v>8355.41</v>
      </c>
      <c r="H16" s="27">
        <v>0</v>
      </c>
      <c r="I16" s="27">
        <f t="shared" si="1"/>
        <v>8355.41</v>
      </c>
      <c r="J16" s="28">
        <f t="shared" si="0"/>
        <v>0</v>
      </c>
      <c r="K16" s="32" t="s">
        <v>97</v>
      </c>
    </row>
    <row r="17" spans="1:11" s="2" customFormat="1" hidden="1" x14ac:dyDescent="0.25">
      <c r="A17" s="5">
        <v>2.8</v>
      </c>
      <c r="B17" s="11" t="s">
        <v>14</v>
      </c>
      <c r="C17" s="11"/>
      <c r="D17" s="11"/>
      <c r="E17" s="31" t="s">
        <v>88</v>
      </c>
      <c r="F17" s="22">
        <v>21996.84</v>
      </c>
      <c r="G17" s="27">
        <v>21996.84</v>
      </c>
      <c r="H17" s="27">
        <v>0</v>
      </c>
      <c r="I17" s="27">
        <f t="shared" si="1"/>
        <v>21996.84</v>
      </c>
      <c r="J17" s="28">
        <f t="shared" si="0"/>
        <v>0</v>
      </c>
      <c r="K17" s="29" t="s">
        <v>97</v>
      </c>
    </row>
    <row r="18" spans="1:11" s="2" customFormat="1" hidden="1" x14ac:dyDescent="0.25">
      <c r="A18" s="5">
        <v>2.9</v>
      </c>
      <c r="B18" s="11" t="s">
        <v>19</v>
      </c>
      <c r="C18" s="11"/>
      <c r="D18" s="11"/>
      <c r="E18" s="31" t="s">
        <v>88</v>
      </c>
      <c r="F18" s="22">
        <v>10837.75</v>
      </c>
      <c r="G18" s="27">
        <v>10837.75</v>
      </c>
      <c r="H18" s="27">
        <v>0</v>
      </c>
      <c r="I18" s="27">
        <f t="shared" si="1"/>
        <v>10837.75</v>
      </c>
      <c r="J18" s="28">
        <f t="shared" si="0"/>
        <v>0</v>
      </c>
      <c r="K18" s="29" t="s">
        <v>97</v>
      </c>
    </row>
    <row r="19" spans="1:11" s="1" customFormat="1" x14ac:dyDescent="0.25">
      <c r="A19" s="4"/>
      <c r="B19" s="10" t="s">
        <v>11</v>
      </c>
      <c r="C19" s="10"/>
      <c r="D19" s="10"/>
      <c r="E19" s="31" t="s">
        <v>88</v>
      </c>
      <c r="F19" s="38">
        <f>SUM(F10:F18)</f>
        <v>89074.880000000005</v>
      </c>
      <c r="G19" s="39">
        <f>SUM(G10:G18)</f>
        <v>87928.909999999989</v>
      </c>
      <c r="H19" s="39">
        <f>SUM(H10:H18)</f>
        <v>0</v>
      </c>
      <c r="I19" s="39">
        <f>SUM(I10:I18)</f>
        <v>87928.909999999989</v>
      </c>
      <c r="J19" s="34">
        <f t="shared" si="0"/>
        <v>1145.9700000000157</v>
      </c>
      <c r="K19" s="35"/>
    </row>
    <row r="20" spans="1:11" x14ac:dyDescent="0.25">
      <c r="A20" s="4">
        <v>3</v>
      </c>
      <c r="B20" s="10" t="s">
        <v>81</v>
      </c>
      <c r="C20" s="10"/>
      <c r="D20" s="10"/>
      <c r="E20" s="31"/>
      <c r="F20" s="31"/>
      <c r="G20" s="27"/>
      <c r="H20" s="31"/>
      <c r="I20" s="27"/>
      <c r="J20" s="28">
        <f t="shared" si="0"/>
        <v>0</v>
      </c>
      <c r="K20" s="32"/>
    </row>
    <row r="21" spans="1:11" s="2" customFormat="1" x14ac:dyDescent="0.25">
      <c r="A21" s="5">
        <v>3.1</v>
      </c>
      <c r="B21" s="11" t="s">
        <v>64</v>
      </c>
      <c r="C21" s="11"/>
      <c r="D21" s="11"/>
      <c r="E21" s="27" t="s">
        <v>88</v>
      </c>
      <c r="F21" s="22">
        <v>5188.28</v>
      </c>
      <c r="G21" s="27">
        <v>4900.7999999999993</v>
      </c>
      <c r="H21" s="27">
        <v>0</v>
      </c>
      <c r="I21" s="27">
        <v>4900.7999999999993</v>
      </c>
      <c r="J21" s="28">
        <f>F21-I21</f>
        <v>287.48000000000047</v>
      </c>
      <c r="K21" s="29"/>
    </row>
    <row r="22" spans="1:11" s="2" customFormat="1" hidden="1" x14ac:dyDescent="0.25">
      <c r="A22" s="16">
        <v>3.2</v>
      </c>
      <c r="B22" s="17" t="s">
        <v>65</v>
      </c>
      <c r="C22" s="185"/>
      <c r="D22" s="185"/>
      <c r="E22" s="27" t="s">
        <v>88</v>
      </c>
      <c r="F22" s="22">
        <v>747.94</v>
      </c>
      <c r="G22" s="27">
        <v>747.94</v>
      </c>
      <c r="H22" s="27">
        <v>0</v>
      </c>
      <c r="I22" s="27">
        <v>747.94</v>
      </c>
      <c r="J22" s="28">
        <f>F22-I22</f>
        <v>0</v>
      </c>
      <c r="K22" s="29" t="s">
        <v>97</v>
      </c>
    </row>
    <row r="23" spans="1:11" s="1" customFormat="1" hidden="1" x14ac:dyDescent="0.25">
      <c r="A23" s="4"/>
      <c r="B23" s="10" t="s">
        <v>11</v>
      </c>
      <c r="C23" s="10"/>
      <c r="D23" s="10"/>
      <c r="E23" s="38" t="s">
        <v>88</v>
      </c>
      <c r="F23" s="38">
        <f>SUM(F21:F22)</f>
        <v>5936.2199999999993</v>
      </c>
      <c r="G23" s="39">
        <f>SUM(G21:G22)</f>
        <v>5648.74</v>
      </c>
      <c r="H23" s="39">
        <f>SUM(H21:H22)</f>
        <v>0</v>
      </c>
      <c r="I23" s="39">
        <f>SUM(I21:I22)</f>
        <v>5648.74</v>
      </c>
      <c r="J23" s="28">
        <f t="shared" si="0"/>
        <v>287.47999999999956</v>
      </c>
      <c r="K23" s="35"/>
    </row>
    <row r="24" spans="1:11" x14ac:dyDescent="0.25">
      <c r="A24" s="4">
        <v>4</v>
      </c>
      <c r="B24" s="10" t="s">
        <v>30</v>
      </c>
      <c r="C24" s="10"/>
      <c r="D24" s="10"/>
      <c r="E24" s="31"/>
      <c r="F24" s="31"/>
      <c r="G24" s="27"/>
      <c r="H24" s="31"/>
      <c r="I24" s="27"/>
      <c r="J24" s="28"/>
      <c r="K24" s="32"/>
    </row>
    <row r="25" spans="1:11" s="2" customFormat="1" x14ac:dyDescent="0.25">
      <c r="A25" s="5">
        <v>4.0999999999999996</v>
      </c>
      <c r="B25" s="42" t="s">
        <v>71</v>
      </c>
      <c r="C25" s="42"/>
      <c r="D25" s="42"/>
      <c r="E25" s="27" t="s">
        <v>88</v>
      </c>
      <c r="F25" s="23">
        <v>9947.6440000000002</v>
      </c>
      <c r="G25" s="27">
        <v>3250.4900000000002</v>
      </c>
      <c r="H25" s="27">
        <v>0</v>
      </c>
      <c r="I25" s="27">
        <f>G25+H25</f>
        <v>3250.4900000000002</v>
      </c>
      <c r="J25" s="28">
        <f t="shared" si="0"/>
        <v>6697.1540000000005</v>
      </c>
      <c r="K25" s="29"/>
    </row>
    <row r="26" spans="1:11" x14ac:dyDescent="0.25">
      <c r="A26" s="6">
        <v>4.2</v>
      </c>
      <c r="B26" s="18" t="s">
        <v>72</v>
      </c>
      <c r="C26" s="18"/>
      <c r="D26" s="18"/>
      <c r="E26" s="31" t="s">
        <v>88</v>
      </c>
      <c r="F26" s="22">
        <v>3142.4920000000002</v>
      </c>
      <c r="G26" s="27">
        <v>2189.62</v>
      </c>
      <c r="H26" s="27">
        <v>0</v>
      </c>
      <c r="I26" s="27">
        <f>G26+H26</f>
        <v>2189.62</v>
      </c>
      <c r="J26" s="28">
        <f t="shared" si="0"/>
        <v>952.8720000000003</v>
      </c>
      <c r="K26" s="32"/>
    </row>
    <row r="27" spans="1:11" x14ac:dyDescent="0.25">
      <c r="A27" s="5">
        <v>4.3</v>
      </c>
      <c r="B27" s="18" t="s">
        <v>73</v>
      </c>
      <c r="C27" s="18"/>
      <c r="D27" s="18"/>
      <c r="E27" s="27" t="s">
        <v>88</v>
      </c>
      <c r="F27" s="22">
        <v>2146.35</v>
      </c>
      <c r="G27" s="27">
        <v>888.09</v>
      </c>
      <c r="H27" s="27">
        <v>0</v>
      </c>
      <c r="I27" s="27">
        <f t="shared" ref="I27:I35" si="2">G27+H27</f>
        <v>888.09</v>
      </c>
      <c r="J27" s="28">
        <f t="shared" si="0"/>
        <v>1258.2599999999998</v>
      </c>
      <c r="K27" s="32"/>
    </row>
    <row r="28" spans="1:11" x14ac:dyDescent="0.25">
      <c r="A28" s="6">
        <v>4.4000000000000004</v>
      </c>
      <c r="B28" s="43" t="s">
        <v>74</v>
      </c>
      <c r="C28" s="43"/>
      <c r="D28" s="43"/>
      <c r="E28" s="31" t="s">
        <v>88</v>
      </c>
      <c r="F28" s="22">
        <v>21845.680499999999</v>
      </c>
      <c r="G28" s="27">
        <v>5100.2299999999996</v>
      </c>
      <c r="H28" s="27">
        <v>0</v>
      </c>
      <c r="I28" s="27">
        <f t="shared" si="2"/>
        <v>5100.2299999999996</v>
      </c>
      <c r="J28" s="28">
        <f t="shared" si="0"/>
        <v>16745.450499999999</v>
      </c>
      <c r="K28" s="32"/>
    </row>
    <row r="29" spans="1:11" s="2" customFormat="1" x14ac:dyDescent="0.25">
      <c r="A29" s="5">
        <v>4.5</v>
      </c>
      <c r="B29" s="11" t="s">
        <v>49</v>
      </c>
      <c r="C29" s="11"/>
      <c r="D29" s="11"/>
      <c r="E29" s="27" t="s">
        <v>88</v>
      </c>
      <c r="F29" s="22">
        <v>12959.84</v>
      </c>
      <c r="G29" s="27">
        <v>12830.73</v>
      </c>
      <c r="H29" s="27">
        <v>0</v>
      </c>
      <c r="I29" s="27">
        <f t="shared" si="2"/>
        <v>12830.73</v>
      </c>
      <c r="J29" s="28">
        <f t="shared" si="0"/>
        <v>129.11000000000058</v>
      </c>
      <c r="K29" s="29"/>
    </row>
    <row r="30" spans="1:11" s="2" customFormat="1" x14ac:dyDescent="0.25">
      <c r="A30" s="5">
        <v>4.7</v>
      </c>
      <c r="B30" s="11" t="s">
        <v>20</v>
      </c>
      <c r="C30" s="11"/>
      <c r="D30" s="11"/>
      <c r="E30" s="27" t="s">
        <v>88</v>
      </c>
      <c r="F30" s="22">
        <v>2269.895</v>
      </c>
      <c r="G30" s="27">
        <v>2081.2399999999998</v>
      </c>
      <c r="H30" s="27">
        <v>0</v>
      </c>
      <c r="I30" s="27">
        <f t="shared" si="2"/>
        <v>2081.2399999999998</v>
      </c>
      <c r="J30" s="28">
        <f t="shared" si="0"/>
        <v>188.6550000000002</v>
      </c>
      <c r="K30" s="29"/>
    </row>
    <row r="31" spans="1:11" s="2" customFormat="1" x14ac:dyDescent="0.25">
      <c r="A31" s="6">
        <v>4.8</v>
      </c>
      <c r="B31" s="11" t="s">
        <v>82</v>
      </c>
      <c r="C31" s="11"/>
      <c r="D31" s="11"/>
      <c r="E31" s="31" t="s">
        <v>88</v>
      </c>
      <c r="F31" s="27">
        <v>4048.0250000000001</v>
      </c>
      <c r="G31" s="27">
        <v>3219.12</v>
      </c>
      <c r="H31" s="27">
        <v>0</v>
      </c>
      <c r="I31" s="27">
        <f t="shared" si="2"/>
        <v>3219.12</v>
      </c>
      <c r="J31" s="28">
        <f t="shared" si="0"/>
        <v>828.9050000000002</v>
      </c>
      <c r="K31" s="29"/>
    </row>
    <row r="32" spans="1:11" s="2" customFormat="1" x14ac:dyDescent="0.25">
      <c r="A32" s="5">
        <v>4.9000000000000004</v>
      </c>
      <c r="B32" s="11" t="s">
        <v>83</v>
      </c>
      <c r="C32" s="11"/>
      <c r="D32" s="11"/>
      <c r="E32" s="27" t="s">
        <v>88</v>
      </c>
      <c r="F32" s="27">
        <v>2215.37</v>
      </c>
      <c r="G32" s="27">
        <v>121</v>
      </c>
      <c r="H32" s="27">
        <v>0</v>
      </c>
      <c r="I32" s="27">
        <f t="shared" si="2"/>
        <v>121</v>
      </c>
      <c r="J32" s="28">
        <f t="shared" si="0"/>
        <v>2094.37</v>
      </c>
      <c r="K32" s="29"/>
    </row>
    <row r="33" spans="1:11" s="2" customFormat="1" x14ac:dyDescent="0.25">
      <c r="A33" s="6">
        <v>4.0999999999999996</v>
      </c>
      <c r="B33" s="11" t="s">
        <v>77</v>
      </c>
      <c r="C33" s="11"/>
      <c r="D33" s="11"/>
      <c r="E33" s="31" t="s">
        <v>88</v>
      </c>
      <c r="F33" s="27">
        <v>2357.15</v>
      </c>
      <c r="G33" s="27">
        <v>1852.47</v>
      </c>
      <c r="H33" s="62">
        <v>0</v>
      </c>
      <c r="I33" s="27">
        <f t="shared" si="2"/>
        <v>1852.47</v>
      </c>
      <c r="J33" s="28">
        <f t="shared" si="0"/>
        <v>504.68000000000006</v>
      </c>
      <c r="K33" s="29"/>
    </row>
    <row r="34" spans="1:11" s="2" customFormat="1" x14ac:dyDescent="0.25">
      <c r="A34" s="5">
        <v>4.1100000000000003</v>
      </c>
      <c r="B34" s="11" t="s">
        <v>86</v>
      </c>
      <c r="C34" s="11"/>
      <c r="D34" s="11"/>
      <c r="E34" s="27" t="s">
        <v>88</v>
      </c>
      <c r="F34" s="36">
        <v>3613.0650000000001</v>
      </c>
      <c r="G34" s="27">
        <v>3386.83</v>
      </c>
      <c r="H34" s="27">
        <v>0</v>
      </c>
      <c r="I34" s="27">
        <f t="shared" si="2"/>
        <v>3386.83</v>
      </c>
      <c r="J34" s="28">
        <f t="shared" si="0"/>
        <v>226.23500000000013</v>
      </c>
      <c r="K34" s="29"/>
    </row>
    <row r="35" spans="1:11" s="2" customFormat="1" x14ac:dyDescent="0.25">
      <c r="A35" s="6">
        <v>4.12</v>
      </c>
      <c r="B35" s="11" t="s">
        <v>78</v>
      </c>
      <c r="C35" s="11"/>
      <c r="D35" s="11"/>
      <c r="E35" s="31" t="s">
        <v>88</v>
      </c>
      <c r="F35" s="22">
        <v>2198.34</v>
      </c>
      <c r="G35" s="27">
        <v>1705.61</v>
      </c>
      <c r="H35" s="27">
        <v>0</v>
      </c>
      <c r="I35" s="27">
        <f t="shared" si="2"/>
        <v>1705.61</v>
      </c>
      <c r="J35" s="28">
        <f t="shared" si="0"/>
        <v>492.73000000000025</v>
      </c>
      <c r="K35" s="29"/>
    </row>
    <row r="36" spans="1:11" s="1" customFormat="1" x14ac:dyDescent="0.25">
      <c r="A36" s="4"/>
      <c r="B36" s="10" t="s">
        <v>11</v>
      </c>
      <c r="C36" s="10"/>
      <c r="D36" s="10"/>
      <c r="E36" s="27" t="s">
        <v>88</v>
      </c>
      <c r="F36" s="38">
        <f>SUM(F25:F35)</f>
        <v>66743.851500000004</v>
      </c>
      <c r="G36" s="39">
        <f>SUM(G25:G35)</f>
        <v>36625.43</v>
      </c>
      <c r="H36" s="39">
        <f>SUM(H25:H35)</f>
        <v>0</v>
      </c>
      <c r="I36" s="39">
        <f>SUM(I25:I35)</f>
        <v>36625.43</v>
      </c>
      <c r="J36" s="34">
        <f t="shared" si="0"/>
        <v>30118.421500000004</v>
      </c>
      <c r="K36" s="35"/>
    </row>
    <row r="37" spans="1:11" x14ac:dyDescent="0.25">
      <c r="A37" s="4">
        <v>5</v>
      </c>
      <c r="B37" s="10" t="s">
        <v>31</v>
      </c>
      <c r="C37" s="10"/>
      <c r="D37" s="10"/>
      <c r="E37" s="31"/>
      <c r="F37" s="31"/>
      <c r="G37" s="27"/>
      <c r="H37" s="31"/>
      <c r="I37" s="27"/>
      <c r="J37" s="28">
        <f t="shared" si="0"/>
        <v>0</v>
      </c>
      <c r="K37" s="32"/>
    </row>
    <row r="38" spans="1:11" s="2" customFormat="1" x14ac:dyDescent="0.25">
      <c r="A38" s="5">
        <v>5.0999999999999996</v>
      </c>
      <c r="B38" s="183" t="s">
        <v>21</v>
      </c>
      <c r="C38" s="183"/>
      <c r="D38" s="183"/>
      <c r="E38" s="27" t="s">
        <v>88</v>
      </c>
      <c r="F38" s="22">
        <v>10050.5</v>
      </c>
      <c r="G38" s="27">
        <v>0</v>
      </c>
      <c r="H38" s="27">
        <v>8474.48</v>
      </c>
      <c r="I38" s="27">
        <f>G38+H38</f>
        <v>8474.48</v>
      </c>
      <c r="J38" s="28">
        <f t="shared" si="0"/>
        <v>1576.0200000000004</v>
      </c>
      <c r="K38" s="29"/>
    </row>
    <row r="39" spans="1:11" s="2" customFormat="1" x14ac:dyDescent="0.25">
      <c r="A39" s="5">
        <v>5.2</v>
      </c>
      <c r="B39" s="11" t="s">
        <v>80</v>
      </c>
      <c r="C39" s="11"/>
      <c r="D39" s="11"/>
      <c r="E39" s="27" t="s">
        <v>88</v>
      </c>
      <c r="F39" s="22">
        <v>15809.02</v>
      </c>
      <c r="G39" s="27">
        <v>15809.02</v>
      </c>
      <c r="H39" s="27">
        <v>0</v>
      </c>
      <c r="I39" s="27">
        <f t="shared" ref="I39:I49" si="3">G39+H39</f>
        <v>15809.02</v>
      </c>
      <c r="J39" s="28">
        <f t="shared" si="0"/>
        <v>0</v>
      </c>
      <c r="K39" s="29" t="s">
        <v>97</v>
      </c>
    </row>
    <row r="40" spans="1:11" x14ac:dyDescent="0.25">
      <c r="A40" s="5">
        <v>5.3</v>
      </c>
      <c r="B40" s="183" t="s">
        <v>22</v>
      </c>
      <c r="C40" s="183"/>
      <c r="D40" s="183"/>
      <c r="E40" s="27" t="s">
        <v>88</v>
      </c>
      <c r="F40" s="31">
        <v>4340</v>
      </c>
      <c r="G40" s="27">
        <v>4098</v>
      </c>
      <c r="H40" s="27">
        <v>0</v>
      </c>
      <c r="I40" s="27">
        <f t="shared" si="3"/>
        <v>4098</v>
      </c>
      <c r="J40" s="28">
        <f t="shared" si="0"/>
        <v>242</v>
      </c>
      <c r="K40" s="32"/>
    </row>
    <row r="41" spans="1:11" x14ac:dyDescent="0.25">
      <c r="A41" s="5">
        <v>5.4</v>
      </c>
      <c r="B41" s="12" t="s">
        <v>23</v>
      </c>
      <c r="C41" s="12"/>
      <c r="D41" s="12"/>
      <c r="E41" s="27" t="s">
        <v>88</v>
      </c>
      <c r="F41" s="31">
        <v>5060</v>
      </c>
      <c r="G41" s="27">
        <v>4759</v>
      </c>
      <c r="H41" s="27">
        <v>0</v>
      </c>
      <c r="I41" s="27">
        <f t="shared" si="3"/>
        <v>4759</v>
      </c>
      <c r="J41" s="28">
        <f t="shared" si="0"/>
        <v>301</v>
      </c>
      <c r="K41" s="32"/>
    </row>
    <row r="42" spans="1:11" x14ac:dyDescent="0.25">
      <c r="A42" s="5">
        <v>5.5</v>
      </c>
      <c r="B42" s="12" t="s">
        <v>59</v>
      </c>
      <c r="C42" s="12"/>
      <c r="D42" s="12"/>
      <c r="E42" s="27" t="s">
        <v>88</v>
      </c>
      <c r="F42" s="31">
        <v>2300</v>
      </c>
      <c r="G42" s="27">
        <v>2118</v>
      </c>
      <c r="H42" s="27">
        <v>0</v>
      </c>
      <c r="I42" s="27">
        <f t="shared" si="3"/>
        <v>2118</v>
      </c>
      <c r="J42" s="28">
        <f t="shared" si="0"/>
        <v>182</v>
      </c>
      <c r="K42" s="32"/>
    </row>
    <row r="43" spans="1:11" x14ac:dyDescent="0.25">
      <c r="A43" s="5">
        <v>5.6</v>
      </c>
      <c r="B43" s="12" t="s">
        <v>24</v>
      </c>
      <c r="C43" s="12"/>
      <c r="D43" s="12"/>
      <c r="E43" s="27" t="s">
        <v>88</v>
      </c>
      <c r="F43" s="31">
        <v>13930</v>
      </c>
      <c r="G43" s="27">
        <v>0</v>
      </c>
      <c r="H43" s="27">
        <v>0</v>
      </c>
      <c r="I43" s="27">
        <f t="shared" si="3"/>
        <v>0</v>
      </c>
      <c r="J43" s="28">
        <f t="shared" si="0"/>
        <v>13930</v>
      </c>
      <c r="K43" s="32"/>
    </row>
    <row r="44" spans="1:11" x14ac:dyDescent="0.25">
      <c r="A44" s="5">
        <v>5.7</v>
      </c>
      <c r="B44" s="12" t="s">
        <v>32</v>
      </c>
      <c r="C44" s="12"/>
      <c r="D44" s="12"/>
      <c r="E44" s="27" t="s">
        <v>88</v>
      </c>
      <c r="F44" s="31">
        <v>8735</v>
      </c>
      <c r="G44" s="27">
        <v>8235</v>
      </c>
      <c r="H44" s="27">
        <v>0</v>
      </c>
      <c r="I44" s="27">
        <f t="shared" si="3"/>
        <v>8235</v>
      </c>
      <c r="J44" s="28">
        <f t="shared" si="0"/>
        <v>500</v>
      </c>
      <c r="K44" s="32"/>
    </row>
    <row r="45" spans="1:11" s="2" customFormat="1" x14ac:dyDescent="0.25">
      <c r="A45" s="5">
        <v>5.8</v>
      </c>
      <c r="B45" s="11" t="s">
        <v>50</v>
      </c>
      <c r="C45" s="11"/>
      <c r="D45" s="11"/>
      <c r="E45" s="27" t="s">
        <v>88</v>
      </c>
      <c r="F45" s="27">
        <f>(18.58873+0.56784+0.5685)*1000</f>
        <v>19725.070000000003</v>
      </c>
      <c r="G45" s="27">
        <v>19725.070000000003</v>
      </c>
      <c r="H45" s="27">
        <v>0</v>
      </c>
      <c r="I45" s="27">
        <f t="shared" si="3"/>
        <v>19725.070000000003</v>
      </c>
      <c r="J45" s="28">
        <f t="shared" si="0"/>
        <v>0</v>
      </c>
      <c r="K45" s="29"/>
    </row>
    <row r="46" spans="1:11" s="2" customFormat="1" x14ac:dyDescent="0.25">
      <c r="A46" s="5">
        <v>5.9</v>
      </c>
      <c r="B46" s="11" t="s">
        <v>51</v>
      </c>
      <c r="C46" s="11"/>
      <c r="D46" s="11"/>
      <c r="E46" s="27" t="s">
        <v>88</v>
      </c>
      <c r="F46" s="27">
        <v>16941.28</v>
      </c>
      <c r="G46" s="27">
        <v>16941.28</v>
      </c>
      <c r="H46" s="27">
        <v>0</v>
      </c>
      <c r="I46" s="27">
        <f t="shared" si="3"/>
        <v>16941.28</v>
      </c>
      <c r="J46" s="28">
        <f t="shared" si="0"/>
        <v>0</v>
      </c>
      <c r="K46" s="29"/>
    </row>
    <row r="47" spans="1:11" s="2" customFormat="1" x14ac:dyDescent="0.25">
      <c r="A47" s="5">
        <v>5.0999999999999996</v>
      </c>
      <c r="B47" s="11" t="s">
        <v>33</v>
      </c>
      <c r="C47" s="11"/>
      <c r="D47" s="11"/>
      <c r="E47" s="27" t="s">
        <v>88</v>
      </c>
      <c r="F47" s="27">
        <v>10571.88</v>
      </c>
      <c r="G47" s="27">
        <v>10571.880000000001</v>
      </c>
      <c r="H47" s="27">
        <v>0</v>
      </c>
      <c r="I47" s="27">
        <f t="shared" si="3"/>
        <v>10571.880000000001</v>
      </c>
      <c r="J47" s="28">
        <f t="shared" si="0"/>
        <v>0</v>
      </c>
      <c r="K47" s="29"/>
    </row>
    <row r="48" spans="1:11" s="2" customFormat="1" x14ac:dyDescent="0.25">
      <c r="A48" s="5">
        <v>5.1100000000000003</v>
      </c>
      <c r="B48" s="11" t="s">
        <v>34</v>
      </c>
      <c r="C48" s="11"/>
      <c r="D48" s="11"/>
      <c r="E48" s="27" t="s">
        <v>88</v>
      </c>
      <c r="F48" s="27">
        <v>3955.5349999999999</v>
      </c>
      <c r="G48" s="27">
        <v>3955.5350000000003</v>
      </c>
      <c r="H48" s="27">
        <v>0</v>
      </c>
      <c r="I48" s="27">
        <f t="shared" si="3"/>
        <v>3955.5350000000003</v>
      </c>
      <c r="J48" s="28">
        <f t="shared" si="0"/>
        <v>0</v>
      </c>
      <c r="K48" s="29"/>
    </row>
    <row r="49" spans="1:11" s="2" customFormat="1" x14ac:dyDescent="0.25">
      <c r="A49" s="5">
        <v>5.12</v>
      </c>
      <c r="B49" s="11" t="s">
        <v>87</v>
      </c>
      <c r="C49" s="11"/>
      <c r="D49" s="11"/>
      <c r="E49" s="27" t="s">
        <v>88</v>
      </c>
      <c r="F49" s="27">
        <v>13262.19</v>
      </c>
      <c r="G49" s="60">
        <v>4087.25</v>
      </c>
      <c r="H49" s="112">
        <v>837.47</v>
      </c>
      <c r="I49" s="27">
        <f t="shared" si="3"/>
        <v>4924.72</v>
      </c>
      <c r="J49" s="28">
        <f t="shared" si="0"/>
        <v>8337.4700000000012</v>
      </c>
      <c r="K49" s="29"/>
    </row>
    <row r="50" spans="1:11" s="2" customFormat="1" x14ac:dyDescent="0.25">
      <c r="A50" s="5">
        <v>5.13</v>
      </c>
      <c r="B50" s="11" t="s">
        <v>54</v>
      </c>
      <c r="C50" s="11"/>
      <c r="D50" s="11"/>
      <c r="E50" s="27" t="s">
        <v>88</v>
      </c>
      <c r="F50" s="27">
        <v>125257.14</v>
      </c>
      <c r="G50" s="61">
        <v>120894.423333</v>
      </c>
      <c r="H50" s="9">
        <v>0</v>
      </c>
      <c r="I50" s="27">
        <f>G50+H50</f>
        <v>120894.423333</v>
      </c>
      <c r="J50" s="28">
        <f t="shared" si="0"/>
        <v>4362.7166670000006</v>
      </c>
      <c r="K50" s="29"/>
    </row>
    <row r="51" spans="1:11" s="2" customFormat="1" x14ac:dyDescent="0.25">
      <c r="A51" s="5">
        <v>5.14</v>
      </c>
      <c r="B51" s="11" t="s">
        <v>52</v>
      </c>
      <c r="C51" s="11"/>
      <c r="D51" s="11"/>
      <c r="E51" s="27" t="s">
        <v>88</v>
      </c>
      <c r="F51" s="27">
        <v>724.34</v>
      </c>
      <c r="G51" s="27">
        <v>724.34</v>
      </c>
      <c r="H51" s="27">
        <v>0</v>
      </c>
      <c r="I51" s="27">
        <f>H51+G51</f>
        <v>724.34</v>
      </c>
      <c r="J51" s="28">
        <f t="shared" si="0"/>
        <v>0</v>
      </c>
      <c r="K51" s="29" t="s">
        <v>97</v>
      </c>
    </row>
    <row r="52" spans="1:11" x14ac:dyDescent="0.25">
      <c r="A52" s="5">
        <v>5.15</v>
      </c>
      <c r="B52" s="12" t="s">
        <v>25</v>
      </c>
      <c r="C52" s="12"/>
      <c r="D52" s="12"/>
      <c r="E52" s="27" t="s">
        <v>88</v>
      </c>
      <c r="F52" s="31">
        <v>1050</v>
      </c>
      <c r="G52" s="31">
        <v>0</v>
      </c>
      <c r="H52" s="31">
        <v>0</v>
      </c>
      <c r="I52" s="27">
        <f t="shared" ref="I52:I53" si="4">H52+G52</f>
        <v>0</v>
      </c>
      <c r="J52" s="28">
        <f t="shared" si="0"/>
        <v>1050</v>
      </c>
      <c r="K52" s="32"/>
    </row>
    <row r="53" spans="1:11" x14ac:dyDescent="0.25">
      <c r="A53" s="9">
        <v>5.17</v>
      </c>
      <c r="B53" s="12" t="s">
        <v>26</v>
      </c>
      <c r="C53" s="12"/>
      <c r="D53" s="12"/>
      <c r="E53" s="27" t="s">
        <v>88</v>
      </c>
      <c r="F53" s="37">
        <v>1250</v>
      </c>
      <c r="G53" s="31">
        <v>1250</v>
      </c>
      <c r="H53" s="31">
        <v>0</v>
      </c>
      <c r="I53" s="27">
        <f t="shared" si="4"/>
        <v>1250</v>
      </c>
      <c r="J53" s="28">
        <f t="shared" si="0"/>
        <v>0</v>
      </c>
      <c r="K53" s="32" t="s">
        <v>97</v>
      </c>
    </row>
    <row r="54" spans="1:11" x14ac:dyDescent="0.25">
      <c r="A54" s="6"/>
      <c r="B54" s="10" t="s">
        <v>11</v>
      </c>
      <c r="C54" s="10"/>
      <c r="D54" s="10"/>
      <c r="E54" s="38" t="s">
        <v>88</v>
      </c>
      <c r="F54" s="38">
        <f>SUM(F38:F53)</f>
        <v>252961.95500000002</v>
      </c>
      <c r="G54" s="38">
        <f>SUM(G38:G53)</f>
        <v>213168.79833300001</v>
      </c>
      <c r="H54" s="38">
        <f>SUM(H38:H53)</f>
        <v>9311.9499999999989</v>
      </c>
      <c r="I54" s="39">
        <f>SUM(I38:I53)</f>
        <v>222480.74833300003</v>
      </c>
      <c r="J54" s="34">
        <f t="shared" si="0"/>
        <v>30481.206666999991</v>
      </c>
      <c r="K54" s="32"/>
    </row>
    <row r="55" spans="1:11" x14ac:dyDescent="0.25">
      <c r="A55" s="4">
        <v>6</v>
      </c>
      <c r="B55" s="10" t="s">
        <v>27</v>
      </c>
      <c r="C55" s="10"/>
      <c r="D55" s="10"/>
      <c r="E55" s="31"/>
      <c r="F55" s="31"/>
      <c r="G55" s="31"/>
      <c r="H55" s="31"/>
      <c r="I55" s="27"/>
      <c r="J55" s="28">
        <f t="shared" si="0"/>
        <v>0</v>
      </c>
      <c r="K55" s="32"/>
    </row>
    <row r="56" spans="1:11" s="2" customFormat="1" x14ac:dyDescent="0.25">
      <c r="A56" s="5">
        <v>6.1</v>
      </c>
      <c r="B56" s="11" t="s">
        <v>28</v>
      </c>
      <c r="C56" s="11"/>
      <c r="D56" s="11"/>
      <c r="E56" s="27" t="s">
        <v>88</v>
      </c>
      <c r="F56" s="22">
        <v>14916.490000000002</v>
      </c>
      <c r="G56" s="27">
        <v>14916.490000000002</v>
      </c>
      <c r="H56" s="27">
        <v>0</v>
      </c>
      <c r="I56" s="27">
        <f>H56+G56</f>
        <v>14916.490000000002</v>
      </c>
      <c r="J56" s="28">
        <f t="shared" si="0"/>
        <v>0</v>
      </c>
      <c r="K56" s="29" t="s">
        <v>97</v>
      </c>
    </row>
    <row r="57" spans="1:11" s="2" customFormat="1" x14ac:dyDescent="0.25">
      <c r="A57" s="5">
        <v>6.2</v>
      </c>
      <c r="B57" s="11" t="s">
        <v>76</v>
      </c>
      <c r="C57" s="11"/>
      <c r="D57" s="11"/>
      <c r="E57" s="27" t="s">
        <v>88</v>
      </c>
      <c r="F57" s="22">
        <v>1701.8704999999998</v>
      </c>
      <c r="G57" s="27">
        <v>1701.8704999999998</v>
      </c>
      <c r="H57" s="27">
        <v>0</v>
      </c>
      <c r="I57" s="27">
        <f>G57+H57</f>
        <v>1701.8704999999998</v>
      </c>
      <c r="J57" s="28">
        <f t="shared" si="0"/>
        <v>0</v>
      </c>
      <c r="K57" s="29" t="s">
        <v>97</v>
      </c>
    </row>
    <row r="58" spans="1:11" s="2" customFormat="1" x14ac:dyDescent="0.25">
      <c r="A58" s="5">
        <v>6.3</v>
      </c>
      <c r="B58" s="11" t="s">
        <v>75</v>
      </c>
      <c r="C58" s="11"/>
      <c r="D58" s="11"/>
      <c r="E58" s="27" t="s">
        <v>88</v>
      </c>
      <c r="F58" s="22">
        <v>1059.98</v>
      </c>
      <c r="G58" s="27">
        <v>0</v>
      </c>
      <c r="H58" s="27">
        <v>0</v>
      </c>
      <c r="I58" s="27">
        <f t="shared" ref="I58:I60" si="5">G58+H58</f>
        <v>0</v>
      </c>
      <c r="J58" s="28">
        <f t="shared" si="0"/>
        <v>1059.98</v>
      </c>
      <c r="K58" s="29"/>
    </row>
    <row r="59" spans="1:11" x14ac:dyDescent="0.25">
      <c r="A59" s="5">
        <v>6.4</v>
      </c>
      <c r="B59" s="12" t="s">
        <v>38</v>
      </c>
      <c r="C59" s="12"/>
      <c r="D59" s="12"/>
      <c r="E59" s="27" t="s">
        <v>88</v>
      </c>
      <c r="F59" s="31">
        <v>22180.609999999997</v>
      </c>
      <c r="G59" s="31">
        <v>410</v>
      </c>
      <c r="H59" s="31">
        <v>0</v>
      </c>
      <c r="I59" s="27">
        <f t="shared" si="5"/>
        <v>410</v>
      </c>
      <c r="J59" s="28">
        <f t="shared" si="0"/>
        <v>21770.609999999997</v>
      </c>
      <c r="K59" s="32"/>
    </row>
    <row r="60" spans="1:11" x14ac:dyDescent="0.25">
      <c r="A60" s="5">
        <v>6.5</v>
      </c>
      <c r="B60" s="12" t="s">
        <v>84</v>
      </c>
      <c r="C60" s="12"/>
      <c r="D60" s="12"/>
      <c r="E60" s="27" t="s">
        <v>88</v>
      </c>
      <c r="F60" s="22">
        <v>10932.729499999999</v>
      </c>
      <c r="G60" s="31">
        <v>0</v>
      </c>
      <c r="H60" s="31">
        <v>0</v>
      </c>
      <c r="I60" s="27">
        <f t="shared" si="5"/>
        <v>0</v>
      </c>
      <c r="J60" s="28">
        <f t="shared" si="0"/>
        <v>10932.729499999999</v>
      </c>
      <c r="K60" s="32"/>
    </row>
    <row r="61" spans="1:11" x14ac:dyDescent="0.25">
      <c r="A61" s="6"/>
      <c r="B61" s="10" t="s">
        <v>11</v>
      </c>
      <c r="C61" s="10"/>
      <c r="D61" s="10"/>
      <c r="E61" s="39" t="s">
        <v>88</v>
      </c>
      <c r="F61" s="38">
        <f>SUM(F56:F60)</f>
        <v>50791.68</v>
      </c>
      <c r="G61" s="38">
        <v>4747.25</v>
      </c>
      <c r="H61" s="38">
        <f>SUM(H56:H60)</f>
        <v>0</v>
      </c>
      <c r="I61" s="38">
        <f>SUM(I56:I60)</f>
        <v>17028.360500000003</v>
      </c>
      <c r="J61" s="34">
        <f t="shared" si="0"/>
        <v>33763.319499999998</v>
      </c>
      <c r="K61" s="32"/>
    </row>
    <row r="62" spans="1:11" x14ac:dyDescent="0.25">
      <c r="A62" s="4">
        <v>7</v>
      </c>
      <c r="B62" s="10" t="s">
        <v>48</v>
      </c>
      <c r="C62" s="10"/>
      <c r="D62" s="10"/>
      <c r="E62" s="63" t="s">
        <v>106</v>
      </c>
      <c r="F62" s="37">
        <v>120</v>
      </c>
      <c r="G62" s="37">
        <v>120</v>
      </c>
      <c r="H62" s="37">
        <v>0</v>
      </c>
      <c r="I62" s="37">
        <v>120</v>
      </c>
      <c r="J62" s="64">
        <f>F62-I62</f>
        <v>0</v>
      </c>
      <c r="K62" s="65" t="s">
        <v>97</v>
      </c>
    </row>
    <row r="63" spans="1:11" x14ac:dyDescent="0.25">
      <c r="A63" s="4">
        <v>8</v>
      </c>
      <c r="B63" s="10" t="s">
        <v>35</v>
      </c>
      <c r="C63" s="10"/>
      <c r="D63" s="10"/>
      <c r="E63" s="31" t="s">
        <v>90</v>
      </c>
      <c r="F63" s="31">
        <v>37000</v>
      </c>
      <c r="G63" s="31">
        <v>1950</v>
      </c>
      <c r="H63" s="31">
        <v>0</v>
      </c>
      <c r="I63" s="31">
        <f>G63+H63</f>
        <v>1950</v>
      </c>
      <c r="J63" s="28">
        <f t="shared" si="0"/>
        <v>35050</v>
      </c>
      <c r="K63" s="32"/>
    </row>
    <row r="64" spans="1:11" x14ac:dyDescent="0.25">
      <c r="A64" s="4">
        <v>9</v>
      </c>
      <c r="B64" s="10" t="s">
        <v>36</v>
      </c>
      <c r="C64" s="10"/>
      <c r="D64" s="10"/>
      <c r="E64" s="31" t="s">
        <v>37</v>
      </c>
      <c r="F64" s="31">
        <v>3820</v>
      </c>
      <c r="G64" s="31">
        <v>0</v>
      </c>
      <c r="H64" s="31">
        <v>0</v>
      </c>
      <c r="I64" s="31">
        <v>0</v>
      </c>
      <c r="J64" s="28">
        <f t="shared" si="0"/>
        <v>3820</v>
      </c>
      <c r="K64" s="32"/>
    </row>
    <row r="65" spans="1:12" s="1" customFormat="1" x14ac:dyDescent="0.25">
      <c r="A65" s="144"/>
      <c r="B65" s="145" t="s">
        <v>173</v>
      </c>
      <c r="C65" s="145"/>
      <c r="D65" s="145"/>
      <c r="E65" s="146"/>
      <c r="F65" s="146">
        <f>F63+F61+F54+F36+F23+F19+F8</f>
        <v>620748.38650000002</v>
      </c>
      <c r="G65" s="146">
        <f t="shared" ref="G65:J65" si="6">G63+G61+G54+G36+G23+G19+G8</f>
        <v>460317.53733299999</v>
      </c>
      <c r="H65" s="146">
        <f t="shared" si="6"/>
        <v>9311.9499999999989</v>
      </c>
      <c r="I65" s="146">
        <f t="shared" si="6"/>
        <v>481910.59783300001</v>
      </c>
      <c r="J65" s="146">
        <f t="shared" si="6"/>
        <v>138837.78866700002</v>
      </c>
      <c r="K65" s="148"/>
      <c r="L65" s="143"/>
    </row>
    <row r="66" spans="1:12" hidden="1" x14ac:dyDescent="0.25">
      <c r="A66" s="4">
        <v>11</v>
      </c>
      <c r="B66" s="10" t="s">
        <v>105</v>
      </c>
      <c r="C66" s="10"/>
      <c r="D66" s="10"/>
      <c r="E66" s="31"/>
      <c r="F66" s="31"/>
      <c r="G66" s="31"/>
      <c r="H66" s="31"/>
      <c r="I66" s="31"/>
      <c r="J66" s="28"/>
      <c r="K66" s="32"/>
    </row>
    <row r="67" spans="1:12" hidden="1" x14ac:dyDescent="0.25">
      <c r="A67" s="108">
        <v>11.1</v>
      </c>
      <c r="B67" s="15" t="s">
        <v>158</v>
      </c>
      <c r="C67" s="15"/>
      <c r="D67" s="15"/>
      <c r="E67" s="31" t="s">
        <v>88</v>
      </c>
      <c r="F67" s="40">
        <v>32546.830000000009</v>
      </c>
      <c r="G67" s="31">
        <v>28777.26</v>
      </c>
      <c r="H67" s="31">
        <v>0</v>
      </c>
      <c r="I67" s="31">
        <f>G67+H67</f>
        <v>28777.26</v>
      </c>
      <c r="J67" s="28">
        <f>F67-I67</f>
        <v>3769.5700000000106</v>
      </c>
      <c r="K67" s="32"/>
    </row>
    <row r="68" spans="1:12" ht="15.75" hidden="1" x14ac:dyDescent="0.25">
      <c r="A68" s="108">
        <v>11.2</v>
      </c>
      <c r="B68" s="15" t="s">
        <v>159</v>
      </c>
      <c r="C68" s="15"/>
      <c r="D68" s="15"/>
      <c r="E68" s="31" t="s">
        <v>88</v>
      </c>
      <c r="F68" s="109">
        <v>5868.2599999999993</v>
      </c>
      <c r="G68" s="31">
        <v>2935.6</v>
      </c>
      <c r="H68" s="31">
        <v>0</v>
      </c>
      <c r="I68" s="31">
        <f t="shared" ref="I68:I69" si="7">G68+H68</f>
        <v>2935.6</v>
      </c>
      <c r="J68" s="28">
        <f t="shared" ref="J68:J69" si="8">F68-I68</f>
        <v>2932.6599999999994</v>
      </c>
      <c r="K68" s="32"/>
    </row>
    <row r="69" spans="1:12" hidden="1" x14ac:dyDescent="0.25">
      <c r="A69" s="108">
        <v>11.3</v>
      </c>
      <c r="B69" s="15" t="s">
        <v>160</v>
      </c>
      <c r="C69" s="15"/>
      <c r="D69" s="15"/>
      <c r="E69" s="31" t="s">
        <v>88</v>
      </c>
      <c r="F69" s="40">
        <v>20573.629999999994</v>
      </c>
      <c r="G69" s="31">
        <v>9436.67</v>
      </c>
      <c r="H69" s="115">
        <v>210</v>
      </c>
      <c r="I69" s="31">
        <f t="shared" si="7"/>
        <v>9646.67</v>
      </c>
      <c r="J69" s="28">
        <f t="shared" si="8"/>
        <v>10926.959999999994</v>
      </c>
      <c r="K69" s="32"/>
    </row>
    <row r="70" spans="1:12" hidden="1" x14ac:dyDescent="0.25">
      <c r="A70" s="144"/>
      <c r="B70" s="145" t="s">
        <v>174</v>
      </c>
      <c r="C70" s="145"/>
      <c r="D70" s="145"/>
      <c r="E70" s="146"/>
      <c r="F70" s="147">
        <f>SUM(F67:F69)</f>
        <v>58988.72</v>
      </c>
      <c r="G70" s="147">
        <f t="shared" ref="G70:J70" si="9">SUM(G67:G69)</f>
        <v>41149.53</v>
      </c>
      <c r="H70" s="147">
        <f t="shared" si="9"/>
        <v>210</v>
      </c>
      <c r="I70" s="147">
        <f t="shared" si="9"/>
        <v>41359.53</v>
      </c>
      <c r="J70" s="147">
        <f t="shared" si="9"/>
        <v>17629.190000000002</v>
      </c>
      <c r="K70" s="148"/>
    </row>
    <row r="71" spans="1:12" hidden="1" x14ac:dyDescent="0.25">
      <c r="A71" s="4">
        <v>12</v>
      </c>
      <c r="B71" s="10" t="s">
        <v>107</v>
      </c>
      <c r="C71" s="10"/>
      <c r="D71" s="10"/>
      <c r="E71" s="31" t="s">
        <v>88</v>
      </c>
      <c r="F71" s="9">
        <v>43829</v>
      </c>
      <c r="G71" s="31">
        <v>35086</v>
      </c>
      <c r="H71" s="31">
        <v>180</v>
      </c>
      <c r="I71" s="31">
        <f>G71+H71</f>
        <v>35266</v>
      </c>
      <c r="J71" s="28">
        <f t="shared" si="0"/>
        <v>8563</v>
      </c>
      <c r="K71" s="32"/>
    </row>
    <row r="72" spans="1:12" s="1" customFormat="1" hidden="1" x14ac:dyDescent="0.25">
      <c r="A72" s="149"/>
      <c r="B72" s="145" t="s">
        <v>175</v>
      </c>
      <c r="C72" s="145"/>
      <c r="D72" s="145"/>
      <c r="E72" s="146" t="s">
        <v>88</v>
      </c>
      <c r="F72" s="150">
        <f>F71</f>
        <v>43829</v>
      </c>
      <c r="G72" s="150">
        <f t="shared" ref="G72:J72" si="10">G71</f>
        <v>35086</v>
      </c>
      <c r="H72" s="150">
        <f t="shared" si="10"/>
        <v>180</v>
      </c>
      <c r="I72" s="150">
        <f t="shared" si="10"/>
        <v>35266</v>
      </c>
      <c r="J72" s="150">
        <f t="shared" si="10"/>
        <v>8563</v>
      </c>
      <c r="K72" s="148"/>
    </row>
    <row r="73" spans="1:12" s="50" customFormat="1" ht="35.25" customHeight="1" thickBot="1" x14ac:dyDescent="0.3">
      <c r="A73" s="46"/>
      <c r="B73" s="47" t="s">
        <v>29</v>
      </c>
      <c r="C73" s="47"/>
      <c r="D73" s="47"/>
      <c r="E73" s="48" t="s">
        <v>89</v>
      </c>
      <c r="F73" s="151">
        <f>F72+F70+F65</f>
        <v>723566.10649999999</v>
      </c>
      <c r="G73" s="151">
        <f t="shared" ref="G73:J73" si="11">G72+G70+G65</f>
        <v>536553.06733300001</v>
      </c>
      <c r="H73" s="151">
        <f t="shared" si="11"/>
        <v>9701.9499999999989</v>
      </c>
      <c r="I73" s="151">
        <f t="shared" si="11"/>
        <v>558536.12783300004</v>
      </c>
      <c r="J73" s="151">
        <f t="shared" si="11"/>
        <v>165029.97866700002</v>
      </c>
      <c r="K73" s="49"/>
      <c r="L73" s="50">
        <v>0</v>
      </c>
    </row>
    <row r="74" spans="1:12" x14ac:dyDescent="0.25">
      <c r="E74" s="167"/>
      <c r="F74" s="167"/>
      <c r="G74" s="167"/>
      <c r="H74" s="167"/>
      <c r="I74" s="167"/>
      <c r="J74" s="167"/>
      <c r="K74" s="167"/>
    </row>
    <row r="75" spans="1:12" ht="30.75" customHeight="1" x14ac:dyDescent="0.25">
      <c r="B75" s="172" t="s">
        <v>102</v>
      </c>
      <c r="C75" s="172"/>
      <c r="D75" s="172"/>
      <c r="E75" s="172"/>
      <c r="F75" s="110"/>
      <c r="G75" s="178" t="s">
        <v>101</v>
      </c>
      <c r="H75" s="179"/>
      <c r="I75" s="180"/>
      <c r="J75" s="56"/>
      <c r="K75" s="154" t="s">
        <v>111</v>
      </c>
      <c r="L75" s="154"/>
    </row>
    <row r="76" spans="1:12" x14ac:dyDescent="0.25">
      <c r="B76" s="135" t="s">
        <v>40</v>
      </c>
      <c r="C76" s="135"/>
      <c r="D76" s="135"/>
      <c r="E76" s="132" t="s">
        <v>66</v>
      </c>
      <c r="G76" s="181" t="s">
        <v>40</v>
      </c>
      <c r="H76" s="182"/>
      <c r="I76" s="132" t="s">
        <v>66</v>
      </c>
      <c r="J76" s="138"/>
      <c r="K76" s="132" t="s">
        <v>40</v>
      </c>
      <c r="L76" s="132" t="s">
        <v>66</v>
      </c>
    </row>
    <row r="77" spans="1:12" x14ac:dyDescent="0.25">
      <c r="B77" s="71" t="s">
        <v>100</v>
      </c>
      <c r="C77" s="71"/>
      <c r="D77" s="71"/>
      <c r="E77" s="132">
        <v>1</v>
      </c>
      <c r="G77" s="152" t="s">
        <v>100</v>
      </c>
      <c r="H77" s="152"/>
      <c r="I77" s="132">
        <v>1</v>
      </c>
      <c r="J77" s="138"/>
      <c r="K77" s="132" t="s">
        <v>100</v>
      </c>
      <c r="L77" s="140">
        <v>1</v>
      </c>
    </row>
    <row r="78" spans="1:12" x14ac:dyDescent="0.25">
      <c r="B78" s="74" t="s">
        <v>109</v>
      </c>
      <c r="C78" s="74"/>
      <c r="D78" s="74"/>
      <c r="E78" s="140">
        <v>1</v>
      </c>
      <c r="G78" s="152" t="s">
        <v>104</v>
      </c>
      <c r="H78" s="152"/>
      <c r="I78" s="132">
        <v>1</v>
      </c>
      <c r="J78" s="138"/>
      <c r="K78" s="132" t="s">
        <v>113</v>
      </c>
      <c r="L78" s="140">
        <v>1</v>
      </c>
    </row>
    <row r="79" spans="1:12" x14ac:dyDescent="0.25">
      <c r="B79" s="116" t="s">
        <v>55</v>
      </c>
      <c r="C79" s="116"/>
      <c r="D79" s="116"/>
      <c r="E79" s="44">
        <v>1</v>
      </c>
      <c r="G79" s="152" t="s">
        <v>55</v>
      </c>
      <c r="H79" s="152"/>
      <c r="I79" s="44">
        <v>1</v>
      </c>
      <c r="J79" s="138"/>
      <c r="K79" s="132" t="s">
        <v>112</v>
      </c>
      <c r="L79" s="44">
        <v>4</v>
      </c>
    </row>
    <row r="80" spans="1:12" x14ac:dyDescent="0.25">
      <c r="B80" s="116" t="s">
        <v>164</v>
      </c>
      <c r="C80" s="116"/>
      <c r="D80" s="116"/>
      <c r="E80" s="140">
        <v>1</v>
      </c>
      <c r="G80" s="152" t="s">
        <v>57</v>
      </c>
      <c r="H80" s="152"/>
      <c r="I80" s="44">
        <v>1</v>
      </c>
      <c r="J80" s="138"/>
      <c r="K80" s="140" t="s">
        <v>45</v>
      </c>
      <c r="L80" s="131">
        <v>1</v>
      </c>
    </row>
    <row r="81" spans="1:12" x14ac:dyDescent="0.25">
      <c r="B81" s="117" t="s">
        <v>165</v>
      </c>
      <c r="C81" s="117"/>
      <c r="D81" s="117"/>
      <c r="E81" s="118">
        <v>1</v>
      </c>
      <c r="G81" s="152" t="s">
        <v>60</v>
      </c>
      <c r="H81" s="152"/>
      <c r="I81" s="44">
        <v>1</v>
      </c>
      <c r="J81" s="138"/>
      <c r="K81" s="140" t="s">
        <v>113</v>
      </c>
      <c r="L81" s="118">
        <v>1</v>
      </c>
    </row>
    <row r="82" spans="1:12" x14ac:dyDescent="0.25">
      <c r="B82" s="116" t="s">
        <v>108</v>
      </c>
      <c r="C82" s="116"/>
      <c r="D82" s="116"/>
      <c r="E82" s="140">
        <v>1</v>
      </c>
      <c r="G82" s="152" t="s">
        <v>61</v>
      </c>
      <c r="H82" s="152"/>
      <c r="I82" s="44">
        <v>1</v>
      </c>
      <c r="J82" s="138"/>
      <c r="K82" s="132" t="s">
        <v>114</v>
      </c>
      <c r="L82" s="44">
        <v>8</v>
      </c>
    </row>
    <row r="83" spans="1:12" x14ac:dyDescent="0.25">
      <c r="B83" s="73" t="s">
        <v>103</v>
      </c>
      <c r="C83" s="73"/>
      <c r="D83" s="73"/>
      <c r="E83" s="140">
        <v>1</v>
      </c>
      <c r="G83" s="152" t="s">
        <v>39</v>
      </c>
      <c r="H83" s="152"/>
      <c r="I83" s="44">
        <v>8</v>
      </c>
      <c r="J83" s="138"/>
      <c r="K83" s="137"/>
      <c r="L83" s="56"/>
    </row>
    <row r="84" spans="1:12" x14ac:dyDescent="0.25">
      <c r="B84" s="73" t="s">
        <v>110</v>
      </c>
      <c r="C84" s="73"/>
      <c r="D84" s="73"/>
      <c r="E84" s="140">
        <v>1</v>
      </c>
      <c r="F84" s="137"/>
      <c r="G84" s="152" t="s">
        <v>44</v>
      </c>
      <c r="H84" s="152"/>
      <c r="I84" s="140">
        <v>0</v>
      </c>
      <c r="J84" s="138"/>
      <c r="K84" s="135" t="s">
        <v>115</v>
      </c>
      <c r="L84" s="136"/>
    </row>
    <row r="85" spans="1:12" x14ac:dyDescent="0.25">
      <c r="B85" s="73" t="s">
        <v>47</v>
      </c>
      <c r="C85" s="73"/>
      <c r="D85" s="73"/>
      <c r="E85" s="140">
        <v>7</v>
      </c>
      <c r="F85" s="45"/>
      <c r="G85" s="152" t="s">
        <v>98</v>
      </c>
      <c r="H85" s="152"/>
      <c r="I85" s="140">
        <v>0</v>
      </c>
      <c r="J85" s="138"/>
      <c r="K85" s="132" t="s">
        <v>100</v>
      </c>
      <c r="L85" s="132">
        <v>1</v>
      </c>
    </row>
    <row r="86" spans="1:12" x14ac:dyDescent="0.25">
      <c r="B86" s="137"/>
      <c r="C86" s="137"/>
      <c r="D86" s="137"/>
      <c r="E86" s="138"/>
      <c r="F86" s="45"/>
      <c r="G86" s="152" t="s">
        <v>62</v>
      </c>
      <c r="H86" s="152"/>
      <c r="I86" s="140">
        <v>8</v>
      </c>
      <c r="J86" s="138"/>
      <c r="K86" s="132" t="s">
        <v>112</v>
      </c>
      <c r="L86" s="111">
        <v>2</v>
      </c>
    </row>
    <row r="87" spans="1:12" x14ac:dyDescent="0.25">
      <c r="B87" s="137"/>
      <c r="C87" s="137"/>
      <c r="D87" s="137"/>
      <c r="E87" s="138"/>
      <c r="F87" s="45"/>
      <c r="G87" s="152" t="s">
        <v>41</v>
      </c>
      <c r="H87" s="152"/>
      <c r="I87" s="140">
        <v>2</v>
      </c>
      <c r="J87" s="138"/>
      <c r="K87" s="132" t="s">
        <v>161</v>
      </c>
      <c r="L87" s="132">
        <v>1</v>
      </c>
    </row>
    <row r="88" spans="1:12" x14ac:dyDescent="0.25">
      <c r="B88" s="137"/>
      <c r="C88" s="137"/>
      <c r="D88" s="137"/>
      <c r="E88" s="138"/>
      <c r="F88" s="45"/>
      <c r="G88" s="152" t="s">
        <v>42</v>
      </c>
      <c r="H88" s="152"/>
      <c r="I88" s="44">
        <v>2</v>
      </c>
      <c r="J88" s="138"/>
      <c r="K88" s="140" t="s">
        <v>162</v>
      </c>
      <c r="L88" s="113">
        <v>1</v>
      </c>
    </row>
    <row r="89" spans="1:12" x14ac:dyDescent="0.25">
      <c r="B89" s="137"/>
      <c r="C89" s="137"/>
      <c r="D89" s="137"/>
      <c r="E89" s="56"/>
      <c r="F89" s="45"/>
      <c r="G89" s="152" t="s">
        <v>99</v>
      </c>
      <c r="H89" s="152"/>
      <c r="I89" s="44">
        <v>1</v>
      </c>
      <c r="J89" s="138"/>
      <c r="K89" s="132" t="s">
        <v>45</v>
      </c>
      <c r="L89" s="132">
        <v>3</v>
      </c>
    </row>
    <row r="90" spans="1:12" x14ac:dyDescent="0.25">
      <c r="B90" s="137"/>
      <c r="C90" s="137"/>
      <c r="D90" s="137"/>
      <c r="E90" s="56"/>
      <c r="F90" s="45"/>
      <c r="G90" s="152" t="s">
        <v>43</v>
      </c>
      <c r="H90" s="152"/>
      <c r="I90" s="44">
        <v>14</v>
      </c>
      <c r="J90" s="138"/>
      <c r="K90" s="132" t="s">
        <v>114</v>
      </c>
      <c r="L90" s="111">
        <v>8</v>
      </c>
    </row>
    <row r="91" spans="1:12" s="82" customFormat="1" ht="23.25" customHeight="1" x14ac:dyDescent="0.25">
      <c r="A91" s="115"/>
      <c r="B91" s="126"/>
      <c r="C91" s="126"/>
      <c r="D91" s="126"/>
      <c r="E91" s="127"/>
      <c r="F91" s="128"/>
      <c r="G91" s="153" t="s">
        <v>45</v>
      </c>
      <c r="H91" s="153"/>
      <c r="I91" s="129">
        <v>10</v>
      </c>
      <c r="J91" s="130"/>
      <c r="K91" s="30"/>
      <c r="L91"/>
    </row>
    <row r="92" spans="1:12" ht="31.5" x14ac:dyDescent="0.25">
      <c r="B92" s="137"/>
      <c r="C92" s="137"/>
      <c r="D92" s="137"/>
      <c r="E92" s="56"/>
      <c r="F92" s="45"/>
      <c r="G92" s="152" t="s">
        <v>46</v>
      </c>
      <c r="H92" s="152"/>
      <c r="I92" s="44">
        <v>5</v>
      </c>
      <c r="J92" s="138"/>
      <c r="K92" s="133" t="s">
        <v>171</v>
      </c>
      <c r="L92" s="134"/>
    </row>
    <row r="93" spans="1:12" x14ac:dyDescent="0.25">
      <c r="B93" s="137"/>
      <c r="C93" s="137"/>
      <c r="D93" s="137"/>
      <c r="E93" s="56"/>
      <c r="F93" s="45"/>
      <c r="G93" s="152" t="s">
        <v>56</v>
      </c>
      <c r="H93" s="152"/>
      <c r="I93" s="44">
        <v>1</v>
      </c>
      <c r="J93" s="138"/>
      <c r="K93" s="132" t="s">
        <v>40</v>
      </c>
      <c r="L93" s="132" t="s">
        <v>66</v>
      </c>
    </row>
    <row r="94" spans="1:12" x14ac:dyDescent="0.25">
      <c r="B94" s="137"/>
      <c r="C94" s="137"/>
      <c r="D94" s="137"/>
      <c r="E94" s="56"/>
      <c r="F94" s="45"/>
      <c r="G94" s="152" t="s">
        <v>95</v>
      </c>
      <c r="H94" s="152"/>
      <c r="I94" s="44">
        <v>1</v>
      </c>
      <c r="J94" s="138"/>
      <c r="K94" s="132" t="s">
        <v>167</v>
      </c>
      <c r="L94" s="132">
        <v>1</v>
      </c>
    </row>
    <row r="95" spans="1:12" x14ac:dyDescent="0.25">
      <c r="B95" s="137"/>
      <c r="C95" s="137"/>
      <c r="D95" s="137"/>
      <c r="E95" s="56"/>
      <c r="F95" s="45"/>
      <c r="G95" s="152" t="s">
        <v>96</v>
      </c>
      <c r="H95" s="152"/>
      <c r="I95" s="44">
        <v>2</v>
      </c>
      <c r="J95" s="138"/>
      <c r="K95" s="132" t="s">
        <v>113</v>
      </c>
      <c r="L95" s="132">
        <v>2</v>
      </c>
    </row>
    <row r="96" spans="1:12" x14ac:dyDescent="0.25">
      <c r="B96" s="137"/>
      <c r="C96" s="137"/>
      <c r="D96" s="137"/>
      <c r="E96" s="56"/>
      <c r="F96" s="45"/>
      <c r="G96" s="152" t="s">
        <v>47</v>
      </c>
      <c r="H96" s="152"/>
      <c r="I96" s="140">
        <f>SUM(I77:I95)</f>
        <v>60</v>
      </c>
      <c r="J96" s="138"/>
      <c r="K96" s="132" t="s">
        <v>116</v>
      </c>
      <c r="L96" s="44">
        <v>1</v>
      </c>
    </row>
    <row r="97" spans="1:12" x14ac:dyDescent="0.25">
      <c r="B97" s="137"/>
      <c r="C97" s="137"/>
      <c r="D97" s="137"/>
      <c r="E97" s="138"/>
      <c r="F97" s="137"/>
      <c r="K97" s="132" t="s">
        <v>168</v>
      </c>
      <c r="L97" s="44">
        <v>1</v>
      </c>
    </row>
    <row r="98" spans="1:12" x14ac:dyDescent="0.25">
      <c r="B98" s="72"/>
      <c r="C98" s="72"/>
      <c r="D98" s="72"/>
      <c r="E98" s="40"/>
      <c r="K98" s="132" t="s">
        <v>169</v>
      </c>
      <c r="L98" s="132">
        <v>1</v>
      </c>
    </row>
    <row r="99" spans="1:12" x14ac:dyDescent="0.25">
      <c r="A99" s="8"/>
      <c r="B99" s="72"/>
      <c r="C99" s="72"/>
      <c r="D99" s="72"/>
      <c r="E99" s="40"/>
      <c r="K99" s="132" t="s">
        <v>170</v>
      </c>
      <c r="L99" s="132">
        <v>1</v>
      </c>
    </row>
    <row r="100" spans="1:12" x14ac:dyDescent="0.25">
      <c r="B100" s="72"/>
      <c r="C100" s="72"/>
      <c r="D100" s="72"/>
      <c r="E100" s="40"/>
      <c r="K100" s="132" t="s">
        <v>114</v>
      </c>
      <c r="L100" s="44">
        <v>7</v>
      </c>
    </row>
    <row r="101" spans="1:12" x14ac:dyDescent="0.25">
      <c r="B101" s="72"/>
      <c r="C101" s="72"/>
      <c r="D101" s="72"/>
      <c r="E101" s="40"/>
      <c r="G101" s="30">
        <f>L82+L100+L90+I96</f>
        <v>83</v>
      </c>
    </row>
    <row r="105" spans="1:12" x14ac:dyDescent="0.25">
      <c r="A105" s="8"/>
    </row>
  </sheetData>
  <mergeCells count="31">
    <mergeCell ref="G96:H96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E74:K74"/>
    <mergeCell ref="B75:E75"/>
    <mergeCell ref="G75:I75"/>
    <mergeCell ref="K75:L75"/>
    <mergeCell ref="G76:H76"/>
    <mergeCell ref="G77:H77"/>
    <mergeCell ref="A1:A2"/>
    <mergeCell ref="B1:B2"/>
    <mergeCell ref="E1:E2"/>
    <mergeCell ref="F1:F2"/>
    <mergeCell ref="G1:J1"/>
    <mergeCell ref="K1:K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DPR </vt:lpstr>
      <vt:lpstr>E&amp;I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 S</dc:creator>
  <cp:lastModifiedBy>Praveen Verma</cp:lastModifiedBy>
  <cp:lastPrinted>2018-03-02T14:25:40Z</cp:lastPrinted>
  <dcterms:created xsi:type="dcterms:W3CDTF">2018-03-02T07:46:56Z</dcterms:created>
  <dcterms:modified xsi:type="dcterms:W3CDTF">2018-09-10T12:57:32Z</dcterms:modified>
</cp:coreProperties>
</file>