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E:\Data Science\Excel\"/>
    </mc:Choice>
  </mc:AlternateContent>
  <xr:revisionPtr revIDLastSave="0" documentId="13_ncr:1_{05FC4BB1-B69D-4EA2-929B-FDC3E1F4514A}" xr6:coauthVersionLast="47" xr6:coauthVersionMax="47" xr10:uidLastSave="{00000000-0000-0000-0000-000000000000}"/>
  <bookViews>
    <workbookView xWindow="-108" yWindow="-108" windowWidth="23256" windowHeight="12456" activeTab="2" xr2:uid="{808B9BB8-3C8D-4580-B1FF-67FA3572BE8E}"/>
  </bookViews>
  <sheets>
    <sheet name="Live DashBoard" sheetId="4" r:id="rId1"/>
    <sheet name="Sheet1" sheetId="5" r:id="rId2"/>
    <sheet name="state_wise" sheetId="3" r:id="rId3"/>
  </sheets>
  <definedNames>
    <definedName name="ExternalData_2" localSheetId="2" hidden="1">state_wise!$A$1:$P$39</definedName>
  </definedNames>
  <calcPr calcId="191029"/>
  <pivotCaches>
    <pivotCache cacheId="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C38" i="3"/>
  <c r="C7" i="3"/>
  <c r="C32" i="3"/>
  <c r="C19" i="3"/>
  <c r="C17" i="3"/>
  <c r="C31" i="3"/>
  <c r="C12" i="3"/>
  <c r="C36" i="3"/>
  <c r="C10" i="3"/>
  <c r="C25" i="3"/>
  <c r="C14" i="3"/>
  <c r="C16" i="3"/>
  <c r="C24" i="3"/>
  <c r="C23" i="3"/>
  <c r="C21" i="3"/>
  <c r="C5" i="3"/>
  <c r="C4" i="3"/>
  <c r="C35" i="3"/>
  <c r="C37" i="3"/>
  <c r="C15" i="3"/>
  <c r="C3" i="3"/>
  <c r="C27" i="3"/>
  <c r="C30" i="3"/>
  <c r="C28" i="3"/>
  <c r="C34" i="3"/>
  <c r="C11" i="3"/>
  <c r="C26" i="3"/>
  <c r="C20" i="3"/>
  <c r="C13" i="3"/>
  <c r="C33" i="3"/>
  <c r="C39" i="3"/>
  <c r="C6" i="3"/>
  <c r="C18" i="3"/>
  <c r="C29" i="3"/>
  <c r="C8" i="3"/>
  <c r="C22" i="3"/>
  <c r="C9" i="3"/>
  <c r="E2" i="3"/>
  <c r="E38" i="3"/>
  <c r="E7" i="3"/>
  <c r="E32" i="3"/>
  <c r="E19" i="3"/>
  <c r="E17" i="3"/>
  <c r="E31" i="3"/>
  <c r="E12" i="3"/>
  <c r="E36" i="3"/>
  <c r="E10" i="3"/>
  <c r="E25" i="3"/>
  <c r="E14" i="3"/>
  <c r="E16" i="3"/>
  <c r="E24" i="3"/>
  <c r="E23" i="3"/>
  <c r="E21" i="3"/>
  <c r="E5" i="3"/>
  <c r="E4" i="3"/>
  <c r="E35" i="3"/>
  <c r="E37" i="3"/>
  <c r="E15" i="3"/>
  <c r="E3" i="3"/>
  <c r="E27" i="3"/>
  <c r="E30" i="3"/>
  <c r="E28" i="3"/>
  <c r="E34" i="3"/>
  <c r="E11" i="3"/>
  <c r="E26" i="3"/>
  <c r="E20" i="3"/>
  <c r="E13" i="3"/>
  <c r="E33" i="3"/>
  <c r="E39" i="3"/>
  <c r="E6" i="3"/>
  <c r="E18" i="3"/>
  <c r="E29" i="3"/>
  <c r="E8" i="3"/>
  <c r="E22" i="3"/>
  <c r="E9" i="3"/>
  <c r="G2" i="3"/>
  <c r="G38" i="3"/>
  <c r="G7" i="3"/>
  <c r="G32" i="3"/>
  <c r="G19" i="3"/>
  <c r="G17" i="3"/>
  <c r="G31" i="3"/>
  <c r="G12" i="3"/>
  <c r="G36" i="3"/>
  <c r="G10" i="3"/>
  <c r="G25" i="3"/>
  <c r="G14" i="3"/>
  <c r="G16" i="3"/>
  <c r="G24" i="3"/>
  <c r="G23" i="3"/>
  <c r="G21" i="3"/>
  <c r="G5" i="3"/>
  <c r="G4" i="3"/>
  <c r="G35" i="3"/>
  <c r="G37" i="3"/>
  <c r="G15" i="3"/>
  <c r="G3" i="3"/>
  <c r="G27" i="3"/>
  <c r="G30" i="3"/>
  <c r="G28" i="3"/>
  <c r="G34" i="3"/>
  <c r="G11" i="3"/>
  <c r="G26" i="3"/>
  <c r="G20" i="3"/>
  <c r="G13" i="3"/>
  <c r="G33" i="3"/>
  <c r="G39" i="3"/>
  <c r="G6" i="3"/>
  <c r="G18" i="3"/>
  <c r="G29" i="3"/>
  <c r="G8" i="3"/>
  <c r="G22" i="3"/>
  <c r="G9" i="3"/>
  <c r="I2" i="3"/>
  <c r="I38" i="3"/>
  <c r="I7" i="3"/>
  <c r="I32" i="3"/>
  <c r="I19" i="3"/>
  <c r="I17" i="3"/>
  <c r="I31" i="3"/>
  <c r="I12" i="3"/>
  <c r="I36" i="3"/>
  <c r="I10" i="3"/>
  <c r="I25" i="3"/>
  <c r="I14" i="3"/>
  <c r="I16" i="3"/>
  <c r="I24" i="3"/>
  <c r="I23" i="3"/>
  <c r="I21" i="3"/>
  <c r="I5" i="3"/>
  <c r="I4" i="3"/>
  <c r="I35" i="3"/>
  <c r="I37" i="3"/>
  <c r="I15" i="3"/>
  <c r="I3" i="3"/>
  <c r="I27" i="3"/>
  <c r="I30" i="3"/>
  <c r="I28" i="3"/>
  <c r="I34" i="3"/>
  <c r="I11" i="3"/>
  <c r="I26" i="3"/>
  <c r="I20" i="3"/>
  <c r="I13" i="3"/>
  <c r="I33" i="3"/>
  <c r="I39" i="3"/>
  <c r="I6" i="3"/>
  <c r="I18" i="3"/>
  <c r="I29" i="3"/>
  <c r="I8" i="3"/>
  <c r="I22" i="3"/>
  <c r="I9" i="3"/>
  <c r="N9" i="4"/>
  <c r="K9" i="4"/>
  <c r="H9" i="4"/>
  <c r="H10" i="4" s="1"/>
  <c r="E9" i="4"/>
  <c r="N17" i="4"/>
  <c r="N18" i="4" s="1"/>
  <c r="K17" i="4"/>
  <c r="K18" i="4" s="1"/>
  <c r="H17" i="4"/>
  <c r="H18" i="4" s="1"/>
  <c r="N13" i="4"/>
  <c r="N14" i="4" s="1"/>
  <c r="K13" i="4"/>
  <c r="K14" i="4" s="1"/>
  <c r="H13" i="4"/>
  <c r="H14" i="4" s="1"/>
  <c r="E17" i="4"/>
  <c r="E18" i="4" s="1"/>
  <c r="E13" i="4"/>
  <c r="E14" i="4" s="1"/>
  <c r="N10" i="4" l="1"/>
  <c r="E10" i="4"/>
  <c r="K1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171683-7235-4BEA-8D2E-B0332F1B4318}" keepAlive="1" interval="1" name="Query - state_wise" description="Connection to the 'state_wise' query in the workbook." type="5" refreshedVersion="7" background="1" refreshOnLoad="1" saveData="1">
    <dbPr connection="Provider=Microsoft.Mashup.OleDb.1;Data Source=$Workbook$;Location=state_wise;Extended Properties=&quot;&quot;" command="SELECT * FROM [state_wise]"/>
  </connection>
  <connection id="2" xr16:uid="{E149ABD9-EABB-4BB2-B99A-6B2F5AE7AAF4}" keepAlive="1" name="Query - Table 0" description="Connection to the 'Table 0' query in the workbook." type="5" refreshedVersion="7"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<sst xmlns="http://schemas.openxmlformats.org/spreadsheetml/2006/main" count="208" uniqueCount="127">
  <si>
    <t>Maharashtra</t>
  </si>
  <si>
    <t>Kerala</t>
  </si>
  <si>
    <t>Karnataka</t>
  </si>
  <si>
    <t>Delhi</t>
  </si>
  <si>
    <t>Uttar Pradesh</t>
  </si>
  <si>
    <t>Telangana</t>
  </si>
  <si>
    <t>Gujarat</t>
  </si>
  <si>
    <t>Rajasthan</t>
  </si>
  <si>
    <t>Tamil Nadu</t>
  </si>
  <si>
    <t>Madhya Pradesh</t>
  </si>
  <si>
    <t>Jammu and Kashmir</t>
  </si>
  <si>
    <t>Punjab</t>
  </si>
  <si>
    <t>Haryana</t>
  </si>
  <si>
    <t>Andhra Pradesh</t>
  </si>
  <si>
    <t>West Bengal</t>
  </si>
  <si>
    <t>Bihar</t>
  </si>
  <si>
    <t>Ladakh</t>
  </si>
  <si>
    <t>Andaman and Nicobar Islands</t>
  </si>
  <si>
    <t>Chandigarh</t>
  </si>
  <si>
    <t>Chhattisgarh</t>
  </si>
  <si>
    <t>Uttarakhand</t>
  </si>
  <si>
    <t>Goa</t>
  </si>
  <si>
    <t>Himachal Pradesh</t>
  </si>
  <si>
    <t>Odisha</t>
  </si>
  <si>
    <t>Manipur</t>
  </si>
  <si>
    <t>Mizoram</t>
  </si>
  <si>
    <t>Puducherry</t>
  </si>
  <si>
    <t>Arunachal Pradesh</t>
  </si>
  <si>
    <t>Assam</t>
  </si>
  <si>
    <t>Jharkhand</t>
  </si>
  <si>
    <t>Lakshadweep</t>
  </si>
  <si>
    <t>Meghalaya</t>
  </si>
  <si>
    <t>Nagaland</t>
  </si>
  <si>
    <t>Sikkim</t>
  </si>
  <si>
    <t>Tripura</t>
  </si>
  <si>
    <t>Dadra and Nagar Haveli and Daman and Diu</t>
  </si>
  <si>
    <t>State Unassigned</t>
  </si>
  <si>
    <t>Confirmed</t>
  </si>
  <si>
    <t>Recovered</t>
  </si>
  <si>
    <t>Deaths</t>
  </si>
  <si>
    <t>Active</t>
  </si>
  <si>
    <t>Last_Updated_Time</t>
  </si>
  <si>
    <t>Migrated_Other</t>
  </si>
  <si>
    <t>State_code</t>
  </si>
  <si>
    <t>Delta_Confirmed</t>
  </si>
  <si>
    <t>Delta_Recovered</t>
  </si>
  <si>
    <t>Delta_Deaths</t>
  </si>
  <si>
    <t>State_Notes</t>
  </si>
  <si>
    <t>Total</t>
  </si>
  <si>
    <t>TT</t>
  </si>
  <si>
    <t/>
  </si>
  <si>
    <t>AN</t>
  </si>
  <si>
    <t>AP</t>
  </si>
  <si>
    <t>AR</t>
  </si>
  <si>
    <t>[July 25]: All numbers corresponding to Papum Pare and Captial Complex are tracked under Papum Pare district.</t>
  </si>
  <si>
    <t>AS</t>
  </si>
  <si>
    <t>[Jan 1]: 1347 cases i.e Covid +'tive patients dead for other reasons have been deducted fom active count.</t>
  </si>
  <si>
    <t>BR</t>
  </si>
  <si>
    <t>[June 9] : 3951 deceased cases have been reported in the bulletin after reconciliation of records by the authorities</t>
  </si>
  <si>
    <t>CH</t>
  </si>
  <si>
    <t>CT</t>
  </si>
  <si>
    <t>DN</t>
  </si>
  <si>
    <t>DL</t>
  </si>
  <si>
    <t>[July 14]: Value for the total tests conducted has been reduced by 97008 in the state bulletin. Reason given : "Reconciled with ICMR figures". We have made the same change.</t>
  </si>
  <si>
    <t>GA</t>
  </si>
  <si>
    <t>GJ</t>
  </si>
  <si>
    <t>HR</t>
  </si>
  <si>
    <t>HP</t>
  </si>
  <si>
    <t>JK</t>
  </si>
  <si>
    <t>JH</t>
  </si>
  <si>
    <t>KA</t>
  </si>
  <si>
    <t>KL</t>
  </si>
  <si>
    <t>LA</t>
  </si>
  <si>
    <t>LD</t>
  </si>
  <si>
    <t>MP</t>
  </si>
  <si>
    <t>[14 Oct'20]: 4469 confirmed cases and 4469 recoveries added in MP bulletin as reconciliation with private labs and hospitals
[12 July'21] :1478 deceased cases have been added after reconciliation of deceased cases records from Home Isolation(208), Private Hospitals(762) and other districts data (508)</t>
  </si>
  <si>
    <t>MH</t>
  </si>
  <si>
    <t>[Dec 16]:10,218 duplicate cases &amp; other state cases removed from total cases.791 recovered cases also removed from total recovered cases while reconciling 
[Sep 9] :239 cases have been removed from the hospitalized figures owing to the removal of duplicates and change of addresses as per the original residence
[Aug 15] : MH bulletin has reduced 819 confirmed cases in Mumbai and 72 confirmed cases from 'Other States' from the tally
[Jun 16] : 1328 deceased cases have been retroactively added to MH bulletin.
[Jun 20] : 69 deceased cases have been reduced based on state bulletin.
[Sep 9 2021]: 15066 positive cases and 15793 discharged cases have been reduced from state total based on reconciliation (as mentioned in the bulletin)</t>
  </si>
  <si>
    <t>MN</t>
  </si>
  <si>
    <t>[Dec 14]:824 out of 980 recovered cases are backdated.</t>
  </si>
  <si>
    <t>ML</t>
  </si>
  <si>
    <t>MZ</t>
  </si>
  <si>
    <t>NL</t>
  </si>
  <si>
    <t>OR</t>
  </si>
  <si>
    <t>[July 12th] :20 non-covid deaths reported in state dashboard are included in the deceased count</t>
  </si>
  <si>
    <t>PY</t>
  </si>
  <si>
    <t>PB</t>
  </si>
  <si>
    <t>RJ</t>
  </si>
  <si>
    <t>SK</t>
  </si>
  <si>
    <t>UN</t>
  </si>
  <si>
    <t xml:space="preserve">MoHFW website reports that these are the 'cases that are being reassigned to states'. </t>
  </si>
  <si>
    <t>TN</t>
  </si>
  <si>
    <t>[June 29 2021]: TN has introduced a new district "Mayiladuthurai" in the bulletin and has assigned cases from Nagapattinam to the new district.
[July 22]: 444 backdated deceased entries added to Chennai in TN bulletin.
2 deaths cross notified to other states from Chennai and Coimbatore.
1 patient died after turning negative for infection in Chengalpattu.
These cases have been added to TN deceased tally</t>
  </si>
  <si>
    <t>TG</t>
  </si>
  <si>
    <t>[July 27] : Telangana bulletin for the previous day is released on the next day. We will add the cases for Telangana against the date of release, as that is the convention that we are following for other states.</t>
  </si>
  <si>
    <t>TR</t>
  </si>
  <si>
    <t>[Aug 4]: Tripura bulletin for the previous day is released on the next day. We will add the cases for Tripura against the date of release, as that is the convention that we are following for other states.</t>
  </si>
  <si>
    <t>UP</t>
  </si>
  <si>
    <t>[Jan 1]:As no bulletin was provided for 31'st Dec'20,its count has been combined with 1st Jan'21
[Jan 9]:Due to reconcillation there are 1286 cases.</t>
  </si>
  <si>
    <t>UT</t>
  </si>
  <si>
    <t>[Oct 30]: Metric of capturing the testing data has switched to "Samples Tested" from "Samples Collected"
[Jun 30th'21]:145 confirmed cases and 218 deceased cases added of previous days after reconciliation with district and ICMR portal</t>
  </si>
  <si>
    <t>WB</t>
  </si>
  <si>
    <t>Recovery Percentage</t>
  </si>
  <si>
    <t>Death Percentage</t>
  </si>
  <si>
    <t>percentage Active</t>
  </si>
  <si>
    <r>
      <t xml:space="preserve">Confirmed </t>
    </r>
    <r>
      <rPr>
        <sz val="11"/>
        <color theme="1"/>
        <rFont val="Calibri"/>
        <family val="2"/>
        <scheme val="minor"/>
      </rPr>
      <t>percentage</t>
    </r>
  </si>
  <si>
    <t>State</t>
  </si>
  <si>
    <t>Total Cases</t>
  </si>
  <si>
    <t>Total Active</t>
  </si>
  <si>
    <t>Total Recovered</t>
  </si>
  <si>
    <t>Highest Total Case</t>
  </si>
  <si>
    <t xml:space="preserve">Highest Death </t>
  </si>
  <si>
    <t>Lowest Total Cases</t>
  </si>
  <si>
    <r>
      <rPr>
        <b/>
        <sz val="16"/>
        <color rgb="FFFF0000"/>
        <rFont val="Times New Roman"/>
        <family val="1"/>
      </rPr>
      <t>Live</t>
    </r>
    <r>
      <rPr>
        <b/>
        <sz val="16"/>
        <color theme="1"/>
        <rFont val="Times New Roman"/>
        <family val="1"/>
      </rPr>
      <t xml:space="preserve"> Covid -19 DashBoard of India</t>
    </r>
  </si>
  <si>
    <t>No</t>
  </si>
  <si>
    <t>%</t>
  </si>
  <si>
    <t>?</t>
  </si>
  <si>
    <t>Highest Active</t>
  </si>
  <si>
    <t xml:space="preserve">Highest Recovered </t>
  </si>
  <si>
    <t xml:space="preserve">Lowest Active </t>
  </si>
  <si>
    <t xml:space="preserve">Lowest Recovered </t>
  </si>
  <si>
    <t>Row Labels</t>
  </si>
  <si>
    <t>Grand Total</t>
  </si>
  <si>
    <t>Sum of Confirmed</t>
  </si>
  <si>
    <t>Lowest Deaths</t>
  </si>
  <si>
    <t>Total Deaths</t>
  </si>
  <si>
    <t>Sum of Recovered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</si>
</sst>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rgb="FFFF0000"/>
      <name val="Times New Roman"/>
      <family val="1"/>
    </font>
    <font>
      <b/>
      <sz val="16"/>
      <color theme="1"/>
      <name val="Times New Roman"/>
      <family val="1"/>
    </font>
  </fonts>
  <fills count="4">
    <fill>
      <patternFill patternType="none"/>
    </fill>
    <fill>
      <patternFill patternType="gray125"/>
    </fill>
    <fill>
      <patternFill patternType="solid">
        <fgColor theme="8" tint="0.59999389629810485"/>
        <bgColor indexed="64"/>
      </patternFill>
    </fill>
    <fill>
      <patternFill patternType="solid">
        <fgColor theme="7" tint="0.79998168889431442"/>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35">
    <xf numFmtId="0" fontId="0" fillId="0" borderId="0" xfId="0"/>
    <xf numFmtId="0" fontId="0" fillId="0" borderId="0" xfId="0" applyNumberFormat="1"/>
    <xf numFmtId="22" fontId="0" fillId="0" borderId="0" xfId="0" applyNumberFormat="1"/>
    <xf numFmtId="10" fontId="0" fillId="0" borderId="0" xfId="0" applyNumberFormat="1"/>
    <xf numFmtId="0" fontId="2" fillId="3" borderId="9" xfId="0" applyFont="1" applyFill="1" applyBorder="1" applyAlignment="1">
      <alignment horizontal="center" wrapText="1"/>
    </xf>
    <xf numFmtId="10" fontId="0" fillId="0" borderId="0" xfId="0" applyNumberFormat="1" applyAlignment="1">
      <alignment wrapText="1"/>
    </xf>
    <xf numFmtId="0" fontId="2" fillId="3" borderId="10" xfId="0" applyFont="1" applyFill="1" applyBorder="1" applyAlignment="1">
      <alignment wrapText="1"/>
    </xf>
    <xf numFmtId="0" fontId="2" fillId="0" borderId="0" xfId="0" applyFont="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2" fillId="2" borderId="3" xfId="0" applyFont="1" applyFill="1" applyBorder="1" applyAlignment="1">
      <alignment wrapText="1"/>
    </xf>
    <xf numFmtId="0" fontId="2" fillId="2" borderId="4" xfId="0" applyFont="1" applyFill="1" applyBorder="1" applyAlignment="1">
      <alignment wrapText="1"/>
    </xf>
    <xf numFmtId="0" fontId="2" fillId="2" borderId="5" xfId="0" applyFont="1" applyFill="1" applyBorder="1" applyAlignment="1">
      <alignment wrapText="1"/>
    </xf>
    <xf numFmtId="0" fontId="2" fillId="2" borderId="0" xfId="0" applyFont="1" applyFill="1" applyBorder="1" applyAlignment="1">
      <alignment wrapText="1"/>
    </xf>
    <xf numFmtId="0" fontId="2" fillId="3" borderId="11" xfId="0" applyFont="1" applyFill="1" applyBorder="1" applyAlignment="1">
      <alignment horizontal="center" wrapText="1"/>
    </xf>
    <xf numFmtId="3" fontId="2" fillId="3" borderId="12" xfId="0" applyNumberFormat="1" applyFont="1" applyFill="1" applyBorder="1" applyAlignment="1">
      <alignment horizontal="center" wrapText="1"/>
    </xf>
    <xf numFmtId="10" fontId="2" fillId="3" borderId="10" xfId="0" applyNumberFormat="1" applyFont="1" applyFill="1" applyBorder="1" applyAlignment="1">
      <alignment horizontal="center" wrapText="1"/>
    </xf>
    <xf numFmtId="10" fontId="2" fillId="2" borderId="0" xfId="0" applyNumberFormat="1" applyFont="1" applyFill="1" applyBorder="1" applyAlignment="1">
      <alignment wrapText="1"/>
    </xf>
    <xf numFmtId="0" fontId="2" fillId="3" borderId="10" xfId="0" applyFont="1" applyFill="1" applyBorder="1" applyAlignment="1">
      <alignment horizontal="center" wrapText="1"/>
    </xf>
    <xf numFmtId="0" fontId="2" fillId="3" borderId="12" xfId="0" applyFont="1" applyFill="1" applyBorder="1" applyAlignment="1">
      <alignment wrapText="1"/>
    </xf>
    <xf numFmtId="0" fontId="2" fillId="2" borderId="0" xfId="0" applyFont="1" applyFill="1" applyBorder="1" applyAlignment="1">
      <alignment horizontal="center" wrapText="1"/>
    </xf>
    <xf numFmtId="0" fontId="2" fillId="2" borderId="6" xfId="0" applyFont="1" applyFill="1" applyBorder="1" applyAlignment="1">
      <alignment wrapText="1"/>
    </xf>
    <xf numFmtId="0" fontId="2" fillId="2" borderId="7" xfId="0" applyFont="1" applyFill="1" applyBorder="1" applyAlignment="1">
      <alignment wrapText="1"/>
    </xf>
    <xf numFmtId="0" fontId="2" fillId="2" borderId="8" xfId="0" applyFont="1" applyFill="1" applyBorder="1" applyAlignment="1">
      <alignment wrapText="1"/>
    </xf>
    <xf numFmtId="0" fontId="2" fillId="3" borderId="12" xfId="0" applyFont="1" applyFill="1" applyBorder="1" applyAlignment="1">
      <alignment horizontal="center" wrapText="1"/>
    </xf>
    <xf numFmtId="0" fontId="0" fillId="0" borderId="0" xfId="0" pivotButton="1"/>
    <xf numFmtId="0" fontId="0" fillId="0" borderId="0" xfId="0" applyAlignment="1">
      <alignment horizontal="left"/>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6" xfId="0" applyFont="1" applyFill="1" applyBorder="1" applyAlignment="1">
      <alignment horizontal="center" wrapText="1"/>
    </xf>
    <xf numFmtId="0" fontId="2" fillId="3" borderId="7" xfId="0" applyFont="1" applyFill="1" applyBorder="1" applyAlignment="1">
      <alignment horizontal="center" wrapText="1"/>
    </xf>
    <xf numFmtId="0" fontId="2" fillId="3" borderId="8" xfId="0" applyFont="1" applyFill="1" applyBorder="1" applyAlignment="1">
      <alignment horizontal="center" wrapText="1"/>
    </xf>
  </cellXfs>
  <cellStyles count="1">
    <cellStyle name="Normal" xfId="0" builtinId="0"/>
  </cellStyles>
  <dxfs count="8">
    <dxf>
      <numFmt numFmtId="0" formatCode="General"/>
    </dxf>
    <dxf>
      <numFmt numFmtId="0" formatCode="General"/>
    </dxf>
    <dxf>
      <numFmt numFmtId="27" formatCode="dd/mm/yyyy\ hh:mm"/>
    </dxf>
    <dxf>
      <numFmt numFmtId="14" formatCode="0.00%"/>
    </dxf>
    <dxf>
      <numFmt numFmtId="14" formatCode="0.00%"/>
    </dxf>
    <dxf>
      <numFmt numFmtId="14" formatCode="0.00%"/>
    </dxf>
    <dxf>
      <numFmt numFmtId="1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database.xlsx]Sheet1!PivotTable1</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Confirmed</c:v>
                </c:pt>
              </c:strCache>
            </c:strRef>
          </c:tx>
          <c:spPr>
            <a:solidFill>
              <a:srgbClr val="FF0000"/>
            </a:solidFill>
            <a:ln>
              <a:noFill/>
            </a:ln>
            <a:effectLst/>
          </c:spPr>
          <c:invertIfNegative val="0"/>
          <c:cat>
            <c:strRef>
              <c:f>Sheet1!$A$4:$A$41</c:f>
              <c:strCache>
                <c:ptCount val="37"/>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State Unassigned</c:v>
                </c:pt>
                <c:pt idx="31">
                  <c:v>Tamil Nadu</c:v>
                </c:pt>
                <c:pt idx="32">
                  <c:v>Telangana</c:v>
                </c:pt>
                <c:pt idx="33">
                  <c:v>Tripura</c:v>
                </c:pt>
                <c:pt idx="34">
                  <c:v>Uttar Pradesh</c:v>
                </c:pt>
                <c:pt idx="35">
                  <c:v>Uttarakhand</c:v>
                </c:pt>
                <c:pt idx="36">
                  <c:v>West Bengal</c:v>
                </c:pt>
              </c:strCache>
            </c:strRef>
          </c:cat>
          <c:val>
            <c:numRef>
              <c:f>Sheet1!$B$4:$B$41</c:f>
              <c:numCache>
                <c:formatCode>General</c:formatCode>
                <c:ptCount val="37"/>
                <c:pt idx="0">
                  <c:v>7651</c:v>
                </c:pt>
                <c:pt idx="1">
                  <c:v>2066450</c:v>
                </c:pt>
                <c:pt idx="2">
                  <c:v>55155</c:v>
                </c:pt>
                <c:pt idx="3">
                  <c:v>610645</c:v>
                </c:pt>
                <c:pt idx="4">
                  <c:v>726098</c:v>
                </c:pt>
                <c:pt idx="5">
                  <c:v>65351</c:v>
                </c:pt>
                <c:pt idx="6">
                  <c:v>1006052</c:v>
                </c:pt>
                <c:pt idx="7">
                  <c:v>10681</c:v>
                </c:pt>
                <c:pt idx="8">
                  <c:v>1439870</c:v>
                </c:pt>
                <c:pt idx="9">
                  <c:v>178108</c:v>
                </c:pt>
                <c:pt idx="10">
                  <c:v>826577</c:v>
                </c:pt>
                <c:pt idx="11">
                  <c:v>771252</c:v>
                </c:pt>
                <c:pt idx="12">
                  <c:v>224106</c:v>
                </c:pt>
                <c:pt idx="13">
                  <c:v>332249</c:v>
                </c:pt>
                <c:pt idx="14">
                  <c:v>348764</c:v>
                </c:pt>
                <c:pt idx="15">
                  <c:v>2988333</c:v>
                </c:pt>
                <c:pt idx="16">
                  <c:v>4968657</c:v>
                </c:pt>
                <c:pt idx="17">
                  <c:v>20962</c:v>
                </c:pt>
                <c:pt idx="18">
                  <c:v>10365</c:v>
                </c:pt>
                <c:pt idx="19">
                  <c:v>792854</c:v>
                </c:pt>
                <c:pt idx="20">
                  <c:v>6611078</c:v>
                </c:pt>
                <c:pt idx="21">
                  <c:v>123731</c:v>
                </c:pt>
                <c:pt idx="22">
                  <c:v>83627</c:v>
                </c:pt>
                <c:pt idx="23">
                  <c:v>121359</c:v>
                </c:pt>
                <c:pt idx="24">
                  <c:v>31842</c:v>
                </c:pt>
                <c:pt idx="25">
                  <c:v>1041457</c:v>
                </c:pt>
                <c:pt idx="26">
                  <c:v>128013</c:v>
                </c:pt>
                <c:pt idx="27">
                  <c:v>602401</c:v>
                </c:pt>
                <c:pt idx="28">
                  <c:v>954429</c:v>
                </c:pt>
                <c:pt idx="29">
                  <c:v>31979</c:v>
                </c:pt>
                <c:pt idx="30">
                  <c:v>0</c:v>
                </c:pt>
                <c:pt idx="31">
                  <c:v>2702623</c:v>
                </c:pt>
                <c:pt idx="32">
                  <c:v>671463</c:v>
                </c:pt>
                <c:pt idx="33">
                  <c:v>84468</c:v>
                </c:pt>
                <c:pt idx="34">
                  <c:v>1710158</c:v>
                </c:pt>
                <c:pt idx="35">
                  <c:v>343896</c:v>
                </c:pt>
                <c:pt idx="36">
                  <c:v>1592908</c:v>
                </c:pt>
              </c:numCache>
            </c:numRef>
          </c:val>
          <c:extLst>
            <c:ext xmlns:c16="http://schemas.microsoft.com/office/drawing/2014/chart" uri="{C3380CC4-5D6E-409C-BE32-E72D297353CC}">
              <c16:uniqueId val="{00000000-05DC-4BD8-8A85-372724C5FD82}"/>
            </c:ext>
          </c:extLst>
        </c:ser>
        <c:ser>
          <c:idx val="1"/>
          <c:order val="1"/>
          <c:tx>
            <c:strRef>
              <c:f>Sheet1!$C$3</c:f>
              <c:strCache>
                <c:ptCount val="1"/>
                <c:pt idx="0">
                  <c:v>Sum of Recovered</c:v>
                </c:pt>
              </c:strCache>
            </c:strRef>
          </c:tx>
          <c:spPr>
            <a:solidFill>
              <a:schemeClr val="accent6"/>
            </a:solidFill>
            <a:ln>
              <a:noFill/>
            </a:ln>
            <a:effectLst/>
          </c:spPr>
          <c:invertIfNegative val="0"/>
          <c:cat>
            <c:strRef>
              <c:f>Sheet1!$A$4:$A$41</c:f>
              <c:strCache>
                <c:ptCount val="37"/>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State Unassigned</c:v>
                </c:pt>
                <c:pt idx="31">
                  <c:v>Tamil Nadu</c:v>
                </c:pt>
                <c:pt idx="32">
                  <c:v>Telangana</c:v>
                </c:pt>
                <c:pt idx="33">
                  <c:v>Tripura</c:v>
                </c:pt>
                <c:pt idx="34">
                  <c:v>Uttar Pradesh</c:v>
                </c:pt>
                <c:pt idx="35">
                  <c:v>Uttarakhand</c:v>
                </c:pt>
                <c:pt idx="36">
                  <c:v>West Bengal</c:v>
                </c:pt>
              </c:strCache>
            </c:strRef>
          </c:cat>
          <c:val>
            <c:numRef>
              <c:f>Sheet1!$C$4:$C$41</c:f>
              <c:numCache>
                <c:formatCode>General</c:formatCode>
                <c:ptCount val="37"/>
                <c:pt idx="0">
                  <c:v>7518</c:v>
                </c:pt>
                <c:pt idx="1">
                  <c:v>2047722</c:v>
                </c:pt>
                <c:pt idx="2">
                  <c:v>54774</c:v>
                </c:pt>
                <c:pt idx="3">
                  <c:v>600974</c:v>
                </c:pt>
                <c:pt idx="4">
                  <c:v>716390</c:v>
                </c:pt>
                <c:pt idx="5">
                  <c:v>64495</c:v>
                </c:pt>
                <c:pt idx="6">
                  <c:v>992159</c:v>
                </c:pt>
                <c:pt idx="7">
                  <c:v>10644</c:v>
                </c:pt>
                <c:pt idx="8">
                  <c:v>1414431</c:v>
                </c:pt>
                <c:pt idx="9">
                  <c:v>174392</c:v>
                </c:pt>
                <c:pt idx="10">
                  <c:v>816283</c:v>
                </c:pt>
                <c:pt idx="11">
                  <c:v>761068</c:v>
                </c:pt>
                <c:pt idx="12">
                  <c:v>218410</c:v>
                </c:pt>
                <c:pt idx="13">
                  <c:v>326915</c:v>
                </c:pt>
                <c:pt idx="14">
                  <c:v>343518</c:v>
                </c:pt>
                <c:pt idx="15">
                  <c:v>2941578</c:v>
                </c:pt>
                <c:pt idx="16">
                  <c:v>4857181</c:v>
                </c:pt>
                <c:pt idx="17">
                  <c:v>20687</c:v>
                </c:pt>
                <c:pt idx="18">
                  <c:v>10270</c:v>
                </c:pt>
                <c:pt idx="19">
                  <c:v>782215</c:v>
                </c:pt>
                <c:pt idx="20">
                  <c:v>6450585</c:v>
                </c:pt>
                <c:pt idx="21">
                  <c:v>121102</c:v>
                </c:pt>
                <c:pt idx="22">
                  <c:v>81746</c:v>
                </c:pt>
                <c:pt idx="23">
                  <c:v>114612</c:v>
                </c:pt>
                <c:pt idx="24">
                  <c:v>29904</c:v>
                </c:pt>
                <c:pt idx="25">
                  <c:v>1029147</c:v>
                </c:pt>
                <c:pt idx="26">
                  <c:v>125726</c:v>
                </c:pt>
                <c:pt idx="27">
                  <c:v>585591</c:v>
                </c:pt>
                <c:pt idx="28">
                  <c:v>945443</c:v>
                </c:pt>
                <c:pt idx="29">
                  <c:v>31063</c:v>
                </c:pt>
                <c:pt idx="30">
                  <c:v>0</c:v>
                </c:pt>
                <c:pt idx="31">
                  <c:v>2655015</c:v>
                </c:pt>
                <c:pt idx="32">
                  <c:v>663498</c:v>
                </c:pt>
                <c:pt idx="33">
                  <c:v>83466</c:v>
                </c:pt>
                <c:pt idx="34">
                  <c:v>1687151</c:v>
                </c:pt>
                <c:pt idx="35">
                  <c:v>330195</c:v>
                </c:pt>
                <c:pt idx="36">
                  <c:v>1565471</c:v>
                </c:pt>
              </c:numCache>
            </c:numRef>
          </c:val>
          <c:extLst>
            <c:ext xmlns:c16="http://schemas.microsoft.com/office/drawing/2014/chart" uri="{C3380CC4-5D6E-409C-BE32-E72D297353CC}">
              <c16:uniqueId val="{00000002-05DC-4BD8-8A85-372724C5FD82}"/>
            </c:ext>
          </c:extLst>
        </c:ser>
        <c:dLbls>
          <c:dLblPos val="outEnd"/>
          <c:showLegendKey val="0"/>
          <c:showVal val="0"/>
          <c:showCatName val="0"/>
          <c:showSerName val="0"/>
          <c:showPercent val="0"/>
          <c:showBubbleSize val="0"/>
        </c:dLbls>
        <c:gapWidth val="219"/>
        <c:overlap val="-27"/>
        <c:axId val="1235319935"/>
        <c:axId val="1235327007"/>
      </c:barChart>
      <c:catAx>
        <c:axId val="123531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327007"/>
        <c:crosses val="autoZero"/>
        <c:auto val="1"/>
        <c:lblAlgn val="ctr"/>
        <c:lblOffset val="100"/>
        <c:noMultiLvlLbl val="0"/>
      </c:catAx>
      <c:valAx>
        <c:axId val="123532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31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594360</xdr:colOff>
      <xdr:row>0</xdr:row>
      <xdr:rowOff>129540</xdr:rowOff>
    </xdr:from>
    <xdr:to>
      <xdr:col>17</xdr:col>
      <xdr:colOff>236220</xdr:colOff>
      <xdr:row>23</xdr:row>
      <xdr:rowOff>7620</xdr:rowOff>
    </xdr:to>
    <xdr:graphicFrame macro="">
      <xdr:nvGraphicFramePr>
        <xdr:cNvPr id="3" name="Chart 2">
          <a:extLst>
            <a:ext uri="{FF2B5EF4-FFF2-40B4-BE49-F238E27FC236}">
              <a16:creationId xmlns:a16="http://schemas.microsoft.com/office/drawing/2014/main" id="{328E7E27-ACAB-40F3-93C6-27DCFB028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Reddy" refreshedDate="44513.388925810184" createdVersion="7" refreshedVersion="7" minRefreshableVersion="3" recordCount="38" xr:uid="{9284F13A-6DF8-4D8E-BB33-EC118C088CF4}">
  <cacheSource type="worksheet">
    <worksheetSource name="state_wise"/>
  </cacheSource>
  <cacheFields count="16">
    <cacheField name="State" numFmtId="0">
      <sharedItems count="38">
        <s v="Total"/>
        <s v="Maharashtra"/>
        <s v="Kerala"/>
        <s v="Karnataka"/>
        <s v="Tamil Nadu"/>
        <s v="Andhra Pradesh"/>
        <s v="Uttar Pradesh"/>
        <s v="West Bengal"/>
        <s v="Delhi"/>
        <s v="Odisha"/>
        <s v="Chhattisgarh"/>
        <s v="Rajasthan"/>
        <s v="Gujarat"/>
        <s v="Madhya Pradesh"/>
        <s v="Haryana"/>
        <s v="Bihar"/>
        <s v="Telangana"/>
        <s v="Assam"/>
        <s v="Punjab"/>
        <s v="Jharkhand"/>
        <s v="Uttarakhand"/>
        <s v="Jammu and Kashmir"/>
        <s v="Himachal Pradesh"/>
        <s v="Goa"/>
        <s v="Puducherry"/>
        <s v="Manipur"/>
        <s v="Mizoram"/>
        <s v="Tripura"/>
        <s v="Meghalaya"/>
        <s v="Chandigarh"/>
        <s v="Arunachal Pradesh"/>
        <s v="Sikkim"/>
        <s v="Nagaland"/>
        <s v="Ladakh"/>
        <s v="Dadra and Nagar Haveli and Daman and Diu"/>
        <s v="Lakshadweep"/>
        <s v="Andaman and Nicobar Islands"/>
        <s v="State Unassigned"/>
      </sharedItems>
    </cacheField>
    <cacheField name="Confirmed" numFmtId="0">
      <sharedItems containsSemiMixedTypes="0" containsString="0" containsNumber="1" containsInteger="1" minValue="0" maxValue="34285612"/>
    </cacheField>
    <cacheField name="Confirmed percentage" numFmtId="10">
      <sharedItems containsSemiMixedTypes="0" containsString="0" containsNumber="1" minValue="0" maxValue="1"/>
    </cacheField>
    <cacheField name="Recovered" numFmtId="0">
      <sharedItems containsSemiMixedTypes="0" containsString="0" containsNumber="1" containsInteger="1" minValue="0" maxValue="33661339"/>
    </cacheField>
    <cacheField name="Recovery Percentage" numFmtId="10">
      <sharedItems containsMixedTypes="1" containsNumber="1" minValue="0.93913698888260788" maxValue="0.9965359048778204"/>
    </cacheField>
    <cacheField name="Deaths" numFmtId="0">
      <sharedItems containsSemiMixedTypes="0" containsString="0" containsNumber="1" containsInteger="1" minValue="0" maxValue="458470"/>
    </cacheField>
    <cacheField name="Death Percentage" numFmtId="10">
      <sharedItems containsMixedTypes="1" containsNumber="1" minValue="3.7449676996535904E-4" maxValue="2.7488334182712178E-2"/>
    </cacheField>
    <cacheField name="Active" numFmtId="0">
      <sharedItems containsSemiMixedTypes="0" containsString="0" containsNumber="1" containsInteger="1" minValue="0" maxValue="152606"/>
    </cacheField>
    <cacheField name="percentage Active" numFmtId="10">
      <sharedItems containsMixedTypes="1" containsNumber="1" minValue="0" maxValue="5.203569574568017E-2"/>
    </cacheField>
    <cacheField name="Last_Updated_Time" numFmtId="22">
      <sharedItems containsSemiMixedTypes="0" containsNonDate="0" containsDate="1" containsString="0" minDate="2021-08-13T23:27:22" maxDate="2021-08-13T23:27:22"/>
    </cacheField>
    <cacheField name="Migrated_Other" numFmtId="0">
      <sharedItems containsSemiMixedTypes="0" containsString="0" containsNumber="1" containsInteger="1" minValue="0" maxValue="13197"/>
    </cacheField>
    <cacheField name="State_code" numFmtId="0">
      <sharedItems/>
    </cacheField>
    <cacheField name="Delta_Confirmed" numFmtId="0">
      <sharedItems containsSemiMixedTypes="0" containsString="0" containsNumber="1" containsInteger="1" minValue="0" maxValue="0"/>
    </cacheField>
    <cacheField name="Delta_Recovered" numFmtId="0">
      <sharedItems containsSemiMixedTypes="0" containsString="0" containsNumber="1" containsInteger="1" minValue="0" maxValue="0"/>
    </cacheField>
    <cacheField name="Delta_Deaths" numFmtId="0">
      <sharedItems containsSemiMixedTypes="0" containsString="0" containsNumber="1" containsInteger="1" minValue="0" maxValue="0"/>
    </cacheField>
    <cacheField name="State_Note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n v="34285612"/>
    <n v="1"/>
    <n v="33661339"/>
    <n v="0.98179198317941652"/>
    <n v="458470"/>
    <n v="1.337208156004332E-2"/>
    <n v="152606"/>
    <n v="4.4510216122144765E-3"/>
    <d v="2021-08-13T23:27:22"/>
    <n v="13197"/>
    <s v="TT"/>
    <n v="0"/>
    <n v="0"/>
    <n v="0"/>
    <s v=""/>
  </r>
  <r>
    <x v="1"/>
    <n v="6611078"/>
    <n v="0.19282368359065605"/>
    <n v="6450585"/>
    <n v="0.97572362631328813"/>
    <n v="140216"/>
    <n v="2.1209249081617251E-2"/>
    <n v="16658"/>
    <n v="2.5197100987161248E-3"/>
    <d v="2021-08-13T23:27:22"/>
    <n v="3619"/>
    <s v="MH"/>
    <n v="0"/>
    <n v="0"/>
    <n v="0"/>
    <s v="[Dec 16]:10,218 duplicate cases &amp; other state cases removed from total cases.791 recovered cases also removed from total recovered cases while reconciling _x000a_[Sep 9] :239 cases have been removed from the hospitalized figures owing to the removal of duplicates and change of addresses as per the original residence_x000a_[Aug 15] : MH bulletin has reduced 819 confirmed cases in Mumbai and 72 confirmed cases from 'Other States' from the tally_x000a_[Jun 16] : 1328 deceased cases have been retroactively added to MH bulletin._x000a_[Jun 20] : 69 deceased cases have been reduced based on state bulletin._x000a_[Sep 9 2021]: 15066 positive cases and 15793 discharged cases have been reduced from state total based on reconciliation (as mentioned in the bulletin)"/>
  </r>
  <r>
    <x v="2"/>
    <n v="4968657"/>
    <n v="0.14491959484345796"/>
    <n v="4857181"/>
    <n v="0.97756415868513358"/>
    <n v="31681"/>
    <n v="6.3761696571125763E-3"/>
    <n v="79266"/>
    <n v="1.5953204256200417E-2"/>
    <d v="2021-08-13T23:27:22"/>
    <n v="529"/>
    <s v="KL"/>
    <n v="0"/>
    <n v="0"/>
    <n v="0"/>
    <s v=""/>
  </r>
  <r>
    <x v="3"/>
    <n v="2988333"/>
    <n v="8.715997252725137E-2"/>
    <n v="2941578"/>
    <n v="0.98435415330219223"/>
    <n v="38082"/>
    <n v="1.2743559703687641E-2"/>
    <n v="8644"/>
    <n v="2.8925825870142318E-3"/>
    <d v="2021-08-13T23:27:22"/>
    <n v="29"/>
    <s v="KA"/>
    <n v="0"/>
    <n v="0"/>
    <n v="0"/>
    <s v=""/>
  </r>
  <r>
    <x v="4"/>
    <n v="2702623"/>
    <n v="7.8826739333105675E-2"/>
    <n v="2655015"/>
    <n v="0.98238452051951008"/>
    <n v="36116"/>
    <n v="1.3363314084132341E-2"/>
    <n v="11492"/>
    <n v="4.2521653963575384E-3"/>
    <d v="2021-08-13T23:27:22"/>
    <n v="0"/>
    <s v="TN"/>
    <n v="0"/>
    <n v="0"/>
    <n v="0"/>
    <s v="[June 29 2021]: TN has introduced a new district &quot;Mayiladuthurai&quot; in the bulletin and has assigned cases from Nagapattinam to the new district._x000a_[July 22]: 444 backdated deceased entries added to Chennai in TN bulletin._x000a_2 deaths cross notified to other states from Chennai and Coimbatore._x000a_1 patient died after turning negative for infection in Chengalpattu._x000a_These cases have been added to TN deceased tally"/>
  </r>
  <r>
    <x v="5"/>
    <n v="2066450"/>
    <n v="6.0271638143720462E-2"/>
    <n v="2047722"/>
    <n v="0.99093711437489418"/>
    <n v="14373"/>
    <n v="6.9554066152096592E-3"/>
    <n v="4355"/>
    <n v="2.1074790098961987E-3"/>
    <d v="2021-08-13T23:27:22"/>
    <n v="0"/>
    <s v="AP"/>
    <n v="0"/>
    <n v="0"/>
    <n v="0"/>
    <s v=""/>
  </r>
  <r>
    <x v="6"/>
    <n v="1710158"/>
    <n v="4.9879757141275474E-2"/>
    <n v="1687151"/>
    <n v="0.98654685707402479"/>
    <n v="22900"/>
    <n v="1.3390575607633914E-2"/>
    <n v="107"/>
    <n v="6.2567318341346244E-5"/>
    <d v="2021-08-13T23:27:22"/>
    <n v="0"/>
    <s v="UP"/>
    <n v="0"/>
    <n v="0"/>
    <n v="0"/>
    <s v="[Jan 1]:As no bulletin was provided for 31'st Dec'20,its count has been combined with 1st Jan'21_x000a_[Jan 9]:Due to reconcillation there are 1286 cases."/>
  </r>
  <r>
    <x v="7"/>
    <n v="1592908"/>
    <n v="4.6459955272199899E-2"/>
    <n v="1565471"/>
    <n v="0.98277552752575792"/>
    <n v="19141"/>
    <n v="1.2016387638206349E-2"/>
    <n v="8296"/>
    <n v="5.2080848360357285E-3"/>
    <d v="2021-08-13T23:27:22"/>
    <n v="0"/>
    <s v="WB"/>
    <n v="0"/>
    <n v="0"/>
    <n v="0"/>
    <s v=""/>
  </r>
  <r>
    <x v="8"/>
    <n v="1439870"/>
    <n v="4.1996333622395306E-2"/>
    <n v="1414431"/>
    <n v="0.98233243278907123"/>
    <n v="25091"/>
    <n v="1.7425878725162689E-2"/>
    <n v="348"/>
    <n v="2.4168848576607609E-4"/>
    <d v="2021-08-13T23:27:22"/>
    <n v="0"/>
    <s v="DL"/>
    <n v="0"/>
    <n v="0"/>
    <n v="0"/>
    <s v="[July 14]: Value for the total tests conducted has been reduced by 97008 in the state bulletin. Reason given : &quot;Reconciled with ICMR figures&quot;. We have made the same change."/>
  </r>
  <r>
    <x v="9"/>
    <n v="1041457"/>
    <n v="3.0375919788160701E-2"/>
    <n v="1029147"/>
    <n v="0.98818002087460166"/>
    <n v="8386"/>
    <n v="8.0521807429399395E-3"/>
    <n v="3924"/>
    <n v="3.7677983824584214E-3"/>
    <d v="2021-08-13T23:27:22"/>
    <n v="0"/>
    <s v="OR"/>
    <n v="0"/>
    <n v="0"/>
    <n v="0"/>
    <s v="[July 12th] :20 non-covid deaths reported in state dashboard are included in the deceased count"/>
  </r>
  <r>
    <x v="10"/>
    <n v="1006052"/>
    <n v="2.9343270874091443E-2"/>
    <n v="992159"/>
    <n v="0.98619057464226501"/>
    <n v="13577"/>
    <n v="1.3495326285321236E-2"/>
    <n v="316"/>
    <n v="3.14099072413752E-4"/>
    <d v="2021-08-13T23:27:22"/>
    <n v="0"/>
    <s v="CT"/>
    <n v="0"/>
    <n v="0"/>
    <n v="0"/>
    <s v=""/>
  </r>
  <r>
    <x v="11"/>
    <n v="954429"/>
    <n v="2.783759554882672E-2"/>
    <n v="945443"/>
    <n v="0.99058494660158058"/>
    <n v="8954"/>
    <n v="9.3815254984917686E-3"/>
    <n v="32"/>
    <n v="3.3527899927600694E-5"/>
    <d v="2021-08-13T23:27:22"/>
    <n v="0"/>
    <s v="RJ"/>
    <n v="0"/>
    <n v="0"/>
    <n v="0"/>
    <s v=""/>
  </r>
  <r>
    <x v="12"/>
    <n v="826577"/>
    <n v="2.4108567757227143E-2"/>
    <n v="816283"/>
    <n v="0.98754622981283047"/>
    <n v="10089"/>
    <n v="1.2205759415033324E-2"/>
    <n v="205"/>
    <n v="2.480107721361712E-4"/>
    <d v="2021-08-13T23:27:22"/>
    <n v="0"/>
    <s v="GJ"/>
    <n v="0"/>
    <n v="0"/>
    <n v="0"/>
    <s v=""/>
  </r>
  <r>
    <x v="13"/>
    <n v="792854"/>
    <n v="2.3124977322849013E-2"/>
    <n v="782215"/>
    <n v="0.98658138825054797"/>
    <n v="10524"/>
    <n v="1.3273566129451323E-2"/>
    <n v="115"/>
    <n v="1.4504562000065585E-4"/>
    <d v="2021-08-13T23:27:22"/>
    <n v="0"/>
    <s v="MP"/>
    <n v="0"/>
    <n v="0"/>
    <n v="0"/>
    <s v="[14 Oct'20]: 4469 confirmed cases and 4469 recoveries added in MP bulletin as reconciliation with private labs and hospitals_x000a_[12 July'21] :1478 deceased cases have been added after reconciliation of deceased cases records from Home Isolation(208), Private Hospitals(762) and other districts data (508)"/>
  </r>
  <r>
    <x v="14"/>
    <n v="771252"/>
    <n v="2.2494917109836043E-2"/>
    <n v="761068"/>
    <n v="0.98679549615430495"/>
    <n v="10049"/>
    <n v="1.3029463780969126E-2"/>
    <n v="135"/>
    <n v="1.7504006472592615E-4"/>
    <d v="2021-08-13T23:27:22"/>
    <n v="0"/>
    <s v="HR"/>
    <n v="0"/>
    <n v="0"/>
    <n v="0"/>
    <s v=""/>
  </r>
  <r>
    <x v="15"/>
    <n v="726098"/>
    <n v="2.1177921514132517E-2"/>
    <n v="716390"/>
    <n v="0.98662990395235906"/>
    <n v="9661"/>
    <n v="1.3305366493228186E-2"/>
    <n v="46"/>
    <n v="6.3352329850791496E-5"/>
    <d v="2021-08-13T23:27:22"/>
    <n v="1"/>
    <s v="BR"/>
    <n v="0"/>
    <n v="0"/>
    <n v="0"/>
    <s v="[June 9] : 3951 deceased cases have been reported in the bulletin after reconciliation of records by the authorities"/>
  </r>
  <r>
    <x v="16"/>
    <n v="671463"/>
    <n v="1.9584395926781181E-2"/>
    <n v="663498"/>
    <n v="0.98813784229361856"/>
    <n v="3956"/>
    <n v="5.8916127917696135E-3"/>
    <n v="4009"/>
    <n v="5.970544914611825E-3"/>
    <d v="2021-08-13T23:27:22"/>
    <n v="0"/>
    <s v="TG"/>
    <n v="0"/>
    <n v="0"/>
    <n v="0"/>
    <s v="[July 27] : Telangana bulletin for the previous day is released on the next day. We will add the cases for Telangana against the date of release, as that is the convention that we are following for other states."/>
  </r>
  <r>
    <x v="17"/>
    <n v="610645"/>
    <n v="1.7810532301421367E-2"/>
    <n v="600974"/>
    <n v="0.9841626476921943"/>
    <n v="5997"/>
    <n v="9.8207632912739803E-3"/>
    <n v="2327"/>
    <n v="3.8107247254951732E-3"/>
    <d v="2021-08-13T23:27:22"/>
    <n v="1347"/>
    <s v="AS"/>
    <n v="0"/>
    <n v="0"/>
    <n v="0"/>
    <s v="[Jan 1]: 1347 cases i.e Covid +'tive patients dead for other reasons have been deducted fom active count."/>
  </r>
  <r>
    <x v="18"/>
    <n v="602401"/>
    <n v="1.7570081584076726E-2"/>
    <n v="585591"/>
    <n v="0.97209499984229775"/>
    <n v="16559"/>
    <n v="2.7488334182712178E-2"/>
    <n v="251"/>
    <n v="4.1666597499008138E-4"/>
    <d v="2021-08-13T23:27:22"/>
    <n v="0"/>
    <s v="PB"/>
    <n v="0"/>
    <n v="0"/>
    <n v="0"/>
    <s v=""/>
  </r>
  <r>
    <x v="19"/>
    <n v="348764"/>
    <n v="1.0172313680735814E-2"/>
    <n v="343518"/>
    <n v="0.98495830991730793"/>
    <n v="5138"/>
    <n v="1.4732025094333131E-2"/>
    <n v="108"/>
    <n v="3.0966498835889025E-4"/>
    <d v="2021-08-13T23:27:22"/>
    <n v="0"/>
    <s v="JH"/>
    <n v="0"/>
    <n v="0"/>
    <n v="0"/>
    <s v=""/>
  </r>
  <r>
    <x v="20"/>
    <n v="343896"/>
    <n v="1.0030329923817607E-2"/>
    <n v="330195"/>
    <n v="0.96015946681554887"/>
    <n v="7400"/>
    <n v="2.1518133389164164E-2"/>
    <n v="151"/>
    <n v="4.3908623537348502E-4"/>
    <d v="2021-08-13T23:27:22"/>
    <n v="6150"/>
    <s v="UT"/>
    <n v="0"/>
    <n v="0"/>
    <n v="0"/>
    <s v="[Oct 30]: Metric of capturing the testing data has switched to &quot;Samples Tested&quot; from &quot;Samples Collected&quot;_x000a_[Jun 30th'21]:145 confirmed cases and 218 deceased cases added of previous days after reconciliation with district and ICMR portal"/>
  </r>
  <r>
    <x v="21"/>
    <n v="332249"/>
    <n v="9.6906247436971526E-3"/>
    <n v="326915"/>
    <n v="0.98394577560805296"/>
    <n v="4432"/>
    <n v="1.3339393045577262E-2"/>
    <n v="902"/>
    <n v="2.7148313463697406E-3"/>
    <d v="2021-08-13T23:27:22"/>
    <n v="0"/>
    <s v="JK"/>
    <n v="0"/>
    <n v="0"/>
    <n v="0"/>
    <s v=""/>
  </r>
  <r>
    <x v="22"/>
    <n v="224106"/>
    <n v="6.5364445003927591E-3"/>
    <n v="218410"/>
    <n v="0.97458345604312246"/>
    <n v="3738"/>
    <n v="1.6679606971700893E-2"/>
    <n v="1942"/>
    <n v="8.6655421987809345E-3"/>
    <d v="2021-08-13T23:27:22"/>
    <n v="16"/>
    <s v="HP"/>
    <n v="0"/>
    <n v="0"/>
    <n v="0"/>
    <s v=""/>
  </r>
  <r>
    <x v="23"/>
    <n v="178108"/>
    <n v="5.1948321645826244E-3"/>
    <n v="174392"/>
    <n v="0.97913625440743823"/>
    <n v="3364"/>
    <n v="1.8887416623621624E-2"/>
    <n v="352"/>
    <n v="1.9763289689401936E-3"/>
    <d v="2021-08-13T23:27:22"/>
    <n v="0"/>
    <s v="GA"/>
    <n v="0"/>
    <n v="0"/>
    <n v="0"/>
    <s v=""/>
  </r>
  <r>
    <x v="24"/>
    <n v="128013"/>
    <n v="3.7337236389421895E-3"/>
    <n v="125726"/>
    <n v="0.9821346269519502"/>
    <n v="1857"/>
    <n v="1.4506339199925007E-2"/>
    <n v="430"/>
    <n v="3.3590338481248E-3"/>
    <d v="2021-08-13T23:27:22"/>
    <n v="0"/>
    <s v="PY"/>
    <n v="0"/>
    <n v="0"/>
    <n v="0"/>
    <s v=""/>
  </r>
  <r>
    <x v="25"/>
    <n v="123731"/>
    <n v="3.6088315996809389E-3"/>
    <n v="121102"/>
    <n v="0.97875229328139268"/>
    <n v="1921"/>
    <n v="1.5525616054182055E-2"/>
    <n v="708"/>
    <n v="5.7220906644252448E-3"/>
    <d v="2021-08-13T23:27:22"/>
    <n v="0"/>
    <s v="MN"/>
    <n v="0"/>
    <n v="0"/>
    <n v="0"/>
    <s v="[Dec 14]:824 out of 980 recovered cases are backdated."/>
  </r>
  <r>
    <x v="26"/>
    <n v="121359"/>
    <n v="3.5396480599500456E-3"/>
    <n v="114612"/>
    <n v="0.94440461770449657"/>
    <n v="432"/>
    <n v="3.5596865498232519E-3"/>
    <n v="6315"/>
    <n v="5.203569574568017E-2"/>
    <d v="2021-08-13T23:27:22"/>
    <n v="0"/>
    <s v="MZ"/>
    <n v="0"/>
    <n v="0"/>
    <n v="0"/>
    <s v=""/>
  </r>
  <r>
    <x v="27"/>
    <n v="84468"/>
    <n v="2.4636573499110938E-3"/>
    <n v="83466"/>
    <n v="0.98813751953402473"/>
    <n v="813"/>
    <n v="9.6249467253871294E-3"/>
    <n v="126"/>
    <n v="1.4916891603921011E-3"/>
    <d v="2021-08-13T23:27:22"/>
    <n v="63"/>
    <s v="TR"/>
    <n v="0"/>
    <n v="0"/>
    <n v="0"/>
    <s v="[Aug 4]: Tripura bulletin for the previous day is released on the next day. We will add the cases for Tripura against the date of release, as that is the convention that we are following for other states."/>
  </r>
  <r>
    <x v="28"/>
    <n v="83627"/>
    <n v="2.4391281100655283E-3"/>
    <n v="81746"/>
    <n v="0.97750726440025348"/>
    <n v="1450"/>
    <n v="1.7338897724419149E-2"/>
    <n v="431"/>
    <n v="5.1538378753273467E-3"/>
    <d v="2021-08-13T23:27:22"/>
    <n v="0"/>
    <s v="ML"/>
    <n v="0"/>
    <n v="0"/>
    <n v="0"/>
    <s v=""/>
  </r>
  <r>
    <x v="29"/>
    <n v="65351"/>
    <n v="1.9060765197949508E-3"/>
    <n v="64495"/>
    <n v="0.98690150112469588"/>
    <n v="820"/>
    <n v="1.2547627427277318E-2"/>
    <n v="36"/>
    <n v="5.508714480268091E-4"/>
    <d v="2021-08-13T23:27:22"/>
    <n v="0"/>
    <s v="CH"/>
    <n v="0"/>
    <n v="0"/>
    <n v="0"/>
    <s v=""/>
  </r>
  <r>
    <x v="30"/>
    <n v="55155"/>
    <n v="1.6086922992653596E-3"/>
    <n v="54774"/>
    <n v="0.99309219472395971"/>
    <n v="280"/>
    <n v="5.0766023026017583E-3"/>
    <n v="101"/>
    <n v="1.8312029734384916E-3"/>
    <d v="2021-08-13T23:27:22"/>
    <n v="0"/>
    <s v="AR"/>
    <n v="0"/>
    <n v="0"/>
    <n v="0"/>
    <s v="[July 25]: All numbers corresponding to Papum Pare and Captial Complex are tracked under Papum Pare district."/>
  </r>
  <r>
    <x v="31"/>
    <n v="31979"/>
    <n v="9.3272361595878766E-4"/>
    <n v="31063"/>
    <n v="0.97135620250789578"/>
    <n v="396"/>
    <n v="1.2383126426717534E-2"/>
    <n v="195"/>
    <n v="6.0977516495199979E-3"/>
    <d v="2021-08-13T23:27:22"/>
    <n v="325"/>
    <s v="SK"/>
    <n v="0"/>
    <n v="0"/>
    <n v="0"/>
    <s v=""/>
  </r>
  <r>
    <x v="32"/>
    <n v="31842"/>
    <n v="9.287277707045159E-4"/>
    <n v="29904"/>
    <n v="0.93913698888260788"/>
    <n v="685"/>
    <n v="2.1512467809810941E-2"/>
    <n v="210"/>
    <n v="6.5950631241756168E-3"/>
    <d v="2021-08-13T23:27:22"/>
    <n v="1043"/>
    <s v="NL"/>
    <n v="0"/>
    <n v="0"/>
    <n v="0"/>
    <s v=""/>
  </r>
  <r>
    <x v="33"/>
    <n v="20962"/>
    <n v="6.1139349065724715E-4"/>
    <n v="20687"/>
    <n v="0.98688102280316758"/>
    <n v="208"/>
    <n v="9.9227172979677505E-3"/>
    <n v="67"/>
    <n v="3.196259898864612E-3"/>
    <d v="2021-08-13T23:27:22"/>
    <n v="0"/>
    <s v="LA"/>
    <n v="0"/>
    <n v="0"/>
    <n v="0"/>
    <s v=""/>
  </r>
  <r>
    <x v="34"/>
    <n v="10681"/>
    <n v="3.1153009606478657E-4"/>
    <n v="10644"/>
    <n v="0.9965359048778204"/>
    <n v="4"/>
    <n v="3.7449676996535904E-4"/>
    <n v="2"/>
    <n v="1.8724838498267952E-4"/>
    <d v="2021-08-13T23:27:22"/>
    <n v="31"/>
    <s v="DN"/>
    <n v="0"/>
    <n v="0"/>
    <n v="0"/>
    <s v=""/>
  </r>
  <r>
    <x v="35"/>
    <n v="10365"/>
    <n v="3.0231340190164902E-4"/>
    <n v="10270"/>
    <n v="0.99083453931500243"/>
    <n v="51"/>
    <n v="4.9204052098408106E-3"/>
    <n v="0"/>
    <n v="0"/>
    <d v="2021-08-13T23:27:22"/>
    <n v="44"/>
    <s v="LD"/>
    <n v="0"/>
    <n v="0"/>
    <n v="0"/>
    <s v=""/>
  </r>
  <r>
    <x v="36"/>
    <n v="7651"/>
    <n v="2.231548324119167E-4"/>
    <n v="7518"/>
    <n v="0.98261665141811527"/>
    <n v="129"/>
    <n v="1.6860541105737811E-2"/>
    <n v="4"/>
    <n v="5.2280747614690893E-4"/>
    <d v="2021-08-13T23:27:22"/>
    <n v="0"/>
    <s v="AN"/>
    <n v="0"/>
    <n v="0"/>
    <n v="0"/>
    <s v=""/>
  </r>
  <r>
    <x v="37"/>
    <n v="0"/>
    <n v="0"/>
    <n v="0"/>
    <e v="#DIV/0!"/>
    <n v="0"/>
    <e v="#DIV/0!"/>
    <n v="0"/>
    <e v="#DIV/0!"/>
    <d v="2021-08-13T23:27:22"/>
    <n v="0"/>
    <s v="UN"/>
    <n v="0"/>
    <n v="0"/>
    <n v="0"/>
    <s v="MoHFW website reports that these are the 'cases that are being reassigned to state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75320-F611-4962-B647-F9E68D14D5DC}"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41" firstHeaderRow="0" firstDataRow="1" firstDataCol="1"/>
  <pivotFields count="16">
    <pivotField axis="axisRow" showAll="0">
      <items count="39">
        <item x="36"/>
        <item x="5"/>
        <item x="30"/>
        <item x="17"/>
        <item x="15"/>
        <item x="29"/>
        <item x="10"/>
        <item x="34"/>
        <item x="8"/>
        <item x="23"/>
        <item x="12"/>
        <item x="14"/>
        <item x="22"/>
        <item x="21"/>
        <item x="19"/>
        <item x="3"/>
        <item x="2"/>
        <item x="33"/>
        <item x="35"/>
        <item x="13"/>
        <item x="1"/>
        <item x="25"/>
        <item x="28"/>
        <item x="26"/>
        <item x="32"/>
        <item x="9"/>
        <item x="24"/>
        <item x="18"/>
        <item x="11"/>
        <item x="31"/>
        <item x="37"/>
        <item x="4"/>
        <item x="16"/>
        <item h="1" x="0"/>
        <item x="27"/>
        <item x="6"/>
        <item x="20"/>
        <item x="7"/>
        <item t="default"/>
      </items>
    </pivotField>
    <pivotField dataField="1" showAll="0"/>
    <pivotField numFmtId="10" showAll="0"/>
    <pivotField dataField="1" showAll="0"/>
    <pivotField showAll="0"/>
    <pivotField showAll="0"/>
    <pivotField showAll="0"/>
    <pivotField showAll="0"/>
    <pivotField showAll="0"/>
    <pivotField numFmtId="22" showAll="0"/>
    <pivotField showAll="0"/>
    <pivotField showAll="0"/>
    <pivotField showAll="0"/>
    <pivotField showAll="0"/>
    <pivotField showAll="0"/>
    <pivotField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4"/>
    </i>
    <i>
      <x v="35"/>
    </i>
    <i>
      <x v="36"/>
    </i>
    <i>
      <x v="37"/>
    </i>
    <i t="grand">
      <x/>
    </i>
  </rowItems>
  <colFields count="1">
    <field x="-2"/>
  </colFields>
  <colItems count="2">
    <i>
      <x/>
    </i>
    <i i="1">
      <x v="1"/>
    </i>
  </colItems>
  <dataFields count="2">
    <dataField name="Sum of Confirmed" fld="1" baseField="0" baseItem="0"/>
    <dataField name="Sum of Recovered" fld="3"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refreshOnLoad="1" connectionId="1" xr16:uid="{3244EEFE-5FC2-4716-AB6F-CA13E0486853}" autoFormatId="16" applyNumberFormats="0" applyBorderFormats="0" applyFontFormats="0" applyPatternFormats="0" applyAlignmentFormats="0" applyWidthHeightFormats="0">
  <queryTableRefresh nextId="18">
    <queryTableFields count="16">
      <queryTableField id="1" name="State" tableColumnId="1"/>
      <queryTableField id="2" name="Confirmed" tableColumnId="2"/>
      <queryTableField id="17" dataBound="0" tableColumnId="18"/>
      <queryTableField id="3" name="Recovered" tableColumnId="3"/>
      <queryTableField id="14" dataBound="0" tableColumnId="15"/>
      <queryTableField id="4" name="Deaths" tableColumnId="4"/>
      <queryTableField id="15" dataBound="0" tableColumnId="16"/>
      <queryTableField id="5" name="Active" tableColumnId="5"/>
      <queryTableField id="16" dataBound="0" tableColumnId="17"/>
      <queryTableField id="6" name="Last_Updated_Time" tableColumnId="6"/>
      <queryTableField id="7" name="Migrated_Other" tableColumnId="7"/>
      <queryTableField id="8" name="State_code" tableColumnId="8"/>
      <queryTableField id="9" name="Delta_Confirmed" tableColumnId="9"/>
      <queryTableField id="10" name="Delta_Recovered" tableColumnId="10"/>
      <queryTableField id="11" name="Delta_Deaths" tableColumnId="11"/>
      <queryTableField id="12" name="State_Notes"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DBDD69-C55A-43A4-BD4A-1C94CCA44FA9}" name="state_wise" displayName="state_wise" ref="A1:P39" tableType="queryTable" totalsRowShown="0">
  <autoFilter ref="A1:P39" xr:uid="{5CDBDD69-C55A-43A4-BD4A-1C94CCA44FA9}"/>
  <sortState xmlns:xlrd2="http://schemas.microsoft.com/office/spreadsheetml/2017/richdata2" ref="A2:P39">
    <sortCondition descending="1" ref="B1:B39"/>
  </sortState>
  <tableColumns count="16">
    <tableColumn id="1" xr3:uid="{024C3EFA-F1E9-42C1-8312-FD6F10DC5988}" uniqueName="1" name="State" queryTableFieldId="1" dataDxfId="7"/>
    <tableColumn id="2" xr3:uid="{DE841906-3872-46CF-B043-DF72A6931777}" uniqueName="2" name="Confirmed" queryTableFieldId="2"/>
    <tableColumn id="18" xr3:uid="{536E7A0E-884D-4F78-AADE-76F5F26B4706}" uniqueName="18" name="Confirmed percentage" queryTableFieldId="17" dataDxfId="6">
      <calculatedColumnFormula>state_wise[[#This Row],[Confirmed]]/$B$2</calculatedColumnFormula>
    </tableColumn>
    <tableColumn id="3" xr3:uid="{F3F6642F-14B8-4D2C-9BC3-CB29B31609D6}" uniqueName="3" name="Recovered" queryTableFieldId="3"/>
    <tableColumn id="15" xr3:uid="{5D1EECD5-BE62-4553-9E3E-A05F1CB01BC9}" uniqueName="15" name="Recovery Percentage" queryTableFieldId="14" dataDxfId="5">
      <calculatedColumnFormula>state_wise[[#This Row],[Recovered]]/state_wise[[#This Row],[Confirmed]]</calculatedColumnFormula>
    </tableColumn>
    <tableColumn id="4" xr3:uid="{D6E49852-C265-4667-909C-631544D869AF}" uniqueName="4" name="Deaths" queryTableFieldId="4"/>
    <tableColumn id="16" xr3:uid="{133DF2C0-7D00-485B-9F38-770D7308941E}" uniqueName="16" name="Death Percentage" queryTableFieldId="15" dataDxfId="4">
      <calculatedColumnFormula>state_wise[[#This Row],[Deaths]]/state_wise[[#This Row],[Confirmed]]</calculatedColumnFormula>
    </tableColumn>
    <tableColumn id="5" xr3:uid="{5114BB08-C00B-4FAE-9BB0-4189B7FCBBF1}" uniqueName="5" name="Active" queryTableFieldId="5"/>
    <tableColumn id="17" xr3:uid="{751D8F83-A832-4E4B-A131-E6F40592DE26}" uniqueName="17" name="percentage Active" queryTableFieldId="16" dataDxfId="3">
      <calculatedColumnFormula>state_wise[[#This Row],[Active]]/state_wise[[#This Row],[Confirmed]]</calculatedColumnFormula>
    </tableColumn>
    <tableColumn id="6" xr3:uid="{CE83AF38-56DB-40FD-BD55-63D96333E6E1}" uniqueName="6" name="Last_Updated_Time" queryTableFieldId="6" dataDxfId="2"/>
    <tableColumn id="7" xr3:uid="{0640A094-C2E7-4D0D-93BB-526FD23E634D}" uniqueName="7" name="Migrated_Other" queryTableFieldId="7"/>
    <tableColumn id="8" xr3:uid="{DB865C8F-47EA-44FA-9D33-D455A5578BFA}" uniqueName="8" name="State_code" queryTableFieldId="8" dataDxfId="1"/>
    <tableColumn id="9" xr3:uid="{A62A0FDA-49D0-4627-B525-51FF64D0D2C4}" uniqueName="9" name="Delta_Confirmed" queryTableFieldId="9"/>
    <tableColumn id="10" xr3:uid="{C2CD7585-07EF-45C0-BFBB-9A7D7A9C7B0D}" uniqueName="10" name="Delta_Recovered" queryTableFieldId="10"/>
    <tableColumn id="11" xr3:uid="{06E65BF5-5D51-4F34-A63B-FD84802B720B}" uniqueName="11" name="Delta_Deaths" queryTableFieldId="11"/>
    <tableColumn id="12" xr3:uid="{52817BD4-22DC-484F-8EA0-D3D2563EAEDF}" uniqueName="12" name="State_Notes"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30FC-60F6-46FB-A0FE-61BF13DECDA7}">
  <dimension ref="C3:O19"/>
  <sheetViews>
    <sheetView workbookViewId="0">
      <selection activeCell="N10" sqref="N10"/>
    </sheetView>
  </sheetViews>
  <sheetFormatPr defaultRowHeight="20.399999999999999" x14ac:dyDescent="0.35"/>
  <cols>
    <col min="1" max="2" width="8.88671875" style="7"/>
    <col min="3" max="3" width="3.88671875" style="7" customWidth="1"/>
    <col min="4" max="4" width="9.44140625" style="7" customWidth="1"/>
    <col min="5" max="5" width="28" style="7" customWidth="1"/>
    <col min="6" max="6" width="3.88671875" style="7" customWidth="1"/>
    <col min="7" max="7" width="9.44140625" style="7" customWidth="1"/>
    <col min="8" max="8" width="28" style="7" customWidth="1"/>
    <col min="9" max="9" width="3.88671875" style="7" customWidth="1"/>
    <col min="10" max="10" width="9.44140625" style="7" customWidth="1"/>
    <col min="11" max="11" width="28" style="7" customWidth="1"/>
    <col min="12" max="12" width="3.88671875" style="7" customWidth="1"/>
    <col min="13" max="13" width="9.44140625" style="7" customWidth="1"/>
    <col min="14" max="14" width="28" style="7" customWidth="1"/>
    <col min="15" max="15" width="3.88671875" style="7" customWidth="1"/>
    <col min="16" max="16384" width="8.88671875" style="7"/>
  </cols>
  <sheetData>
    <row r="3" spans="3:15" ht="21" thickBot="1" x14ac:dyDescent="0.4"/>
    <row r="4" spans="3:15" ht="21" thickBot="1" x14ac:dyDescent="0.4">
      <c r="C4" s="8"/>
      <c r="D4" s="9"/>
      <c r="E4" s="9"/>
      <c r="F4" s="9"/>
      <c r="G4" s="9"/>
      <c r="H4" s="9"/>
      <c r="I4" s="9"/>
      <c r="J4" s="9"/>
      <c r="K4" s="9"/>
      <c r="L4" s="9"/>
      <c r="M4" s="9"/>
      <c r="N4" s="9"/>
      <c r="O4" s="10"/>
    </row>
    <row r="5" spans="3:15" ht="14.4" customHeight="1" x14ac:dyDescent="0.35">
      <c r="C5" s="11"/>
      <c r="D5" s="29" t="s">
        <v>113</v>
      </c>
      <c r="E5" s="30"/>
      <c r="F5" s="30"/>
      <c r="G5" s="30"/>
      <c r="H5" s="30"/>
      <c r="I5" s="30"/>
      <c r="J5" s="30"/>
      <c r="K5" s="30"/>
      <c r="L5" s="30"/>
      <c r="M5" s="30"/>
      <c r="N5" s="31"/>
      <c r="O5" s="12"/>
    </row>
    <row r="6" spans="3:15" ht="14.4" customHeight="1" thickBot="1" x14ac:dyDescent="0.4">
      <c r="C6" s="11"/>
      <c r="D6" s="32"/>
      <c r="E6" s="33"/>
      <c r="F6" s="33"/>
      <c r="G6" s="33"/>
      <c r="H6" s="33"/>
      <c r="I6" s="33"/>
      <c r="J6" s="33"/>
      <c r="K6" s="33"/>
      <c r="L6" s="33"/>
      <c r="M6" s="33"/>
      <c r="N6" s="34"/>
      <c r="O6" s="12"/>
    </row>
    <row r="7" spans="3:15" ht="21" thickBot="1" x14ac:dyDescent="0.4">
      <c r="C7" s="11"/>
      <c r="D7" s="13"/>
      <c r="E7" s="13"/>
      <c r="F7" s="13"/>
      <c r="G7" s="13"/>
      <c r="H7" s="13"/>
      <c r="I7" s="13"/>
      <c r="J7" s="13"/>
      <c r="K7" s="13"/>
      <c r="L7" s="13"/>
      <c r="M7" s="13"/>
      <c r="N7" s="13"/>
      <c r="O7" s="12"/>
    </row>
    <row r="8" spans="3:15" ht="21" customHeight="1" x14ac:dyDescent="0.35">
      <c r="C8" s="11"/>
      <c r="D8" s="27" t="s">
        <v>107</v>
      </c>
      <c r="E8" s="28"/>
      <c r="F8" s="13"/>
      <c r="G8" s="27" t="s">
        <v>108</v>
      </c>
      <c r="H8" s="28"/>
      <c r="I8" s="13"/>
      <c r="J8" s="27" t="s">
        <v>109</v>
      </c>
      <c r="K8" s="28"/>
      <c r="L8" s="13"/>
      <c r="M8" s="27" t="s">
        <v>125</v>
      </c>
      <c r="N8" s="28"/>
      <c r="O8" s="12"/>
    </row>
    <row r="9" spans="3:15" x14ac:dyDescent="0.35">
      <c r="C9" s="11"/>
      <c r="D9" s="14" t="s">
        <v>114</v>
      </c>
      <c r="E9" s="15">
        <f>MAX(state_wise[Confirmed])</f>
        <v>34285612</v>
      </c>
      <c r="F9" s="13"/>
      <c r="G9" s="14" t="s">
        <v>114</v>
      </c>
      <c r="H9" s="15">
        <f>MAX(state_wise[Active])</f>
        <v>152606</v>
      </c>
      <c r="I9" s="13"/>
      <c r="J9" s="14" t="s">
        <v>114</v>
      </c>
      <c r="K9" s="15">
        <f>MAX(state_wise[Recovered])</f>
        <v>33661339</v>
      </c>
      <c r="L9" s="13"/>
      <c r="M9" s="14" t="s">
        <v>114</v>
      </c>
      <c r="N9" s="15">
        <f>MAX(state_wise[Deaths])</f>
        <v>458470</v>
      </c>
      <c r="O9" s="12"/>
    </row>
    <row r="10" spans="3:15" ht="21" thickBot="1" x14ac:dyDescent="0.4">
      <c r="C10" s="11"/>
      <c r="D10" s="4" t="s">
        <v>115</v>
      </c>
      <c r="E10" s="16">
        <f>INDEX(state_wise[Confirmed percentage],MATCH('Live DashBoard'!E9,state_wise[Confirmed],0))</f>
        <v>1</v>
      </c>
      <c r="F10" s="13"/>
      <c r="G10" s="4" t="s">
        <v>115</v>
      </c>
      <c r="H10" s="16">
        <f>INDEX(state_wise!I2:I38,MATCH('Live DashBoard'!H9,state_wise[Active],0))</f>
        <v>4.4510216122144765E-3</v>
      </c>
      <c r="I10" s="13"/>
      <c r="J10" s="4" t="s">
        <v>115</v>
      </c>
      <c r="K10" s="16">
        <f>INDEX(state_wise!E2:E38,MATCH('Live DashBoard'!K9,state_wise!D2:D38,0))</f>
        <v>0.98179198317941652</v>
      </c>
      <c r="L10" s="13"/>
      <c r="M10" s="4" t="s">
        <v>115</v>
      </c>
      <c r="N10" s="16">
        <f>INDEX(state_wise!G2:G38,MATCH('Live DashBoard'!N9,state_wise!F2:F38,0))</f>
        <v>1.337208156004332E-2</v>
      </c>
      <c r="O10" s="12"/>
    </row>
    <row r="11" spans="3:15" ht="21" thickBot="1" x14ac:dyDescent="0.4">
      <c r="C11" s="11"/>
      <c r="D11" s="13"/>
      <c r="E11" s="17"/>
      <c r="F11" s="13"/>
      <c r="G11" s="13"/>
      <c r="H11" s="13"/>
      <c r="I11" s="13"/>
      <c r="J11" s="13"/>
      <c r="K11" s="13"/>
      <c r="L11" s="13"/>
      <c r="M11" s="13"/>
      <c r="N11" s="13"/>
      <c r="O11" s="12"/>
    </row>
    <row r="12" spans="3:15" ht="21" customHeight="1" x14ac:dyDescent="0.35">
      <c r="C12" s="11"/>
      <c r="D12" s="27" t="s">
        <v>110</v>
      </c>
      <c r="E12" s="28"/>
      <c r="F12" s="13"/>
      <c r="G12" s="27" t="s">
        <v>117</v>
      </c>
      <c r="H12" s="28"/>
      <c r="I12" s="13"/>
      <c r="J12" s="27" t="s">
        <v>118</v>
      </c>
      <c r="K12" s="28"/>
      <c r="L12" s="13"/>
      <c r="M12" s="27" t="s">
        <v>111</v>
      </c>
      <c r="N12" s="28"/>
      <c r="O12" s="12"/>
    </row>
    <row r="13" spans="3:15" x14ac:dyDescent="0.35">
      <c r="C13" s="11"/>
      <c r="D13" s="14" t="s">
        <v>114</v>
      </c>
      <c r="E13" s="15">
        <f>MAX(state_wise!B3:B38)</f>
        <v>6611078</v>
      </c>
      <c r="F13" s="13"/>
      <c r="G13" s="14" t="s">
        <v>114</v>
      </c>
      <c r="H13" s="15">
        <f>MAX(state_wise!H3:H38)</f>
        <v>79266</v>
      </c>
      <c r="I13" s="13"/>
      <c r="J13" s="14" t="s">
        <v>114</v>
      </c>
      <c r="K13" s="15">
        <f>MAX(state_wise!D3:D39)</f>
        <v>6450585</v>
      </c>
      <c r="L13" s="13"/>
      <c r="M13" s="14" t="s">
        <v>114</v>
      </c>
      <c r="N13" s="15">
        <f>MAX(state_wise!F3:F39)</f>
        <v>140216</v>
      </c>
      <c r="O13" s="12"/>
    </row>
    <row r="14" spans="3:15" ht="21" thickBot="1" x14ac:dyDescent="0.4">
      <c r="C14" s="11"/>
      <c r="D14" s="4" t="s">
        <v>116</v>
      </c>
      <c r="E14" s="18" t="str">
        <f>INDEX(state_wise!A3:A38,MATCH('Live DashBoard'!E13,state_wise!B3:B38,0))</f>
        <v>Maharashtra</v>
      </c>
      <c r="F14" s="13"/>
      <c r="G14" s="4" t="s">
        <v>116</v>
      </c>
      <c r="H14" s="18" t="str">
        <f>INDEX(state_wise!A3:A38,MATCH('Live DashBoard'!H13,state_wise!H3:H38,0))</f>
        <v>Kerala</v>
      </c>
      <c r="I14" s="13"/>
      <c r="J14" s="4" t="s">
        <v>116</v>
      </c>
      <c r="K14" s="18" t="str">
        <f>INDEX(state_wise!A3:A38,MATCH('Live DashBoard'!K13,state_wise!D3:D38,0))</f>
        <v>Maharashtra</v>
      </c>
      <c r="L14" s="13"/>
      <c r="M14" s="4" t="s">
        <v>116</v>
      </c>
      <c r="N14" s="18" t="str">
        <f>INDEX(state_wise!A3:A39,MATCH('Live DashBoard'!N13,state_wise!F3:F39,0))</f>
        <v>Maharashtra</v>
      </c>
      <c r="O14" s="12"/>
    </row>
    <row r="15" spans="3:15" ht="21" thickBot="1" x14ac:dyDescent="0.4">
      <c r="C15" s="11"/>
      <c r="D15" s="13"/>
      <c r="E15" s="13"/>
      <c r="F15" s="13"/>
      <c r="G15" s="13"/>
      <c r="H15" s="13"/>
      <c r="I15" s="13"/>
      <c r="J15" s="13"/>
      <c r="K15" s="13"/>
      <c r="L15" s="13"/>
      <c r="M15" s="13"/>
      <c r="N15" s="13"/>
      <c r="O15" s="12"/>
    </row>
    <row r="16" spans="3:15" ht="21" customHeight="1" x14ac:dyDescent="0.35">
      <c r="C16" s="11"/>
      <c r="D16" s="27" t="s">
        <v>112</v>
      </c>
      <c r="E16" s="28"/>
      <c r="F16" s="13"/>
      <c r="G16" s="27" t="s">
        <v>119</v>
      </c>
      <c r="H16" s="28"/>
      <c r="I16" s="13"/>
      <c r="J16" s="27" t="s">
        <v>120</v>
      </c>
      <c r="K16" s="28"/>
      <c r="L16" s="13"/>
      <c r="M16" s="27" t="s">
        <v>124</v>
      </c>
      <c r="N16" s="28"/>
      <c r="O16" s="12"/>
    </row>
    <row r="17" spans="3:15" x14ac:dyDescent="0.35">
      <c r="C17" s="11"/>
      <c r="D17" s="14" t="s">
        <v>114</v>
      </c>
      <c r="E17" s="15">
        <f>MIN(state_wise!B3:B38)</f>
        <v>7651</v>
      </c>
      <c r="F17" s="13"/>
      <c r="G17" s="14" t="s">
        <v>114</v>
      </c>
      <c r="H17" s="19">
        <f>MIN(state_wise!H3:H36)</f>
        <v>2</v>
      </c>
      <c r="I17" s="13"/>
      <c r="J17" s="14" t="s">
        <v>114</v>
      </c>
      <c r="K17" s="15">
        <f>MIN(state_wise!D3:D38)</f>
        <v>7518</v>
      </c>
      <c r="L17" s="13"/>
      <c r="M17" s="14" t="s">
        <v>114</v>
      </c>
      <c r="N17" s="24">
        <f>MIN(state_wise!F3:F38)</f>
        <v>4</v>
      </c>
      <c r="O17" s="12"/>
    </row>
    <row r="18" spans="3:15" ht="61.8" thickBot="1" x14ac:dyDescent="0.4">
      <c r="C18" s="11"/>
      <c r="D18" s="4" t="s">
        <v>116</v>
      </c>
      <c r="E18" s="6" t="str">
        <f>INDEX(state_wise!A3:A39,MATCH('Live DashBoard'!E17,state_wise!B3:B39,0))</f>
        <v>Andaman and Nicobar Islands</v>
      </c>
      <c r="F18" s="20"/>
      <c r="G18" s="4" t="s">
        <v>116</v>
      </c>
      <c r="H18" s="6" t="str">
        <f>INDEX(state_wise!A3:A38,MATCH('Live DashBoard'!H17,state_wise!H3:H39,0))</f>
        <v>Dadra and Nagar Haveli and Daman and Diu</v>
      </c>
      <c r="I18" s="13"/>
      <c r="J18" s="4" t="s">
        <v>116</v>
      </c>
      <c r="K18" s="6" t="str">
        <f>INDEX(state_wise!A3:A38,MATCH('Live DashBoard'!K17,state_wise!D3:D38,0))</f>
        <v>Andaman and Nicobar Islands</v>
      </c>
      <c r="L18" s="13"/>
      <c r="M18" s="4" t="s">
        <v>116</v>
      </c>
      <c r="N18" s="6" t="str">
        <f>INDEX(state_wise!A3:A38,MATCH('Live DashBoard'!N17,state_wise!F3:F38,0))</f>
        <v>Dadra and Nagar Haveli and Daman and Diu</v>
      </c>
      <c r="O18" s="12"/>
    </row>
    <row r="19" spans="3:15" ht="21" thickBot="1" x14ac:dyDescent="0.4">
      <c r="C19" s="21"/>
      <c r="D19" s="22"/>
      <c r="E19" s="22"/>
      <c r="F19" s="22"/>
      <c r="G19" s="22"/>
      <c r="H19" s="22"/>
      <c r="I19" s="22"/>
      <c r="J19" s="22"/>
      <c r="K19" s="22"/>
      <c r="L19" s="22"/>
      <c r="M19" s="22"/>
      <c r="N19" s="22"/>
      <c r="O19" s="23"/>
    </row>
  </sheetData>
  <mergeCells count="13">
    <mergeCell ref="D16:E16"/>
    <mergeCell ref="G16:H16"/>
    <mergeCell ref="J16:K16"/>
    <mergeCell ref="M16:N16"/>
    <mergeCell ref="D5:N6"/>
    <mergeCell ref="D8:E8"/>
    <mergeCell ref="G8:H8"/>
    <mergeCell ref="J8:K8"/>
    <mergeCell ref="M8:N8"/>
    <mergeCell ref="D12:E12"/>
    <mergeCell ref="G12:H12"/>
    <mergeCell ref="J12:K12"/>
    <mergeCell ref="M12:N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F1B89-E993-4868-AEFE-7929CA8FE58D}">
  <dimension ref="A3:C41"/>
  <sheetViews>
    <sheetView workbookViewId="0">
      <selection activeCell="H28" sqref="H28"/>
    </sheetView>
  </sheetViews>
  <sheetFormatPr defaultRowHeight="14.4" x14ac:dyDescent="0.3"/>
  <cols>
    <col min="1" max="1" width="37" bestFit="1" customWidth="1"/>
    <col min="2" max="3" width="16.44140625" bestFit="1" customWidth="1"/>
    <col min="4" max="4" width="13.33203125" bestFit="1" customWidth="1"/>
    <col min="5" max="5" width="12.6640625" bestFit="1" customWidth="1"/>
  </cols>
  <sheetData>
    <row r="3" spans="1:3" x14ac:dyDescent="0.3">
      <c r="A3" s="25" t="s">
        <v>121</v>
      </c>
      <c r="B3" t="s">
        <v>123</v>
      </c>
      <c r="C3" t="s">
        <v>126</v>
      </c>
    </row>
    <row r="4" spans="1:3" x14ac:dyDescent="0.3">
      <c r="A4" s="26" t="s">
        <v>17</v>
      </c>
      <c r="B4" s="1">
        <v>7651</v>
      </c>
      <c r="C4" s="1">
        <v>7518</v>
      </c>
    </row>
    <row r="5" spans="1:3" x14ac:dyDescent="0.3">
      <c r="A5" s="26" t="s">
        <v>13</v>
      </c>
      <c r="B5" s="1">
        <v>2066450</v>
      </c>
      <c r="C5" s="1">
        <v>2047722</v>
      </c>
    </row>
    <row r="6" spans="1:3" x14ac:dyDescent="0.3">
      <c r="A6" s="26" t="s">
        <v>27</v>
      </c>
      <c r="B6" s="1">
        <v>55155</v>
      </c>
      <c r="C6" s="1">
        <v>54774</v>
      </c>
    </row>
    <row r="7" spans="1:3" x14ac:dyDescent="0.3">
      <c r="A7" s="26" t="s">
        <v>28</v>
      </c>
      <c r="B7" s="1">
        <v>610645</v>
      </c>
      <c r="C7" s="1">
        <v>600974</v>
      </c>
    </row>
    <row r="8" spans="1:3" x14ac:dyDescent="0.3">
      <c r="A8" s="26" t="s">
        <v>15</v>
      </c>
      <c r="B8" s="1">
        <v>726098</v>
      </c>
      <c r="C8" s="1">
        <v>716390</v>
      </c>
    </row>
    <row r="9" spans="1:3" x14ac:dyDescent="0.3">
      <c r="A9" s="26" t="s">
        <v>18</v>
      </c>
      <c r="B9" s="1">
        <v>65351</v>
      </c>
      <c r="C9" s="1">
        <v>64495</v>
      </c>
    </row>
    <row r="10" spans="1:3" x14ac:dyDescent="0.3">
      <c r="A10" s="26" t="s">
        <v>19</v>
      </c>
      <c r="B10" s="1">
        <v>1006052</v>
      </c>
      <c r="C10" s="1">
        <v>992159</v>
      </c>
    </row>
    <row r="11" spans="1:3" x14ac:dyDescent="0.3">
      <c r="A11" s="26" t="s">
        <v>35</v>
      </c>
      <c r="B11" s="1">
        <v>10681</v>
      </c>
      <c r="C11" s="1">
        <v>10644</v>
      </c>
    </row>
    <row r="12" spans="1:3" x14ac:dyDescent="0.3">
      <c r="A12" s="26" t="s">
        <v>3</v>
      </c>
      <c r="B12" s="1">
        <v>1439870</v>
      </c>
      <c r="C12" s="1">
        <v>1414431</v>
      </c>
    </row>
    <row r="13" spans="1:3" x14ac:dyDescent="0.3">
      <c r="A13" s="26" t="s">
        <v>21</v>
      </c>
      <c r="B13" s="1">
        <v>178108</v>
      </c>
      <c r="C13" s="1">
        <v>174392</v>
      </c>
    </row>
    <row r="14" spans="1:3" x14ac:dyDescent="0.3">
      <c r="A14" s="26" t="s">
        <v>6</v>
      </c>
      <c r="B14" s="1">
        <v>826577</v>
      </c>
      <c r="C14" s="1">
        <v>816283</v>
      </c>
    </row>
    <row r="15" spans="1:3" x14ac:dyDescent="0.3">
      <c r="A15" s="26" t="s">
        <v>12</v>
      </c>
      <c r="B15" s="1">
        <v>771252</v>
      </c>
      <c r="C15" s="1">
        <v>761068</v>
      </c>
    </row>
    <row r="16" spans="1:3" x14ac:dyDescent="0.3">
      <c r="A16" s="26" t="s">
        <v>22</v>
      </c>
      <c r="B16" s="1">
        <v>224106</v>
      </c>
      <c r="C16" s="1">
        <v>218410</v>
      </c>
    </row>
    <row r="17" spans="1:3" x14ac:dyDescent="0.3">
      <c r="A17" s="26" t="s">
        <v>10</v>
      </c>
      <c r="B17" s="1">
        <v>332249</v>
      </c>
      <c r="C17" s="1">
        <v>326915</v>
      </c>
    </row>
    <row r="18" spans="1:3" x14ac:dyDescent="0.3">
      <c r="A18" s="26" t="s">
        <v>29</v>
      </c>
      <c r="B18" s="1">
        <v>348764</v>
      </c>
      <c r="C18" s="1">
        <v>343518</v>
      </c>
    </row>
    <row r="19" spans="1:3" x14ac:dyDescent="0.3">
      <c r="A19" s="26" t="s">
        <v>2</v>
      </c>
      <c r="B19" s="1">
        <v>2988333</v>
      </c>
      <c r="C19" s="1">
        <v>2941578</v>
      </c>
    </row>
    <row r="20" spans="1:3" x14ac:dyDescent="0.3">
      <c r="A20" s="26" t="s">
        <v>1</v>
      </c>
      <c r="B20" s="1">
        <v>4968657</v>
      </c>
      <c r="C20" s="1">
        <v>4857181</v>
      </c>
    </row>
    <row r="21" spans="1:3" x14ac:dyDescent="0.3">
      <c r="A21" s="26" t="s">
        <v>16</v>
      </c>
      <c r="B21" s="1">
        <v>20962</v>
      </c>
      <c r="C21" s="1">
        <v>20687</v>
      </c>
    </row>
    <row r="22" spans="1:3" x14ac:dyDescent="0.3">
      <c r="A22" s="26" t="s">
        <v>30</v>
      </c>
      <c r="B22" s="1">
        <v>10365</v>
      </c>
      <c r="C22" s="1">
        <v>10270</v>
      </c>
    </row>
    <row r="23" spans="1:3" x14ac:dyDescent="0.3">
      <c r="A23" s="26" t="s">
        <v>9</v>
      </c>
      <c r="B23" s="1">
        <v>792854</v>
      </c>
      <c r="C23" s="1">
        <v>782215</v>
      </c>
    </row>
    <row r="24" spans="1:3" x14ac:dyDescent="0.3">
      <c r="A24" s="26" t="s">
        <v>0</v>
      </c>
      <c r="B24" s="1">
        <v>6611078</v>
      </c>
      <c r="C24" s="1">
        <v>6450585</v>
      </c>
    </row>
    <row r="25" spans="1:3" x14ac:dyDescent="0.3">
      <c r="A25" s="26" t="s">
        <v>24</v>
      </c>
      <c r="B25" s="1">
        <v>123731</v>
      </c>
      <c r="C25" s="1">
        <v>121102</v>
      </c>
    </row>
    <row r="26" spans="1:3" x14ac:dyDescent="0.3">
      <c r="A26" s="26" t="s">
        <v>31</v>
      </c>
      <c r="B26" s="1">
        <v>83627</v>
      </c>
      <c r="C26" s="1">
        <v>81746</v>
      </c>
    </row>
    <row r="27" spans="1:3" x14ac:dyDescent="0.3">
      <c r="A27" s="26" t="s">
        <v>25</v>
      </c>
      <c r="B27" s="1">
        <v>121359</v>
      </c>
      <c r="C27" s="1">
        <v>114612</v>
      </c>
    </row>
    <row r="28" spans="1:3" x14ac:dyDescent="0.3">
      <c r="A28" s="26" t="s">
        <v>32</v>
      </c>
      <c r="B28" s="1">
        <v>31842</v>
      </c>
      <c r="C28" s="1">
        <v>29904</v>
      </c>
    </row>
    <row r="29" spans="1:3" x14ac:dyDescent="0.3">
      <c r="A29" s="26" t="s">
        <v>23</v>
      </c>
      <c r="B29" s="1">
        <v>1041457</v>
      </c>
      <c r="C29" s="1">
        <v>1029147</v>
      </c>
    </row>
    <row r="30" spans="1:3" x14ac:dyDescent="0.3">
      <c r="A30" s="26" t="s">
        <v>26</v>
      </c>
      <c r="B30" s="1">
        <v>128013</v>
      </c>
      <c r="C30" s="1">
        <v>125726</v>
      </c>
    </row>
    <row r="31" spans="1:3" x14ac:dyDescent="0.3">
      <c r="A31" s="26" t="s">
        <v>11</v>
      </c>
      <c r="B31" s="1">
        <v>602401</v>
      </c>
      <c r="C31" s="1">
        <v>585591</v>
      </c>
    </row>
    <row r="32" spans="1:3" x14ac:dyDescent="0.3">
      <c r="A32" s="26" t="s">
        <v>7</v>
      </c>
      <c r="B32" s="1">
        <v>954429</v>
      </c>
      <c r="C32" s="1">
        <v>945443</v>
      </c>
    </row>
    <row r="33" spans="1:3" x14ac:dyDescent="0.3">
      <c r="A33" s="26" t="s">
        <v>33</v>
      </c>
      <c r="B33" s="1">
        <v>31979</v>
      </c>
      <c r="C33" s="1">
        <v>31063</v>
      </c>
    </row>
    <row r="34" spans="1:3" x14ac:dyDescent="0.3">
      <c r="A34" s="26" t="s">
        <v>36</v>
      </c>
      <c r="B34" s="1">
        <v>0</v>
      </c>
      <c r="C34" s="1">
        <v>0</v>
      </c>
    </row>
    <row r="35" spans="1:3" x14ac:dyDescent="0.3">
      <c r="A35" s="26" t="s">
        <v>8</v>
      </c>
      <c r="B35" s="1">
        <v>2702623</v>
      </c>
      <c r="C35" s="1">
        <v>2655015</v>
      </c>
    </row>
    <row r="36" spans="1:3" x14ac:dyDescent="0.3">
      <c r="A36" s="26" t="s">
        <v>5</v>
      </c>
      <c r="B36" s="1">
        <v>671463</v>
      </c>
      <c r="C36" s="1">
        <v>663498</v>
      </c>
    </row>
    <row r="37" spans="1:3" x14ac:dyDescent="0.3">
      <c r="A37" s="26" t="s">
        <v>34</v>
      </c>
      <c r="B37" s="1">
        <v>84468</v>
      </c>
      <c r="C37" s="1">
        <v>83466</v>
      </c>
    </row>
    <row r="38" spans="1:3" x14ac:dyDescent="0.3">
      <c r="A38" s="26" t="s">
        <v>4</v>
      </c>
      <c r="B38" s="1">
        <v>1710158</v>
      </c>
      <c r="C38" s="1">
        <v>1687151</v>
      </c>
    </row>
    <row r="39" spans="1:3" x14ac:dyDescent="0.3">
      <c r="A39" s="26" t="s">
        <v>20</v>
      </c>
      <c r="B39" s="1">
        <v>343896</v>
      </c>
      <c r="C39" s="1">
        <v>330195</v>
      </c>
    </row>
    <row r="40" spans="1:3" x14ac:dyDescent="0.3">
      <c r="A40" s="26" t="s">
        <v>14</v>
      </c>
      <c r="B40" s="1">
        <v>1592908</v>
      </c>
      <c r="C40" s="1">
        <v>1565471</v>
      </c>
    </row>
    <row r="41" spans="1:3" x14ac:dyDescent="0.3">
      <c r="A41" s="26" t="s">
        <v>122</v>
      </c>
      <c r="B41" s="1">
        <v>34285612</v>
      </c>
      <c r="C41" s="1">
        <v>33661339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3CD30-0CD2-44ED-987F-69DF1CE14833}">
  <dimension ref="A1:P40"/>
  <sheetViews>
    <sheetView tabSelected="1" zoomScaleNormal="100" workbookViewId="0">
      <selection activeCell="A12" sqref="A12"/>
    </sheetView>
  </sheetViews>
  <sheetFormatPr defaultRowHeight="14.4" x14ac:dyDescent="0.3"/>
  <cols>
    <col min="1" max="1" width="37" bestFit="1" customWidth="1"/>
    <col min="2" max="2" width="12.109375" bestFit="1" customWidth="1"/>
    <col min="3" max="3" width="21.88671875" bestFit="1" customWidth="1"/>
    <col min="4" max="4" width="12.109375" bestFit="1" customWidth="1"/>
    <col min="5" max="5" width="21.109375" bestFit="1" customWidth="1"/>
    <col min="6" max="6" width="9" bestFit="1" customWidth="1"/>
    <col min="7" max="7" width="18.21875" bestFit="1" customWidth="1"/>
    <col min="8" max="8" width="8.44140625" bestFit="1" customWidth="1"/>
    <col min="9" max="9" width="18.44140625" bestFit="1" customWidth="1"/>
    <col min="10" max="10" width="20.21875" bestFit="1" customWidth="1"/>
    <col min="11" max="11" width="16.77734375" bestFit="1" customWidth="1"/>
    <col min="12" max="12" width="12.6640625" bestFit="1" customWidth="1"/>
    <col min="13" max="14" width="17.5546875" bestFit="1" customWidth="1"/>
    <col min="15" max="15" width="14.33203125" bestFit="1" customWidth="1"/>
    <col min="16" max="16" width="80.88671875" bestFit="1" customWidth="1"/>
  </cols>
  <sheetData>
    <row r="1" spans="1:16" x14ac:dyDescent="0.3">
      <c r="A1" t="s">
        <v>106</v>
      </c>
      <c r="B1" t="s">
        <v>37</v>
      </c>
      <c r="C1" t="s">
        <v>105</v>
      </c>
      <c r="D1" t="s">
        <v>38</v>
      </c>
      <c r="E1" t="s">
        <v>102</v>
      </c>
      <c r="F1" t="s">
        <v>39</v>
      </c>
      <c r="G1" t="s">
        <v>103</v>
      </c>
      <c r="H1" t="s">
        <v>40</v>
      </c>
      <c r="I1" t="s">
        <v>104</v>
      </c>
      <c r="J1" t="s">
        <v>41</v>
      </c>
      <c r="K1" t="s">
        <v>42</v>
      </c>
      <c r="L1" t="s">
        <v>43</v>
      </c>
      <c r="M1" t="s">
        <v>44</v>
      </c>
      <c r="N1" t="s">
        <v>45</v>
      </c>
      <c r="O1" t="s">
        <v>46</v>
      </c>
      <c r="P1" t="s">
        <v>47</v>
      </c>
    </row>
    <row r="2" spans="1:16" x14ac:dyDescent="0.3">
      <c r="A2" s="1" t="s">
        <v>48</v>
      </c>
      <c r="B2">
        <v>34285612</v>
      </c>
      <c r="C2" s="3">
        <f>state_wise[[#This Row],[Confirmed]]/$B$2</f>
        <v>1</v>
      </c>
      <c r="D2">
        <v>33661339</v>
      </c>
      <c r="E2" s="3">
        <f>state_wise[[#This Row],[Recovered]]/state_wise[[#This Row],[Confirmed]]</f>
        <v>0.98179198317941652</v>
      </c>
      <c r="F2">
        <v>458470</v>
      </c>
      <c r="G2" s="3">
        <f>state_wise[[#This Row],[Deaths]]/state_wise[[#This Row],[Confirmed]]</f>
        <v>1.337208156004332E-2</v>
      </c>
      <c r="H2">
        <v>152606</v>
      </c>
      <c r="I2" s="3">
        <f>state_wise[[#This Row],[Active]]/state_wise[[#This Row],[Confirmed]]</f>
        <v>4.4510216122144765E-3</v>
      </c>
      <c r="J2" s="2">
        <v>44421.977337962962</v>
      </c>
      <c r="K2">
        <v>13197</v>
      </c>
      <c r="L2" s="1" t="s">
        <v>49</v>
      </c>
      <c r="M2">
        <v>0</v>
      </c>
      <c r="N2">
        <v>0</v>
      </c>
      <c r="O2">
        <v>0</v>
      </c>
      <c r="P2" s="1" t="s">
        <v>50</v>
      </c>
    </row>
    <row r="3" spans="1:16" x14ac:dyDescent="0.3">
      <c r="A3" s="1" t="s">
        <v>0</v>
      </c>
      <c r="B3">
        <v>6611078</v>
      </c>
      <c r="C3" s="3">
        <f>state_wise[[#This Row],[Confirmed]]/$B$2</f>
        <v>0.19282368359065605</v>
      </c>
      <c r="D3">
        <v>6450585</v>
      </c>
      <c r="E3" s="3">
        <f>state_wise[[#This Row],[Recovered]]/state_wise[[#This Row],[Confirmed]]</f>
        <v>0.97572362631328813</v>
      </c>
      <c r="F3">
        <v>140216</v>
      </c>
      <c r="G3" s="3">
        <f>state_wise[[#This Row],[Deaths]]/state_wise[[#This Row],[Confirmed]]</f>
        <v>2.1209249081617251E-2</v>
      </c>
      <c r="H3">
        <v>16658</v>
      </c>
      <c r="I3" s="3">
        <f>state_wise[[#This Row],[Active]]/state_wise[[#This Row],[Confirmed]]</f>
        <v>2.5197100987161248E-3</v>
      </c>
      <c r="J3" s="2">
        <v>44421.977337962962</v>
      </c>
      <c r="K3">
        <v>3619</v>
      </c>
      <c r="L3" s="1" t="s">
        <v>76</v>
      </c>
      <c r="M3">
        <v>0</v>
      </c>
      <c r="N3">
        <v>0</v>
      </c>
      <c r="O3">
        <v>0</v>
      </c>
      <c r="P3" s="1" t="s">
        <v>77</v>
      </c>
    </row>
    <row r="4" spans="1:16" x14ac:dyDescent="0.3">
      <c r="A4" s="1" t="s">
        <v>1</v>
      </c>
      <c r="B4">
        <v>4968657</v>
      </c>
      <c r="C4" s="3">
        <f>state_wise[[#This Row],[Confirmed]]/$B$2</f>
        <v>0.14491959484345796</v>
      </c>
      <c r="D4">
        <v>4857181</v>
      </c>
      <c r="E4" s="3">
        <f>state_wise[[#This Row],[Recovered]]/state_wise[[#This Row],[Confirmed]]</f>
        <v>0.97756415868513358</v>
      </c>
      <c r="F4">
        <v>31681</v>
      </c>
      <c r="G4" s="3">
        <f>state_wise[[#This Row],[Deaths]]/state_wise[[#This Row],[Confirmed]]</f>
        <v>6.3761696571125763E-3</v>
      </c>
      <c r="H4">
        <v>79266</v>
      </c>
      <c r="I4" s="3">
        <f>state_wise[[#This Row],[Active]]/state_wise[[#This Row],[Confirmed]]</f>
        <v>1.5953204256200417E-2</v>
      </c>
      <c r="J4" s="2">
        <v>44421.977337962962</v>
      </c>
      <c r="K4">
        <v>529</v>
      </c>
      <c r="L4" s="1" t="s">
        <v>71</v>
      </c>
      <c r="M4">
        <v>0</v>
      </c>
      <c r="N4">
        <v>0</v>
      </c>
      <c r="O4">
        <v>0</v>
      </c>
      <c r="P4" s="1" t="s">
        <v>50</v>
      </c>
    </row>
    <row r="5" spans="1:16" x14ac:dyDescent="0.3">
      <c r="A5" s="1" t="s">
        <v>2</v>
      </c>
      <c r="B5">
        <v>2988333</v>
      </c>
      <c r="C5" s="3">
        <f>state_wise[[#This Row],[Confirmed]]/$B$2</f>
        <v>8.715997252725137E-2</v>
      </c>
      <c r="D5">
        <v>2941578</v>
      </c>
      <c r="E5" s="3">
        <f>state_wise[[#This Row],[Recovered]]/state_wise[[#This Row],[Confirmed]]</f>
        <v>0.98435415330219223</v>
      </c>
      <c r="F5">
        <v>38082</v>
      </c>
      <c r="G5" s="3">
        <f>state_wise[[#This Row],[Deaths]]/state_wise[[#This Row],[Confirmed]]</f>
        <v>1.2743559703687641E-2</v>
      </c>
      <c r="H5">
        <v>8644</v>
      </c>
      <c r="I5" s="3">
        <f>state_wise[[#This Row],[Active]]/state_wise[[#This Row],[Confirmed]]</f>
        <v>2.8925825870142318E-3</v>
      </c>
      <c r="J5" s="2">
        <v>44421.977337962962</v>
      </c>
      <c r="K5">
        <v>29</v>
      </c>
      <c r="L5" s="1" t="s">
        <v>70</v>
      </c>
      <c r="M5">
        <v>0</v>
      </c>
      <c r="N5">
        <v>0</v>
      </c>
      <c r="O5">
        <v>0</v>
      </c>
      <c r="P5" s="1" t="s">
        <v>50</v>
      </c>
    </row>
    <row r="6" spans="1:16" x14ac:dyDescent="0.3">
      <c r="A6" s="1" t="s">
        <v>8</v>
      </c>
      <c r="B6">
        <v>2702623</v>
      </c>
      <c r="C6" s="3">
        <f>state_wise[[#This Row],[Confirmed]]/$B$2</f>
        <v>7.8826739333105675E-2</v>
      </c>
      <c r="D6">
        <v>2655015</v>
      </c>
      <c r="E6" s="3">
        <f>state_wise[[#This Row],[Recovered]]/state_wise[[#This Row],[Confirmed]]</f>
        <v>0.98238452051951008</v>
      </c>
      <c r="F6">
        <v>36116</v>
      </c>
      <c r="G6" s="3">
        <f>state_wise[[#This Row],[Deaths]]/state_wise[[#This Row],[Confirmed]]</f>
        <v>1.3363314084132341E-2</v>
      </c>
      <c r="H6">
        <v>11492</v>
      </c>
      <c r="I6" s="3">
        <f>state_wise[[#This Row],[Active]]/state_wise[[#This Row],[Confirmed]]</f>
        <v>4.2521653963575384E-3</v>
      </c>
      <c r="J6" s="2">
        <v>44421.977337962962</v>
      </c>
      <c r="K6">
        <v>0</v>
      </c>
      <c r="L6" s="1" t="s">
        <v>91</v>
      </c>
      <c r="M6">
        <v>0</v>
      </c>
      <c r="N6">
        <v>0</v>
      </c>
      <c r="O6">
        <v>0</v>
      </c>
      <c r="P6" s="1" t="s">
        <v>92</v>
      </c>
    </row>
    <row r="7" spans="1:16" x14ac:dyDescent="0.3">
      <c r="A7" s="1" t="s">
        <v>13</v>
      </c>
      <c r="B7">
        <v>2066450</v>
      </c>
      <c r="C7" s="3">
        <f>state_wise[[#This Row],[Confirmed]]/$B$2</f>
        <v>6.0271638143720462E-2</v>
      </c>
      <c r="D7">
        <v>2047722</v>
      </c>
      <c r="E7" s="3">
        <f>state_wise[[#This Row],[Recovered]]/state_wise[[#This Row],[Confirmed]]</f>
        <v>0.99093711437489418</v>
      </c>
      <c r="F7">
        <v>14373</v>
      </c>
      <c r="G7" s="3">
        <f>state_wise[[#This Row],[Deaths]]/state_wise[[#This Row],[Confirmed]]</f>
        <v>6.9554066152096592E-3</v>
      </c>
      <c r="H7">
        <v>4355</v>
      </c>
      <c r="I7" s="3">
        <f>state_wise[[#This Row],[Active]]/state_wise[[#This Row],[Confirmed]]</f>
        <v>2.1074790098961987E-3</v>
      </c>
      <c r="J7" s="2">
        <v>44421.977337962962</v>
      </c>
      <c r="K7">
        <v>0</v>
      </c>
      <c r="L7" s="1" t="s">
        <v>52</v>
      </c>
      <c r="M7">
        <v>0</v>
      </c>
      <c r="N7">
        <v>0</v>
      </c>
      <c r="O7">
        <v>0</v>
      </c>
      <c r="P7" s="1" t="s">
        <v>50</v>
      </c>
    </row>
    <row r="8" spans="1:16" x14ac:dyDescent="0.3">
      <c r="A8" s="1" t="s">
        <v>4</v>
      </c>
      <c r="B8">
        <v>1710158</v>
      </c>
      <c r="C8" s="3">
        <f>state_wise[[#This Row],[Confirmed]]/$B$2</f>
        <v>4.9879757141275474E-2</v>
      </c>
      <c r="D8">
        <v>1687151</v>
      </c>
      <c r="E8" s="3">
        <f>state_wise[[#This Row],[Recovered]]/state_wise[[#This Row],[Confirmed]]</f>
        <v>0.98654685707402479</v>
      </c>
      <c r="F8">
        <v>22900</v>
      </c>
      <c r="G8" s="3">
        <f>state_wise[[#This Row],[Deaths]]/state_wise[[#This Row],[Confirmed]]</f>
        <v>1.3390575607633914E-2</v>
      </c>
      <c r="H8">
        <v>107</v>
      </c>
      <c r="I8" s="3">
        <f>state_wise[[#This Row],[Active]]/state_wise[[#This Row],[Confirmed]]</f>
        <v>6.2567318341346244E-5</v>
      </c>
      <c r="J8" s="2">
        <v>44421.977337962962</v>
      </c>
      <c r="K8">
        <v>0</v>
      </c>
      <c r="L8" s="1" t="s">
        <v>97</v>
      </c>
      <c r="M8">
        <v>0</v>
      </c>
      <c r="N8">
        <v>0</v>
      </c>
      <c r="O8">
        <v>0</v>
      </c>
      <c r="P8" s="1" t="s">
        <v>98</v>
      </c>
    </row>
    <row r="9" spans="1:16" x14ac:dyDescent="0.3">
      <c r="A9" s="1" t="s">
        <v>14</v>
      </c>
      <c r="B9">
        <v>1592908</v>
      </c>
      <c r="C9" s="3">
        <f>state_wise[[#This Row],[Confirmed]]/$B$2</f>
        <v>4.6459955272199899E-2</v>
      </c>
      <c r="D9">
        <v>1565471</v>
      </c>
      <c r="E9" s="3">
        <f>state_wise[[#This Row],[Recovered]]/state_wise[[#This Row],[Confirmed]]</f>
        <v>0.98277552752575792</v>
      </c>
      <c r="F9">
        <v>19141</v>
      </c>
      <c r="G9" s="3">
        <f>state_wise[[#This Row],[Deaths]]/state_wise[[#This Row],[Confirmed]]</f>
        <v>1.2016387638206349E-2</v>
      </c>
      <c r="H9">
        <v>8296</v>
      </c>
      <c r="I9" s="3">
        <f>state_wise[[#This Row],[Active]]/state_wise[[#This Row],[Confirmed]]</f>
        <v>5.2080848360357285E-3</v>
      </c>
      <c r="J9" s="2">
        <v>44421.977337962962</v>
      </c>
      <c r="K9">
        <v>0</v>
      </c>
      <c r="L9" s="1" t="s">
        <v>101</v>
      </c>
      <c r="M9">
        <v>0</v>
      </c>
      <c r="N9">
        <v>0</v>
      </c>
      <c r="O9">
        <v>0</v>
      </c>
      <c r="P9" s="1" t="s">
        <v>50</v>
      </c>
    </row>
    <row r="10" spans="1:16" x14ac:dyDescent="0.3">
      <c r="A10" s="1" t="s">
        <v>3</v>
      </c>
      <c r="B10">
        <v>1439870</v>
      </c>
      <c r="C10" s="3">
        <f>state_wise[[#This Row],[Confirmed]]/$B$2</f>
        <v>4.1996333622395306E-2</v>
      </c>
      <c r="D10">
        <v>1414431</v>
      </c>
      <c r="E10" s="3">
        <f>state_wise[[#This Row],[Recovered]]/state_wise[[#This Row],[Confirmed]]</f>
        <v>0.98233243278907123</v>
      </c>
      <c r="F10">
        <v>25091</v>
      </c>
      <c r="G10" s="3">
        <f>state_wise[[#This Row],[Deaths]]/state_wise[[#This Row],[Confirmed]]</f>
        <v>1.7425878725162689E-2</v>
      </c>
      <c r="H10">
        <v>348</v>
      </c>
      <c r="I10" s="3">
        <f>state_wise[[#This Row],[Active]]/state_wise[[#This Row],[Confirmed]]</f>
        <v>2.4168848576607609E-4</v>
      </c>
      <c r="J10" s="2">
        <v>44421.977337962962</v>
      </c>
      <c r="K10">
        <v>0</v>
      </c>
      <c r="L10" s="1" t="s">
        <v>62</v>
      </c>
      <c r="M10">
        <v>0</v>
      </c>
      <c r="N10">
        <v>0</v>
      </c>
      <c r="O10">
        <v>0</v>
      </c>
      <c r="P10" s="1" t="s">
        <v>63</v>
      </c>
    </row>
    <row r="11" spans="1:16" x14ac:dyDescent="0.3">
      <c r="A11" s="1" t="s">
        <v>23</v>
      </c>
      <c r="B11">
        <v>1041457</v>
      </c>
      <c r="C11" s="3">
        <f>state_wise[[#This Row],[Confirmed]]/$B$2</f>
        <v>3.0375919788160701E-2</v>
      </c>
      <c r="D11">
        <v>1029147</v>
      </c>
      <c r="E11" s="3">
        <f>state_wise[[#This Row],[Recovered]]/state_wise[[#This Row],[Confirmed]]</f>
        <v>0.98818002087460166</v>
      </c>
      <c r="F11">
        <v>8386</v>
      </c>
      <c r="G11" s="3">
        <f>state_wise[[#This Row],[Deaths]]/state_wise[[#This Row],[Confirmed]]</f>
        <v>8.0521807429399395E-3</v>
      </c>
      <c r="H11">
        <v>3924</v>
      </c>
      <c r="I11" s="3">
        <f>state_wise[[#This Row],[Active]]/state_wise[[#This Row],[Confirmed]]</f>
        <v>3.7677983824584214E-3</v>
      </c>
      <c r="J11" s="2">
        <v>44421.977337962962</v>
      </c>
      <c r="K11">
        <v>0</v>
      </c>
      <c r="L11" s="1" t="s">
        <v>83</v>
      </c>
      <c r="M11">
        <v>0</v>
      </c>
      <c r="N11">
        <v>0</v>
      </c>
      <c r="O11">
        <v>0</v>
      </c>
      <c r="P11" s="1" t="s">
        <v>84</v>
      </c>
    </row>
    <row r="12" spans="1:16" x14ac:dyDescent="0.3">
      <c r="A12" s="1" t="s">
        <v>19</v>
      </c>
      <c r="B12">
        <v>1006052</v>
      </c>
      <c r="C12" s="3">
        <f>state_wise[[#This Row],[Confirmed]]/$B$2</f>
        <v>2.9343270874091443E-2</v>
      </c>
      <c r="D12">
        <v>992159</v>
      </c>
      <c r="E12" s="3">
        <f>state_wise[[#This Row],[Recovered]]/state_wise[[#This Row],[Confirmed]]</f>
        <v>0.98619057464226501</v>
      </c>
      <c r="F12">
        <v>13577</v>
      </c>
      <c r="G12" s="3">
        <f>state_wise[[#This Row],[Deaths]]/state_wise[[#This Row],[Confirmed]]</f>
        <v>1.3495326285321236E-2</v>
      </c>
      <c r="H12">
        <v>316</v>
      </c>
      <c r="I12" s="3">
        <f>state_wise[[#This Row],[Active]]/state_wise[[#This Row],[Confirmed]]</f>
        <v>3.14099072413752E-4</v>
      </c>
      <c r="J12" s="2">
        <v>44421.977337962962</v>
      </c>
      <c r="K12">
        <v>0</v>
      </c>
      <c r="L12" s="1" t="s">
        <v>60</v>
      </c>
      <c r="M12">
        <v>0</v>
      </c>
      <c r="N12">
        <v>0</v>
      </c>
      <c r="O12">
        <v>0</v>
      </c>
      <c r="P12" s="1" t="s">
        <v>50</v>
      </c>
    </row>
    <row r="13" spans="1:16" x14ac:dyDescent="0.3">
      <c r="A13" s="1" t="s">
        <v>7</v>
      </c>
      <c r="B13">
        <v>954429</v>
      </c>
      <c r="C13" s="3">
        <f>state_wise[[#This Row],[Confirmed]]/$B$2</f>
        <v>2.783759554882672E-2</v>
      </c>
      <c r="D13">
        <v>945443</v>
      </c>
      <c r="E13" s="3">
        <f>state_wise[[#This Row],[Recovered]]/state_wise[[#This Row],[Confirmed]]</f>
        <v>0.99058494660158058</v>
      </c>
      <c r="F13">
        <v>8954</v>
      </c>
      <c r="G13" s="3">
        <f>state_wise[[#This Row],[Deaths]]/state_wise[[#This Row],[Confirmed]]</f>
        <v>9.3815254984917686E-3</v>
      </c>
      <c r="H13">
        <v>32</v>
      </c>
      <c r="I13" s="3">
        <f>state_wise[[#This Row],[Active]]/state_wise[[#This Row],[Confirmed]]</f>
        <v>3.3527899927600694E-5</v>
      </c>
      <c r="J13" s="2">
        <v>44421.977337962962</v>
      </c>
      <c r="K13">
        <v>0</v>
      </c>
      <c r="L13" s="1" t="s">
        <v>87</v>
      </c>
      <c r="M13">
        <v>0</v>
      </c>
      <c r="N13">
        <v>0</v>
      </c>
      <c r="O13">
        <v>0</v>
      </c>
      <c r="P13" s="1" t="s">
        <v>50</v>
      </c>
    </row>
    <row r="14" spans="1:16" x14ac:dyDescent="0.3">
      <c r="A14" s="1" t="s">
        <v>6</v>
      </c>
      <c r="B14">
        <v>826577</v>
      </c>
      <c r="C14" s="3">
        <f>state_wise[[#This Row],[Confirmed]]/$B$2</f>
        <v>2.4108567757227143E-2</v>
      </c>
      <c r="D14">
        <v>816283</v>
      </c>
      <c r="E14" s="3">
        <f>state_wise[[#This Row],[Recovered]]/state_wise[[#This Row],[Confirmed]]</f>
        <v>0.98754622981283047</v>
      </c>
      <c r="F14">
        <v>10089</v>
      </c>
      <c r="G14" s="3">
        <f>state_wise[[#This Row],[Deaths]]/state_wise[[#This Row],[Confirmed]]</f>
        <v>1.2205759415033324E-2</v>
      </c>
      <c r="H14">
        <v>205</v>
      </c>
      <c r="I14" s="3">
        <f>state_wise[[#This Row],[Active]]/state_wise[[#This Row],[Confirmed]]</f>
        <v>2.480107721361712E-4</v>
      </c>
      <c r="J14" s="2">
        <v>44421.977337962962</v>
      </c>
      <c r="K14">
        <v>0</v>
      </c>
      <c r="L14" s="1" t="s">
        <v>65</v>
      </c>
      <c r="M14">
        <v>0</v>
      </c>
      <c r="N14">
        <v>0</v>
      </c>
      <c r="O14">
        <v>0</v>
      </c>
      <c r="P14" s="1" t="s">
        <v>50</v>
      </c>
    </row>
    <row r="15" spans="1:16" x14ac:dyDescent="0.3">
      <c r="A15" s="1" t="s">
        <v>9</v>
      </c>
      <c r="B15">
        <v>792854</v>
      </c>
      <c r="C15" s="3">
        <f>state_wise[[#This Row],[Confirmed]]/$B$2</f>
        <v>2.3124977322849013E-2</v>
      </c>
      <c r="D15">
        <v>782215</v>
      </c>
      <c r="E15" s="3">
        <f>state_wise[[#This Row],[Recovered]]/state_wise[[#This Row],[Confirmed]]</f>
        <v>0.98658138825054797</v>
      </c>
      <c r="F15">
        <v>10524</v>
      </c>
      <c r="G15" s="3">
        <f>state_wise[[#This Row],[Deaths]]/state_wise[[#This Row],[Confirmed]]</f>
        <v>1.3273566129451323E-2</v>
      </c>
      <c r="H15">
        <v>115</v>
      </c>
      <c r="I15" s="3">
        <f>state_wise[[#This Row],[Active]]/state_wise[[#This Row],[Confirmed]]</f>
        <v>1.4504562000065585E-4</v>
      </c>
      <c r="J15" s="2">
        <v>44421.977337962962</v>
      </c>
      <c r="K15">
        <v>0</v>
      </c>
      <c r="L15" s="1" t="s">
        <v>74</v>
      </c>
      <c r="M15">
        <v>0</v>
      </c>
      <c r="N15">
        <v>0</v>
      </c>
      <c r="O15">
        <v>0</v>
      </c>
      <c r="P15" s="1" t="s">
        <v>75</v>
      </c>
    </row>
    <row r="16" spans="1:16" x14ac:dyDescent="0.3">
      <c r="A16" s="1" t="s">
        <v>12</v>
      </c>
      <c r="B16">
        <v>771252</v>
      </c>
      <c r="C16" s="3">
        <f>state_wise[[#This Row],[Confirmed]]/$B$2</f>
        <v>2.2494917109836043E-2</v>
      </c>
      <c r="D16">
        <v>761068</v>
      </c>
      <c r="E16" s="3">
        <f>state_wise[[#This Row],[Recovered]]/state_wise[[#This Row],[Confirmed]]</f>
        <v>0.98679549615430495</v>
      </c>
      <c r="F16">
        <v>10049</v>
      </c>
      <c r="G16" s="3">
        <f>state_wise[[#This Row],[Deaths]]/state_wise[[#This Row],[Confirmed]]</f>
        <v>1.3029463780969126E-2</v>
      </c>
      <c r="H16">
        <v>135</v>
      </c>
      <c r="I16" s="3">
        <f>state_wise[[#This Row],[Active]]/state_wise[[#This Row],[Confirmed]]</f>
        <v>1.7504006472592615E-4</v>
      </c>
      <c r="J16" s="2">
        <v>44421.977337962962</v>
      </c>
      <c r="K16">
        <v>0</v>
      </c>
      <c r="L16" s="1" t="s">
        <v>66</v>
      </c>
      <c r="M16">
        <v>0</v>
      </c>
      <c r="N16">
        <v>0</v>
      </c>
      <c r="O16">
        <v>0</v>
      </c>
      <c r="P16" s="1" t="s">
        <v>50</v>
      </c>
    </row>
    <row r="17" spans="1:16" x14ac:dyDescent="0.3">
      <c r="A17" s="1" t="s">
        <v>15</v>
      </c>
      <c r="B17">
        <v>726098</v>
      </c>
      <c r="C17" s="3">
        <f>state_wise[[#This Row],[Confirmed]]/$B$2</f>
        <v>2.1177921514132517E-2</v>
      </c>
      <c r="D17">
        <v>716390</v>
      </c>
      <c r="E17" s="3">
        <f>state_wise[[#This Row],[Recovered]]/state_wise[[#This Row],[Confirmed]]</f>
        <v>0.98662990395235906</v>
      </c>
      <c r="F17">
        <v>9661</v>
      </c>
      <c r="G17" s="3">
        <f>state_wise[[#This Row],[Deaths]]/state_wise[[#This Row],[Confirmed]]</f>
        <v>1.3305366493228186E-2</v>
      </c>
      <c r="H17">
        <v>46</v>
      </c>
      <c r="I17" s="3">
        <f>state_wise[[#This Row],[Active]]/state_wise[[#This Row],[Confirmed]]</f>
        <v>6.3352329850791496E-5</v>
      </c>
      <c r="J17" s="2">
        <v>44421.977337962962</v>
      </c>
      <c r="K17">
        <v>1</v>
      </c>
      <c r="L17" s="1" t="s">
        <v>57</v>
      </c>
      <c r="M17">
        <v>0</v>
      </c>
      <c r="N17">
        <v>0</v>
      </c>
      <c r="O17">
        <v>0</v>
      </c>
      <c r="P17" s="1" t="s">
        <v>58</v>
      </c>
    </row>
    <row r="18" spans="1:16" x14ac:dyDescent="0.3">
      <c r="A18" s="1" t="s">
        <v>5</v>
      </c>
      <c r="B18">
        <v>671463</v>
      </c>
      <c r="C18" s="3">
        <f>state_wise[[#This Row],[Confirmed]]/$B$2</f>
        <v>1.9584395926781181E-2</v>
      </c>
      <c r="D18">
        <v>663498</v>
      </c>
      <c r="E18" s="3">
        <f>state_wise[[#This Row],[Recovered]]/state_wise[[#This Row],[Confirmed]]</f>
        <v>0.98813784229361856</v>
      </c>
      <c r="F18">
        <v>3956</v>
      </c>
      <c r="G18" s="3">
        <f>state_wise[[#This Row],[Deaths]]/state_wise[[#This Row],[Confirmed]]</f>
        <v>5.8916127917696135E-3</v>
      </c>
      <c r="H18">
        <v>4009</v>
      </c>
      <c r="I18" s="3">
        <f>state_wise[[#This Row],[Active]]/state_wise[[#This Row],[Confirmed]]</f>
        <v>5.970544914611825E-3</v>
      </c>
      <c r="J18" s="2">
        <v>44421.977337962962</v>
      </c>
      <c r="K18">
        <v>0</v>
      </c>
      <c r="L18" s="1" t="s">
        <v>93</v>
      </c>
      <c r="M18">
        <v>0</v>
      </c>
      <c r="N18">
        <v>0</v>
      </c>
      <c r="O18">
        <v>0</v>
      </c>
      <c r="P18" s="1" t="s">
        <v>94</v>
      </c>
    </row>
    <row r="19" spans="1:16" x14ac:dyDescent="0.3">
      <c r="A19" s="1" t="s">
        <v>28</v>
      </c>
      <c r="B19">
        <v>610645</v>
      </c>
      <c r="C19" s="3">
        <f>state_wise[[#This Row],[Confirmed]]/$B$2</f>
        <v>1.7810532301421367E-2</v>
      </c>
      <c r="D19">
        <v>600974</v>
      </c>
      <c r="E19" s="3">
        <f>state_wise[[#This Row],[Recovered]]/state_wise[[#This Row],[Confirmed]]</f>
        <v>0.9841626476921943</v>
      </c>
      <c r="F19">
        <v>5997</v>
      </c>
      <c r="G19" s="3">
        <f>state_wise[[#This Row],[Deaths]]/state_wise[[#This Row],[Confirmed]]</f>
        <v>9.8207632912739803E-3</v>
      </c>
      <c r="H19">
        <v>2327</v>
      </c>
      <c r="I19" s="3">
        <f>state_wise[[#This Row],[Active]]/state_wise[[#This Row],[Confirmed]]</f>
        <v>3.8107247254951732E-3</v>
      </c>
      <c r="J19" s="2">
        <v>44421.977337962962</v>
      </c>
      <c r="K19">
        <v>1347</v>
      </c>
      <c r="L19" s="1" t="s">
        <v>55</v>
      </c>
      <c r="M19">
        <v>0</v>
      </c>
      <c r="N19">
        <v>0</v>
      </c>
      <c r="O19">
        <v>0</v>
      </c>
      <c r="P19" s="1" t="s">
        <v>56</v>
      </c>
    </row>
    <row r="20" spans="1:16" x14ac:dyDescent="0.3">
      <c r="A20" s="1" t="s">
        <v>11</v>
      </c>
      <c r="B20">
        <v>602401</v>
      </c>
      <c r="C20" s="3">
        <f>state_wise[[#This Row],[Confirmed]]/$B$2</f>
        <v>1.7570081584076726E-2</v>
      </c>
      <c r="D20">
        <v>585591</v>
      </c>
      <c r="E20" s="3">
        <f>state_wise[[#This Row],[Recovered]]/state_wise[[#This Row],[Confirmed]]</f>
        <v>0.97209499984229775</v>
      </c>
      <c r="F20">
        <v>16559</v>
      </c>
      <c r="G20" s="3">
        <f>state_wise[[#This Row],[Deaths]]/state_wise[[#This Row],[Confirmed]]</f>
        <v>2.7488334182712178E-2</v>
      </c>
      <c r="H20">
        <v>251</v>
      </c>
      <c r="I20" s="3">
        <f>state_wise[[#This Row],[Active]]/state_wise[[#This Row],[Confirmed]]</f>
        <v>4.1666597499008138E-4</v>
      </c>
      <c r="J20" s="2">
        <v>44421.977337962962</v>
      </c>
      <c r="K20">
        <v>0</v>
      </c>
      <c r="L20" s="1" t="s">
        <v>86</v>
      </c>
      <c r="M20">
        <v>0</v>
      </c>
      <c r="N20">
        <v>0</v>
      </c>
      <c r="O20">
        <v>0</v>
      </c>
      <c r="P20" s="1" t="s">
        <v>50</v>
      </c>
    </row>
    <row r="21" spans="1:16" x14ac:dyDescent="0.3">
      <c r="A21" s="1" t="s">
        <v>29</v>
      </c>
      <c r="B21">
        <v>348764</v>
      </c>
      <c r="C21" s="3">
        <f>state_wise[[#This Row],[Confirmed]]/$B$2</f>
        <v>1.0172313680735814E-2</v>
      </c>
      <c r="D21">
        <v>343518</v>
      </c>
      <c r="E21" s="3">
        <f>state_wise[[#This Row],[Recovered]]/state_wise[[#This Row],[Confirmed]]</f>
        <v>0.98495830991730793</v>
      </c>
      <c r="F21">
        <v>5138</v>
      </c>
      <c r="G21" s="3">
        <f>state_wise[[#This Row],[Deaths]]/state_wise[[#This Row],[Confirmed]]</f>
        <v>1.4732025094333131E-2</v>
      </c>
      <c r="H21">
        <v>108</v>
      </c>
      <c r="I21" s="3">
        <f>state_wise[[#This Row],[Active]]/state_wise[[#This Row],[Confirmed]]</f>
        <v>3.0966498835889025E-4</v>
      </c>
      <c r="J21" s="2">
        <v>44421.977337962962</v>
      </c>
      <c r="K21">
        <v>0</v>
      </c>
      <c r="L21" s="1" t="s">
        <v>69</v>
      </c>
      <c r="M21">
        <v>0</v>
      </c>
      <c r="N21">
        <v>0</v>
      </c>
      <c r="O21">
        <v>0</v>
      </c>
      <c r="P21" s="1" t="s">
        <v>50</v>
      </c>
    </row>
    <row r="22" spans="1:16" x14ac:dyDescent="0.3">
      <c r="A22" s="1" t="s">
        <v>20</v>
      </c>
      <c r="B22">
        <v>343896</v>
      </c>
      <c r="C22" s="3">
        <f>state_wise[[#This Row],[Confirmed]]/$B$2</f>
        <v>1.0030329923817607E-2</v>
      </c>
      <c r="D22">
        <v>330195</v>
      </c>
      <c r="E22" s="3">
        <f>state_wise[[#This Row],[Recovered]]/state_wise[[#This Row],[Confirmed]]</f>
        <v>0.96015946681554887</v>
      </c>
      <c r="F22">
        <v>7400</v>
      </c>
      <c r="G22" s="3">
        <f>state_wise[[#This Row],[Deaths]]/state_wise[[#This Row],[Confirmed]]</f>
        <v>2.1518133389164164E-2</v>
      </c>
      <c r="H22">
        <v>151</v>
      </c>
      <c r="I22" s="3">
        <f>state_wise[[#This Row],[Active]]/state_wise[[#This Row],[Confirmed]]</f>
        <v>4.3908623537348502E-4</v>
      </c>
      <c r="J22" s="2">
        <v>44421.977337962962</v>
      </c>
      <c r="K22">
        <v>6150</v>
      </c>
      <c r="L22" s="1" t="s">
        <v>99</v>
      </c>
      <c r="M22">
        <v>0</v>
      </c>
      <c r="N22">
        <v>0</v>
      </c>
      <c r="O22">
        <v>0</v>
      </c>
      <c r="P22" s="1" t="s">
        <v>100</v>
      </c>
    </row>
    <row r="23" spans="1:16" x14ac:dyDescent="0.3">
      <c r="A23" s="1" t="s">
        <v>10</v>
      </c>
      <c r="B23">
        <v>332249</v>
      </c>
      <c r="C23" s="3">
        <f>state_wise[[#This Row],[Confirmed]]/$B$2</f>
        <v>9.6906247436971526E-3</v>
      </c>
      <c r="D23">
        <v>326915</v>
      </c>
      <c r="E23" s="5">
        <f>state_wise[[#This Row],[Recovered]]/state_wise[[#This Row],[Confirmed]]</f>
        <v>0.98394577560805296</v>
      </c>
      <c r="F23">
        <v>4432</v>
      </c>
      <c r="G23" s="3">
        <f>state_wise[[#This Row],[Deaths]]/state_wise[[#This Row],[Confirmed]]</f>
        <v>1.3339393045577262E-2</v>
      </c>
      <c r="H23">
        <v>902</v>
      </c>
      <c r="I23" s="3">
        <f>state_wise[[#This Row],[Active]]/state_wise[[#This Row],[Confirmed]]</f>
        <v>2.7148313463697406E-3</v>
      </c>
      <c r="J23" s="2">
        <v>44421.977337962962</v>
      </c>
      <c r="K23">
        <v>0</v>
      </c>
      <c r="L23" s="1" t="s">
        <v>68</v>
      </c>
      <c r="M23">
        <v>0</v>
      </c>
      <c r="N23">
        <v>0</v>
      </c>
      <c r="O23">
        <v>0</v>
      </c>
      <c r="P23" s="1" t="s">
        <v>50</v>
      </c>
    </row>
    <row r="24" spans="1:16" x14ac:dyDescent="0.3">
      <c r="A24" s="1" t="s">
        <v>22</v>
      </c>
      <c r="B24">
        <v>224106</v>
      </c>
      <c r="C24" s="3">
        <f>state_wise[[#This Row],[Confirmed]]/$B$2</f>
        <v>6.5364445003927591E-3</v>
      </c>
      <c r="D24">
        <v>218410</v>
      </c>
      <c r="E24" s="3">
        <f>state_wise[[#This Row],[Recovered]]/state_wise[[#This Row],[Confirmed]]</f>
        <v>0.97458345604312246</v>
      </c>
      <c r="F24">
        <v>3738</v>
      </c>
      <c r="G24" s="3">
        <f>state_wise[[#This Row],[Deaths]]/state_wise[[#This Row],[Confirmed]]</f>
        <v>1.6679606971700893E-2</v>
      </c>
      <c r="H24">
        <v>1942</v>
      </c>
      <c r="I24" s="3">
        <f>state_wise[[#This Row],[Active]]/state_wise[[#This Row],[Confirmed]]</f>
        <v>8.6655421987809345E-3</v>
      </c>
      <c r="J24" s="2">
        <v>44421.977337962962</v>
      </c>
      <c r="K24">
        <v>16</v>
      </c>
      <c r="L24" s="1" t="s">
        <v>67</v>
      </c>
      <c r="M24">
        <v>0</v>
      </c>
      <c r="N24">
        <v>0</v>
      </c>
      <c r="O24">
        <v>0</v>
      </c>
      <c r="P24" s="1" t="s">
        <v>50</v>
      </c>
    </row>
    <row r="25" spans="1:16" x14ac:dyDescent="0.3">
      <c r="A25" s="1" t="s">
        <v>21</v>
      </c>
      <c r="B25">
        <v>178108</v>
      </c>
      <c r="C25" s="3">
        <f>state_wise[[#This Row],[Confirmed]]/$B$2</f>
        <v>5.1948321645826244E-3</v>
      </c>
      <c r="D25">
        <v>174392</v>
      </c>
      <c r="E25" s="3">
        <f>state_wise[[#This Row],[Recovered]]/state_wise[[#This Row],[Confirmed]]</f>
        <v>0.97913625440743823</v>
      </c>
      <c r="F25">
        <v>3364</v>
      </c>
      <c r="G25" s="3">
        <f>state_wise[[#This Row],[Deaths]]/state_wise[[#This Row],[Confirmed]]</f>
        <v>1.8887416623621624E-2</v>
      </c>
      <c r="H25">
        <v>352</v>
      </c>
      <c r="I25" s="3">
        <f>state_wise[[#This Row],[Active]]/state_wise[[#This Row],[Confirmed]]</f>
        <v>1.9763289689401936E-3</v>
      </c>
      <c r="J25" s="2">
        <v>44421.977337962962</v>
      </c>
      <c r="K25">
        <v>0</v>
      </c>
      <c r="L25" s="1" t="s">
        <v>64</v>
      </c>
      <c r="M25">
        <v>0</v>
      </c>
      <c r="N25">
        <v>0</v>
      </c>
      <c r="O25">
        <v>0</v>
      </c>
      <c r="P25" s="1" t="s">
        <v>50</v>
      </c>
    </row>
    <row r="26" spans="1:16" x14ac:dyDescent="0.3">
      <c r="A26" s="1" t="s">
        <v>26</v>
      </c>
      <c r="B26">
        <v>128013</v>
      </c>
      <c r="C26" s="3">
        <f>state_wise[[#This Row],[Confirmed]]/$B$2</f>
        <v>3.7337236389421895E-3</v>
      </c>
      <c r="D26">
        <v>125726</v>
      </c>
      <c r="E26" s="3">
        <f>state_wise[[#This Row],[Recovered]]/state_wise[[#This Row],[Confirmed]]</f>
        <v>0.9821346269519502</v>
      </c>
      <c r="F26">
        <v>1857</v>
      </c>
      <c r="G26" s="3">
        <f>state_wise[[#This Row],[Deaths]]/state_wise[[#This Row],[Confirmed]]</f>
        <v>1.4506339199925007E-2</v>
      </c>
      <c r="H26">
        <v>430</v>
      </c>
      <c r="I26" s="3">
        <f>state_wise[[#This Row],[Active]]/state_wise[[#This Row],[Confirmed]]</f>
        <v>3.3590338481248E-3</v>
      </c>
      <c r="J26" s="2">
        <v>44421.977337962962</v>
      </c>
      <c r="K26">
        <v>0</v>
      </c>
      <c r="L26" s="1" t="s">
        <v>85</v>
      </c>
      <c r="M26">
        <v>0</v>
      </c>
      <c r="N26">
        <v>0</v>
      </c>
      <c r="O26">
        <v>0</v>
      </c>
      <c r="P26" s="1" t="s">
        <v>50</v>
      </c>
    </row>
    <row r="27" spans="1:16" x14ac:dyDescent="0.3">
      <c r="A27" s="1" t="s">
        <v>24</v>
      </c>
      <c r="B27">
        <v>123731</v>
      </c>
      <c r="C27" s="3">
        <f>state_wise[[#This Row],[Confirmed]]/$B$2</f>
        <v>3.6088315996809389E-3</v>
      </c>
      <c r="D27">
        <v>121102</v>
      </c>
      <c r="E27" s="3">
        <f>state_wise[[#This Row],[Recovered]]/state_wise[[#This Row],[Confirmed]]</f>
        <v>0.97875229328139268</v>
      </c>
      <c r="F27">
        <v>1921</v>
      </c>
      <c r="G27" s="3">
        <f>state_wise[[#This Row],[Deaths]]/state_wise[[#This Row],[Confirmed]]</f>
        <v>1.5525616054182055E-2</v>
      </c>
      <c r="H27">
        <v>708</v>
      </c>
      <c r="I27" s="3">
        <f>state_wise[[#This Row],[Active]]/state_wise[[#This Row],[Confirmed]]</f>
        <v>5.7220906644252448E-3</v>
      </c>
      <c r="J27" s="2">
        <v>44421.977337962962</v>
      </c>
      <c r="K27">
        <v>0</v>
      </c>
      <c r="L27" s="1" t="s">
        <v>78</v>
      </c>
      <c r="M27">
        <v>0</v>
      </c>
      <c r="N27">
        <v>0</v>
      </c>
      <c r="O27">
        <v>0</v>
      </c>
      <c r="P27" s="1" t="s">
        <v>79</v>
      </c>
    </row>
    <row r="28" spans="1:16" x14ac:dyDescent="0.3">
      <c r="A28" s="1" t="s">
        <v>25</v>
      </c>
      <c r="B28">
        <v>121359</v>
      </c>
      <c r="C28" s="3">
        <f>state_wise[[#This Row],[Confirmed]]/$B$2</f>
        <v>3.5396480599500456E-3</v>
      </c>
      <c r="D28">
        <v>114612</v>
      </c>
      <c r="E28" s="3">
        <f>state_wise[[#This Row],[Recovered]]/state_wise[[#This Row],[Confirmed]]</f>
        <v>0.94440461770449657</v>
      </c>
      <c r="F28">
        <v>432</v>
      </c>
      <c r="G28" s="3">
        <f>state_wise[[#This Row],[Deaths]]/state_wise[[#This Row],[Confirmed]]</f>
        <v>3.5596865498232519E-3</v>
      </c>
      <c r="H28">
        <v>6315</v>
      </c>
      <c r="I28" s="3">
        <f>state_wise[[#This Row],[Active]]/state_wise[[#This Row],[Confirmed]]</f>
        <v>5.203569574568017E-2</v>
      </c>
      <c r="J28" s="2">
        <v>44421.977337962962</v>
      </c>
      <c r="K28">
        <v>0</v>
      </c>
      <c r="L28" s="1" t="s">
        <v>81</v>
      </c>
      <c r="M28">
        <v>0</v>
      </c>
      <c r="N28">
        <v>0</v>
      </c>
      <c r="O28">
        <v>0</v>
      </c>
      <c r="P28" s="1" t="s">
        <v>50</v>
      </c>
    </row>
    <row r="29" spans="1:16" x14ac:dyDescent="0.3">
      <c r="A29" s="1" t="s">
        <v>34</v>
      </c>
      <c r="B29">
        <v>84468</v>
      </c>
      <c r="C29" s="3">
        <f>state_wise[[#This Row],[Confirmed]]/$B$2</f>
        <v>2.4636573499110938E-3</v>
      </c>
      <c r="D29">
        <v>83466</v>
      </c>
      <c r="E29" s="3">
        <f>state_wise[[#This Row],[Recovered]]/state_wise[[#This Row],[Confirmed]]</f>
        <v>0.98813751953402473</v>
      </c>
      <c r="F29">
        <v>813</v>
      </c>
      <c r="G29" s="3">
        <f>state_wise[[#This Row],[Deaths]]/state_wise[[#This Row],[Confirmed]]</f>
        <v>9.6249467253871294E-3</v>
      </c>
      <c r="H29">
        <v>126</v>
      </c>
      <c r="I29" s="3">
        <f>state_wise[[#This Row],[Active]]/state_wise[[#This Row],[Confirmed]]</f>
        <v>1.4916891603921011E-3</v>
      </c>
      <c r="J29" s="2">
        <v>44421.977337962962</v>
      </c>
      <c r="K29">
        <v>63</v>
      </c>
      <c r="L29" s="1" t="s">
        <v>95</v>
      </c>
      <c r="M29">
        <v>0</v>
      </c>
      <c r="N29">
        <v>0</v>
      </c>
      <c r="O29">
        <v>0</v>
      </c>
      <c r="P29" s="1" t="s">
        <v>96</v>
      </c>
    </row>
    <row r="30" spans="1:16" x14ac:dyDescent="0.3">
      <c r="A30" s="1" t="s">
        <v>31</v>
      </c>
      <c r="B30">
        <v>83627</v>
      </c>
      <c r="C30" s="3">
        <f>state_wise[[#This Row],[Confirmed]]/$B$2</f>
        <v>2.4391281100655283E-3</v>
      </c>
      <c r="D30">
        <v>81746</v>
      </c>
      <c r="E30" s="3">
        <f>state_wise[[#This Row],[Recovered]]/state_wise[[#This Row],[Confirmed]]</f>
        <v>0.97750726440025348</v>
      </c>
      <c r="F30">
        <v>1450</v>
      </c>
      <c r="G30" s="3">
        <f>state_wise[[#This Row],[Deaths]]/state_wise[[#This Row],[Confirmed]]</f>
        <v>1.7338897724419149E-2</v>
      </c>
      <c r="H30">
        <v>431</v>
      </c>
      <c r="I30" s="3">
        <f>state_wise[[#This Row],[Active]]/state_wise[[#This Row],[Confirmed]]</f>
        <v>5.1538378753273467E-3</v>
      </c>
      <c r="J30" s="2">
        <v>44421.977337962962</v>
      </c>
      <c r="K30">
        <v>0</v>
      </c>
      <c r="L30" s="1" t="s">
        <v>80</v>
      </c>
      <c r="M30">
        <v>0</v>
      </c>
      <c r="N30">
        <v>0</v>
      </c>
      <c r="O30">
        <v>0</v>
      </c>
      <c r="P30" s="1" t="s">
        <v>50</v>
      </c>
    </row>
    <row r="31" spans="1:16" x14ac:dyDescent="0.3">
      <c r="A31" s="1" t="s">
        <v>18</v>
      </c>
      <c r="B31">
        <v>65351</v>
      </c>
      <c r="C31" s="3">
        <f>state_wise[[#This Row],[Confirmed]]/$B$2</f>
        <v>1.9060765197949508E-3</v>
      </c>
      <c r="D31">
        <v>64495</v>
      </c>
      <c r="E31" s="3">
        <f>state_wise[[#This Row],[Recovered]]/state_wise[[#This Row],[Confirmed]]</f>
        <v>0.98690150112469588</v>
      </c>
      <c r="F31">
        <v>820</v>
      </c>
      <c r="G31" s="3">
        <f>state_wise[[#This Row],[Deaths]]/state_wise[[#This Row],[Confirmed]]</f>
        <v>1.2547627427277318E-2</v>
      </c>
      <c r="H31">
        <v>36</v>
      </c>
      <c r="I31" s="3">
        <f>state_wise[[#This Row],[Active]]/state_wise[[#This Row],[Confirmed]]</f>
        <v>5.508714480268091E-4</v>
      </c>
      <c r="J31" s="2">
        <v>44421.977337962962</v>
      </c>
      <c r="K31">
        <v>0</v>
      </c>
      <c r="L31" s="1" t="s">
        <v>59</v>
      </c>
      <c r="M31">
        <v>0</v>
      </c>
      <c r="N31">
        <v>0</v>
      </c>
      <c r="O31">
        <v>0</v>
      </c>
      <c r="P31" s="1" t="s">
        <v>50</v>
      </c>
    </row>
    <row r="32" spans="1:16" x14ac:dyDescent="0.3">
      <c r="A32" s="1" t="s">
        <v>27</v>
      </c>
      <c r="B32">
        <v>55155</v>
      </c>
      <c r="C32" s="3">
        <f>state_wise[[#This Row],[Confirmed]]/$B$2</f>
        <v>1.6086922992653596E-3</v>
      </c>
      <c r="D32">
        <v>54774</v>
      </c>
      <c r="E32" s="3">
        <f>state_wise[[#This Row],[Recovered]]/state_wise[[#This Row],[Confirmed]]</f>
        <v>0.99309219472395971</v>
      </c>
      <c r="F32">
        <v>280</v>
      </c>
      <c r="G32" s="3">
        <f>state_wise[[#This Row],[Deaths]]/state_wise[[#This Row],[Confirmed]]</f>
        <v>5.0766023026017583E-3</v>
      </c>
      <c r="H32">
        <v>101</v>
      </c>
      <c r="I32" s="3">
        <f>state_wise[[#This Row],[Active]]/state_wise[[#This Row],[Confirmed]]</f>
        <v>1.8312029734384916E-3</v>
      </c>
      <c r="J32" s="2">
        <v>44421.977337962962</v>
      </c>
      <c r="K32">
        <v>0</v>
      </c>
      <c r="L32" s="1" t="s">
        <v>53</v>
      </c>
      <c r="M32">
        <v>0</v>
      </c>
      <c r="N32">
        <v>0</v>
      </c>
      <c r="O32">
        <v>0</v>
      </c>
      <c r="P32" s="1" t="s">
        <v>54</v>
      </c>
    </row>
    <row r="33" spans="1:16" x14ac:dyDescent="0.3">
      <c r="A33" s="1" t="s">
        <v>33</v>
      </c>
      <c r="B33">
        <v>31979</v>
      </c>
      <c r="C33" s="3">
        <f>state_wise[[#This Row],[Confirmed]]/$B$2</f>
        <v>9.3272361595878766E-4</v>
      </c>
      <c r="D33">
        <v>31063</v>
      </c>
      <c r="E33" s="3">
        <f>state_wise[[#This Row],[Recovered]]/state_wise[[#This Row],[Confirmed]]</f>
        <v>0.97135620250789578</v>
      </c>
      <c r="F33">
        <v>396</v>
      </c>
      <c r="G33" s="3">
        <f>state_wise[[#This Row],[Deaths]]/state_wise[[#This Row],[Confirmed]]</f>
        <v>1.2383126426717534E-2</v>
      </c>
      <c r="H33">
        <v>195</v>
      </c>
      <c r="I33" s="3">
        <f>state_wise[[#This Row],[Active]]/state_wise[[#This Row],[Confirmed]]</f>
        <v>6.0977516495199979E-3</v>
      </c>
      <c r="J33" s="2">
        <v>44421.977337962962</v>
      </c>
      <c r="K33">
        <v>325</v>
      </c>
      <c r="L33" s="1" t="s">
        <v>88</v>
      </c>
      <c r="M33">
        <v>0</v>
      </c>
      <c r="N33">
        <v>0</v>
      </c>
      <c r="O33">
        <v>0</v>
      </c>
      <c r="P33" s="1" t="s">
        <v>50</v>
      </c>
    </row>
    <row r="34" spans="1:16" x14ac:dyDescent="0.3">
      <c r="A34" s="1" t="s">
        <v>32</v>
      </c>
      <c r="B34">
        <v>31842</v>
      </c>
      <c r="C34" s="3">
        <f>state_wise[[#This Row],[Confirmed]]/$B$2</f>
        <v>9.287277707045159E-4</v>
      </c>
      <c r="D34">
        <v>29904</v>
      </c>
      <c r="E34" s="3">
        <f>state_wise[[#This Row],[Recovered]]/state_wise[[#This Row],[Confirmed]]</f>
        <v>0.93913698888260788</v>
      </c>
      <c r="F34">
        <v>685</v>
      </c>
      <c r="G34" s="3">
        <f>state_wise[[#This Row],[Deaths]]/state_wise[[#This Row],[Confirmed]]</f>
        <v>2.1512467809810941E-2</v>
      </c>
      <c r="H34">
        <v>210</v>
      </c>
      <c r="I34" s="3">
        <f>state_wise[[#This Row],[Active]]/state_wise[[#This Row],[Confirmed]]</f>
        <v>6.5950631241756168E-3</v>
      </c>
      <c r="J34" s="2">
        <v>44421.977337962962</v>
      </c>
      <c r="K34">
        <v>1043</v>
      </c>
      <c r="L34" s="1" t="s">
        <v>82</v>
      </c>
      <c r="M34">
        <v>0</v>
      </c>
      <c r="N34">
        <v>0</v>
      </c>
      <c r="O34">
        <v>0</v>
      </c>
      <c r="P34" s="1" t="s">
        <v>50</v>
      </c>
    </row>
    <row r="35" spans="1:16" x14ac:dyDescent="0.3">
      <c r="A35" s="1" t="s">
        <v>16</v>
      </c>
      <c r="B35">
        <v>20962</v>
      </c>
      <c r="C35" s="3">
        <f>state_wise[[#This Row],[Confirmed]]/$B$2</f>
        <v>6.1139349065724715E-4</v>
      </c>
      <c r="D35">
        <v>20687</v>
      </c>
      <c r="E35" s="3">
        <f>state_wise[[#This Row],[Recovered]]/state_wise[[#This Row],[Confirmed]]</f>
        <v>0.98688102280316758</v>
      </c>
      <c r="F35">
        <v>208</v>
      </c>
      <c r="G35" s="3">
        <f>state_wise[[#This Row],[Deaths]]/state_wise[[#This Row],[Confirmed]]</f>
        <v>9.9227172979677505E-3</v>
      </c>
      <c r="H35">
        <v>67</v>
      </c>
      <c r="I35" s="3">
        <f>state_wise[[#This Row],[Active]]/state_wise[[#This Row],[Confirmed]]</f>
        <v>3.196259898864612E-3</v>
      </c>
      <c r="J35" s="2">
        <v>44421.977337962962</v>
      </c>
      <c r="K35">
        <v>0</v>
      </c>
      <c r="L35" s="1" t="s">
        <v>72</v>
      </c>
      <c r="M35">
        <v>0</v>
      </c>
      <c r="N35">
        <v>0</v>
      </c>
      <c r="O35">
        <v>0</v>
      </c>
      <c r="P35" s="1" t="s">
        <v>50</v>
      </c>
    </row>
    <row r="36" spans="1:16" x14ac:dyDescent="0.3">
      <c r="A36" s="1" t="s">
        <v>35</v>
      </c>
      <c r="B36">
        <v>10681</v>
      </c>
      <c r="C36" s="3">
        <f>state_wise[[#This Row],[Confirmed]]/$B$2</f>
        <v>3.1153009606478657E-4</v>
      </c>
      <c r="D36">
        <v>10644</v>
      </c>
      <c r="E36" s="3">
        <f>state_wise[[#This Row],[Recovered]]/state_wise[[#This Row],[Confirmed]]</f>
        <v>0.9965359048778204</v>
      </c>
      <c r="F36">
        <v>4</v>
      </c>
      <c r="G36" s="3">
        <f>state_wise[[#This Row],[Deaths]]/state_wise[[#This Row],[Confirmed]]</f>
        <v>3.7449676996535904E-4</v>
      </c>
      <c r="H36">
        <v>2</v>
      </c>
      <c r="I36" s="3">
        <f>state_wise[[#This Row],[Active]]/state_wise[[#This Row],[Confirmed]]</f>
        <v>1.8724838498267952E-4</v>
      </c>
      <c r="J36" s="2">
        <v>44421.977337962962</v>
      </c>
      <c r="K36">
        <v>31</v>
      </c>
      <c r="L36" s="1" t="s">
        <v>61</v>
      </c>
      <c r="M36">
        <v>0</v>
      </c>
      <c r="N36">
        <v>0</v>
      </c>
      <c r="O36">
        <v>0</v>
      </c>
      <c r="P36" s="1" t="s">
        <v>50</v>
      </c>
    </row>
    <row r="37" spans="1:16" x14ac:dyDescent="0.3">
      <c r="A37" s="1" t="s">
        <v>30</v>
      </c>
      <c r="B37">
        <v>10365</v>
      </c>
      <c r="C37" s="3">
        <f>state_wise[[#This Row],[Confirmed]]/$B$2</f>
        <v>3.0231340190164902E-4</v>
      </c>
      <c r="D37">
        <v>10270</v>
      </c>
      <c r="E37" s="3">
        <f>state_wise[[#This Row],[Recovered]]/state_wise[[#This Row],[Confirmed]]</f>
        <v>0.99083453931500243</v>
      </c>
      <c r="F37">
        <v>51</v>
      </c>
      <c r="G37" s="3">
        <f>state_wise[[#This Row],[Deaths]]/state_wise[[#This Row],[Confirmed]]</f>
        <v>4.9204052098408106E-3</v>
      </c>
      <c r="H37">
        <v>0</v>
      </c>
      <c r="I37" s="3">
        <f>state_wise[[#This Row],[Active]]/state_wise[[#This Row],[Confirmed]]</f>
        <v>0</v>
      </c>
      <c r="J37" s="2">
        <v>44421.977337962962</v>
      </c>
      <c r="K37">
        <v>44</v>
      </c>
      <c r="L37" s="1" t="s">
        <v>73</v>
      </c>
      <c r="M37">
        <v>0</v>
      </c>
      <c r="N37">
        <v>0</v>
      </c>
      <c r="O37">
        <v>0</v>
      </c>
      <c r="P37" s="1" t="s">
        <v>50</v>
      </c>
    </row>
    <row r="38" spans="1:16" x14ac:dyDescent="0.3">
      <c r="A38" s="1" t="s">
        <v>17</v>
      </c>
      <c r="B38">
        <v>7651</v>
      </c>
      <c r="C38" s="3">
        <f>state_wise[[#This Row],[Confirmed]]/$B$2</f>
        <v>2.231548324119167E-4</v>
      </c>
      <c r="D38">
        <v>7518</v>
      </c>
      <c r="E38" s="3">
        <f>state_wise[[#This Row],[Recovered]]/state_wise[[#This Row],[Confirmed]]</f>
        <v>0.98261665141811527</v>
      </c>
      <c r="F38">
        <v>129</v>
      </c>
      <c r="G38" s="3">
        <f>state_wise[[#This Row],[Deaths]]/state_wise[[#This Row],[Confirmed]]</f>
        <v>1.6860541105737811E-2</v>
      </c>
      <c r="H38">
        <v>4</v>
      </c>
      <c r="I38" s="3">
        <f>state_wise[[#This Row],[Active]]/state_wise[[#This Row],[Confirmed]]</f>
        <v>5.2280747614690893E-4</v>
      </c>
      <c r="J38" s="2">
        <v>44421.977337962962</v>
      </c>
      <c r="K38">
        <v>0</v>
      </c>
      <c r="L38" s="1" t="s">
        <v>51</v>
      </c>
      <c r="M38">
        <v>0</v>
      </c>
      <c r="N38">
        <v>0</v>
      </c>
      <c r="O38">
        <v>0</v>
      </c>
      <c r="P38" s="1" t="s">
        <v>50</v>
      </c>
    </row>
    <row r="39" spans="1:16" x14ac:dyDescent="0.3">
      <c r="A39" s="1" t="s">
        <v>36</v>
      </c>
      <c r="B39">
        <v>0</v>
      </c>
      <c r="C39" s="3">
        <f>state_wise[[#This Row],[Confirmed]]/$B$2</f>
        <v>0</v>
      </c>
      <c r="D39">
        <v>0</v>
      </c>
      <c r="E39" s="3" t="e">
        <f>state_wise[[#This Row],[Recovered]]/state_wise[[#This Row],[Confirmed]]</f>
        <v>#DIV/0!</v>
      </c>
      <c r="F39">
        <v>0</v>
      </c>
      <c r="G39" s="3" t="e">
        <f>state_wise[[#This Row],[Deaths]]/state_wise[[#This Row],[Confirmed]]</f>
        <v>#DIV/0!</v>
      </c>
      <c r="H39">
        <v>0</v>
      </c>
      <c r="I39" s="3" t="e">
        <f>state_wise[[#This Row],[Active]]/state_wise[[#This Row],[Confirmed]]</f>
        <v>#DIV/0!</v>
      </c>
      <c r="J39" s="2">
        <v>44421.977337962962</v>
      </c>
      <c r="K39">
        <v>0</v>
      </c>
      <c r="L39" s="1" t="s">
        <v>89</v>
      </c>
      <c r="M39">
        <v>0</v>
      </c>
      <c r="N39">
        <v>0</v>
      </c>
      <c r="O39">
        <v>0</v>
      </c>
      <c r="P39" s="1" t="s">
        <v>90</v>
      </c>
    </row>
    <row r="40" spans="1:16" x14ac:dyDescent="0.3">
      <c r="E40" s="3"/>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0 d 4 5 5 a - 7 e a c - 4 4 a 0 - 8 3 2 8 - 1 0 5 8 4 8 0 c e 8 d 0 "   x m l n s = " h t t p : / / s c h e m a s . m i c r o s o f t . c o m / D a t a M a s h u p " > A A A A A N 0 E A A B Q S w M E F A A C A A g A q U 5 t 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q U 5 t 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l O b V P c I X M P 1 w E A A J 8 E A A A T A B w A R m 9 y b X V s Y X M v U 2 V j d G l v b j E u b S C i G A A o o B Q A A A A A A A A A A A A A A A A A A A A A A A A A A A C V U l 2 L m 0 A U f Q / k P w z u S w R R U 9 q F t v i w m E I L 7 X Z b L X 0 I i 8 z q X R 0 Y Z 8 L M N d s l 5 L / 3 6 t h m S z R Q X 9 R 7 7 t e 5 5 1 g o U W j F M v d e v 1 8 u l g v b c A M V u / J y / i C B x R 5 L m A R c L h g 9 m e 5 M C R T 5 C Q / h H a 9 h 1 X + k W i E o t C u v Q d z Z d 1 F U a q M V L 2 V n E Y w N h Y o 8 3 w 9 c j w 1 H H l M L 1 + s Q H 7 d 9 5 H 5 E r 7 y 0 4 a q m D f L n H f T D h z 3 C 3 H B l H 7 V p U y 2 7 V v W g X Q 2 t g s P B y 5 A j e A F D C j O E X 3 g M 2 M H L N X L J U m 7 B E v Z J 4 f X r s C 8 c w F t 4 m o N c 3 Q Y 4 N j O F c 5 i r / A 6 l 3 g N d 8 T z h h i 6 9 h 7 n B n 7 l F 9 m N X E Z n q D 5 v + B 0 U L x 6 O / X A g 1 e a W X w t n + F M W T s D A p X G r 3 4 U a X X U u C z Y h H E 3 l I D E S 1 f i t U J X i o T R 2 V d h 9 J a m 0 x O o 0 I K e r 5 w X Y D U r S C t E 6 8 g B Z 3 G t l k / S p g H 1 S p K 6 H q 5 P p N H K 8 D 9 q 3 T C B k + S 0 h O n y G t d e / / t c C d 0 S 1 B F f s I v C I D n W w w I m N 8 5 W g F b D v G b 6 T M S i 6 5 s Q m a D l 6 0 / A 9 X T c y f 9 x i d 7 1 G Y d k r r C z a Y 8 4 + z x 7 Q x i t E Y R U 5 u O H N H n / V F 1 G b I + I o N m P M u A 4 O C 5 D i n Q Q I i L y 6 Q c Q k X K f U J c 8 T c 6 F s 6 q v 1 n 9 i V T / w Z Q S w E C L Q A U A A I A C A C p T m 1 T 4 c C c K q Q A A A D 1 A A A A E g A A A A A A A A A A A A A A A A A A A A A A Q 2 9 u Z m l n L 1 B h Y 2 t h Z 2 U u e G 1 s U E s B A i 0 A F A A C A A g A q U 5 t U w / K 6 a u k A A A A 6 Q A A A B M A A A A A A A A A A A A A A A A A 8 A A A A F t D b 2 5 0 Z W 5 0 X 1 R 5 c G V z X S 5 4 b W x Q S w E C L Q A U A A I A C A C p T m 1 T 3 C F z D 9 c B A A C f B A A A E w A A A A A A A A A A A A A A A A D h 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G w A A A A A A A I 4 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E i I C 8 + P E V u d H J 5 I F R 5 c G U 9 I l J l Y 2 9 2 Z X J 5 V G F y Z 2 V 0 U m 9 3 I i B W Y W x 1 Z T 0 i b D E 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V G F i b G U g M C 9 B d X R v U m V t b 3 Z l Z E N v b H V t b n M x L n t T d G F 0 Z S w w f S Z x d W 9 0 O y w m c X V v d D t T Z W N 0 a W 9 u M S 9 U Y W J s Z S A w L 0 F 1 d G 9 S Z W 1 v d m V k Q 2 9 s d W 1 u c z E u e 1 R v d G F s I E N h c 2 V z L D F 9 J n F 1 b 3 Q 7 L C Z x d W 9 0 O 1 N l Y 3 R p b 2 4 x L 1 R h Y m x l I D A v Q X V 0 b 1 J l b W 9 2 Z W R D b 2 x 1 b W 5 z M S 5 7 T m V 3 I E N h c 2 V z L D J 9 J n F 1 b 3 Q 7 L C Z x d W 9 0 O 1 N l Y 3 R p b 2 4 x L 1 R h Y m x l I D A v Q X V 0 b 1 J l b W 9 2 Z W R D b 2 x 1 b W 5 z M S 5 7 V G 9 0 Y W w g R G V h d G h z L D N 9 J n F 1 b 3 Q 7 L C Z x d W 9 0 O 1 N l Y 3 R p b 2 4 x L 1 R h Y m x l I D A v Q X V 0 b 1 J l b W 9 2 Z W R D b 2 x 1 b W 5 z M S 5 7 T m V 3 I E R l Y X R o c y w 0 f S Z x d W 9 0 O y w m c X V v d D t T Z W N 0 a W 9 u M S 9 U Y W J s Z S A w L 0 F 1 d G 9 S Z W 1 v d m V k Q 2 9 s d W 1 u c z E u e 1 R v d G F s I F J l Y 2 9 2 Z X J l Z C w 1 f S Z x d W 9 0 O y w m c X V v d D t T Z W N 0 a W 9 u M S 9 U Y W J s Z S A w L 0 F 1 d G 9 S Z W 1 v d m V k Q 2 9 s d W 1 u c z E u e 0 F j d G l 2 Z S B D Y X N l c y w 2 f S Z x d W 9 0 O y w m c X V v d D t T Z W N 0 a W 9 u M S 9 U Y W J s Z S A w L 0 F 1 d G 9 S Z W 1 v d m V k Q 2 9 s d W 1 u c z E u e 0 x h c 3 Q g V X B k Y X R l Z C w 3 f S Z x d W 9 0 O 1 0 s J n F 1 b 3 Q 7 Q 2 9 s d W 1 u Q 2 9 1 b n Q m c X V v d D s 6 O C w m c X V v d D t L Z X l D b 2 x 1 b W 5 O Y W 1 l c y Z x d W 9 0 O z p b X S w m c X V v d D t D b 2 x 1 b W 5 J Z G V u d G l 0 a W V z J n F 1 b 3 Q 7 O l s m c X V v d D t T Z W N 0 a W 9 u M S 9 U Y W J s Z S A w L 0 F 1 d G 9 S Z W 1 v d m V k Q 2 9 s d W 1 u c z E u e 1 N 0 Y X R l L D B 9 J n F 1 b 3 Q 7 L C Z x d W 9 0 O 1 N l Y 3 R p b 2 4 x L 1 R h Y m x l I D A v Q X V 0 b 1 J l b W 9 2 Z W R D b 2 x 1 b W 5 z M S 5 7 V G 9 0 Y W w g Q 2 F z Z X M s M X 0 m c X V v d D s s J n F 1 b 3 Q 7 U 2 V j d G l v b j E v V G F i b G U g M C 9 B d X R v U m V t b 3 Z l Z E N v b H V t b n M x L n t O Z X c g Q 2 F z Z X M s M n 0 m c X V v d D s s J n F 1 b 3 Q 7 U 2 V j d G l v b j E v V G F i b G U g M C 9 B d X R v U m V t b 3 Z l Z E N v b H V t b n M x L n t U b 3 R h b C B E Z W F 0 a H M s M 3 0 m c X V v d D s s J n F 1 b 3 Q 7 U 2 V j d G l v b j E v V G F i b G U g M C 9 B d X R v U m V t b 3 Z l Z E N v b H V t b n M x L n t O Z X c g R G V h d G h z L D R 9 J n F 1 b 3 Q 7 L C Z x d W 9 0 O 1 N l Y 3 R p b 2 4 x L 1 R h Y m x l I D A v Q X V 0 b 1 J l b W 9 2 Z W R D b 2 x 1 b W 5 z M S 5 7 V G 9 0 Y W w g U m V j b 3 Z l c m V k L D V 9 J n F 1 b 3 Q 7 L C Z x d W 9 0 O 1 N l Y 3 R p b 2 4 x L 1 R h Y m x l I D A v Q X V 0 b 1 J l b W 9 2 Z W R D b 2 x 1 b W 5 z M S 5 7 Q W N 0 a X Z l I E N h c 2 V z L D Z 9 J n F 1 b 3 Q 7 L C Z x d W 9 0 O 1 N l Y 3 R p b 2 4 x L 1 R h Y m x l I D A v Q X V 0 b 1 J l b W 9 2 Z W R D b 2 x 1 b W 5 z M S 5 7 T G F z d C B V c G R h d G V k L D d 9 J n F 1 b 3 Q 7 X S w m c X V v d D t S Z W x h d G l v b n N o a X B J b m Z v J n F 1 b 3 Q 7 O l t d f S I g L z 4 8 R W 5 0 c n k g V H l w Z T 0 i R m l s b F N 0 Y X R 1 c y I g V m F s d W U 9 I n N D b 2 1 w b G V 0 Z S I g L z 4 8 R W 5 0 c n k g V H l w Z T 0 i R m l s b E N v b H V t b k 5 h b W V z I i B W Y W x 1 Z T 0 i c 1 s m c X V v d D t T d G F 0 Z S Z x d W 9 0 O y w m c X V v d D t U b 3 R h b C B D Y X N l c y Z x d W 9 0 O y w m c X V v d D t O Z X c g Q 2 F z Z X M m c X V v d D s s J n F 1 b 3 Q 7 V G 9 0 Y W w g R G V h d G h z J n F 1 b 3 Q 7 L C Z x d W 9 0 O 0 5 l d y B E Z W F 0 a H M m c X V v d D s s J n F 1 b 3 Q 7 V G 9 0 Y W w g U m V j b 3 Z l c m V k J n F 1 b 3 Q 7 L C Z x d W 9 0 O 0 F j d G l 2 Z S B D Y X N l c y Z x d W 9 0 O y w m c X V v d D t M Y X N 0 I F V w Z G F 0 Z W Q m c X V v d D t d I i A v P j x F b n R y e S B U e X B l P S J G a W x s Q 2 9 s d W 1 u V H l w Z X M i I F Z h b H V l P S J z Q m d N R E F 3 T U R B d 2 M 9 I i A v P j x F b n R y e S B U e X B l P S J G a W x s T G F z d F V w Z G F 0 Z W Q i I F Z h b H V l P S J k M j A y M S 0 x M S 0 w M 1 Q w N D o 1 N D o 0 M C 4 4 M j A 5 N j Y 4 W i I g L z 4 8 R W 5 0 c n k g V H l w Z T 0 i R m l s b E V y c m 9 y Q 2 9 1 b n Q i I F Z h b H V l P S J s M C I g L z 4 8 R W 5 0 c n k g V H l w Z T 0 i R m l s b E V y c m 9 y Q 2 9 k Z S I g V m F s d W U 9 I n N V b m t u b 3 d u I i A v P j x F b n R y e S B U e X B l P S J G a W x s Q 2 9 1 b n Q i I F Z h b H V l P S J s M z k i I C 8 + P E V u d H J 5 I F R 5 c G U 9 I k F k Z G V k V G 9 E Y X R h T W 9 k Z W w i I F Z h b H V l P S J s M C I g L z 4 8 R W 5 0 c n k g V H l w Z T 0 i U X V l c n l J R C I g V m F s d W U 9 I n M 0 Z T V h M D Q 1 M y 0 5 Y m R i L T Q 1 M 2 U t Y m Q w N i 0 4 N D U z O W U 3 M z l i Z G I 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E l 0 Z W 0 + P E l 0 Z W 1 M b 2 N h d G l v b j 4 8 S X R l b V R 5 c G U + R m 9 y b X V s Y T w v S X R l b V R 5 c G U + P E l 0 Z W 1 Q Y X R o P l N l Y 3 R p b 2 4 x L 3 N 0 Y X R l X 3 d p c 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d G F 0 Z V 9 3 a X N l I i A v P j x F b n R y e S B U e X B l P S J G a W x s Z W R D b 2 1 w b G V 0 Z V J l c 3 V s d F R v V 2 9 y a 3 N o Z W V 0 I i B W Y W x 1 Z T 0 i b D E i I C 8 + P E V u d H J 5 I F R 5 c G U 9 I k Z p b G x D b 2 x 1 b W 5 O Y W 1 l c y I g V m F s d W U 9 I n N b J n F 1 b 3 Q 7 U 3 R h d G U m c X V v d D s s J n F 1 b 3 Q 7 Q 2 9 u Z m l y b W V k J n F 1 b 3 Q 7 L C Z x d W 9 0 O 1 J l Y 2 9 2 Z X J l Z C Z x d W 9 0 O y w m c X V v d D t E Z W F 0 a H M m c X V v d D s s J n F 1 b 3 Q 7 Q W N 0 a X Z l J n F 1 b 3 Q 7 L C Z x d W 9 0 O 0 x h c 3 R f V X B k Y X R l Z F 9 U a W 1 l J n F 1 b 3 Q 7 L C Z x d W 9 0 O 0 1 p Z 3 J h d G V k X 0 9 0 a G V y J n F 1 b 3 Q 7 L C Z x d W 9 0 O 1 N 0 Y X R l X 2 N v Z G U m c X V v d D s s J n F 1 b 3 Q 7 R G V s d G F f Q 2 9 u Z m l y b W V k J n F 1 b 3 Q 7 L C Z x d W 9 0 O 0 R l b H R h X 1 J l Y 2 9 2 Z X J l Z C Z x d W 9 0 O y w m c X V v d D t E Z W x 0 Y V 9 E Z W F 0 a H M m c X V v d D s s J n F 1 b 3 Q 7 U 3 R h d G V f T m 9 0 Z X M m c X V v d D t d I i A v P j x F b n R y e S B U e X B l P S J G a W x s Q 2 9 s d W 1 u V H l w Z X M i I F Z h b H V l P S J z Q m d N R E F 3 T U h B d 1 l E Q X d N R y I g L z 4 8 R W 5 0 c n k g V H l w Z T 0 i R m l s b E x h c 3 R V c G R h d G V k I i B W Y W x 1 Z T 0 i Z D I w M j E t M T E t M T N U M D Q 6 M j M 6 M T k u N j A 2 M D g 0 M 1 o i I C 8 + P E V u d H J 5 I F R 5 c G U 9 I k Z p b G x F c n J v c k N v d W 5 0 I i B W Y W x 1 Z T 0 i b D A i I C 8 + P E V u d H J 5 I F R 5 c G U 9 I k Z p b G x F c n J v c k N v Z G U i I F Z h b H V l P S J z V W 5 r b m 9 3 b i I g L z 4 8 R W 5 0 c n k g V H l w Z T 0 i R m l s b E N v d W 5 0 I i B W Y W x 1 Z T 0 i b D M 4 I i A v P j x F b n R y e S B U e X B l P S J R d W V y e U l E I i B W Y W x 1 Z T 0 i c 2 J h N D E 3 Y j Z m L T g 3 Z G M t N G E z Z S 0 4 Z W F k L T F m Y j Z l N T B h Y T d j N S I g L z 4 8 R W 5 0 c n k g V H l w Z T 0 i Q W R k Z W R U b 0 R h d G F N b 2 R l b C I g V m F s d W U 9 I m w w 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c 3 R h d G V f d 2 l z Z S 9 B d X R v U m V t b 3 Z l Z E N v b H V t b n M x L n t T d G F 0 Z S w w f S Z x d W 9 0 O y w m c X V v d D t T Z W N 0 a W 9 u M S 9 z d G F 0 Z V 9 3 a X N l L 0 F 1 d G 9 S Z W 1 v d m V k Q 2 9 s d W 1 u c z E u e 0 N v b m Z p c m 1 l Z C w x f S Z x d W 9 0 O y w m c X V v d D t T Z W N 0 a W 9 u M S 9 z d G F 0 Z V 9 3 a X N l L 0 F 1 d G 9 S Z W 1 v d m V k Q 2 9 s d W 1 u c z E u e 1 J l Y 2 9 2 Z X J l Z C w y f S Z x d W 9 0 O y w m c X V v d D t T Z W N 0 a W 9 u M S 9 z d G F 0 Z V 9 3 a X N l L 0 F 1 d G 9 S Z W 1 v d m V k Q 2 9 s d W 1 u c z E u e 0 R l Y X R o c y w z f S Z x d W 9 0 O y w m c X V v d D t T Z W N 0 a W 9 u M S 9 z d G F 0 Z V 9 3 a X N l L 0 F 1 d G 9 S Z W 1 v d m V k Q 2 9 s d W 1 u c z E u e 0 F j d G l 2 Z S w 0 f S Z x d W 9 0 O y w m c X V v d D t T Z W N 0 a W 9 u M S 9 z d G F 0 Z V 9 3 a X N l L 0 F 1 d G 9 S Z W 1 v d m V k Q 2 9 s d W 1 u c z E u e 0 x h c 3 R f V X B k Y X R l Z F 9 U a W 1 l L D V 9 J n F 1 b 3 Q 7 L C Z x d W 9 0 O 1 N l Y 3 R p b 2 4 x L 3 N 0 Y X R l X 3 d p c 2 U v Q X V 0 b 1 J l b W 9 2 Z W R D b 2 x 1 b W 5 z M S 5 7 T W l n c m F 0 Z W R f T 3 R o Z X I s N n 0 m c X V v d D s s J n F 1 b 3 Q 7 U 2 V j d G l v b j E v c 3 R h d G V f d 2 l z Z S 9 B d X R v U m V t b 3 Z l Z E N v b H V t b n M x L n t T d G F 0 Z V 9 j b 2 R l L D d 9 J n F 1 b 3 Q 7 L C Z x d W 9 0 O 1 N l Y 3 R p b 2 4 x L 3 N 0 Y X R l X 3 d p c 2 U v Q X V 0 b 1 J l b W 9 2 Z W R D b 2 x 1 b W 5 z M S 5 7 R G V s d G F f Q 2 9 u Z m l y b W V k L D h 9 J n F 1 b 3 Q 7 L C Z x d W 9 0 O 1 N l Y 3 R p b 2 4 x L 3 N 0 Y X R l X 3 d p c 2 U v Q X V 0 b 1 J l b W 9 2 Z W R D b 2 x 1 b W 5 z M S 5 7 R G V s d G F f U m V j b 3 Z l c m V k L D l 9 J n F 1 b 3 Q 7 L C Z x d W 9 0 O 1 N l Y 3 R p b 2 4 x L 3 N 0 Y X R l X 3 d p c 2 U v Q X V 0 b 1 J l b W 9 2 Z W R D b 2 x 1 b W 5 z M S 5 7 R G V s d G F f R G V h d G h z L D E w f S Z x d W 9 0 O y w m c X V v d D t T Z W N 0 a W 9 u M S 9 z d G F 0 Z V 9 3 a X N l L 0 F 1 d G 9 S Z W 1 v d m V k Q 2 9 s d W 1 u c z E u e 1 N 0 Y X R l X 0 5 v d G V z L D E x f S Z x d W 9 0 O 1 0 s J n F 1 b 3 Q 7 Q 2 9 s d W 1 u Q 2 9 1 b n Q m c X V v d D s 6 M T I s J n F 1 b 3 Q 7 S 2 V 5 Q 2 9 s d W 1 u T m F t Z X M m c X V v d D s 6 W 1 0 s J n F 1 b 3 Q 7 Q 2 9 s d W 1 u S W R l b n R p d G l l c y Z x d W 9 0 O z p b J n F 1 b 3 Q 7 U 2 V j d G l v b j E v c 3 R h d G V f d 2 l z Z S 9 B d X R v U m V t b 3 Z l Z E N v b H V t b n M x L n t T d G F 0 Z S w w f S Z x d W 9 0 O y w m c X V v d D t T Z W N 0 a W 9 u M S 9 z d G F 0 Z V 9 3 a X N l L 0 F 1 d G 9 S Z W 1 v d m V k Q 2 9 s d W 1 u c z E u e 0 N v b m Z p c m 1 l Z C w x f S Z x d W 9 0 O y w m c X V v d D t T Z W N 0 a W 9 u M S 9 z d G F 0 Z V 9 3 a X N l L 0 F 1 d G 9 S Z W 1 v d m V k Q 2 9 s d W 1 u c z E u e 1 J l Y 2 9 2 Z X J l Z C w y f S Z x d W 9 0 O y w m c X V v d D t T Z W N 0 a W 9 u M S 9 z d G F 0 Z V 9 3 a X N l L 0 F 1 d G 9 S Z W 1 v d m V k Q 2 9 s d W 1 u c z E u e 0 R l Y X R o c y w z f S Z x d W 9 0 O y w m c X V v d D t T Z W N 0 a W 9 u M S 9 z d G F 0 Z V 9 3 a X N l L 0 F 1 d G 9 S Z W 1 v d m V k Q 2 9 s d W 1 u c z E u e 0 F j d G l 2 Z S w 0 f S Z x d W 9 0 O y w m c X V v d D t T Z W N 0 a W 9 u M S 9 z d G F 0 Z V 9 3 a X N l L 0 F 1 d G 9 S Z W 1 v d m V k Q 2 9 s d W 1 u c z E u e 0 x h c 3 R f V X B k Y X R l Z F 9 U a W 1 l L D V 9 J n F 1 b 3 Q 7 L C Z x d W 9 0 O 1 N l Y 3 R p b 2 4 x L 3 N 0 Y X R l X 3 d p c 2 U v Q X V 0 b 1 J l b W 9 2 Z W R D b 2 x 1 b W 5 z M S 5 7 T W l n c m F 0 Z W R f T 3 R o Z X I s N n 0 m c X V v d D s s J n F 1 b 3 Q 7 U 2 V j d G l v b j E v c 3 R h d G V f d 2 l z Z S 9 B d X R v U m V t b 3 Z l Z E N v b H V t b n M x L n t T d G F 0 Z V 9 j b 2 R l L D d 9 J n F 1 b 3 Q 7 L C Z x d W 9 0 O 1 N l Y 3 R p b 2 4 x L 3 N 0 Y X R l X 3 d p c 2 U v Q X V 0 b 1 J l b W 9 2 Z W R D b 2 x 1 b W 5 z M S 5 7 R G V s d G F f Q 2 9 u Z m l y b W V k L D h 9 J n F 1 b 3 Q 7 L C Z x d W 9 0 O 1 N l Y 3 R p b 2 4 x L 3 N 0 Y X R l X 3 d p c 2 U v Q X V 0 b 1 J l b W 9 2 Z W R D b 2 x 1 b W 5 z M S 5 7 R G V s d G F f U m V j b 3 Z l c m V k L D l 9 J n F 1 b 3 Q 7 L C Z x d W 9 0 O 1 N l Y 3 R p b 2 4 x L 3 N 0 Y X R l X 3 d p c 2 U v Q X V 0 b 1 J l b W 9 2 Z W R D b 2 x 1 b W 5 z M S 5 7 R G V s d G F f R G V h d G h z L D E w f S Z x d W 9 0 O y w m c X V v d D t T Z W N 0 a W 9 u M S 9 z d G F 0 Z V 9 3 a X N l L 0 F 1 d G 9 S Z W 1 v d m V k Q 2 9 s d W 1 u c z E u e 1 N 0 Y X R l X 0 5 v d G V z L D E x f S Z x d W 9 0 O 1 0 s J n F 1 b 3 Q 7 U m V s Y X R p b 2 5 z a G l w S W 5 m b y Z x d W 9 0 O z p b X X 0 i I C 8 + P C 9 T d G F i b G V F b n R y a W V z P j w v S X R l b T 4 8 S X R l b T 4 8 S X R l b U x v Y 2 F 0 a W 9 u P j x J d G V t V H l w Z T 5 G b 3 J t d W x h P C 9 J d G V t V H l w Z T 4 8 S X R l b V B h d G g + U 2 V j d G l v b j E v c 3 R h d G V f d 2 l z Z S 9 T b 3 V y Y 2 U 8 L 0 l 0 Z W 1 Q Y X R o P j w v S X R l b U x v Y 2 F 0 a W 9 u P j x T d G F i b G V F b n R y a W V z I C 8 + P C 9 J d G V t P j x J d G V t P j x J d G V t T G 9 j Y X R p b 2 4 + P E l 0 Z W 1 U e X B l P k Z v c m 1 1 b G E 8 L 0 l 0 Z W 1 U e X B l P j x J d G V t U G F 0 a D 5 T Z W N 0 a W 9 u M S 9 z d G F 0 Z V 9 3 a X N l L 1 B y b 2 1 v d G V k J T I w S G V h Z G V y c z w v S X R l b V B h d G g + P C 9 J d G V t T G 9 j Y X R p b 2 4 + P F N 0 Y W J s Z U V u d H J p Z X M g L z 4 8 L 0 l 0 Z W 0 + P E l 0 Z W 0 + P E l 0 Z W 1 M b 2 N h d G l v b j 4 8 S X R l b V R 5 c G U + R m 9 y b X V s Y T w v S X R l b V R 5 c G U + P E l 0 Z W 1 Q Y X R o P l N l Y 3 R p b 2 4 x L 3 N 0 Y X R l X 3 d p c 2 U v Q 2 h h b m d l Z C U y M F R 5 c G U 8 L 0 l 0 Z W 1 Q Y X R o P j w v S X R l b U x v Y 2 F 0 a W 9 u P j x T d G F i b G V F b n R y a W V z I C 8 + P C 9 J d G V t P j w v S X R l b X M + P C 9 M b 2 N h b F B h Y 2 t h Z 2 V N Z X R h Z G F 0 Y U Z p b G U + F g A A A F B L B Q Y A A A A A A A A A A A A A A A A A A A A A A A A m A Q A A A Q A A A N C M n d 8 B F d E R j H o A w E / C l + s B A A A A a F 8 / I z n c b E m c K + M E Q I k 4 S A A A A A A C A A A A A A A Q Z g A A A A E A A C A A A A C d j n U M C q r 6 r 4 U R 0 A e c r H B A T / 9 u N y X Z R U w 2 8 k E M b C p M s w A A A A A O g A A A A A I A A C A A A A D O b O j B s K r g O G Y p a Z T p F o c Y X s T a 3 6 n 7 v f / u B u Z M y m z 9 g l A A A A C E 1 x X J Z Z Z h P Z D L i l m q S C I I t v w 1 B x Y w 4 4 V W 6 q c M 4 D H w c p K Z m k A C 1 N X r 2 N l A g 8 u n H 5 6 A j M H P L j p L i p X H K 3 w 5 i e m F 8 B i o w k l 8 W J m K a S u 0 a C 4 A O 0 A A A A B F 7 H h y H h x c 9 9 2 w A S 8 q g i J 2 Z W 6 y a f L q b m h J 8 j 2 H q 6 W q g P 5 X w M U 7 U N y y J I 6 E t 8 y w o x g k m E c Z i s X D e m H 5 K c u G P N t E < / D a t a M a s h u p > 
</file>

<file path=customXml/itemProps1.xml><?xml version="1.0" encoding="utf-8"?>
<ds:datastoreItem xmlns:ds="http://schemas.openxmlformats.org/officeDocument/2006/customXml" ds:itemID="{C6DD01F0-E0B3-4650-B10A-462F8B5737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Live DashBoard</vt:lpstr>
      <vt:lpstr>Sheet1</vt:lpstr>
      <vt:lpstr>state_wise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Reddy</dc:creator>
  <cp:lastModifiedBy>Lakshmi Reddy</cp:lastModifiedBy>
  <dcterms:created xsi:type="dcterms:W3CDTF">2021-11-03T04:35:05Z</dcterms:created>
  <dcterms:modified xsi:type="dcterms:W3CDTF">2021-11-13T04:23:53Z</dcterms:modified>
</cp:coreProperties>
</file>