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Task Success" sheetId="1" r:id="rId1"/>
    <sheet name="Task Time Data" sheetId="2" r:id="rId2"/>
    <sheet name="Ease Rating" sheetId="3" r:id="rId3"/>
    <sheet name="Finding &amp; Visual Score" sheetId="4" r:id="rId4"/>
    <sheet name="SUS Ratings" sheetId="5" r:id="rId5"/>
    <sheet name="Corelation" sheetId="7" r:id="rId6"/>
    <sheet name="Z-Scores" sheetId="6" r:id="rId7"/>
    <sheet name="Overall Comparison" sheetId="8" r:id="rId8"/>
  </sheets>
  <externalReferences>
    <externalReference r:id="rId9"/>
  </externalReferences>
  <calcPr calcId="125725"/>
</workbook>
</file>

<file path=xl/calcChain.xml><?xml version="1.0" encoding="utf-8"?>
<calcChain xmlns="http://schemas.openxmlformats.org/spreadsheetml/2006/main">
  <c r="C111" i="4"/>
  <c r="C105"/>
  <c r="C110"/>
  <c r="C112" s="1"/>
  <c r="C113" s="1"/>
  <c r="C104"/>
  <c r="C106" s="1"/>
  <c r="C107" s="1"/>
  <c r="C94" i="7"/>
  <c r="C49"/>
  <c r="C93"/>
  <c r="C48"/>
  <c r="C95" s="1"/>
  <c r="D91" i="6"/>
  <c r="E91"/>
  <c r="D92"/>
  <c r="E92"/>
  <c r="C92"/>
  <c r="C91"/>
  <c r="D48"/>
  <c r="E48"/>
  <c r="D49"/>
  <c r="E49"/>
  <c r="C49"/>
  <c r="C48"/>
  <c r="I25" l="1"/>
  <c r="F60"/>
  <c r="H60" s="1"/>
  <c r="G89"/>
  <c r="F79"/>
  <c r="H79" s="1"/>
  <c r="I73"/>
  <c r="C50" i="7"/>
  <c r="C51" s="1"/>
  <c r="C96"/>
  <c r="F59" i="6"/>
  <c r="H59" s="1"/>
  <c r="F56"/>
  <c r="H56" s="1"/>
  <c r="F74"/>
  <c r="H74" s="1"/>
  <c r="F70"/>
  <c r="H70" s="1"/>
  <c r="F66"/>
  <c r="H66" s="1"/>
  <c r="F89"/>
  <c r="H89" s="1"/>
  <c r="F83"/>
  <c r="H83" s="1"/>
  <c r="F58"/>
  <c r="H58" s="1"/>
  <c r="F72"/>
  <c r="H72" s="1"/>
  <c r="F67"/>
  <c r="H67" s="1"/>
  <c r="G57"/>
  <c r="G81"/>
  <c r="G61"/>
  <c r="G80"/>
  <c r="G72"/>
  <c r="G67"/>
  <c r="G62"/>
  <c r="G75"/>
  <c r="G64"/>
  <c r="G55"/>
  <c r="I81"/>
  <c r="I61"/>
  <c r="I80"/>
  <c r="I77"/>
  <c r="I64"/>
  <c r="I88"/>
  <c r="I55"/>
  <c r="I57"/>
  <c r="I52"/>
  <c r="I87"/>
  <c r="I62"/>
  <c r="I58"/>
  <c r="I75"/>
  <c r="I72"/>
  <c r="I69"/>
  <c r="I67"/>
  <c r="F68"/>
  <c r="H68" s="1"/>
  <c r="F53"/>
  <c r="H53" s="1"/>
  <c r="F51"/>
  <c r="F64"/>
  <c r="H64" s="1"/>
  <c r="F55"/>
  <c r="H55" s="1"/>
  <c r="F52"/>
  <c r="H52" s="1"/>
  <c r="F82"/>
  <c r="H82" s="1"/>
  <c r="F85"/>
  <c r="H85" s="1"/>
  <c r="F84"/>
  <c r="H84" s="1"/>
  <c r="G59"/>
  <c r="G83"/>
  <c r="G56"/>
  <c r="G74"/>
  <c r="G70"/>
  <c r="G84"/>
  <c r="G78"/>
  <c r="G60"/>
  <c r="G63"/>
  <c r="G54"/>
  <c r="I59"/>
  <c r="I56"/>
  <c r="I74"/>
  <c r="I70"/>
  <c r="F71"/>
  <c r="H71" s="1"/>
  <c r="F86"/>
  <c r="H86" s="1"/>
  <c r="F73"/>
  <c r="H73" s="1"/>
  <c r="F63"/>
  <c r="H63" s="1"/>
  <c r="F54"/>
  <c r="H54" s="1"/>
  <c r="F76"/>
  <c r="H76" s="1"/>
  <c r="F62"/>
  <c r="H62" s="1"/>
  <c r="F75"/>
  <c r="H75" s="1"/>
  <c r="F69"/>
  <c r="H69" s="1"/>
  <c r="F87"/>
  <c r="H87" s="1"/>
  <c r="G52"/>
  <c r="G68"/>
  <c r="G53"/>
  <c r="G51"/>
  <c r="G69"/>
  <c r="G87"/>
  <c r="G58"/>
  <c r="J58" s="1"/>
  <c r="G77"/>
  <c r="G88"/>
  <c r="I68"/>
  <c r="I53"/>
  <c r="I51"/>
  <c r="I63"/>
  <c r="I66"/>
  <c r="I54"/>
  <c r="I89"/>
  <c r="I76"/>
  <c r="I83"/>
  <c r="I78"/>
  <c r="I82"/>
  <c r="I60"/>
  <c r="I85"/>
  <c r="I65"/>
  <c r="I84"/>
  <c r="I79"/>
  <c r="F81"/>
  <c r="H81" s="1"/>
  <c r="F61"/>
  <c r="H61" s="1"/>
  <c r="F80"/>
  <c r="H80" s="1"/>
  <c r="F77"/>
  <c r="H77" s="1"/>
  <c r="F88"/>
  <c r="H88" s="1"/>
  <c r="F57"/>
  <c r="H57" s="1"/>
  <c r="F78"/>
  <c r="H78" s="1"/>
  <c r="F65"/>
  <c r="H65" s="1"/>
  <c r="G76"/>
  <c r="G71"/>
  <c r="G86"/>
  <c r="G73"/>
  <c r="J73" s="1"/>
  <c r="G65"/>
  <c r="G79"/>
  <c r="G82"/>
  <c r="G85"/>
  <c r="G66"/>
  <c r="J66" s="1"/>
  <c r="I71"/>
  <c r="I86"/>
  <c r="F34"/>
  <c r="H34" s="1"/>
  <c r="F45"/>
  <c r="H45" s="1"/>
  <c r="I13"/>
  <c r="I38"/>
  <c r="I17"/>
  <c r="I46"/>
  <c r="I9"/>
  <c r="I35"/>
  <c r="I10"/>
  <c r="I27"/>
  <c r="I42"/>
  <c r="I18"/>
  <c r="I33"/>
  <c r="I26"/>
  <c r="I34"/>
  <c r="I20"/>
  <c r="I43"/>
  <c r="I3"/>
  <c r="I23"/>
  <c r="I30"/>
  <c r="I8"/>
  <c r="I16"/>
  <c r="I19"/>
  <c r="I29"/>
  <c r="I36"/>
  <c r="I6"/>
  <c r="I2"/>
  <c r="I37"/>
  <c r="I12"/>
  <c r="I4"/>
  <c r="I44"/>
  <c r="I32"/>
  <c r="I5"/>
  <c r="I31"/>
  <c r="I11"/>
  <c r="I15"/>
  <c r="G15"/>
  <c r="I22"/>
  <c r="I45"/>
  <c r="I28"/>
  <c r="I40"/>
  <c r="I7"/>
  <c r="I24"/>
  <c r="I21"/>
  <c r="I41"/>
  <c r="I14"/>
  <c r="I39"/>
  <c r="G10"/>
  <c r="G42"/>
  <c r="G26"/>
  <c r="F13"/>
  <c r="H13" s="1"/>
  <c r="F32"/>
  <c r="H32" s="1"/>
  <c r="F31"/>
  <c r="H31" s="1"/>
  <c r="F23"/>
  <c r="H23" s="1"/>
  <c r="F28"/>
  <c r="H28" s="1"/>
  <c r="F6"/>
  <c r="H6" s="1"/>
  <c r="G34"/>
  <c r="G3"/>
  <c r="G30"/>
  <c r="G16"/>
  <c r="G19"/>
  <c r="F29"/>
  <c r="H29" s="1"/>
  <c r="F36"/>
  <c r="H36" s="1"/>
  <c r="F27"/>
  <c r="H27" s="1"/>
  <c r="F42"/>
  <c r="H42" s="1"/>
  <c r="F18"/>
  <c r="H18" s="1"/>
  <c r="F7"/>
  <c r="H7" s="1"/>
  <c r="F24"/>
  <c r="H24" s="1"/>
  <c r="F20"/>
  <c r="H20" s="1"/>
  <c r="F43"/>
  <c r="H43" s="1"/>
  <c r="F3"/>
  <c r="H3" s="1"/>
  <c r="F38"/>
  <c r="H38" s="1"/>
  <c r="G22"/>
  <c r="G45"/>
  <c r="G28"/>
  <c r="J28" s="1"/>
  <c r="G40"/>
  <c r="G7"/>
  <c r="G24"/>
  <c r="G21"/>
  <c r="G41"/>
  <c r="G14"/>
  <c r="G39"/>
  <c r="G25"/>
  <c r="G36"/>
  <c r="F26"/>
  <c r="H26" s="1"/>
  <c r="F15"/>
  <c r="H15" s="1"/>
  <c r="F8"/>
  <c r="H8" s="1"/>
  <c r="F16"/>
  <c r="H16" s="1"/>
  <c r="F19"/>
  <c r="H19" s="1"/>
  <c r="F9"/>
  <c r="H9" s="1"/>
  <c r="F35"/>
  <c r="H35" s="1"/>
  <c r="F10"/>
  <c r="H10" s="1"/>
  <c r="F37"/>
  <c r="H37" s="1"/>
  <c r="F12"/>
  <c r="H12" s="1"/>
  <c r="G13"/>
  <c r="J13" s="1"/>
  <c r="G38"/>
  <c r="J38" s="1"/>
  <c r="G17"/>
  <c r="G46"/>
  <c r="G9"/>
  <c r="G35"/>
  <c r="G27"/>
  <c r="G18"/>
  <c r="J18" s="1"/>
  <c r="G33"/>
  <c r="F25"/>
  <c r="H25" s="1"/>
  <c r="F5"/>
  <c r="H5" s="1"/>
  <c r="F11"/>
  <c r="H11" s="1"/>
  <c r="F30"/>
  <c r="H30" s="1"/>
  <c r="F40"/>
  <c r="H40" s="1"/>
  <c r="F2"/>
  <c r="G20"/>
  <c r="G43"/>
  <c r="J43" s="1"/>
  <c r="G23"/>
  <c r="G8"/>
  <c r="G29"/>
  <c r="J29" s="1"/>
  <c r="F33"/>
  <c r="H33" s="1"/>
  <c r="F21"/>
  <c r="H21" s="1"/>
  <c r="F41"/>
  <c r="H41" s="1"/>
  <c r="F14"/>
  <c r="H14" s="1"/>
  <c r="F39"/>
  <c r="H39" s="1"/>
  <c r="F4"/>
  <c r="H4" s="1"/>
  <c r="F44"/>
  <c r="H44" s="1"/>
  <c r="F17"/>
  <c r="H17" s="1"/>
  <c r="F46"/>
  <c r="H46" s="1"/>
  <c r="F22"/>
  <c r="H22" s="1"/>
  <c r="G6"/>
  <c r="J6" s="1"/>
  <c r="G2"/>
  <c r="G37"/>
  <c r="J37" s="1"/>
  <c r="G12"/>
  <c r="G4"/>
  <c r="G44"/>
  <c r="G32"/>
  <c r="J32" s="1"/>
  <c r="G5"/>
  <c r="G31"/>
  <c r="J31" s="1"/>
  <c r="G11"/>
  <c r="J27" l="1"/>
  <c r="J52"/>
  <c r="J87"/>
  <c r="J5"/>
  <c r="J12"/>
  <c r="J23"/>
  <c r="J35"/>
  <c r="J36"/>
  <c r="J34"/>
  <c r="J69"/>
  <c r="J8"/>
  <c r="J7"/>
  <c r="J11"/>
  <c r="J44"/>
  <c r="J20"/>
  <c r="J24"/>
  <c r="J45"/>
  <c r="J3"/>
  <c r="J65"/>
  <c r="J76"/>
  <c r="J54"/>
  <c r="J85"/>
  <c r="J59"/>
  <c r="J89"/>
  <c r="J84"/>
  <c r="J64"/>
  <c r="J79"/>
  <c r="J71"/>
  <c r="J53"/>
  <c r="J78"/>
  <c r="J56"/>
  <c r="J55"/>
  <c r="J67"/>
  <c r="J81"/>
  <c r="I91"/>
  <c r="I92"/>
  <c r="G92"/>
  <c r="G91"/>
  <c r="J82"/>
  <c r="J86"/>
  <c r="J77"/>
  <c r="J60"/>
  <c r="J74"/>
  <c r="J62"/>
  <c r="J61"/>
  <c r="J88"/>
  <c r="J63"/>
  <c r="J70"/>
  <c r="J75"/>
  <c r="J80"/>
  <c r="H51"/>
  <c r="F92"/>
  <c r="F91"/>
  <c r="J68"/>
  <c r="J83"/>
  <c r="J72"/>
  <c r="J57"/>
  <c r="H2"/>
  <c r="J2" s="1"/>
  <c r="F49"/>
  <c r="F48"/>
  <c r="G49"/>
  <c r="G48"/>
  <c r="I49"/>
  <c r="I48"/>
  <c r="J46"/>
  <c r="J39"/>
  <c r="J26"/>
  <c r="J33"/>
  <c r="J9"/>
  <c r="J25"/>
  <c r="J21"/>
  <c r="J30"/>
  <c r="J41"/>
  <c r="J40"/>
  <c r="J16"/>
  <c r="J10"/>
  <c r="J4"/>
  <c r="J17"/>
  <c r="J14"/>
  <c r="J22"/>
  <c r="J19"/>
  <c r="J42"/>
  <c r="J15"/>
  <c r="H92" l="1"/>
  <c r="H91"/>
  <c r="J51"/>
  <c r="H48"/>
  <c r="H49"/>
  <c r="J49"/>
  <c r="J48"/>
  <c r="J92" l="1"/>
  <c r="J91"/>
  <c r="M95" i="5" l="1"/>
  <c r="M94"/>
  <c r="M93"/>
  <c r="M92"/>
  <c r="M91"/>
  <c r="M90"/>
  <c r="M89"/>
  <c r="M88"/>
  <c r="M87"/>
  <c r="M86"/>
  <c r="M85"/>
  <c r="M84"/>
  <c r="M83"/>
  <c r="M82"/>
  <c r="M81"/>
  <c r="M80"/>
  <c r="M79"/>
  <c r="M78"/>
  <c r="M77"/>
  <c r="M76"/>
  <c r="M75"/>
  <c r="M74"/>
  <c r="M73"/>
  <c r="M72"/>
  <c r="M71"/>
  <c r="M70"/>
  <c r="M69"/>
  <c r="M68"/>
  <c r="M67"/>
  <c r="M66"/>
  <c r="M65"/>
  <c r="M64"/>
  <c r="M63"/>
  <c r="M62"/>
  <c r="M61"/>
  <c r="M60"/>
  <c r="M59"/>
  <c r="M58"/>
  <c r="M57"/>
  <c r="M46"/>
  <c r="M45"/>
  <c r="M44"/>
  <c r="M43"/>
  <c r="M42"/>
  <c r="M41"/>
  <c r="M40"/>
  <c r="M39"/>
  <c r="M38"/>
  <c r="M37"/>
  <c r="M36"/>
  <c r="M35"/>
  <c r="M34"/>
  <c r="M33"/>
  <c r="M32"/>
  <c r="M31"/>
  <c r="M30"/>
  <c r="M29"/>
  <c r="M28"/>
  <c r="M27"/>
  <c r="M26"/>
  <c r="M25"/>
  <c r="M24"/>
  <c r="M23"/>
  <c r="M22"/>
  <c r="M21"/>
  <c r="M19"/>
  <c r="M18"/>
  <c r="M17"/>
  <c r="M16"/>
  <c r="M15"/>
  <c r="M14"/>
  <c r="M13"/>
  <c r="M12"/>
  <c r="M11"/>
  <c r="M10"/>
  <c r="M9"/>
  <c r="M8"/>
  <c r="M7"/>
  <c r="M5"/>
  <c r="M4"/>
  <c r="M3"/>
  <c r="M2"/>
  <c r="D92" i="4"/>
  <c r="C92"/>
  <c r="D91"/>
  <c r="C101" s="1"/>
  <c r="C91"/>
  <c r="C97" s="1"/>
  <c r="D49"/>
  <c r="C49"/>
  <c r="D48"/>
  <c r="C100" s="1"/>
  <c r="C48"/>
  <c r="C96" s="1"/>
  <c r="D91" i="3"/>
  <c r="D96" s="1"/>
  <c r="E91"/>
  <c r="E96" s="1"/>
  <c r="F91"/>
  <c r="F96" s="1"/>
  <c r="G91"/>
  <c r="G96" s="1"/>
  <c r="H91"/>
  <c r="H96" s="1"/>
  <c r="I91"/>
  <c r="I96" s="1"/>
  <c r="J91"/>
  <c r="J96" s="1"/>
  <c r="K91"/>
  <c r="K96" s="1"/>
  <c r="L91"/>
  <c r="L96" s="1"/>
  <c r="C91"/>
  <c r="C96" s="1"/>
  <c r="N51"/>
  <c r="O51"/>
  <c r="P51"/>
  <c r="Q51"/>
  <c r="R51"/>
  <c r="S51"/>
  <c r="T51"/>
  <c r="U51"/>
  <c r="V51"/>
  <c r="N52"/>
  <c r="O52"/>
  <c r="P52"/>
  <c r="Q52"/>
  <c r="R52"/>
  <c r="S52"/>
  <c r="T52"/>
  <c r="U52"/>
  <c r="V52"/>
  <c r="N53"/>
  <c r="O53"/>
  <c r="P53"/>
  <c r="Q53"/>
  <c r="R53"/>
  <c r="S53"/>
  <c r="T53"/>
  <c r="U53"/>
  <c r="V53"/>
  <c r="N54"/>
  <c r="O54"/>
  <c r="P54"/>
  <c r="Q54"/>
  <c r="R54"/>
  <c r="S54"/>
  <c r="T54"/>
  <c r="U54"/>
  <c r="V54"/>
  <c r="N55"/>
  <c r="O55"/>
  <c r="P55"/>
  <c r="Q55"/>
  <c r="R55"/>
  <c r="S55"/>
  <c r="T55"/>
  <c r="U55"/>
  <c r="V55"/>
  <c r="N56"/>
  <c r="O56"/>
  <c r="P56"/>
  <c r="Q56"/>
  <c r="R56"/>
  <c r="S56"/>
  <c r="T56"/>
  <c r="U56"/>
  <c r="V56"/>
  <c r="N57"/>
  <c r="O57"/>
  <c r="P57"/>
  <c r="Q57"/>
  <c r="R57"/>
  <c r="S57"/>
  <c r="T57"/>
  <c r="U57"/>
  <c r="V57"/>
  <c r="N58"/>
  <c r="O58"/>
  <c r="P58"/>
  <c r="Q58"/>
  <c r="R58"/>
  <c r="S58"/>
  <c r="T58"/>
  <c r="U58"/>
  <c r="V58"/>
  <c r="N59"/>
  <c r="O59"/>
  <c r="P59"/>
  <c r="Q59"/>
  <c r="R59"/>
  <c r="S59"/>
  <c r="T59"/>
  <c r="U59"/>
  <c r="V59"/>
  <c r="N60"/>
  <c r="O60"/>
  <c r="P60"/>
  <c r="Q60"/>
  <c r="R60"/>
  <c r="S60"/>
  <c r="T60"/>
  <c r="U60"/>
  <c r="V60"/>
  <c r="N61"/>
  <c r="O61"/>
  <c r="P61"/>
  <c r="Q61"/>
  <c r="R61"/>
  <c r="S61"/>
  <c r="T61"/>
  <c r="U61"/>
  <c r="V61"/>
  <c r="N62"/>
  <c r="O62"/>
  <c r="P62"/>
  <c r="Q62"/>
  <c r="R62"/>
  <c r="S62"/>
  <c r="T62"/>
  <c r="U62"/>
  <c r="V62"/>
  <c r="N63"/>
  <c r="O63"/>
  <c r="P63"/>
  <c r="Q63"/>
  <c r="R63"/>
  <c r="S63"/>
  <c r="T63"/>
  <c r="U63"/>
  <c r="V63"/>
  <c r="N64"/>
  <c r="O64"/>
  <c r="P64"/>
  <c r="Q64"/>
  <c r="R64"/>
  <c r="S64"/>
  <c r="T64"/>
  <c r="U64"/>
  <c r="V64"/>
  <c r="N65"/>
  <c r="O65"/>
  <c r="P65"/>
  <c r="Q65"/>
  <c r="R65"/>
  <c r="S65"/>
  <c r="T65"/>
  <c r="U65"/>
  <c r="V65"/>
  <c r="N66"/>
  <c r="O66"/>
  <c r="P66"/>
  <c r="Q66"/>
  <c r="R66"/>
  <c r="S66"/>
  <c r="T66"/>
  <c r="U66"/>
  <c r="V66"/>
  <c r="N67"/>
  <c r="O67"/>
  <c r="P67"/>
  <c r="Q67"/>
  <c r="R67"/>
  <c r="S67"/>
  <c r="T67"/>
  <c r="U67"/>
  <c r="V67"/>
  <c r="N68"/>
  <c r="O68"/>
  <c r="P68"/>
  <c r="Q68"/>
  <c r="R68"/>
  <c r="S68"/>
  <c r="T68"/>
  <c r="U68"/>
  <c r="V68"/>
  <c r="N69"/>
  <c r="O69"/>
  <c r="P69"/>
  <c r="Q69"/>
  <c r="R69"/>
  <c r="S69"/>
  <c r="T69"/>
  <c r="U69"/>
  <c r="V69"/>
  <c r="N70"/>
  <c r="O70"/>
  <c r="P70"/>
  <c r="Q70"/>
  <c r="R70"/>
  <c r="S70"/>
  <c r="T70"/>
  <c r="U70"/>
  <c r="V70"/>
  <c r="N71"/>
  <c r="O71"/>
  <c r="P71"/>
  <c r="Q71"/>
  <c r="R71"/>
  <c r="S71"/>
  <c r="T71"/>
  <c r="U71"/>
  <c r="V71"/>
  <c r="N72"/>
  <c r="O72"/>
  <c r="P72"/>
  <c r="Q72"/>
  <c r="R72"/>
  <c r="S72"/>
  <c r="T72"/>
  <c r="U72"/>
  <c r="V72"/>
  <c r="N73"/>
  <c r="O73"/>
  <c r="P73"/>
  <c r="Q73"/>
  <c r="R73"/>
  <c r="S73"/>
  <c r="T73"/>
  <c r="U73"/>
  <c r="V73"/>
  <c r="N74"/>
  <c r="O74"/>
  <c r="P74"/>
  <c r="Q74"/>
  <c r="R74"/>
  <c r="S74"/>
  <c r="T74"/>
  <c r="U74"/>
  <c r="V74"/>
  <c r="N75"/>
  <c r="O75"/>
  <c r="P75"/>
  <c r="Q75"/>
  <c r="R75"/>
  <c r="S75"/>
  <c r="T75"/>
  <c r="U75"/>
  <c r="V75"/>
  <c r="N76"/>
  <c r="O76"/>
  <c r="P76"/>
  <c r="Q76"/>
  <c r="R76"/>
  <c r="S76"/>
  <c r="T76"/>
  <c r="U76"/>
  <c r="V76"/>
  <c r="N77"/>
  <c r="O77"/>
  <c r="P77"/>
  <c r="Q77"/>
  <c r="R77"/>
  <c r="S77"/>
  <c r="T77"/>
  <c r="U77"/>
  <c r="V77"/>
  <c r="N78"/>
  <c r="O78"/>
  <c r="P78"/>
  <c r="Q78"/>
  <c r="R78"/>
  <c r="S78"/>
  <c r="T78"/>
  <c r="U78"/>
  <c r="V78"/>
  <c r="N79"/>
  <c r="O79"/>
  <c r="P79"/>
  <c r="Q79"/>
  <c r="R79"/>
  <c r="S79"/>
  <c r="T79"/>
  <c r="U79"/>
  <c r="V79"/>
  <c r="N80"/>
  <c r="O80"/>
  <c r="P80"/>
  <c r="Q80"/>
  <c r="R80"/>
  <c r="S80"/>
  <c r="T80"/>
  <c r="U80"/>
  <c r="V80"/>
  <c r="N81"/>
  <c r="O81"/>
  <c r="P81"/>
  <c r="Q81"/>
  <c r="R81"/>
  <c r="S81"/>
  <c r="T81"/>
  <c r="U81"/>
  <c r="V81"/>
  <c r="N82"/>
  <c r="O82"/>
  <c r="P82"/>
  <c r="Q82"/>
  <c r="R82"/>
  <c r="S82"/>
  <c r="T82"/>
  <c r="U82"/>
  <c r="V82"/>
  <c r="N83"/>
  <c r="O83"/>
  <c r="P83"/>
  <c r="Q83"/>
  <c r="R83"/>
  <c r="S83"/>
  <c r="T83"/>
  <c r="U83"/>
  <c r="V83"/>
  <c r="N84"/>
  <c r="O84"/>
  <c r="P84"/>
  <c r="Q84"/>
  <c r="R84"/>
  <c r="S84"/>
  <c r="T84"/>
  <c r="U84"/>
  <c r="V84"/>
  <c r="N85"/>
  <c r="O85"/>
  <c r="P85"/>
  <c r="Q85"/>
  <c r="R85"/>
  <c r="S85"/>
  <c r="T85"/>
  <c r="U85"/>
  <c r="V85"/>
  <c r="N86"/>
  <c r="O86"/>
  <c r="P86"/>
  <c r="Q86"/>
  <c r="R86"/>
  <c r="S86"/>
  <c r="T86"/>
  <c r="U86"/>
  <c r="V86"/>
  <c r="N87"/>
  <c r="O87"/>
  <c r="P87"/>
  <c r="Q87"/>
  <c r="R87"/>
  <c r="S87"/>
  <c r="T87"/>
  <c r="U87"/>
  <c r="V87"/>
  <c r="N88"/>
  <c r="O88"/>
  <c r="P88"/>
  <c r="Q88"/>
  <c r="R88"/>
  <c r="S88"/>
  <c r="T88"/>
  <c r="U88"/>
  <c r="V88"/>
  <c r="N89"/>
  <c r="O89"/>
  <c r="P89"/>
  <c r="Q89"/>
  <c r="R89"/>
  <c r="S89"/>
  <c r="T89"/>
  <c r="U89"/>
  <c r="V89"/>
  <c r="M87"/>
  <c r="M88"/>
  <c r="M89"/>
  <c r="M72"/>
  <c r="M73"/>
  <c r="M74"/>
  <c r="M75"/>
  <c r="M76"/>
  <c r="M77"/>
  <c r="M78"/>
  <c r="M79"/>
  <c r="M80"/>
  <c r="M81"/>
  <c r="M82"/>
  <c r="M83"/>
  <c r="M84"/>
  <c r="M85"/>
  <c r="M86"/>
  <c r="M52"/>
  <c r="M53"/>
  <c r="M54"/>
  <c r="M55"/>
  <c r="M56"/>
  <c r="M57"/>
  <c r="M58"/>
  <c r="M59"/>
  <c r="M60"/>
  <c r="M61"/>
  <c r="M62"/>
  <c r="M63"/>
  <c r="M64"/>
  <c r="M65"/>
  <c r="M66"/>
  <c r="M67"/>
  <c r="M68"/>
  <c r="M69"/>
  <c r="M70"/>
  <c r="M71"/>
  <c r="M51"/>
  <c r="D48"/>
  <c r="D95" s="1"/>
  <c r="E48"/>
  <c r="E95" s="1"/>
  <c r="F48"/>
  <c r="F95" s="1"/>
  <c r="G48"/>
  <c r="G95" s="1"/>
  <c r="H48"/>
  <c r="H95" s="1"/>
  <c r="I48"/>
  <c r="I95" s="1"/>
  <c r="J48"/>
  <c r="J95" s="1"/>
  <c r="K48"/>
  <c r="K95" s="1"/>
  <c r="L48"/>
  <c r="L95" s="1"/>
  <c r="C48"/>
  <c r="C95" s="1"/>
  <c r="N3"/>
  <c r="O3"/>
  <c r="P3"/>
  <c r="Q3"/>
  <c r="R3"/>
  <c r="S3"/>
  <c r="T3"/>
  <c r="U3"/>
  <c r="V3"/>
  <c r="N4"/>
  <c r="O4"/>
  <c r="P4"/>
  <c r="Q4"/>
  <c r="R4"/>
  <c r="S4"/>
  <c r="T4"/>
  <c r="U4"/>
  <c r="V4"/>
  <c r="N5"/>
  <c r="O5"/>
  <c r="P5"/>
  <c r="Q5"/>
  <c r="R5"/>
  <c r="S5"/>
  <c r="T5"/>
  <c r="U5"/>
  <c r="V5"/>
  <c r="N6"/>
  <c r="O6"/>
  <c r="P6"/>
  <c r="Q6"/>
  <c r="R6"/>
  <c r="S6"/>
  <c r="T6"/>
  <c r="U6"/>
  <c r="V6"/>
  <c r="N7"/>
  <c r="O7"/>
  <c r="P7"/>
  <c r="Q7"/>
  <c r="R7"/>
  <c r="S7"/>
  <c r="T7"/>
  <c r="U7"/>
  <c r="V7"/>
  <c r="N8"/>
  <c r="O8"/>
  <c r="P8"/>
  <c r="Q8"/>
  <c r="R8"/>
  <c r="S8"/>
  <c r="T8"/>
  <c r="U8"/>
  <c r="V8"/>
  <c r="N9"/>
  <c r="O9"/>
  <c r="P9"/>
  <c r="Q9"/>
  <c r="R9"/>
  <c r="S9"/>
  <c r="T9"/>
  <c r="U9"/>
  <c r="V9"/>
  <c r="N10"/>
  <c r="O10"/>
  <c r="P10"/>
  <c r="Q10"/>
  <c r="R10"/>
  <c r="S10"/>
  <c r="T10"/>
  <c r="U10"/>
  <c r="V10"/>
  <c r="N11"/>
  <c r="O11"/>
  <c r="P11"/>
  <c r="Q11"/>
  <c r="R11"/>
  <c r="S11"/>
  <c r="T11"/>
  <c r="U11"/>
  <c r="V11"/>
  <c r="N12"/>
  <c r="O12"/>
  <c r="P12"/>
  <c r="Q12"/>
  <c r="R12"/>
  <c r="S12"/>
  <c r="T12"/>
  <c r="U12"/>
  <c r="V12"/>
  <c r="N13"/>
  <c r="O13"/>
  <c r="P13"/>
  <c r="Q13"/>
  <c r="R13"/>
  <c r="S13"/>
  <c r="T13"/>
  <c r="U13"/>
  <c r="V13"/>
  <c r="N14"/>
  <c r="O14"/>
  <c r="P14"/>
  <c r="Q14"/>
  <c r="R14"/>
  <c r="S14"/>
  <c r="T14"/>
  <c r="U14"/>
  <c r="V14"/>
  <c r="N15"/>
  <c r="O15"/>
  <c r="P15"/>
  <c r="Q15"/>
  <c r="R15"/>
  <c r="S15"/>
  <c r="T15"/>
  <c r="U15"/>
  <c r="V15"/>
  <c r="N16"/>
  <c r="O16"/>
  <c r="P16"/>
  <c r="Q16"/>
  <c r="R16"/>
  <c r="S16"/>
  <c r="T16"/>
  <c r="U16"/>
  <c r="V16"/>
  <c r="N17"/>
  <c r="O17"/>
  <c r="P17"/>
  <c r="Q17"/>
  <c r="R17"/>
  <c r="S17"/>
  <c r="T17"/>
  <c r="U17"/>
  <c r="V17"/>
  <c r="N18"/>
  <c r="O18"/>
  <c r="P18"/>
  <c r="Q18"/>
  <c r="R18"/>
  <c r="S18"/>
  <c r="T18"/>
  <c r="U18"/>
  <c r="V18"/>
  <c r="N19"/>
  <c r="O19"/>
  <c r="P19"/>
  <c r="Q19"/>
  <c r="R19"/>
  <c r="S19"/>
  <c r="T19"/>
  <c r="U19"/>
  <c r="V19"/>
  <c r="N20"/>
  <c r="O20"/>
  <c r="P20"/>
  <c r="Q20"/>
  <c r="R20"/>
  <c r="S20"/>
  <c r="T20"/>
  <c r="U20"/>
  <c r="V20"/>
  <c r="N21"/>
  <c r="O21"/>
  <c r="P21"/>
  <c r="Q21"/>
  <c r="R21"/>
  <c r="S21"/>
  <c r="T21"/>
  <c r="U21"/>
  <c r="V21"/>
  <c r="N22"/>
  <c r="O22"/>
  <c r="P22"/>
  <c r="Q22"/>
  <c r="R22"/>
  <c r="S22"/>
  <c r="T22"/>
  <c r="U22"/>
  <c r="V22"/>
  <c r="N23"/>
  <c r="O23"/>
  <c r="P23"/>
  <c r="Q23"/>
  <c r="R23"/>
  <c r="S23"/>
  <c r="T23"/>
  <c r="U23"/>
  <c r="V23"/>
  <c r="N24"/>
  <c r="O24"/>
  <c r="P24"/>
  <c r="Q24"/>
  <c r="R24"/>
  <c r="S24"/>
  <c r="T24"/>
  <c r="U24"/>
  <c r="V24"/>
  <c r="N25"/>
  <c r="O25"/>
  <c r="P25"/>
  <c r="Q25"/>
  <c r="R25"/>
  <c r="S25"/>
  <c r="T25"/>
  <c r="U25"/>
  <c r="V25"/>
  <c r="N26"/>
  <c r="O26"/>
  <c r="P26"/>
  <c r="Q26"/>
  <c r="R26"/>
  <c r="S26"/>
  <c r="T26"/>
  <c r="U26"/>
  <c r="V26"/>
  <c r="N27"/>
  <c r="O27"/>
  <c r="P27"/>
  <c r="Q27"/>
  <c r="R27"/>
  <c r="S27"/>
  <c r="T27"/>
  <c r="U27"/>
  <c r="V27"/>
  <c r="N28"/>
  <c r="O28"/>
  <c r="P28"/>
  <c r="Q28"/>
  <c r="R28"/>
  <c r="S28"/>
  <c r="T28"/>
  <c r="U28"/>
  <c r="V28"/>
  <c r="N29"/>
  <c r="O29"/>
  <c r="P29"/>
  <c r="Q29"/>
  <c r="R29"/>
  <c r="S29"/>
  <c r="T29"/>
  <c r="U29"/>
  <c r="V29"/>
  <c r="N30"/>
  <c r="O30"/>
  <c r="P30"/>
  <c r="Q30"/>
  <c r="R30"/>
  <c r="S30"/>
  <c r="T30"/>
  <c r="U30"/>
  <c r="V30"/>
  <c r="N31"/>
  <c r="O31"/>
  <c r="P31"/>
  <c r="Q31"/>
  <c r="R31"/>
  <c r="S31"/>
  <c r="T31"/>
  <c r="U31"/>
  <c r="V31"/>
  <c r="N32"/>
  <c r="O32"/>
  <c r="P32"/>
  <c r="Q32"/>
  <c r="R32"/>
  <c r="S32"/>
  <c r="T32"/>
  <c r="U32"/>
  <c r="V32"/>
  <c r="N33"/>
  <c r="O33"/>
  <c r="P33"/>
  <c r="Q33"/>
  <c r="R33"/>
  <c r="S33"/>
  <c r="T33"/>
  <c r="U33"/>
  <c r="V33"/>
  <c r="N34"/>
  <c r="O34"/>
  <c r="P34"/>
  <c r="Q34"/>
  <c r="R34"/>
  <c r="S34"/>
  <c r="T34"/>
  <c r="U34"/>
  <c r="V34"/>
  <c r="N35"/>
  <c r="O35"/>
  <c r="P35"/>
  <c r="Q35"/>
  <c r="R35"/>
  <c r="S35"/>
  <c r="T35"/>
  <c r="U35"/>
  <c r="V35"/>
  <c r="N36"/>
  <c r="O36"/>
  <c r="P36"/>
  <c r="Q36"/>
  <c r="R36"/>
  <c r="S36"/>
  <c r="T36"/>
  <c r="U36"/>
  <c r="V36"/>
  <c r="N37"/>
  <c r="O37"/>
  <c r="P37"/>
  <c r="Q37"/>
  <c r="R37"/>
  <c r="S37"/>
  <c r="T37"/>
  <c r="U37"/>
  <c r="V37"/>
  <c r="N38"/>
  <c r="O38"/>
  <c r="P38"/>
  <c r="Q38"/>
  <c r="R38"/>
  <c r="S38"/>
  <c r="T38"/>
  <c r="U38"/>
  <c r="V38"/>
  <c r="N39"/>
  <c r="O39"/>
  <c r="P39"/>
  <c r="Q39"/>
  <c r="R39"/>
  <c r="S39"/>
  <c r="T39"/>
  <c r="U39"/>
  <c r="V39"/>
  <c r="N40"/>
  <c r="O40"/>
  <c r="P40"/>
  <c r="Q40"/>
  <c r="R40"/>
  <c r="S40"/>
  <c r="T40"/>
  <c r="U40"/>
  <c r="V40"/>
  <c r="N41"/>
  <c r="O41"/>
  <c r="P41"/>
  <c r="Q41"/>
  <c r="R41"/>
  <c r="S41"/>
  <c r="T41"/>
  <c r="U41"/>
  <c r="V41"/>
  <c r="N42"/>
  <c r="O42"/>
  <c r="P42"/>
  <c r="Q42"/>
  <c r="R42"/>
  <c r="S42"/>
  <c r="T42"/>
  <c r="U42"/>
  <c r="V42"/>
  <c r="N43"/>
  <c r="O43"/>
  <c r="P43"/>
  <c r="Q43"/>
  <c r="R43"/>
  <c r="S43"/>
  <c r="T43"/>
  <c r="U43"/>
  <c r="V43"/>
  <c r="N44"/>
  <c r="O44"/>
  <c r="P44"/>
  <c r="Q44"/>
  <c r="R44"/>
  <c r="S44"/>
  <c r="T44"/>
  <c r="U44"/>
  <c r="V44"/>
  <c r="N45"/>
  <c r="O45"/>
  <c r="P45"/>
  <c r="Q45"/>
  <c r="R45"/>
  <c r="S45"/>
  <c r="T45"/>
  <c r="U45"/>
  <c r="V45"/>
  <c r="N46"/>
  <c r="O46"/>
  <c r="P46"/>
  <c r="Q46"/>
  <c r="R46"/>
  <c r="S46"/>
  <c r="T46"/>
  <c r="U46"/>
  <c r="V46"/>
  <c r="O2"/>
  <c r="P2"/>
  <c r="Q2"/>
  <c r="R2"/>
  <c r="S2"/>
  <c r="T2"/>
  <c r="U2"/>
  <c r="V2"/>
  <c r="N2"/>
  <c r="N48" s="1"/>
  <c r="D99" s="1"/>
  <c r="M39"/>
  <c r="M40"/>
  <c r="M41"/>
  <c r="M42"/>
  <c r="M43"/>
  <c r="M44"/>
  <c r="M45"/>
  <c r="M46"/>
  <c r="M29"/>
  <c r="M30"/>
  <c r="M31"/>
  <c r="M32"/>
  <c r="M33"/>
  <c r="M34"/>
  <c r="M35"/>
  <c r="M36"/>
  <c r="M37"/>
  <c r="M38"/>
  <c r="M15"/>
  <c r="M16"/>
  <c r="M17"/>
  <c r="M18"/>
  <c r="M19"/>
  <c r="M20"/>
  <c r="M21"/>
  <c r="M22"/>
  <c r="M23"/>
  <c r="M24"/>
  <c r="M25"/>
  <c r="M26"/>
  <c r="M27"/>
  <c r="M28"/>
  <c r="M3"/>
  <c r="M4"/>
  <c r="M5"/>
  <c r="M6"/>
  <c r="M7"/>
  <c r="M8"/>
  <c r="M9"/>
  <c r="M10"/>
  <c r="M11"/>
  <c r="M12"/>
  <c r="M13"/>
  <c r="M14"/>
  <c r="M2"/>
  <c r="D49" i="5" l="1" a="1"/>
  <c r="D50" s="1"/>
  <c r="I52"/>
  <c r="I101"/>
  <c r="I100"/>
  <c r="I104"/>
  <c r="I99"/>
  <c r="I98"/>
  <c r="I102"/>
  <c r="D98" a="1"/>
  <c r="D100" s="1"/>
  <c r="T48" i="3"/>
  <c r="J99" s="1"/>
  <c r="M48"/>
  <c r="C99" s="1"/>
  <c r="P48"/>
  <c r="F99" s="1"/>
  <c r="U48"/>
  <c r="K99" s="1"/>
  <c r="Q48"/>
  <c r="G99" s="1"/>
  <c r="V48"/>
  <c r="L99" s="1"/>
  <c r="R48"/>
  <c r="H99" s="1"/>
  <c r="S48"/>
  <c r="I99" s="1"/>
  <c r="O48"/>
  <c r="E99" s="1"/>
  <c r="V91"/>
  <c r="L100" s="1"/>
  <c r="M91"/>
  <c r="C100" s="1"/>
  <c r="S91"/>
  <c r="I100" s="1"/>
  <c r="O91"/>
  <c r="E100" s="1"/>
  <c r="N91"/>
  <c r="D100" s="1"/>
  <c r="T91"/>
  <c r="J100" s="1"/>
  <c r="P91"/>
  <c r="F100" s="1"/>
  <c r="R91"/>
  <c r="H100" s="1"/>
  <c r="U91"/>
  <c r="K100" s="1"/>
  <c r="Q91"/>
  <c r="G100" s="1"/>
  <c r="I51" i="5"/>
  <c r="I55"/>
  <c r="I50"/>
  <c r="I49"/>
  <c r="I53"/>
  <c r="D49" l="1"/>
  <c r="D52"/>
  <c r="D54"/>
  <c r="D55"/>
  <c r="D53"/>
  <c r="D51"/>
  <c r="D99"/>
  <c r="D101"/>
  <c r="D102"/>
  <c r="D98"/>
  <c r="D104"/>
  <c r="D103"/>
  <c r="I103"/>
  <c r="I54"/>
  <c r="L99" i="1" l="1"/>
  <c r="K99"/>
  <c r="J99"/>
  <c r="I99"/>
  <c r="H99"/>
  <c r="G99"/>
  <c r="F99"/>
  <c r="E99"/>
  <c r="D99"/>
  <c r="C99"/>
  <c r="L51"/>
  <c r="K51"/>
  <c r="J51"/>
  <c r="I51"/>
  <c r="H51"/>
  <c r="G51"/>
  <c r="F51"/>
  <c r="E51"/>
  <c r="D51"/>
  <c r="C51"/>
  <c r="L98"/>
  <c r="L100" s="1"/>
  <c r="K98"/>
  <c r="K100" s="1"/>
  <c r="J98"/>
  <c r="J100" s="1"/>
  <c r="I98"/>
  <c r="I100" s="1"/>
  <c r="H98"/>
  <c r="H100" s="1"/>
  <c r="G98"/>
  <c r="G100" s="1"/>
  <c r="F98"/>
  <c r="F100" s="1"/>
  <c r="E98"/>
  <c r="E100" s="1"/>
  <c r="D98"/>
  <c r="D100" s="1"/>
  <c r="C98"/>
  <c r="C100" s="1"/>
  <c r="L50"/>
  <c r="L52" s="1"/>
  <c r="K50"/>
  <c r="K52" s="1"/>
  <c r="J50"/>
  <c r="J52" s="1"/>
  <c r="I50"/>
  <c r="I52" s="1"/>
  <c r="H50"/>
  <c r="H52" s="1"/>
  <c r="G50"/>
  <c r="G52" s="1"/>
  <c r="F50"/>
  <c r="F52" s="1"/>
  <c r="E50"/>
  <c r="D50"/>
  <c r="D52" s="1"/>
  <c r="C50"/>
  <c r="C52" s="1"/>
  <c r="L97"/>
  <c r="L102" s="1"/>
  <c r="K97"/>
  <c r="K102" s="1"/>
  <c r="J97"/>
  <c r="J102" s="1"/>
  <c r="I97"/>
  <c r="I102" s="1"/>
  <c r="H97"/>
  <c r="H102" s="1"/>
  <c r="G97"/>
  <c r="F97"/>
  <c r="F102" s="1"/>
  <c r="E97"/>
  <c r="E102" s="1"/>
  <c r="D97"/>
  <c r="C97"/>
  <c r="C102" s="1"/>
  <c r="L49"/>
  <c r="K49"/>
  <c r="K54" s="1"/>
  <c r="J49"/>
  <c r="I49"/>
  <c r="I54" s="1"/>
  <c r="H49"/>
  <c r="H54" s="1"/>
  <c r="G49"/>
  <c r="G54" s="1"/>
  <c r="F49"/>
  <c r="E49"/>
  <c r="E54" s="1"/>
  <c r="D49"/>
  <c r="C49"/>
  <c r="L96"/>
  <c r="K96"/>
  <c r="J96"/>
  <c r="I96"/>
  <c r="H96"/>
  <c r="G96"/>
  <c r="F96"/>
  <c r="E96"/>
  <c r="D96"/>
  <c r="C96"/>
  <c r="L48"/>
  <c r="K48"/>
  <c r="J48"/>
  <c r="I48"/>
  <c r="H48"/>
  <c r="G48"/>
  <c r="F48"/>
  <c r="E48"/>
  <c r="D48"/>
  <c r="C48"/>
  <c r="J54" l="1"/>
  <c r="L54"/>
  <c r="G102"/>
  <c r="D102"/>
  <c r="D54"/>
  <c r="C54"/>
  <c r="F54"/>
  <c r="F53"/>
  <c r="J53"/>
  <c r="D101"/>
  <c r="H101"/>
  <c r="L101"/>
  <c r="E53"/>
  <c r="I53"/>
  <c r="C101"/>
  <c r="G101"/>
  <c r="K101"/>
  <c r="D53"/>
  <c r="H53"/>
  <c r="L53"/>
  <c r="F101"/>
  <c r="J101"/>
  <c r="C53"/>
  <c r="G53"/>
  <c r="K53"/>
  <c r="E101"/>
  <c r="I101"/>
  <c r="D105" i="2" l="1"/>
  <c r="E105"/>
  <c r="F105"/>
  <c r="G105"/>
  <c r="H105"/>
  <c r="I105"/>
  <c r="J105"/>
  <c r="K105"/>
  <c r="L105"/>
  <c r="D106"/>
  <c r="E106"/>
  <c r="F106"/>
  <c r="G106"/>
  <c r="H106"/>
  <c r="I106"/>
  <c r="J106"/>
  <c r="K106"/>
  <c r="L106"/>
  <c r="D107"/>
  <c r="E107"/>
  <c r="F107"/>
  <c r="G107"/>
  <c r="H107"/>
  <c r="I107"/>
  <c r="J107"/>
  <c r="K107"/>
  <c r="L107"/>
  <c r="D108"/>
  <c r="E108"/>
  <c r="E109" s="1"/>
  <c r="F108"/>
  <c r="G108"/>
  <c r="G109" s="1"/>
  <c r="G110" s="1"/>
  <c r="H108"/>
  <c r="I108"/>
  <c r="I109" s="1"/>
  <c r="I111" s="1"/>
  <c r="J108"/>
  <c r="K108"/>
  <c r="K109" s="1"/>
  <c r="K110" s="1"/>
  <c r="L108"/>
  <c r="F109"/>
  <c r="J109"/>
  <c r="J110" s="1"/>
  <c r="C108"/>
  <c r="C107"/>
  <c r="C106"/>
  <c r="C105"/>
  <c r="D58"/>
  <c r="E58"/>
  <c r="F58"/>
  <c r="G58"/>
  <c r="H58"/>
  <c r="I58"/>
  <c r="J58"/>
  <c r="K58"/>
  <c r="L58"/>
  <c r="D59"/>
  <c r="D60" s="1"/>
  <c r="D61" s="1"/>
  <c r="E59"/>
  <c r="F59"/>
  <c r="G59"/>
  <c r="H59"/>
  <c r="H60" s="1"/>
  <c r="H61" s="1"/>
  <c r="I59"/>
  <c r="J59"/>
  <c r="K59"/>
  <c r="L59"/>
  <c r="C59"/>
  <c r="C58"/>
  <c r="D115"/>
  <c r="E115"/>
  <c r="F115"/>
  <c r="G115"/>
  <c r="H115"/>
  <c r="I115"/>
  <c r="J115"/>
  <c r="K115"/>
  <c r="L115"/>
  <c r="D116"/>
  <c r="E116"/>
  <c r="F116"/>
  <c r="G116"/>
  <c r="H116"/>
  <c r="I116"/>
  <c r="J116"/>
  <c r="K116"/>
  <c r="L116"/>
  <c r="C116"/>
  <c r="C115"/>
  <c r="D49"/>
  <c r="E49"/>
  <c r="F49"/>
  <c r="G49"/>
  <c r="H49"/>
  <c r="I49"/>
  <c r="J49"/>
  <c r="K49"/>
  <c r="L49"/>
  <c r="D50"/>
  <c r="E50"/>
  <c r="F50"/>
  <c r="G50"/>
  <c r="H50"/>
  <c r="I50"/>
  <c r="J50"/>
  <c r="K50"/>
  <c r="L50"/>
  <c r="D51"/>
  <c r="D52" s="1"/>
  <c r="E51"/>
  <c r="F51"/>
  <c r="G51"/>
  <c r="H51"/>
  <c r="H52" s="1"/>
  <c r="I51"/>
  <c r="J51"/>
  <c r="K51"/>
  <c r="L51"/>
  <c r="L52" s="1"/>
  <c r="L54" s="1"/>
  <c r="C51"/>
  <c r="C52" s="1"/>
  <c r="C50"/>
  <c r="C49"/>
  <c r="D48"/>
  <c r="E48"/>
  <c r="F48"/>
  <c r="F52" s="1"/>
  <c r="F53" s="1"/>
  <c r="G48"/>
  <c r="H48"/>
  <c r="I48"/>
  <c r="J48"/>
  <c r="J52" s="1"/>
  <c r="J53" s="1"/>
  <c r="K48"/>
  <c r="L48"/>
  <c r="C48"/>
  <c r="C54" l="1"/>
  <c r="K117"/>
  <c r="K118" s="1"/>
  <c r="I60"/>
  <c r="I61" s="1"/>
  <c r="E60"/>
  <c r="E61" s="1"/>
  <c r="F60"/>
  <c r="F61" s="1"/>
  <c r="F62" s="1"/>
  <c r="C117"/>
  <c r="C118" s="1"/>
  <c r="J117"/>
  <c r="J118" s="1"/>
  <c r="J120" s="1"/>
  <c r="F117"/>
  <c r="F118" s="1"/>
  <c r="F120" s="1"/>
  <c r="C60"/>
  <c r="C61" s="1"/>
  <c r="C62" s="1"/>
  <c r="K60"/>
  <c r="K61" s="1"/>
  <c r="G60"/>
  <c r="G61" s="1"/>
  <c r="E110"/>
  <c r="E111"/>
  <c r="D62"/>
  <c r="D63"/>
  <c r="H62"/>
  <c r="H63"/>
  <c r="F54"/>
  <c r="F63"/>
  <c r="H53"/>
  <c r="H54"/>
  <c r="D53"/>
  <c r="D54"/>
  <c r="J54"/>
  <c r="I52"/>
  <c r="E52"/>
  <c r="E53" s="1"/>
  <c r="J60"/>
  <c r="J61" s="1"/>
  <c r="J63" s="1"/>
  <c r="G111"/>
  <c r="F111"/>
  <c r="C53"/>
  <c r="K52"/>
  <c r="K54" s="1"/>
  <c r="G52"/>
  <c r="L53"/>
  <c r="L60"/>
  <c r="L61" s="1"/>
  <c r="F110"/>
  <c r="L109"/>
  <c r="L110" s="1"/>
  <c r="H109"/>
  <c r="H110" s="1"/>
  <c r="D109"/>
  <c r="L117"/>
  <c r="L118" s="1"/>
  <c r="L119" s="1"/>
  <c r="K111"/>
  <c r="D110"/>
  <c r="D111"/>
  <c r="I110"/>
  <c r="J111"/>
  <c r="I117"/>
  <c r="I118" s="1"/>
  <c r="I120" s="1"/>
  <c r="H117"/>
  <c r="H118" s="1"/>
  <c r="H119" s="1"/>
  <c r="G117"/>
  <c r="G118" s="1"/>
  <c r="G120" s="1"/>
  <c r="E117"/>
  <c r="E118" s="1"/>
  <c r="E120" s="1"/>
  <c r="D117"/>
  <c r="D118" s="1"/>
  <c r="D119" s="1"/>
  <c r="C109"/>
  <c r="C110" s="1"/>
  <c r="C119"/>
  <c r="C120"/>
  <c r="I63"/>
  <c r="I62"/>
  <c r="E63"/>
  <c r="E62"/>
  <c r="K63"/>
  <c r="K62"/>
  <c r="G63"/>
  <c r="G62"/>
  <c r="L63"/>
  <c r="L62"/>
  <c r="K119"/>
  <c r="K120"/>
  <c r="J119"/>
  <c r="F119"/>
  <c r="E54"/>
  <c r="G53"/>
  <c r="G54"/>
  <c r="I54"/>
  <c r="I53"/>
  <c r="L111" l="1"/>
  <c r="G119"/>
  <c r="C63"/>
  <c r="K53"/>
  <c r="L120"/>
  <c r="J62"/>
  <c r="H111"/>
  <c r="I119"/>
  <c r="H120"/>
  <c r="E119"/>
  <c r="D120"/>
  <c r="C111"/>
</calcChain>
</file>

<file path=xl/sharedStrings.xml><?xml version="1.0" encoding="utf-8"?>
<sst xmlns="http://schemas.openxmlformats.org/spreadsheetml/2006/main" count="853" uniqueCount="139">
  <si>
    <t>Participant #</t>
  </si>
  <si>
    <t>Site</t>
  </si>
  <si>
    <t>T1 Success</t>
  </si>
  <si>
    <t>T2 Success</t>
  </si>
  <si>
    <t>T3 Success</t>
  </si>
  <si>
    <t>T4 Success</t>
  </si>
  <si>
    <t>T5 Success</t>
  </si>
  <si>
    <t>T6 Success</t>
  </si>
  <si>
    <t>T7 Success</t>
  </si>
  <si>
    <t>T8 Success</t>
  </si>
  <si>
    <t>T9 Success</t>
  </si>
  <si>
    <t>T10 Success</t>
  </si>
  <si>
    <t>Bank of America</t>
  </si>
  <si>
    <t>Wells Fargo</t>
  </si>
  <si>
    <t xml:space="preserve"> </t>
  </si>
  <si>
    <t>Total Task Success</t>
  </si>
  <si>
    <t>Task Mean</t>
  </si>
  <si>
    <t>Std. dev</t>
  </si>
  <si>
    <t>Sample size, n</t>
  </si>
  <si>
    <t>Lower range</t>
  </si>
  <si>
    <t>Upper range</t>
  </si>
  <si>
    <t>Confidence Interval 95%</t>
  </si>
  <si>
    <t>T1 Time</t>
  </si>
  <si>
    <t>T2 Time</t>
  </si>
  <si>
    <t>T3 Time</t>
  </si>
  <si>
    <t>T4 Time</t>
  </si>
  <si>
    <t>T5 Time</t>
  </si>
  <si>
    <t>T6 Time</t>
  </si>
  <si>
    <t>T7 Time</t>
  </si>
  <si>
    <t>T8Time</t>
  </si>
  <si>
    <t>T9 Time</t>
  </si>
  <si>
    <t>T10Time</t>
  </si>
  <si>
    <t>1st Quart</t>
  </si>
  <si>
    <t>3rd Quart</t>
  </si>
  <si>
    <t>Difference</t>
  </si>
  <si>
    <t>1.5x</t>
  </si>
  <si>
    <t>Low outlier</t>
  </si>
  <si>
    <t>High outlier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</si>
  <si>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</si>
  <si>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</si>
  <si>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</si>
  <si>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</si>
  <si>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</si>
  <si>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</si>
  <si>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</si>
  <si>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</si>
  <si>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</si>
  <si>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</si>
  <si>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Quartile method to clean time data - BOA</t>
  </si>
  <si>
    <t>Task</t>
  </si>
  <si>
    <t>Sample size</t>
  </si>
  <si>
    <t>Mean</t>
  </si>
  <si>
    <t>Median</t>
  </si>
  <si>
    <t>Std.deviation</t>
  </si>
  <si>
    <t>confidence interval 95%</t>
  </si>
  <si>
    <t>upper bound</t>
  </si>
  <si>
    <t>lower bound</t>
  </si>
  <si>
    <t>Quartile method to clean time data - Wells Fargo</t>
  </si>
  <si>
    <t>T1 Rating</t>
  </si>
  <si>
    <t>T2 Rating</t>
  </si>
  <si>
    <t>T3 Rating</t>
  </si>
  <si>
    <t>T4 Rating</t>
  </si>
  <si>
    <t>T5 Rating</t>
  </si>
  <si>
    <t>T6 Rating</t>
  </si>
  <si>
    <t>T7 Rating</t>
  </si>
  <si>
    <t>T8 Rating</t>
  </si>
  <si>
    <t>T9 Rating</t>
  </si>
  <si>
    <t>T10 Rating</t>
  </si>
  <si>
    <t>T1 Top 2 Box 
Rating</t>
  </si>
  <si>
    <t>T2 Top 2 Box
Rating</t>
  </si>
  <si>
    <t>T3 Top 2 Bos 
Rating</t>
  </si>
  <si>
    <t>T4 Top 2 Box 
Rating</t>
  </si>
  <si>
    <t>T5 Top 2 Box
Rating</t>
  </si>
  <si>
    <t>T6 Top 2 Bos 
Rating</t>
  </si>
  <si>
    <t>T7 Top 2 Box 
Rating</t>
  </si>
  <si>
    <t>T8 Top 2 Box
Rating</t>
  </si>
  <si>
    <t>T9 Top 2 Bos 
Rating</t>
  </si>
  <si>
    <t>T10 Top 2 Box 
Rating</t>
  </si>
  <si>
    <t>Ratings</t>
  </si>
  <si>
    <t>BOA</t>
  </si>
  <si>
    <t>Top 2 Box Ratings</t>
  </si>
  <si>
    <t>Overall Ease Rating (1-7)</t>
  </si>
  <si>
    <t>Overall Visual Appeal Rating (1-7)</t>
  </si>
  <si>
    <t>Std.Deviation</t>
  </si>
  <si>
    <t>Ease of use Mean Ratings</t>
  </si>
  <si>
    <t>Visual Appeal Mean Ratings</t>
  </si>
  <si>
    <t>SUS1</t>
  </si>
  <si>
    <t>SUS2</t>
  </si>
  <si>
    <t>SUS3</t>
  </si>
  <si>
    <t>SUS4</t>
  </si>
  <si>
    <t>SUS5</t>
  </si>
  <si>
    <t>SUS6</t>
  </si>
  <si>
    <t>SUS7</t>
  </si>
  <si>
    <t>SUS8</t>
  </si>
  <si>
    <t>SUS9</t>
  </si>
  <si>
    <t>SUS10</t>
  </si>
  <si>
    <t>SUS Score</t>
  </si>
  <si>
    <t>Frequency Distribution</t>
  </si>
  <si>
    <t>&lt;=40</t>
  </si>
  <si>
    <t>41-50</t>
  </si>
  <si>
    <t>51-60</t>
  </si>
  <si>
    <t>61-70</t>
  </si>
  <si>
    <t>71-80</t>
  </si>
  <si>
    <t>81-90</t>
  </si>
  <si>
    <t>91-100</t>
  </si>
  <si>
    <t>Bin Array for Frequency Calculation</t>
  </si>
  <si>
    <t>Gap</t>
  </si>
  <si>
    <t>Percentiles:</t>
  </si>
  <si>
    <t>10th</t>
  </si>
  <si>
    <t>25th</t>
  </si>
  <si>
    <t>50th</t>
  </si>
  <si>
    <t>75th</t>
  </si>
  <si>
    <t>90th</t>
  </si>
  <si>
    <t>Count</t>
  </si>
  <si>
    <t>Time per task</t>
  </si>
  <si>
    <t>Task Completed (Of 6 tasks)</t>
  </si>
  <si>
    <t>Rating (1-7)</t>
  </si>
  <si>
    <t>z-time</t>
  </si>
  <si>
    <t>z-completion</t>
  </si>
  <si>
    <t>z-time * -1</t>
  </si>
  <si>
    <t>z-rating</t>
  </si>
  <si>
    <t>average z</t>
  </si>
  <si>
    <t>co-relation coefficient</t>
  </si>
  <si>
    <t>t</t>
  </si>
  <si>
    <t>p</t>
  </si>
  <si>
    <t>Corelation Coefficient</t>
  </si>
  <si>
    <t xml:space="preserve">Corelation Coefficient </t>
  </si>
  <si>
    <t>Time-on-Task study</t>
  </si>
  <si>
    <t>Task Success study</t>
  </si>
  <si>
    <t>Task Ease Rating Study</t>
  </si>
  <si>
    <t>Ease of finding information</t>
  </si>
  <si>
    <t>Visual Appeal</t>
  </si>
  <si>
    <t>SUS Rating</t>
  </si>
  <si>
    <t>Evaluation Name</t>
  </si>
  <si>
    <t>Evaluation #</t>
  </si>
  <si>
    <t>Winner</t>
  </si>
  <si>
    <t>marginally</t>
  </si>
  <si>
    <t>significantly</t>
  </si>
  <si>
    <t>Margin Difference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</si>
</sst>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_(* #,##0_);_(* \(#,##0\);_(* &quot;-&quot;??_);_(@_)"/>
    <numFmt numFmtId="165" formatCode="0.0"/>
    <numFmt numFmtId="166" formatCode="0.0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MS Sans Serif"/>
      <family val="2"/>
    </font>
    <font>
      <sz val="10"/>
      <name val="MS Sans Serif"/>
      <family val="2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mbria"/>
      <family val="1"/>
      <scheme val="major"/>
    </font>
    <font>
      <sz val="10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1">
    <xf numFmtId="0" fontId="0" fillId="0" borderId="0" xfId="0"/>
    <xf numFmtId="0" fontId="3" fillId="0" borderId="0" xfId="0" applyFont="1"/>
    <xf numFmtId="1" fontId="3" fillId="0" borderId="0" xfId="0" applyNumberFormat="1" applyFont="1"/>
    <xf numFmtId="0" fontId="3" fillId="0" borderId="0" xfId="0" applyNumberFormat="1" applyFont="1"/>
    <xf numFmtId="1" fontId="0" fillId="0" borderId="0" xfId="0" quotePrefix="1" applyNumberFormat="1"/>
    <xf numFmtId="0" fontId="0" fillId="0" borderId="0" xfId="0" quotePrefix="1" applyNumberFormat="1"/>
    <xf numFmtId="0" fontId="0" fillId="0" borderId="0" xfId="0" applyNumberFormat="1"/>
    <xf numFmtId="9" fontId="3" fillId="0" borderId="0" xfId="2" applyFont="1"/>
    <xf numFmtId="43" fontId="3" fillId="0" borderId="0" xfId="0" applyNumberFormat="1" applyFont="1"/>
    <xf numFmtId="9" fontId="3" fillId="0" borderId="0" xfId="2" quotePrefix="1" applyFont="1"/>
    <xf numFmtId="164" fontId="3" fillId="0" borderId="0" xfId="1" applyNumberFormat="1" applyFont="1"/>
    <xf numFmtId="164" fontId="3" fillId="0" borderId="0" xfId="1" quotePrefix="1" applyNumberFormat="1" applyFont="1"/>
    <xf numFmtId="43" fontId="3" fillId="0" borderId="0" xfId="0" applyNumberFormat="1" applyFont="1" applyBorder="1"/>
    <xf numFmtId="1" fontId="0" fillId="0" borderId="0" xfId="0" applyNumberFormat="1"/>
    <xf numFmtId="1" fontId="0" fillId="0" borderId="0" xfId="0" quotePrefix="1" applyNumberFormat="1" applyAlignment="1">
      <alignment horizontal="center"/>
    </xf>
    <xf numFmtId="0" fontId="0" fillId="0" borderId="0" xfId="0" applyFill="1"/>
    <xf numFmtId="0" fontId="3" fillId="0" borderId="0" xfId="0" applyFont="1" applyFill="1"/>
    <xf numFmtId="9" fontId="3" fillId="0" borderId="0" xfId="0" applyNumberFormat="1" applyFont="1" applyFill="1"/>
    <xf numFmtId="0" fontId="4" fillId="0" borderId="0" xfId="0" applyFont="1" applyFill="1"/>
    <xf numFmtId="0" fontId="0" fillId="0" borderId="0" xfId="0" applyFont="1"/>
    <xf numFmtId="0" fontId="2" fillId="0" borderId="0" xfId="0" applyFont="1"/>
    <xf numFmtId="0" fontId="3" fillId="0" borderId="0" xfId="1" applyNumberFormat="1" applyFont="1"/>
    <xf numFmtId="1" fontId="3" fillId="0" borderId="0" xfId="0" quotePrefix="1" applyNumberFormat="1" applyFont="1"/>
    <xf numFmtId="1" fontId="0" fillId="2" borderId="0" xfId="0" quotePrefix="1" applyNumberFormat="1" applyFill="1"/>
    <xf numFmtId="1" fontId="0" fillId="0" borderId="0" xfId="0" quotePrefix="1" applyNumberFormat="1" applyFill="1"/>
    <xf numFmtId="0" fontId="5" fillId="0" borderId="0" xfId="0" applyFont="1" applyBorder="1" applyAlignment="1">
      <alignment horizontal="left"/>
    </xf>
    <xf numFmtId="43" fontId="2" fillId="0" borderId="0" xfId="1" applyFont="1"/>
    <xf numFmtId="0" fontId="3" fillId="0" borderId="0" xfId="0" applyNumberFormat="1" applyFont="1" applyAlignment="1">
      <alignment wrapText="1"/>
    </xf>
    <xf numFmtId="2" fontId="0" fillId="0" borderId="0" xfId="0" applyNumberFormat="1"/>
    <xf numFmtId="0" fontId="2" fillId="0" borderId="0" xfId="1" applyNumberFormat="1" applyFont="1" applyAlignment="1">
      <alignment horizontal="left"/>
    </xf>
    <xf numFmtId="165" fontId="6" fillId="0" borderId="0" xfId="0" applyNumberFormat="1" applyFont="1"/>
    <xf numFmtId="1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7" fillId="0" borderId="1" xfId="0" applyFont="1" applyBorder="1"/>
    <xf numFmtId="0" fontId="2" fillId="0" borderId="1" xfId="0" applyFont="1" applyBorder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3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2" fontId="0" fillId="0" borderId="0" xfId="0" quotePrefix="1" applyNumberFormat="1"/>
    <xf numFmtId="0" fontId="5" fillId="0" borderId="0" xfId="0" applyFont="1"/>
    <xf numFmtId="1" fontId="5" fillId="0" borderId="0" xfId="0" applyNumberFormat="1" applyFont="1"/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8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/>
    </xf>
    <xf numFmtId="1" fontId="2" fillId="0" borderId="2" xfId="0" applyNumberFormat="1" applyFont="1" applyBorder="1" applyAlignment="1">
      <alignment horizontal="center" wrapText="1"/>
    </xf>
    <xf numFmtId="1" fontId="2" fillId="0" borderId="3" xfId="0" applyNumberFormat="1" applyFont="1" applyBorder="1" applyAlignment="1">
      <alignment horizontal="center" wrapText="1"/>
    </xf>
    <xf numFmtId="1" fontId="2" fillId="0" borderId="4" xfId="0" applyNumberFormat="1" applyFont="1" applyBorder="1" applyAlignment="1">
      <alignment horizontal="center" wrapText="1"/>
    </xf>
    <xf numFmtId="1" fontId="3" fillId="0" borderId="1" xfId="0" applyNumberFormat="1" applyFont="1" applyBorder="1"/>
    <xf numFmtId="0" fontId="3" fillId="0" borderId="1" xfId="0" applyFont="1" applyBorder="1"/>
    <xf numFmtId="9" fontId="3" fillId="0" borderId="1" xfId="2" applyFont="1" applyBorder="1"/>
    <xf numFmtId="0" fontId="3" fillId="0" borderId="1" xfId="1" applyNumberFormat="1" applyFont="1" applyBorder="1" applyAlignment="1">
      <alignment horizontal="left"/>
    </xf>
    <xf numFmtId="1" fontId="3" fillId="0" borderId="1" xfId="0" applyNumberFormat="1" applyFont="1" applyBorder="1" applyAlignment="1">
      <alignment wrapText="1"/>
    </xf>
    <xf numFmtId="43" fontId="3" fillId="0" borderId="1" xfId="1" applyFont="1" applyBorder="1"/>
    <xf numFmtId="43" fontId="3" fillId="0" borderId="1" xfId="0" applyNumberFormat="1" applyFont="1" applyBorder="1"/>
    <xf numFmtId="0" fontId="3" fillId="0" borderId="1" xfId="0" quotePrefix="1" applyNumberFormat="1" applyFont="1" applyBorder="1"/>
    <xf numFmtId="9" fontId="3" fillId="0" borderId="1" xfId="2" quotePrefix="1" applyFont="1" applyBorder="1"/>
    <xf numFmtId="0" fontId="3" fillId="0" borderId="1" xfId="1" applyNumberFormat="1" applyFont="1" applyBorder="1"/>
    <xf numFmtId="164" fontId="3" fillId="0" borderId="1" xfId="1" quotePrefix="1" applyNumberFormat="1" applyFont="1" applyBorder="1"/>
    <xf numFmtId="1" fontId="2" fillId="0" borderId="1" xfId="0" applyNumberFormat="1" applyFont="1" applyBorder="1"/>
    <xf numFmtId="164" fontId="2" fillId="0" borderId="1" xfId="1" applyNumberFormat="1" applyFont="1" applyBorder="1"/>
    <xf numFmtId="0" fontId="5" fillId="0" borderId="1" xfId="0" applyFont="1" applyBorder="1" applyAlignment="1">
      <alignment horizontal="left"/>
    </xf>
    <xf numFmtId="1" fontId="0" fillId="0" borderId="1" xfId="0" applyNumberFormat="1" applyBorder="1"/>
    <xf numFmtId="1" fontId="3" fillId="0" borderId="1" xfId="0" quotePrefix="1" applyNumberFormat="1" applyFont="1" applyBorder="1"/>
    <xf numFmtId="1" fontId="2" fillId="0" borderId="1" xfId="0" applyNumberFormat="1" applyFont="1" applyBorder="1" applyAlignment="1">
      <alignment horizontal="left"/>
    </xf>
    <xf numFmtId="9" fontId="2" fillId="0" borderId="1" xfId="2" applyFont="1" applyBorder="1"/>
    <xf numFmtId="9" fontId="2" fillId="0" borderId="1" xfId="0" applyNumberFormat="1" applyFont="1" applyBorder="1"/>
    <xf numFmtId="165" fontId="2" fillId="0" borderId="1" xfId="0" applyNumberFormat="1" applyFont="1" applyBorder="1"/>
    <xf numFmtId="0" fontId="2" fillId="0" borderId="1" xfId="0" applyFont="1" applyBorder="1" applyAlignment="1">
      <alignment wrapText="1"/>
    </xf>
    <xf numFmtId="2" fontId="2" fillId="0" borderId="1" xfId="0" applyNumberFormat="1" applyFont="1" applyBorder="1"/>
    <xf numFmtId="43" fontId="2" fillId="0" borderId="1" xfId="0" applyNumberFormat="1" applyFont="1" applyBorder="1"/>
    <xf numFmtId="166" fontId="2" fillId="0" borderId="1" xfId="0" applyNumberFormat="1" applyFont="1" applyBorder="1"/>
    <xf numFmtId="165" fontId="0" fillId="0" borderId="1" xfId="0" applyNumberFormat="1" applyBorder="1"/>
    <xf numFmtId="165" fontId="0" fillId="0" borderId="1" xfId="0" applyNumberFormat="1" applyBorder="1" applyAlignment="1"/>
    <xf numFmtId="1" fontId="2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lef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UX/Bentley/Measuring%20User%20Experience/Assignment_Data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BOA"/>
      <sheetName val="Wells Fargo"/>
      <sheetName val="Trial 2"/>
      <sheetName val="Task Success"/>
      <sheetName val="Dictionary"/>
      <sheetName val="Trial 1"/>
    </sheetNames>
    <sheetDataSet>
      <sheetData sheetId="0">
        <row r="49">
          <cell r="C49">
            <v>0.88</v>
          </cell>
        </row>
      </sheetData>
      <sheetData sheetId="1">
        <row r="43">
          <cell r="C43">
            <v>0.91304347826086951</v>
          </cell>
        </row>
      </sheetData>
      <sheetData sheetId="2" refreshError="1"/>
      <sheetData sheetId="3">
        <row r="1">
          <cell r="C1" t="str">
            <v>T1 Success</v>
          </cell>
          <cell r="D1" t="str">
            <v>T2 Success</v>
          </cell>
          <cell r="E1" t="str">
            <v>T3 Success</v>
          </cell>
          <cell r="F1" t="str">
            <v>T4 Success</v>
          </cell>
          <cell r="G1" t="str">
            <v>T5 Success</v>
          </cell>
          <cell r="H1" t="str">
            <v>T6 Success</v>
          </cell>
          <cell r="I1" t="str">
            <v>T7 Success</v>
          </cell>
          <cell r="J1" t="str">
            <v>T8 Success</v>
          </cell>
          <cell r="K1" t="str">
            <v>T9 Success</v>
          </cell>
          <cell r="L1" t="str">
            <v>T10 Success</v>
          </cell>
          <cell r="O1" t="str">
            <v>T1 Success</v>
          </cell>
          <cell r="P1" t="str">
            <v>T2 Success</v>
          </cell>
          <cell r="Q1" t="str">
            <v>T3 Success</v>
          </cell>
          <cell r="R1" t="str">
            <v>T4 Success</v>
          </cell>
          <cell r="S1" t="str">
            <v>T5 Success</v>
          </cell>
          <cell r="T1" t="str">
            <v>T6 Success</v>
          </cell>
          <cell r="U1" t="str">
            <v>T7 Success</v>
          </cell>
          <cell r="V1" t="str">
            <v>T8 Success</v>
          </cell>
          <cell r="W1" t="str">
            <v>T9 Success</v>
          </cell>
          <cell r="X1" t="str">
            <v>T10 Success</v>
          </cell>
        </row>
        <row r="43">
          <cell r="O43">
            <v>0.91304347826086951</v>
          </cell>
          <cell r="P43">
            <v>0.90476190476190477</v>
          </cell>
          <cell r="Q43">
            <v>0.96153846153846156</v>
          </cell>
          <cell r="R43">
            <v>0.65217391304347827</v>
          </cell>
          <cell r="S43">
            <v>0.75</v>
          </cell>
          <cell r="T43">
            <v>0.81818181818181823</v>
          </cell>
          <cell r="U43">
            <v>0.96</v>
          </cell>
          <cell r="V43">
            <v>0.73076923076923073</v>
          </cell>
          <cell r="W43">
            <v>0.94736842105263153</v>
          </cell>
          <cell r="X43">
            <v>0.52173913043478259</v>
          </cell>
        </row>
        <row r="46">
          <cell r="O46">
            <v>0.11774258321501238</v>
          </cell>
          <cell r="P46">
            <v>0.12864875769162437</v>
          </cell>
          <cell r="Q46">
            <v>7.5383230174617399E-2</v>
          </cell>
          <cell r="R46">
            <v>0.19902129033378832</v>
          </cell>
          <cell r="S46">
            <v>0.17696395222217834</v>
          </cell>
          <cell r="T46">
            <v>0.16496127742886185</v>
          </cell>
          <cell r="U46">
            <v>7.8398559381602201E-2</v>
          </cell>
          <cell r="V46">
            <v>0.17387236411545046</v>
          </cell>
          <cell r="W46">
            <v>0.10315599918631853</v>
          </cell>
          <cell r="X46">
            <v>0.20873529027631788</v>
          </cell>
        </row>
        <row r="49">
          <cell r="C49">
            <v>0.88</v>
          </cell>
          <cell r="D49">
            <v>0.96</v>
          </cell>
          <cell r="E49">
            <v>1</v>
          </cell>
          <cell r="F49">
            <v>0.90322580645161288</v>
          </cell>
          <cell r="G49">
            <v>0.96666666666666667</v>
          </cell>
          <cell r="H49">
            <v>0.85</v>
          </cell>
          <cell r="I49">
            <v>0.88</v>
          </cell>
          <cell r="J49">
            <v>0.96551724137931039</v>
          </cell>
          <cell r="K49">
            <v>0.64516129032258063</v>
          </cell>
          <cell r="L49">
            <v>0.91666666666666663</v>
          </cell>
        </row>
        <row r="52">
          <cell r="C52">
            <v>0.13000930278658585</v>
          </cell>
          <cell r="D52">
            <v>7.8398559381602201E-2</v>
          </cell>
          <cell r="E52">
            <v>0</v>
          </cell>
          <cell r="F52">
            <v>0.1057950657620074</v>
          </cell>
          <cell r="G52">
            <v>6.5332132818001751E-2</v>
          </cell>
          <cell r="H52">
            <v>0.1605559419868649</v>
          </cell>
          <cell r="I52">
            <v>0.13000930278658585</v>
          </cell>
          <cell r="J52">
            <v>6.7584964984139767E-2</v>
          </cell>
          <cell r="K52">
            <v>0.17121314711942714</v>
          </cell>
          <cell r="L52">
            <v>0.1129533899688073</v>
          </cell>
        </row>
      </sheetData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02"/>
  <sheetViews>
    <sheetView tabSelected="1" zoomScale="70" zoomScaleNormal="70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/>
  <cols>
    <col min="1" max="1" width="13.7109375" bestFit="1" customWidth="1"/>
    <col min="2" max="2" width="27.85546875" customWidth="1"/>
    <col min="3" max="11" width="12.85546875" bestFit="1" customWidth="1"/>
    <col min="12" max="12" width="14.140625" bestFit="1" customWidth="1"/>
    <col min="13" max="13" width="8.7109375" customWidth="1"/>
    <col min="14" max="14" width="13.7109375" bestFit="1" customWidth="1"/>
    <col min="15" max="15" width="26.28515625" customWidth="1"/>
    <col min="16" max="24" width="12.85546875" bestFit="1" customWidth="1"/>
    <col min="25" max="25" width="14.140625" bestFit="1" customWidth="1"/>
  </cols>
  <sheetData>
    <row r="1" spans="1:25" s="20" customForma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/>
      <c r="O1"/>
      <c r="P1"/>
      <c r="Q1"/>
      <c r="R1"/>
      <c r="S1"/>
      <c r="T1"/>
      <c r="U1"/>
      <c r="V1"/>
      <c r="W1"/>
      <c r="X1"/>
      <c r="Y1"/>
    </row>
    <row r="2" spans="1:25">
      <c r="A2">
        <v>1</v>
      </c>
      <c r="B2" s="14" t="s">
        <v>12</v>
      </c>
      <c r="C2" s="5">
        <v>1</v>
      </c>
      <c r="D2" s="5">
        <v>1</v>
      </c>
      <c r="E2" s="5">
        <v>1</v>
      </c>
      <c r="G2" s="5">
        <v>1</v>
      </c>
      <c r="H2" s="5">
        <v>1</v>
      </c>
      <c r="K2" s="5">
        <v>0</v>
      </c>
    </row>
    <row r="3" spans="1:25">
      <c r="A3">
        <v>3</v>
      </c>
      <c r="B3" s="14" t="s">
        <v>12</v>
      </c>
      <c r="D3" s="5">
        <v>1</v>
      </c>
      <c r="E3" s="5">
        <v>1</v>
      </c>
      <c r="G3" s="5">
        <v>1</v>
      </c>
      <c r="I3" s="5">
        <v>1</v>
      </c>
      <c r="K3" s="5">
        <v>0</v>
      </c>
      <c r="L3" s="5">
        <v>1</v>
      </c>
      <c r="M3" s="5"/>
    </row>
    <row r="4" spans="1:25">
      <c r="A4">
        <v>7</v>
      </c>
      <c r="B4" s="14" t="s">
        <v>12</v>
      </c>
      <c r="D4" s="5">
        <v>1</v>
      </c>
      <c r="E4" s="5">
        <v>1</v>
      </c>
      <c r="F4" s="5">
        <v>1</v>
      </c>
      <c r="I4" s="5">
        <v>1</v>
      </c>
      <c r="K4" s="5">
        <v>1</v>
      </c>
      <c r="L4" s="5">
        <v>1</v>
      </c>
      <c r="M4" s="5"/>
    </row>
    <row r="5" spans="1:25">
      <c r="A5">
        <v>9</v>
      </c>
      <c r="B5" s="14" t="s">
        <v>12</v>
      </c>
      <c r="D5" s="5">
        <v>1</v>
      </c>
      <c r="E5" s="5">
        <v>1</v>
      </c>
      <c r="F5" s="5">
        <v>1</v>
      </c>
      <c r="G5" s="5">
        <v>1</v>
      </c>
      <c r="H5" s="5">
        <v>0</v>
      </c>
      <c r="J5" s="5">
        <v>1</v>
      </c>
    </row>
    <row r="6" spans="1:25">
      <c r="A6">
        <v>10</v>
      </c>
      <c r="B6" s="14" t="s">
        <v>12</v>
      </c>
      <c r="C6" s="5">
        <v>1</v>
      </c>
      <c r="D6" s="5">
        <v>1</v>
      </c>
      <c r="E6" s="5">
        <v>1</v>
      </c>
      <c r="I6" s="5">
        <v>0</v>
      </c>
      <c r="J6" s="5">
        <v>1</v>
      </c>
      <c r="K6" s="5">
        <v>1</v>
      </c>
    </row>
    <row r="7" spans="1:25">
      <c r="A7">
        <v>11</v>
      </c>
      <c r="B7" s="14" t="s">
        <v>12</v>
      </c>
      <c r="D7" s="5">
        <v>1</v>
      </c>
      <c r="E7" s="5">
        <v>1</v>
      </c>
      <c r="F7" s="5">
        <v>1</v>
      </c>
      <c r="I7" s="5">
        <v>1</v>
      </c>
      <c r="J7" s="5">
        <v>1</v>
      </c>
      <c r="K7" s="5">
        <v>1</v>
      </c>
    </row>
    <row r="8" spans="1:25">
      <c r="A8">
        <v>16</v>
      </c>
      <c r="B8" s="14" t="s">
        <v>12</v>
      </c>
      <c r="C8" s="5">
        <v>1</v>
      </c>
      <c r="E8" s="5">
        <v>1</v>
      </c>
      <c r="F8" s="5">
        <v>1</v>
      </c>
      <c r="I8" s="5">
        <v>1</v>
      </c>
      <c r="J8" s="5">
        <v>1</v>
      </c>
      <c r="K8" s="5">
        <v>1</v>
      </c>
    </row>
    <row r="9" spans="1:25">
      <c r="A9">
        <v>17</v>
      </c>
      <c r="B9" s="14" t="s">
        <v>12</v>
      </c>
      <c r="F9" s="5">
        <v>0</v>
      </c>
      <c r="H9" s="5">
        <v>1</v>
      </c>
      <c r="I9" s="5">
        <v>1</v>
      </c>
      <c r="J9" s="5">
        <v>1</v>
      </c>
      <c r="K9" s="5">
        <v>0</v>
      </c>
      <c r="L9" s="5">
        <v>1</v>
      </c>
      <c r="M9" s="5"/>
    </row>
    <row r="10" spans="1:25">
      <c r="A10">
        <v>21</v>
      </c>
      <c r="B10" s="14" t="s">
        <v>12</v>
      </c>
      <c r="C10" s="5">
        <v>1</v>
      </c>
      <c r="D10" s="5">
        <v>1</v>
      </c>
      <c r="E10" s="5">
        <v>1</v>
      </c>
      <c r="F10" s="5">
        <v>1</v>
      </c>
      <c r="I10" s="5">
        <v>1</v>
      </c>
      <c r="L10" s="5">
        <v>1</v>
      </c>
      <c r="M10" s="5"/>
    </row>
    <row r="11" spans="1:25">
      <c r="A11">
        <v>22</v>
      </c>
      <c r="B11" s="14" t="s">
        <v>12</v>
      </c>
      <c r="F11" s="5">
        <v>1</v>
      </c>
      <c r="G11" s="5">
        <v>1</v>
      </c>
      <c r="I11" s="5">
        <v>1</v>
      </c>
      <c r="J11" s="5">
        <v>1</v>
      </c>
      <c r="K11" s="5">
        <v>1</v>
      </c>
      <c r="L11" s="5">
        <v>1</v>
      </c>
      <c r="M11" s="5"/>
    </row>
    <row r="12" spans="1:25">
      <c r="A12">
        <v>23</v>
      </c>
      <c r="B12" s="14" t="s">
        <v>12</v>
      </c>
      <c r="C12" s="5">
        <v>1</v>
      </c>
      <c r="D12" s="5">
        <v>1</v>
      </c>
      <c r="E12" s="5">
        <v>1</v>
      </c>
      <c r="F12" s="5">
        <v>0</v>
      </c>
      <c r="G12" s="5">
        <v>1</v>
      </c>
      <c r="L12" s="5">
        <v>1</v>
      </c>
      <c r="M12" s="5"/>
    </row>
    <row r="13" spans="1:25">
      <c r="A13">
        <v>25</v>
      </c>
      <c r="B13" s="14" t="s">
        <v>12</v>
      </c>
      <c r="C13" s="5">
        <v>1</v>
      </c>
      <c r="D13" s="5">
        <v>1</v>
      </c>
      <c r="E13" s="5">
        <v>1</v>
      </c>
      <c r="G13" s="5">
        <v>1</v>
      </c>
      <c r="H13" s="5">
        <v>1</v>
      </c>
      <c r="K13" s="5">
        <v>1</v>
      </c>
    </row>
    <row r="14" spans="1:25">
      <c r="A14">
        <v>27</v>
      </c>
      <c r="B14" s="14" t="s">
        <v>12</v>
      </c>
      <c r="C14" s="5">
        <v>1</v>
      </c>
      <c r="F14" s="5">
        <v>1</v>
      </c>
      <c r="G14" s="5">
        <v>1</v>
      </c>
      <c r="H14" s="5">
        <v>1</v>
      </c>
      <c r="J14" s="5">
        <v>1</v>
      </c>
      <c r="K14" s="5">
        <v>0</v>
      </c>
    </row>
    <row r="15" spans="1:25">
      <c r="A15">
        <v>28</v>
      </c>
      <c r="B15" s="14" t="s">
        <v>12</v>
      </c>
      <c r="D15" s="5">
        <v>1</v>
      </c>
      <c r="G15" s="5">
        <v>1</v>
      </c>
      <c r="H15" s="5">
        <v>1</v>
      </c>
      <c r="I15" s="5">
        <v>1</v>
      </c>
      <c r="J15" s="5">
        <v>1</v>
      </c>
      <c r="K15" s="5">
        <v>1</v>
      </c>
    </row>
    <row r="16" spans="1:25">
      <c r="A16">
        <v>29</v>
      </c>
      <c r="B16" s="14" t="s">
        <v>12</v>
      </c>
      <c r="C16" s="5">
        <v>1</v>
      </c>
      <c r="F16" s="5">
        <v>1</v>
      </c>
      <c r="I16" s="5">
        <v>1</v>
      </c>
      <c r="J16" s="5">
        <v>1</v>
      </c>
      <c r="K16" s="5">
        <v>1</v>
      </c>
      <c r="L16" s="5">
        <v>1</v>
      </c>
      <c r="M16" s="5"/>
    </row>
    <row r="17" spans="1:13">
      <c r="A17">
        <v>30</v>
      </c>
      <c r="B17" s="14" t="s">
        <v>12</v>
      </c>
      <c r="C17" s="5">
        <v>0</v>
      </c>
      <c r="E17" s="5">
        <v>1</v>
      </c>
      <c r="F17" s="5">
        <v>1</v>
      </c>
      <c r="G17" s="5">
        <v>1</v>
      </c>
      <c r="J17" s="5">
        <v>1</v>
      </c>
      <c r="K17" s="5">
        <v>1</v>
      </c>
    </row>
    <row r="18" spans="1:13">
      <c r="A18">
        <v>32</v>
      </c>
      <c r="B18" s="14" t="s">
        <v>12</v>
      </c>
      <c r="C18" s="5">
        <v>1</v>
      </c>
      <c r="D18" s="5">
        <v>1</v>
      </c>
      <c r="E18" s="5">
        <v>1</v>
      </c>
      <c r="F18" s="5">
        <v>1</v>
      </c>
      <c r="H18" s="5">
        <v>1</v>
      </c>
      <c r="I18" s="5">
        <v>1</v>
      </c>
    </row>
    <row r="19" spans="1:13">
      <c r="A19">
        <v>33</v>
      </c>
      <c r="B19" s="14" t="s">
        <v>12</v>
      </c>
      <c r="C19" s="5">
        <v>1</v>
      </c>
      <c r="D19" s="5">
        <v>1</v>
      </c>
      <c r="E19" s="5">
        <v>1</v>
      </c>
      <c r="F19" s="5">
        <v>1</v>
      </c>
      <c r="H19" s="5">
        <v>1</v>
      </c>
      <c r="K19" s="5">
        <v>1</v>
      </c>
    </row>
    <row r="20" spans="1:13">
      <c r="A20">
        <v>34</v>
      </c>
      <c r="B20" s="14" t="s">
        <v>12</v>
      </c>
      <c r="G20" s="5">
        <v>1</v>
      </c>
      <c r="H20" s="5">
        <v>1</v>
      </c>
      <c r="I20" s="5">
        <v>1</v>
      </c>
      <c r="J20" s="5">
        <v>1</v>
      </c>
      <c r="K20" s="5">
        <v>1</v>
      </c>
      <c r="L20" s="5">
        <v>1</v>
      </c>
      <c r="M20" s="5"/>
    </row>
    <row r="21" spans="1:13">
      <c r="A21">
        <v>36</v>
      </c>
      <c r="B21" s="14" t="s">
        <v>12</v>
      </c>
      <c r="D21" s="5">
        <v>1</v>
      </c>
      <c r="E21" s="5">
        <v>1</v>
      </c>
      <c r="F21" s="5">
        <v>1</v>
      </c>
      <c r="G21" s="5">
        <v>1</v>
      </c>
      <c r="J21" s="5">
        <v>1</v>
      </c>
      <c r="L21" s="5">
        <v>1</v>
      </c>
      <c r="M21" s="5"/>
    </row>
    <row r="22" spans="1:13">
      <c r="A22">
        <v>39</v>
      </c>
      <c r="B22" s="14" t="s">
        <v>12</v>
      </c>
      <c r="F22" s="5">
        <v>1</v>
      </c>
      <c r="H22" s="5">
        <v>0</v>
      </c>
      <c r="I22" s="5">
        <v>1</v>
      </c>
      <c r="J22" s="5">
        <v>1</v>
      </c>
      <c r="K22" s="5">
        <v>1</v>
      </c>
      <c r="L22" s="5">
        <v>1</v>
      </c>
      <c r="M22" s="5"/>
    </row>
    <row r="23" spans="1:13">
      <c r="A23">
        <v>42</v>
      </c>
      <c r="B23" s="14" t="s">
        <v>12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K23" s="5">
        <v>0</v>
      </c>
    </row>
    <row r="24" spans="1:13">
      <c r="A24">
        <v>44</v>
      </c>
      <c r="B24" s="14" t="s">
        <v>12</v>
      </c>
      <c r="D24" s="5">
        <v>1</v>
      </c>
      <c r="E24" s="5">
        <v>1</v>
      </c>
      <c r="F24" s="5">
        <v>1</v>
      </c>
      <c r="G24" s="5">
        <v>1</v>
      </c>
      <c r="J24" s="5">
        <v>1</v>
      </c>
      <c r="K24" s="5">
        <v>1</v>
      </c>
    </row>
    <row r="25" spans="1:13">
      <c r="A25">
        <v>45</v>
      </c>
      <c r="B25" s="14" t="s">
        <v>12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J25" s="6" t="s">
        <v>14</v>
      </c>
      <c r="L25" s="5">
        <v>1</v>
      </c>
      <c r="M25" s="5"/>
    </row>
    <row r="26" spans="1:13">
      <c r="A26">
        <v>47</v>
      </c>
      <c r="B26" s="14" t="s">
        <v>12</v>
      </c>
      <c r="E26" s="5">
        <v>1</v>
      </c>
      <c r="H26" s="5">
        <v>1</v>
      </c>
      <c r="I26" s="5">
        <v>1</v>
      </c>
      <c r="J26" s="5">
        <v>1</v>
      </c>
      <c r="K26" s="5">
        <v>1</v>
      </c>
      <c r="L26" s="5">
        <v>1</v>
      </c>
      <c r="M26" s="5"/>
    </row>
    <row r="27" spans="1:13">
      <c r="A27">
        <v>48</v>
      </c>
      <c r="B27" s="14" t="s">
        <v>12</v>
      </c>
      <c r="C27" s="5">
        <v>1</v>
      </c>
      <c r="D27" s="5">
        <v>1</v>
      </c>
      <c r="E27" s="5">
        <v>1</v>
      </c>
      <c r="F27" s="5">
        <v>1</v>
      </c>
      <c r="G27" s="5">
        <v>1</v>
      </c>
      <c r="I27" s="5">
        <v>1</v>
      </c>
    </row>
    <row r="28" spans="1:13">
      <c r="A28">
        <v>51</v>
      </c>
      <c r="B28" s="14" t="s">
        <v>12</v>
      </c>
      <c r="E28" s="5">
        <v>1</v>
      </c>
      <c r="F28" s="5">
        <v>0</v>
      </c>
      <c r="G28" s="5">
        <v>1</v>
      </c>
      <c r="I28" s="5">
        <v>1</v>
      </c>
      <c r="J28" s="5">
        <v>1</v>
      </c>
      <c r="L28" s="5">
        <v>1</v>
      </c>
      <c r="M28" s="5"/>
    </row>
    <row r="29" spans="1:13">
      <c r="A29">
        <v>57</v>
      </c>
      <c r="B29" s="14" t="s">
        <v>12</v>
      </c>
      <c r="C29" s="5">
        <v>1</v>
      </c>
      <c r="E29" s="5">
        <v>1</v>
      </c>
      <c r="H29" s="5">
        <v>1</v>
      </c>
      <c r="J29" s="5">
        <v>1</v>
      </c>
      <c r="K29" s="5">
        <v>0</v>
      </c>
      <c r="L29" s="5">
        <v>1</v>
      </c>
      <c r="M29" s="5"/>
    </row>
    <row r="30" spans="1:13">
      <c r="A30">
        <v>58</v>
      </c>
      <c r="B30" s="14" t="s">
        <v>12</v>
      </c>
      <c r="E30" s="5">
        <v>1</v>
      </c>
      <c r="F30" s="5">
        <v>1</v>
      </c>
      <c r="I30" s="5">
        <v>1</v>
      </c>
      <c r="J30" s="5">
        <v>1</v>
      </c>
      <c r="K30" s="5">
        <v>1</v>
      </c>
      <c r="L30" s="5">
        <v>0</v>
      </c>
      <c r="M30" s="5"/>
    </row>
    <row r="31" spans="1:13">
      <c r="A31">
        <v>60</v>
      </c>
      <c r="B31" s="14" t="s">
        <v>12</v>
      </c>
      <c r="C31" s="5">
        <v>0</v>
      </c>
      <c r="D31" s="5">
        <v>1</v>
      </c>
      <c r="E31" s="5">
        <v>1</v>
      </c>
      <c r="F31" s="5">
        <v>1</v>
      </c>
      <c r="G31" s="5">
        <v>1</v>
      </c>
      <c r="I31" s="5">
        <v>1</v>
      </c>
    </row>
    <row r="32" spans="1:13">
      <c r="A32">
        <v>61</v>
      </c>
      <c r="B32" s="14" t="s">
        <v>12</v>
      </c>
      <c r="D32" s="5">
        <v>1</v>
      </c>
      <c r="F32" s="5">
        <v>1</v>
      </c>
      <c r="G32" s="5">
        <v>1</v>
      </c>
      <c r="H32" s="5">
        <v>1</v>
      </c>
      <c r="J32" s="5">
        <v>1</v>
      </c>
      <c r="K32" s="5">
        <v>0</v>
      </c>
    </row>
    <row r="33" spans="1:13">
      <c r="A33">
        <v>63</v>
      </c>
      <c r="B33" s="14" t="s">
        <v>12</v>
      </c>
      <c r="E33" s="5">
        <v>1</v>
      </c>
      <c r="F33" s="5">
        <v>1</v>
      </c>
      <c r="G33" s="5">
        <v>1</v>
      </c>
      <c r="J33" s="5">
        <v>1</v>
      </c>
      <c r="K33" s="5">
        <v>0</v>
      </c>
      <c r="L33" s="5">
        <v>1</v>
      </c>
      <c r="M33" s="5"/>
    </row>
    <row r="34" spans="1:13">
      <c r="A34">
        <v>64</v>
      </c>
      <c r="B34" s="14" t="s">
        <v>12</v>
      </c>
      <c r="C34" s="5">
        <v>1</v>
      </c>
      <c r="F34" s="5">
        <v>1</v>
      </c>
      <c r="G34" s="5">
        <v>1</v>
      </c>
      <c r="J34" s="5">
        <v>1</v>
      </c>
      <c r="K34" s="5">
        <v>0</v>
      </c>
      <c r="L34" s="5">
        <v>1</v>
      </c>
      <c r="M34" s="5"/>
    </row>
    <row r="35" spans="1:13">
      <c r="A35">
        <v>65</v>
      </c>
      <c r="B35" s="14" t="s">
        <v>12</v>
      </c>
      <c r="C35" s="5">
        <v>1</v>
      </c>
      <c r="E35" s="5">
        <v>1</v>
      </c>
      <c r="F35" s="5">
        <v>1</v>
      </c>
      <c r="G35" s="5">
        <v>1</v>
      </c>
      <c r="J35" s="5">
        <v>1</v>
      </c>
      <c r="L35" s="5">
        <v>1</v>
      </c>
      <c r="M35" s="5"/>
    </row>
    <row r="36" spans="1:13">
      <c r="A36">
        <v>66</v>
      </c>
      <c r="B36" s="14" t="s">
        <v>12</v>
      </c>
      <c r="C36" s="5">
        <v>1</v>
      </c>
      <c r="D36" s="5">
        <v>1</v>
      </c>
      <c r="E36" s="5">
        <v>1</v>
      </c>
      <c r="G36" s="5">
        <v>1</v>
      </c>
      <c r="I36" s="5">
        <v>1</v>
      </c>
      <c r="K36" s="5">
        <v>1</v>
      </c>
    </row>
    <row r="37" spans="1:13">
      <c r="A37">
        <v>69</v>
      </c>
      <c r="B37" s="14" t="s">
        <v>12</v>
      </c>
      <c r="C37" s="5">
        <v>1</v>
      </c>
      <c r="D37" s="5">
        <v>1</v>
      </c>
      <c r="E37" s="5">
        <v>1</v>
      </c>
      <c r="F37" s="5">
        <v>1</v>
      </c>
      <c r="J37" s="5">
        <v>1</v>
      </c>
      <c r="K37" s="5">
        <v>1</v>
      </c>
    </row>
    <row r="38" spans="1:13">
      <c r="A38">
        <v>70</v>
      </c>
      <c r="B38" s="14" t="s">
        <v>12</v>
      </c>
      <c r="D38" s="5">
        <v>1</v>
      </c>
      <c r="H38" s="5">
        <v>1</v>
      </c>
      <c r="I38" s="5">
        <v>1</v>
      </c>
      <c r="J38" s="5">
        <v>1</v>
      </c>
      <c r="K38" s="5">
        <v>1</v>
      </c>
      <c r="L38" s="5">
        <v>1</v>
      </c>
      <c r="M38" s="5"/>
    </row>
    <row r="39" spans="1:13">
      <c r="A39">
        <v>73</v>
      </c>
      <c r="B39" s="14" t="s">
        <v>12</v>
      </c>
      <c r="C39" s="5">
        <v>1</v>
      </c>
      <c r="E39" s="5">
        <v>1</v>
      </c>
      <c r="G39" s="5">
        <v>1</v>
      </c>
      <c r="H39" s="5">
        <v>1</v>
      </c>
      <c r="I39" s="5">
        <v>1</v>
      </c>
      <c r="L39" s="5">
        <v>1</v>
      </c>
      <c r="M39" s="5"/>
    </row>
    <row r="40" spans="1:13">
      <c r="A40">
        <v>74</v>
      </c>
      <c r="B40" s="14" t="s">
        <v>12</v>
      </c>
      <c r="C40" s="5">
        <v>1</v>
      </c>
      <c r="F40" s="5">
        <v>1</v>
      </c>
      <c r="G40" s="5">
        <v>1</v>
      </c>
      <c r="H40" s="5">
        <v>1</v>
      </c>
      <c r="J40" s="5">
        <v>1</v>
      </c>
      <c r="K40" s="5">
        <v>1</v>
      </c>
    </row>
    <row r="41" spans="1:13">
      <c r="A41">
        <v>76</v>
      </c>
      <c r="B41" s="14" t="s">
        <v>12</v>
      </c>
      <c r="C41" s="5">
        <v>0</v>
      </c>
      <c r="D41" s="5">
        <v>0</v>
      </c>
      <c r="G41" s="5">
        <v>0</v>
      </c>
      <c r="I41" s="5">
        <v>0</v>
      </c>
      <c r="J41" s="5">
        <v>0</v>
      </c>
      <c r="K41" s="5">
        <v>0</v>
      </c>
    </row>
    <row r="42" spans="1:13">
      <c r="A42">
        <v>78</v>
      </c>
      <c r="B42" s="14" t="s">
        <v>12</v>
      </c>
      <c r="C42" s="5">
        <v>1</v>
      </c>
      <c r="E42" s="5">
        <v>1</v>
      </c>
      <c r="G42" s="5">
        <v>1</v>
      </c>
      <c r="I42" s="5">
        <v>1</v>
      </c>
      <c r="J42" s="5">
        <v>1</v>
      </c>
      <c r="L42" s="5">
        <v>1</v>
      </c>
      <c r="M42" s="5"/>
    </row>
    <row r="43" spans="1:13">
      <c r="A43">
        <v>79</v>
      </c>
      <c r="B43" s="14" t="s">
        <v>12</v>
      </c>
      <c r="C43" s="5">
        <v>1</v>
      </c>
      <c r="F43" s="5">
        <v>1</v>
      </c>
      <c r="G43" s="5">
        <v>1</v>
      </c>
      <c r="H43" s="5">
        <v>1</v>
      </c>
      <c r="J43" s="5">
        <v>1</v>
      </c>
      <c r="L43" s="5">
        <v>1</v>
      </c>
      <c r="M43" s="5"/>
    </row>
    <row r="44" spans="1:13">
      <c r="A44">
        <v>81</v>
      </c>
      <c r="B44" s="14" t="s">
        <v>12</v>
      </c>
      <c r="D44" s="5">
        <v>1</v>
      </c>
      <c r="F44" s="5">
        <v>1</v>
      </c>
      <c r="G44" s="5">
        <v>1</v>
      </c>
      <c r="I44" s="5">
        <v>1</v>
      </c>
      <c r="K44" s="5">
        <v>1</v>
      </c>
      <c r="L44" s="5">
        <v>1</v>
      </c>
      <c r="M44" s="5"/>
    </row>
    <row r="45" spans="1:13">
      <c r="A45">
        <v>82</v>
      </c>
      <c r="B45" s="14" t="s">
        <v>12</v>
      </c>
      <c r="D45" s="5">
        <v>1</v>
      </c>
      <c r="F45" s="5">
        <v>1</v>
      </c>
      <c r="G45" s="5">
        <v>1</v>
      </c>
      <c r="H45" s="5">
        <v>1</v>
      </c>
      <c r="I45" s="5">
        <v>0</v>
      </c>
      <c r="L45" s="5">
        <v>0</v>
      </c>
      <c r="M45" s="5"/>
    </row>
    <row r="46" spans="1:13">
      <c r="A46">
        <v>83</v>
      </c>
      <c r="B46" s="14" t="s">
        <v>12</v>
      </c>
      <c r="C46" s="5">
        <v>1</v>
      </c>
      <c r="E46" s="5">
        <v>1</v>
      </c>
      <c r="G46" s="5">
        <v>1</v>
      </c>
      <c r="H46" s="5">
        <v>0</v>
      </c>
      <c r="J46" s="5">
        <v>1</v>
      </c>
      <c r="K46" s="5">
        <v>0</v>
      </c>
    </row>
    <row r="47" spans="1:13">
      <c r="B47" s="4"/>
      <c r="C47" s="5"/>
      <c r="E47" s="5"/>
      <c r="G47" s="5"/>
      <c r="H47" s="5"/>
      <c r="J47" s="5"/>
      <c r="K47" s="5"/>
    </row>
    <row r="48" spans="1:13">
      <c r="A48" s="1"/>
      <c r="B48" s="53" t="s">
        <v>15</v>
      </c>
      <c r="C48" s="60">
        <f>SUM(C2:C47)</f>
        <v>22</v>
      </c>
      <c r="D48" s="54">
        <f>SUM(D2:D47)</f>
        <v>24</v>
      </c>
      <c r="E48" s="54">
        <f>SUM(E2:E46)</f>
        <v>30</v>
      </c>
      <c r="F48" s="54">
        <f t="shared" ref="F48:L48" si="0">SUM(F2:F46)</f>
        <v>28</v>
      </c>
      <c r="G48" s="54">
        <f t="shared" si="0"/>
        <v>29</v>
      </c>
      <c r="H48" s="54">
        <f t="shared" si="0"/>
        <v>17</v>
      </c>
      <c r="I48" s="54">
        <f t="shared" si="0"/>
        <v>22</v>
      </c>
      <c r="J48" s="54">
        <f t="shared" si="0"/>
        <v>28</v>
      </c>
      <c r="K48" s="54">
        <f t="shared" si="0"/>
        <v>20</v>
      </c>
      <c r="L48" s="54">
        <f t="shared" si="0"/>
        <v>22</v>
      </c>
      <c r="M48" s="1"/>
    </row>
    <row r="49" spans="1:25">
      <c r="A49" s="1"/>
      <c r="B49" s="53" t="s">
        <v>16</v>
      </c>
      <c r="C49" s="61">
        <f>AVERAGE(C2:C46)</f>
        <v>0.88</v>
      </c>
      <c r="D49" s="61">
        <f t="shared" ref="D49:L49" si="1">AVERAGE(D2:D46)</f>
        <v>0.96</v>
      </c>
      <c r="E49" s="61">
        <f t="shared" si="1"/>
        <v>1</v>
      </c>
      <c r="F49" s="61">
        <f t="shared" si="1"/>
        <v>0.90322580645161288</v>
      </c>
      <c r="G49" s="61">
        <f t="shared" si="1"/>
        <v>0.96666666666666667</v>
      </c>
      <c r="H49" s="61">
        <f t="shared" si="1"/>
        <v>0.85</v>
      </c>
      <c r="I49" s="61">
        <f t="shared" si="1"/>
        <v>0.88</v>
      </c>
      <c r="J49" s="61">
        <f t="shared" si="1"/>
        <v>0.96551724137931039</v>
      </c>
      <c r="K49" s="61">
        <f t="shared" si="1"/>
        <v>0.64516129032258063</v>
      </c>
      <c r="L49" s="61">
        <f t="shared" si="1"/>
        <v>0.91666666666666663</v>
      </c>
      <c r="M49" s="9"/>
    </row>
    <row r="50" spans="1:25">
      <c r="A50" s="7"/>
      <c r="B50" s="55" t="s">
        <v>17</v>
      </c>
      <c r="C50" s="61">
        <f>STDEV(C2:C46)</f>
        <v>0.33166247903554003</v>
      </c>
      <c r="D50" s="61">
        <f t="shared" ref="D50:L50" si="2">STDEV(D2:D46)</f>
        <v>0.20000000000000009</v>
      </c>
      <c r="E50" s="61">
        <f t="shared" si="2"/>
        <v>0</v>
      </c>
      <c r="F50" s="61">
        <f t="shared" si="2"/>
        <v>0.30053715351876437</v>
      </c>
      <c r="G50" s="61">
        <f t="shared" si="2"/>
        <v>0.18257418583505522</v>
      </c>
      <c r="H50" s="61">
        <f t="shared" si="2"/>
        <v>0.36634754853252327</v>
      </c>
      <c r="I50" s="61">
        <f t="shared" si="2"/>
        <v>0.33166247903554003</v>
      </c>
      <c r="J50" s="61">
        <f t="shared" si="2"/>
        <v>0.18569533817705178</v>
      </c>
      <c r="K50" s="61">
        <f t="shared" si="2"/>
        <v>0.4863734571139201</v>
      </c>
      <c r="L50" s="61">
        <f t="shared" si="2"/>
        <v>0.28232985128663984</v>
      </c>
      <c r="M50" s="9"/>
    </row>
    <row r="51" spans="1:25">
      <c r="A51" s="10"/>
      <c r="B51" s="62" t="s">
        <v>18</v>
      </c>
      <c r="C51" s="63">
        <f>COUNT(C2:C46)</f>
        <v>25</v>
      </c>
      <c r="D51" s="63">
        <f t="shared" ref="D51:L51" si="3">COUNT(D2:D46)</f>
        <v>25</v>
      </c>
      <c r="E51" s="63">
        <f t="shared" si="3"/>
        <v>30</v>
      </c>
      <c r="F51" s="63">
        <f t="shared" si="3"/>
        <v>31</v>
      </c>
      <c r="G51" s="63">
        <f t="shared" si="3"/>
        <v>30</v>
      </c>
      <c r="H51" s="63">
        <f t="shared" si="3"/>
        <v>20</v>
      </c>
      <c r="I51" s="63">
        <f t="shared" si="3"/>
        <v>25</v>
      </c>
      <c r="J51" s="63">
        <f t="shared" si="3"/>
        <v>29</v>
      </c>
      <c r="K51" s="63">
        <f t="shared" si="3"/>
        <v>31</v>
      </c>
      <c r="L51" s="63">
        <f t="shared" si="3"/>
        <v>24</v>
      </c>
      <c r="M51" s="11"/>
    </row>
    <row r="52" spans="1:25" ht="16.5" customHeight="1">
      <c r="B52" s="57" t="s">
        <v>21</v>
      </c>
      <c r="C52" s="61">
        <f>CONFIDENCE(0.05,C50,C51)</f>
        <v>0.13000930278658585</v>
      </c>
      <c r="D52" s="61">
        <f t="shared" ref="D52:L52" si="4">CONFIDENCE(0.05,D50,D51)</f>
        <v>7.8398559381602201E-2</v>
      </c>
      <c r="E52" s="61">
        <v>0</v>
      </c>
      <c r="F52" s="61">
        <f t="shared" si="4"/>
        <v>0.1057950657620074</v>
      </c>
      <c r="G52" s="61">
        <f t="shared" si="4"/>
        <v>6.5332132818001751E-2</v>
      </c>
      <c r="H52" s="61">
        <f t="shared" si="4"/>
        <v>0.1605559419868649</v>
      </c>
      <c r="I52" s="61">
        <f t="shared" si="4"/>
        <v>0.13000930278658585</v>
      </c>
      <c r="J52" s="61">
        <f t="shared" si="4"/>
        <v>6.7584964984139767E-2</v>
      </c>
      <c r="K52" s="61">
        <f t="shared" si="4"/>
        <v>0.17121314711942714</v>
      </c>
      <c r="L52" s="61">
        <f t="shared" si="4"/>
        <v>0.1129533899688073</v>
      </c>
      <c r="M52" s="9"/>
    </row>
    <row r="53" spans="1:25" ht="15.75" customHeight="1">
      <c r="B53" s="53" t="s">
        <v>19</v>
      </c>
      <c r="C53" s="59">
        <f>C49-C52</f>
        <v>0.74999069721341416</v>
      </c>
      <c r="D53" s="59">
        <f t="shared" ref="D53:L53" si="5">D49-D52</f>
        <v>0.88160144061839774</v>
      </c>
      <c r="E53" s="59">
        <f t="shared" si="5"/>
        <v>1</v>
      </c>
      <c r="F53" s="59">
        <f t="shared" si="5"/>
        <v>0.79743074068960551</v>
      </c>
      <c r="G53" s="59">
        <f t="shared" si="5"/>
        <v>0.90133453384866491</v>
      </c>
      <c r="H53" s="59">
        <f t="shared" si="5"/>
        <v>0.68944405801313513</v>
      </c>
      <c r="I53" s="59">
        <f t="shared" si="5"/>
        <v>0.74999069721341416</v>
      </c>
      <c r="J53" s="59">
        <f t="shared" si="5"/>
        <v>0.89793227639517059</v>
      </c>
      <c r="K53" s="59">
        <f t="shared" si="5"/>
        <v>0.47394814320315348</v>
      </c>
      <c r="L53" s="59">
        <f t="shared" si="5"/>
        <v>0.8037132766978593</v>
      </c>
      <c r="M53" s="8"/>
    </row>
    <row r="54" spans="1:25">
      <c r="B54" s="53" t="s">
        <v>20</v>
      </c>
      <c r="C54" s="59">
        <f>C49+C52</f>
        <v>1.0100093027865857</v>
      </c>
      <c r="D54" s="59">
        <f t="shared" ref="D54:L54" si="6">D49+D52</f>
        <v>1.0383985593816021</v>
      </c>
      <c r="E54" s="59">
        <f t="shared" si="6"/>
        <v>1</v>
      </c>
      <c r="F54" s="59">
        <f t="shared" si="6"/>
        <v>1.0090208722136202</v>
      </c>
      <c r="G54" s="59">
        <f t="shared" si="6"/>
        <v>1.0319987994846684</v>
      </c>
      <c r="H54" s="59">
        <f t="shared" si="6"/>
        <v>1.0105559419868648</v>
      </c>
      <c r="I54" s="59">
        <f t="shared" si="6"/>
        <v>1.0100093027865857</v>
      </c>
      <c r="J54" s="59">
        <f t="shared" si="6"/>
        <v>1.0331022063634501</v>
      </c>
      <c r="K54" s="59">
        <f t="shared" si="6"/>
        <v>0.81637443744200777</v>
      </c>
      <c r="L54" s="59">
        <f t="shared" si="6"/>
        <v>1.0296200566354738</v>
      </c>
      <c r="M54" s="12"/>
    </row>
    <row r="56" spans="1:25">
      <c r="A56">
        <v>2</v>
      </c>
      <c r="B56" s="14" t="s">
        <v>13</v>
      </c>
      <c r="C56" s="5">
        <v>1</v>
      </c>
      <c r="E56" s="5">
        <v>1</v>
      </c>
      <c r="F56" s="5">
        <v>0</v>
      </c>
      <c r="I56" s="5">
        <v>1</v>
      </c>
      <c r="J56" s="5">
        <v>1</v>
      </c>
      <c r="K56" s="5">
        <v>1</v>
      </c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</row>
    <row r="57" spans="1:25">
      <c r="A57">
        <v>4</v>
      </c>
      <c r="B57" s="14" t="s">
        <v>13</v>
      </c>
      <c r="C57" s="5">
        <v>1</v>
      </c>
      <c r="E57" s="5">
        <v>1</v>
      </c>
      <c r="I57" s="5">
        <v>1</v>
      </c>
      <c r="J57" s="5">
        <v>1</v>
      </c>
      <c r="K57" s="5">
        <v>1</v>
      </c>
      <c r="L57" s="5">
        <v>0</v>
      </c>
      <c r="O57" s="16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spans="1:25">
      <c r="A58">
        <v>5</v>
      </c>
      <c r="B58" s="14" t="s">
        <v>13</v>
      </c>
      <c r="C58" s="5"/>
      <c r="D58" s="5">
        <v>1</v>
      </c>
      <c r="F58" s="5">
        <v>0</v>
      </c>
      <c r="G58" s="5">
        <v>0</v>
      </c>
      <c r="I58" s="5">
        <v>1</v>
      </c>
      <c r="L58" s="5">
        <v>0</v>
      </c>
      <c r="O58" s="15"/>
      <c r="P58" s="18"/>
      <c r="Q58" s="18"/>
      <c r="R58" s="18"/>
      <c r="S58" s="18"/>
      <c r="T58" s="18"/>
      <c r="U58" s="18"/>
      <c r="V58" s="18"/>
      <c r="W58" s="18"/>
      <c r="X58" s="18"/>
      <c r="Y58" s="18"/>
    </row>
    <row r="59" spans="1:25">
      <c r="A59">
        <v>6</v>
      </c>
      <c r="B59" s="14" t="s">
        <v>13</v>
      </c>
      <c r="D59" s="5">
        <v>1</v>
      </c>
      <c r="G59" s="5">
        <v>1</v>
      </c>
      <c r="I59" s="5">
        <v>1</v>
      </c>
      <c r="J59" s="5">
        <v>1</v>
      </c>
      <c r="K59" s="5">
        <v>1</v>
      </c>
      <c r="L59" s="5">
        <v>1</v>
      </c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</row>
    <row r="60" spans="1:25">
      <c r="A60">
        <v>8</v>
      </c>
      <c r="B60" s="14" t="s">
        <v>13</v>
      </c>
      <c r="C60" s="5">
        <v>1</v>
      </c>
      <c r="E60" s="5">
        <v>1</v>
      </c>
      <c r="F60" s="5">
        <v>0</v>
      </c>
      <c r="G60" s="5">
        <v>1</v>
      </c>
      <c r="I60" s="5">
        <v>1</v>
      </c>
      <c r="J60" s="5">
        <v>0</v>
      </c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</row>
    <row r="61" spans="1:25">
      <c r="A61">
        <v>12</v>
      </c>
      <c r="B61" s="14" t="s">
        <v>13</v>
      </c>
      <c r="E61" s="5">
        <v>1</v>
      </c>
      <c r="F61" s="5">
        <v>1</v>
      </c>
      <c r="G61" s="5">
        <v>1</v>
      </c>
      <c r="I61" s="5">
        <v>1</v>
      </c>
      <c r="J61" s="5">
        <v>1</v>
      </c>
      <c r="L61" s="5">
        <v>1</v>
      </c>
    </row>
    <row r="62" spans="1:25">
      <c r="A62">
        <v>13</v>
      </c>
      <c r="B62" s="14" t="s">
        <v>13</v>
      </c>
      <c r="D62" s="5">
        <v>0</v>
      </c>
      <c r="E62" s="5">
        <v>0</v>
      </c>
      <c r="F62" s="5">
        <v>0</v>
      </c>
      <c r="G62" s="5">
        <v>1</v>
      </c>
      <c r="H62" s="5"/>
      <c r="J62" s="5">
        <v>0</v>
      </c>
    </row>
    <row r="63" spans="1:25">
      <c r="A63">
        <v>14</v>
      </c>
      <c r="B63" s="14" t="s">
        <v>13</v>
      </c>
      <c r="E63" s="5">
        <v>1</v>
      </c>
      <c r="G63" s="5">
        <v>1</v>
      </c>
      <c r="H63" s="5">
        <v>1</v>
      </c>
      <c r="I63" s="5">
        <v>1</v>
      </c>
      <c r="K63" s="5">
        <v>1</v>
      </c>
      <c r="L63" s="5">
        <v>0</v>
      </c>
    </row>
    <row r="64" spans="1:25">
      <c r="A64">
        <v>15</v>
      </c>
      <c r="B64" s="14" t="s">
        <v>13</v>
      </c>
      <c r="C64" s="5">
        <v>1</v>
      </c>
      <c r="D64" s="5">
        <v>1</v>
      </c>
      <c r="E64" s="5">
        <v>1</v>
      </c>
      <c r="F64" s="5">
        <v>1</v>
      </c>
      <c r="H64" s="5">
        <v>0</v>
      </c>
      <c r="I64" s="5">
        <v>1</v>
      </c>
    </row>
    <row r="65" spans="1:12">
      <c r="A65">
        <v>18</v>
      </c>
      <c r="B65" s="14" t="s">
        <v>13</v>
      </c>
      <c r="D65" s="5">
        <v>1</v>
      </c>
      <c r="G65" s="5">
        <v>0</v>
      </c>
      <c r="H65" s="5">
        <v>1</v>
      </c>
      <c r="I65" s="5">
        <v>1</v>
      </c>
      <c r="J65" s="5">
        <v>0</v>
      </c>
      <c r="L65" s="5">
        <v>1</v>
      </c>
    </row>
    <row r="66" spans="1:12">
      <c r="A66">
        <v>19</v>
      </c>
      <c r="B66" s="14" t="s">
        <v>13</v>
      </c>
      <c r="C66" s="5">
        <v>1</v>
      </c>
      <c r="E66" s="5">
        <v>1</v>
      </c>
      <c r="F66" s="5">
        <v>0</v>
      </c>
      <c r="H66" s="5">
        <v>1</v>
      </c>
      <c r="I66" s="5">
        <v>1</v>
      </c>
      <c r="K66" s="5">
        <v>1</v>
      </c>
    </row>
    <row r="67" spans="1:12">
      <c r="A67">
        <v>20</v>
      </c>
      <c r="B67" s="14" t="s">
        <v>13</v>
      </c>
      <c r="D67" s="5">
        <v>0</v>
      </c>
      <c r="F67" s="5">
        <v>0</v>
      </c>
      <c r="G67" s="5">
        <v>0</v>
      </c>
      <c r="H67" s="5">
        <v>0</v>
      </c>
      <c r="K67" s="5">
        <v>0</v>
      </c>
      <c r="L67" s="5">
        <v>0</v>
      </c>
    </row>
    <row r="68" spans="1:12">
      <c r="A68">
        <v>24</v>
      </c>
      <c r="B68" s="14" t="s">
        <v>13</v>
      </c>
      <c r="D68" s="5">
        <v>1</v>
      </c>
      <c r="E68" s="5">
        <v>1</v>
      </c>
      <c r="G68" s="5">
        <v>1</v>
      </c>
      <c r="H68" s="5">
        <v>1</v>
      </c>
      <c r="I68" s="5">
        <v>1</v>
      </c>
      <c r="L68" s="5">
        <v>1</v>
      </c>
    </row>
    <row r="69" spans="1:12">
      <c r="A69">
        <v>26</v>
      </c>
      <c r="B69" s="14" t="s">
        <v>13</v>
      </c>
      <c r="F69" s="5">
        <v>1</v>
      </c>
      <c r="G69" s="5">
        <v>1</v>
      </c>
      <c r="H69" s="5">
        <v>1</v>
      </c>
      <c r="I69" s="5">
        <v>1</v>
      </c>
      <c r="J69" s="5">
        <v>1</v>
      </c>
      <c r="K69" s="5">
        <v>1</v>
      </c>
    </row>
    <row r="70" spans="1:12">
      <c r="A70">
        <v>31</v>
      </c>
      <c r="B70" s="14" t="s">
        <v>13</v>
      </c>
      <c r="D70" s="5">
        <v>1</v>
      </c>
      <c r="E70" s="5">
        <v>1</v>
      </c>
      <c r="G70" s="5">
        <v>0</v>
      </c>
      <c r="H70" s="5">
        <v>1</v>
      </c>
      <c r="I70" s="5">
        <v>0</v>
      </c>
      <c r="K70" s="5">
        <v>1</v>
      </c>
    </row>
    <row r="71" spans="1:12">
      <c r="A71">
        <v>35</v>
      </c>
      <c r="B71" s="14" t="s">
        <v>13</v>
      </c>
      <c r="F71" s="5">
        <v>1</v>
      </c>
      <c r="G71" s="5">
        <v>1</v>
      </c>
      <c r="I71" s="5">
        <v>1</v>
      </c>
      <c r="J71" s="5">
        <v>1</v>
      </c>
      <c r="K71" s="5">
        <v>1</v>
      </c>
      <c r="L71" s="5">
        <v>0</v>
      </c>
    </row>
    <row r="72" spans="1:12">
      <c r="A72">
        <v>37</v>
      </c>
      <c r="B72" s="14" t="s">
        <v>13</v>
      </c>
      <c r="C72" s="5">
        <v>1</v>
      </c>
      <c r="E72" s="5">
        <v>1</v>
      </c>
      <c r="F72" s="5">
        <v>1</v>
      </c>
      <c r="J72" s="5">
        <v>1</v>
      </c>
      <c r="K72" s="5">
        <v>1</v>
      </c>
      <c r="L72" s="5">
        <v>0</v>
      </c>
    </row>
    <row r="73" spans="1:12">
      <c r="A73">
        <v>38</v>
      </c>
      <c r="B73" s="14" t="s">
        <v>13</v>
      </c>
      <c r="D73" s="5">
        <v>1</v>
      </c>
      <c r="E73" s="5">
        <v>1</v>
      </c>
      <c r="F73" s="5">
        <v>1</v>
      </c>
      <c r="H73" s="5">
        <v>1</v>
      </c>
      <c r="I73" s="5">
        <v>1</v>
      </c>
      <c r="J73" s="5">
        <v>1</v>
      </c>
    </row>
    <row r="74" spans="1:12">
      <c r="A74">
        <v>40</v>
      </c>
      <c r="B74" s="14" t="s">
        <v>13</v>
      </c>
      <c r="C74" s="5">
        <v>0</v>
      </c>
      <c r="F74" s="5">
        <v>0</v>
      </c>
      <c r="G74" s="5">
        <v>1</v>
      </c>
      <c r="J74" s="5">
        <v>0</v>
      </c>
      <c r="K74" s="5">
        <v>1</v>
      </c>
      <c r="L74" s="5">
        <v>0</v>
      </c>
    </row>
    <row r="75" spans="1:12">
      <c r="A75">
        <v>41</v>
      </c>
      <c r="B75" s="14" t="s">
        <v>13</v>
      </c>
      <c r="C75" s="5">
        <v>1</v>
      </c>
      <c r="D75" s="5">
        <v>1</v>
      </c>
      <c r="E75" s="5">
        <v>1</v>
      </c>
      <c r="F75" s="5">
        <v>1</v>
      </c>
      <c r="I75" s="5">
        <v>1</v>
      </c>
      <c r="J75" s="5">
        <v>1</v>
      </c>
    </row>
    <row r="76" spans="1:12">
      <c r="A76">
        <v>43</v>
      </c>
      <c r="B76" s="14" t="s">
        <v>13</v>
      </c>
      <c r="C76" s="5">
        <v>1</v>
      </c>
      <c r="D76" s="5">
        <v>1</v>
      </c>
      <c r="F76" s="5">
        <v>1</v>
      </c>
      <c r="G76" s="5">
        <v>1</v>
      </c>
      <c r="H76" s="5">
        <v>1</v>
      </c>
      <c r="I76" s="5">
        <v>1</v>
      </c>
    </row>
    <row r="77" spans="1:12">
      <c r="A77">
        <v>46</v>
      </c>
      <c r="B77" s="14" t="s">
        <v>13</v>
      </c>
      <c r="D77" s="5">
        <v>1</v>
      </c>
      <c r="F77" s="5">
        <v>1</v>
      </c>
      <c r="G77" s="5">
        <v>1</v>
      </c>
      <c r="H77" s="5">
        <v>1</v>
      </c>
      <c r="J77" s="5">
        <v>0</v>
      </c>
      <c r="L77" s="5">
        <v>1</v>
      </c>
    </row>
    <row r="78" spans="1:12">
      <c r="A78">
        <v>49</v>
      </c>
      <c r="B78" s="14" t="s">
        <v>13</v>
      </c>
      <c r="E78" s="5">
        <v>1</v>
      </c>
      <c r="F78" s="5">
        <v>1</v>
      </c>
      <c r="G78" s="5">
        <v>1</v>
      </c>
      <c r="I78" s="5">
        <v>1</v>
      </c>
      <c r="J78" s="5">
        <v>1</v>
      </c>
      <c r="L78" s="5">
        <v>0</v>
      </c>
    </row>
    <row r="79" spans="1:12">
      <c r="A79">
        <v>50</v>
      </c>
      <c r="B79" s="14" t="s">
        <v>13</v>
      </c>
      <c r="D79" s="5">
        <v>1</v>
      </c>
      <c r="E79" s="5">
        <v>1</v>
      </c>
      <c r="G79" s="5">
        <v>1</v>
      </c>
      <c r="H79" s="5">
        <v>1</v>
      </c>
      <c r="J79" s="5">
        <v>0</v>
      </c>
      <c r="K79" s="5">
        <v>1</v>
      </c>
    </row>
    <row r="80" spans="1:12">
      <c r="A80">
        <v>52</v>
      </c>
      <c r="B80" s="14" t="s">
        <v>13</v>
      </c>
      <c r="C80" s="5">
        <v>1</v>
      </c>
      <c r="E80" s="5">
        <v>1</v>
      </c>
      <c r="G80" s="5">
        <v>1</v>
      </c>
      <c r="I80" s="5">
        <v>1</v>
      </c>
      <c r="J80" s="5">
        <v>1</v>
      </c>
      <c r="K80" s="5">
        <v>1</v>
      </c>
    </row>
    <row r="81" spans="1:12">
      <c r="A81">
        <v>53</v>
      </c>
      <c r="B81" s="14" t="s">
        <v>13</v>
      </c>
      <c r="C81" s="5">
        <v>1</v>
      </c>
      <c r="D81" s="5">
        <v>1</v>
      </c>
      <c r="F81" s="5">
        <v>1</v>
      </c>
      <c r="G81" s="5">
        <v>1</v>
      </c>
      <c r="H81" s="5">
        <v>1</v>
      </c>
      <c r="J81" s="5">
        <v>1</v>
      </c>
    </row>
    <row r="82" spans="1:12">
      <c r="A82">
        <v>54</v>
      </c>
      <c r="B82" s="14" t="s">
        <v>13</v>
      </c>
      <c r="C82" s="5">
        <v>1</v>
      </c>
      <c r="F82" s="5">
        <v>1</v>
      </c>
      <c r="G82" s="5">
        <v>1</v>
      </c>
      <c r="H82" s="5">
        <v>1</v>
      </c>
      <c r="J82" s="5">
        <v>1</v>
      </c>
      <c r="K82" s="5">
        <v>1</v>
      </c>
    </row>
    <row r="83" spans="1:12">
      <c r="A83">
        <v>55</v>
      </c>
      <c r="B83" s="14" t="s">
        <v>13</v>
      </c>
      <c r="C83" s="5">
        <v>1</v>
      </c>
      <c r="D83" s="5">
        <v>1</v>
      </c>
      <c r="F83" s="5">
        <v>0</v>
      </c>
      <c r="J83" s="5">
        <v>1</v>
      </c>
      <c r="K83" s="5">
        <v>1</v>
      </c>
      <c r="L83" s="5">
        <v>1</v>
      </c>
    </row>
    <row r="84" spans="1:12">
      <c r="A84">
        <v>56</v>
      </c>
      <c r="B84" s="14" t="s">
        <v>13</v>
      </c>
      <c r="D84" s="5">
        <v>1</v>
      </c>
      <c r="E84" s="5">
        <v>1</v>
      </c>
      <c r="F84" s="5">
        <v>1</v>
      </c>
      <c r="G84" s="5">
        <v>0</v>
      </c>
      <c r="H84" s="5">
        <v>1</v>
      </c>
      <c r="K84" s="5">
        <v>1</v>
      </c>
    </row>
    <row r="85" spans="1:12">
      <c r="A85">
        <v>59</v>
      </c>
      <c r="B85" s="14" t="s">
        <v>13</v>
      </c>
      <c r="C85" s="5">
        <v>1</v>
      </c>
      <c r="D85" s="5">
        <v>1</v>
      </c>
      <c r="E85" s="5">
        <v>1</v>
      </c>
      <c r="F85" s="5">
        <v>1</v>
      </c>
      <c r="H85" s="5">
        <v>1</v>
      </c>
      <c r="J85" s="5">
        <v>1</v>
      </c>
    </row>
    <row r="86" spans="1:12">
      <c r="A86">
        <v>62</v>
      </c>
      <c r="B86" s="14" t="s">
        <v>13</v>
      </c>
      <c r="C86" s="5">
        <v>1</v>
      </c>
      <c r="E86" s="5">
        <v>1</v>
      </c>
      <c r="G86" s="5">
        <v>0</v>
      </c>
      <c r="H86" s="5">
        <v>0</v>
      </c>
      <c r="I86" s="5">
        <v>1</v>
      </c>
      <c r="L86" s="5">
        <v>0</v>
      </c>
    </row>
    <row r="87" spans="1:12">
      <c r="A87">
        <v>67</v>
      </c>
      <c r="B87" s="14" t="s">
        <v>13</v>
      </c>
      <c r="C87" s="5">
        <v>1</v>
      </c>
      <c r="E87" s="5">
        <v>1</v>
      </c>
      <c r="G87" s="5">
        <v>1</v>
      </c>
      <c r="J87" s="5">
        <v>1</v>
      </c>
      <c r="K87" s="5">
        <v>1</v>
      </c>
      <c r="L87" s="5">
        <v>1</v>
      </c>
    </row>
    <row r="88" spans="1:12">
      <c r="A88">
        <v>68</v>
      </c>
      <c r="B88" s="14" t="s">
        <v>13</v>
      </c>
      <c r="C88" s="5">
        <v>1</v>
      </c>
      <c r="D88" s="5">
        <v>1</v>
      </c>
      <c r="E88" s="6" t="s">
        <v>14</v>
      </c>
      <c r="H88" s="5">
        <v>1</v>
      </c>
      <c r="J88" s="5">
        <v>1</v>
      </c>
      <c r="K88" s="5">
        <v>1</v>
      </c>
      <c r="L88" s="5">
        <v>1</v>
      </c>
    </row>
    <row r="89" spans="1:12">
      <c r="A89">
        <v>71</v>
      </c>
      <c r="B89" s="14" t="s">
        <v>13</v>
      </c>
      <c r="C89" s="5">
        <v>1</v>
      </c>
      <c r="D89" s="5">
        <v>1</v>
      </c>
      <c r="E89" s="5">
        <v>1</v>
      </c>
      <c r="G89" s="5">
        <v>1</v>
      </c>
      <c r="I89" s="5">
        <v>1</v>
      </c>
      <c r="L89" s="5">
        <v>1</v>
      </c>
    </row>
    <row r="90" spans="1:12">
      <c r="A90">
        <v>72</v>
      </c>
      <c r="B90" s="14" t="s">
        <v>13</v>
      </c>
      <c r="C90" s="5">
        <v>1</v>
      </c>
      <c r="D90" s="5">
        <v>1</v>
      </c>
      <c r="E90" s="5">
        <v>1</v>
      </c>
      <c r="H90" s="5">
        <v>1</v>
      </c>
      <c r="I90" s="5">
        <v>1</v>
      </c>
      <c r="L90" s="5">
        <v>0</v>
      </c>
    </row>
    <row r="91" spans="1:12">
      <c r="A91">
        <v>75</v>
      </c>
      <c r="B91" s="14" t="s">
        <v>13</v>
      </c>
      <c r="C91" s="5">
        <v>1</v>
      </c>
      <c r="E91" s="5">
        <v>1</v>
      </c>
      <c r="H91" s="5">
        <v>1</v>
      </c>
      <c r="I91" s="5">
        <v>1</v>
      </c>
      <c r="J91" s="5">
        <v>1</v>
      </c>
      <c r="L91" s="5">
        <v>1</v>
      </c>
    </row>
    <row r="92" spans="1:12">
      <c r="A92">
        <v>77</v>
      </c>
      <c r="B92" s="14" t="s">
        <v>13</v>
      </c>
      <c r="C92" s="5">
        <v>1</v>
      </c>
      <c r="E92" s="5">
        <v>1</v>
      </c>
      <c r="F92" s="5">
        <v>1</v>
      </c>
      <c r="J92" s="5">
        <v>1</v>
      </c>
      <c r="K92" s="5">
        <v>1</v>
      </c>
      <c r="L92" s="5">
        <v>1</v>
      </c>
    </row>
    <row r="93" spans="1:12">
      <c r="A93">
        <v>80</v>
      </c>
      <c r="B93" s="14" t="s">
        <v>13</v>
      </c>
      <c r="C93" s="5">
        <v>1</v>
      </c>
      <c r="D93" s="5">
        <v>1</v>
      </c>
      <c r="E93" s="5">
        <v>1</v>
      </c>
      <c r="H93" s="5">
        <v>1</v>
      </c>
      <c r="I93" s="5">
        <v>1</v>
      </c>
      <c r="L93" s="5">
        <v>0</v>
      </c>
    </row>
    <row r="94" spans="1:12">
      <c r="A94">
        <v>84</v>
      </c>
      <c r="B94" s="14" t="s">
        <v>13</v>
      </c>
      <c r="C94" s="5">
        <v>0</v>
      </c>
      <c r="E94" s="5">
        <v>1</v>
      </c>
      <c r="H94" s="5">
        <v>0</v>
      </c>
      <c r="I94" s="5">
        <v>1</v>
      </c>
      <c r="J94" s="5">
        <v>0</v>
      </c>
      <c r="L94" s="5">
        <v>1</v>
      </c>
    </row>
    <row r="96" spans="1:12">
      <c r="B96" s="53" t="s">
        <v>15</v>
      </c>
      <c r="C96" s="54">
        <f t="shared" ref="C96:L96" si="7">SUM(C56:C95)</f>
        <v>21</v>
      </c>
      <c r="D96" s="54">
        <f t="shared" si="7"/>
        <v>19</v>
      </c>
      <c r="E96" s="54">
        <f t="shared" si="7"/>
        <v>25</v>
      </c>
      <c r="F96" s="54">
        <f t="shared" si="7"/>
        <v>15</v>
      </c>
      <c r="G96" s="54">
        <f t="shared" si="7"/>
        <v>18</v>
      </c>
      <c r="H96" s="54">
        <f t="shared" si="7"/>
        <v>18</v>
      </c>
      <c r="I96" s="54">
        <f t="shared" si="7"/>
        <v>24</v>
      </c>
      <c r="J96" s="54">
        <f t="shared" si="7"/>
        <v>19</v>
      </c>
      <c r="K96" s="54">
        <f t="shared" si="7"/>
        <v>18</v>
      </c>
      <c r="L96" s="54">
        <f t="shared" si="7"/>
        <v>12</v>
      </c>
    </row>
    <row r="97" spans="2:12">
      <c r="B97" s="53" t="s">
        <v>16</v>
      </c>
      <c r="C97" s="55">
        <f>AVERAGE(C56:C94)</f>
        <v>0.91304347826086951</v>
      </c>
      <c r="D97" s="55">
        <f>AVERAGE(D56:D94)</f>
        <v>0.90476190476190477</v>
      </c>
      <c r="E97" s="55">
        <f t="shared" ref="E97:L97" si="8">AVERAGE(E56:E94)</f>
        <v>0.96153846153846156</v>
      </c>
      <c r="F97" s="55">
        <f t="shared" si="8"/>
        <v>0.65217391304347827</v>
      </c>
      <c r="G97" s="55">
        <f t="shared" si="8"/>
        <v>0.75</v>
      </c>
      <c r="H97" s="55">
        <f t="shared" si="8"/>
        <v>0.81818181818181823</v>
      </c>
      <c r="I97" s="55">
        <f t="shared" si="8"/>
        <v>0.96</v>
      </c>
      <c r="J97" s="55">
        <f t="shared" si="8"/>
        <v>0.73076923076923073</v>
      </c>
      <c r="K97" s="55">
        <f t="shared" si="8"/>
        <v>0.94736842105263153</v>
      </c>
      <c r="L97" s="55">
        <f t="shared" si="8"/>
        <v>0.52173913043478259</v>
      </c>
    </row>
    <row r="98" spans="2:12">
      <c r="B98" s="55" t="s">
        <v>17</v>
      </c>
      <c r="C98" s="55">
        <f>STDEV(C56:C94)</f>
        <v>0.28810406552003032</v>
      </c>
      <c r="D98" s="55">
        <f t="shared" ref="D98:L98" si="9">STDEV(D56:D94)</f>
        <v>0.30079260375911926</v>
      </c>
      <c r="E98" s="55">
        <f t="shared" si="9"/>
        <v>0.19611613513818385</v>
      </c>
      <c r="F98" s="55">
        <f t="shared" si="9"/>
        <v>0.48698475355767396</v>
      </c>
      <c r="G98" s="55">
        <f t="shared" si="9"/>
        <v>0.44232586846469141</v>
      </c>
      <c r="H98" s="55">
        <f t="shared" si="9"/>
        <v>0.39477101697586142</v>
      </c>
      <c r="I98" s="55">
        <f t="shared" si="9"/>
        <v>0.20000000000000009</v>
      </c>
      <c r="J98" s="55">
        <f t="shared" si="9"/>
        <v>0.4523443208612048</v>
      </c>
      <c r="K98" s="55">
        <f t="shared" si="9"/>
        <v>0.22941573387056158</v>
      </c>
      <c r="L98" s="55">
        <f t="shared" si="9"/>
        <v>0.5107539184552492</v>
      </c>
    </row>
    <row r="99" spans="2:12">
      <c r="B99" s="56" t="s">
        <v>18</v>
      </c>
      <c r="C99" s="53">
        <f>COUNT(C56:C94)</f>
        <v>23</v>
      </c>
      <c r="D99" s="53">
        <f t="shared" ref="D99:L99" si="10">COUNT(D56:D94)</f>
        <v>21</v>
      </c>
      <c r="E99" s="53">
        <f t="shared" si="10"/>
        <v>26</v>
      </c>
      <c r="F99" s="53">
        <f t="shared" si="10"/>
        <v>23</v>
      </c>
      <c r="G99" s="53">
        <f t="shared" si="10"/>
        <v>24</v>
      </c>
      <c r="H99" s="53">
        <f t="shared" si="10"/>
        <v>22</v>
      </c>
      <c r="I99" s="53">
        <f t="shared" si="10"/>
        <v>25</v>
      </c>
      <c r="J99" s="53">
        <f t="shared" si="10"/>
        <v>26</v>
      </c>
      <c r="K99" s="53">
        <f t="shared" si="10"/>
        <v>19</v>
      </c>
      <c r="L99" s="53">
        <f t="shared" si="10"/>
        <v>23</v>
      </c>
    </row>
    <row r="100" spans="2:12">
      <c r="B100" s="57" t="s">
        <v>21</v>
      </c>
      <c r="C100" s="55">
        <f>CONFIDENCE(0.05, C98, C99)</f>
        <v>0.11774258321501238</v>
      </c>
      <c r="D100" s="55">
        <f t="shared" ref="D100:L100" si="11">CONFIDENCE(0.05, D98, D99)</f>
        <v>0.12864875769162437</v>
      </c>
      <c r="E100" s="55">
        <f t="shared" si="11"/>
        <v>7.5383230174617399E-2</v>
      </c>
      <c r="F100" s="55">
        <f t="shared" si="11"/>
        <v>0.19902129033378832</v>
      </c>
      <c r="G100" s="55">
        <f t="shared" si="11"/>
        <v>0.17696395222217834</v>
      </c>
      <c r="H100" s="55">
        <f t="shared" si="11"/>
        <v>0.16496127742886185</v>
      </c>
      <c r="I100" s="55">
        <f t="shared" si="11"/>
        <v>7.8398559381602201E-2</v>
      </c>
      <c r="J100" s="55">
        <f t="shared" si="11"/>
        <v>0.17387236411545046</v>
      </c>
      <c r="K100" s="55">
        <f t="shared" si="11"/>
        <v>0.10315599918631853</v>
      </c>
      <c r="L100" s="55">
        <f t="shared" si="11"/>
        <v>0.20873529027631788</v>
      </c>
    </row>
    <row r="101" spans="2:12">
      <c r="B101" s="54" t="s">
        <v>19</v>
      </c>
      <c r="C101" s="58">
        <f>C97-C100</f>
        <v>0.7953008950458571</v>
      </c>
      <c r="D101" s="59">
        <f t="shared" ref="D101:L101" si="12">D97-D100</f>
        <v>0.77611314707028045</v>
      </c>
      <c r="E101" s="59">
        <f t="shared" si="12"/>
        <v>0.88615523136384411</v>
      </c>
      <c r="F101" s="59">
        <f t="shared" si="12"/>
        <v>0.45315262270968992</v>
      </c>
      <c r="G101" s="59">
        <f t="shared" si="12"/>
        <v>0.57303604777782169</v>
      </c>
      <c r="H101" s="59">
        <f t="shared" si="12"/>
        <v>0.65322054075295632</v>
      </c>
      <c r="I101" s="59">
        <f t="shared" si="12"/>
        <v>0.88160144061839774</v>
      </c>
      <c r="J101" s="59">
        <f t="shared" si="12"/>
        <v>0.55689686665378024</v>
      </c>
      <c r="K101" s="59">
        <f t="shared" si="12"/>
        <v>0.84421242186631296</v>
      </c>
      <c r="L101" s="59">
        <f t="shared" si="12"/>
        <v>0.31300384015846472</v>
      </c>
    </row>
    <row r="102" spans="2:12">
      <c r="B102" s="54" t="s">
        <v>20</v>
      </c>
      <c r="C102" s="59">
        <f>C97 + C100</f>
        <v>1.0307860614758819</v>
      </c>
      <c r="D102" s="59">
        <f t="shared" ref="D102:L102" si="13">D97 + D100</f>
        <v>1.0334106624535291</v>
      </c>
      <c r="E102" s="59">
        <f t="shared" si="13"/>
        <v>1.036921691713079</v>
      </c>
      <c r="F102" s="59">
        <f t="shared" si="13"/>
        <v>0.85119520337726662</v>
      </c>
      <c r="G102" s="59">
        <f t="shared" si="13"/>
        <v>0.92696395222217831</v>
      </c>
      <c r="H102" s="59">
        <f t="shared" si="13"/>
        <v>0.98314309561068014</v>
      </c>
      <c r="I102" s="59">
        <f t="shared" si="13"/>
        <v>1.0383985593816021</v>
      </c>
      <c r="J102" s="59">
        <f t="shared" si="13"/>
        <v>0.90464159488468121</v>
      </c>
      <c r="K102" s="59">
        <f t="shared" si="13"/>
        <v>1.0505244202389501</v>
      </c>
      <c r="L102" s="59">
        <f t="shared" si="13"/>
        <v>0.73047442071110047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"/>
  <sheetViews>
    <sheetView zoomScale="70" zoomScaleNormal="70" workbookViewId="0">
      <pane ySplit="1" topLeftCell="A98" activePane="bottomLeft" state="frozen"/>
      <selection activeCell="B1" sqref="B1"/>
      <selection pane="bottomLeft" activeCell="B105" sqref="B105"/>
    </sheetView>
  </sheetViews>
  <sheetFormatPr defaultRowHeight="15"/>
  <cols>
    <col min="1" max="1" width="13.7109375" bestFit="1" customWidth="1"/>
    <col min="2" max="2" width="24.7109375" customWidth="1"/>
    <col min="3" max="4" width="9.42578125" customWidth="1"/>
    <col min="5" max="5" width="11" customWidth="1"/>
    <col min="6" max="6" width="9.42578125" customWidth="1"/>
    <col min="7" max="7" width="12" customWidth="1"/>
    <col min="8" max="8" width="11.5703125" customWidth="1"/>
    <col min="9" max="9" width="9.42578125" customWidth="1"/>
    <col min="10" max="10" width="8.85546875" customWidth="1"/>
    <col min="11" max="11" width="9.42578125" customWidth="1"/>
    <col min="12" max="12" width="10" customWidth="1"/>
    <col min="13" max="13" width="4.7109375" customWidth="1"/>
    <col min="14" max="14" width="13.7109375" bestFit="1" customWidth="1"/>
    <col min="15" max="15" width="24.28515625" customWidth="1"/>
    <col min="16" max="16" width="10" customWidth="1"/>
    <col min="17" max="17" width="9.42578125" customWidth="1"/>
    <col min="18" max="18" width="12.140625" customWidth="1"/>
    <col min="19" max="19" width="9.42578125" customWidth="1"/>
    <col min="20" max="21" width="13.7109375" customWidth="1"/>
    <col min="22" max="22" width="9.42578125" customWidth="1"/>
    <col min="23" max="23" width="8.85546875" customWidth="1"/>
    <col min="24" max="24" width="9.42578125" customWidth="1"/>
    <col min="25" max="25" width="10" customWidth="1"/>
  </cols>
  <sheetData>
    <row r="1" spans="1:12">
      <c r="A1" s="1" t="s">
        <v>0</v>
      </c>
      <c r="B1" s="2" t="s">
        <v>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2" t="s">
        <v>29</v>
      </c>
      <c r="K1" s="2" t="s">
        <v>30</v>
      </c>
      <c r="L1" s="2" t="s">
        <v>31</v>
      </c>
    </row>
    <row r="2" spans="1:12">
      <c r="A2">
        <v>1</v>
      </c>
      <c r="B2" s="14" t="s">
        <v>12</v>
      </c>
      <c r="C2" s="4">
        <v>41.875</v>
      </c>
      <c r="D2" s="4">
        <v>17.672000885009766</v>
      </c>
      <c r="E2" s="4">
        <v>28.687000274658203</v>
      </c>
      <c r="F2" s="4"/>
      <c r="G2" s="4">
        <v>114.27999877929687</v>
      </c>
      <c r="H2" s="4">
        <v>40.765998840332031</v>
      </c>
      <c r="I2" s="4"/>
      <c r="J2" s="4"/>
      <c r="K2" s="4">
        <v>206.59300231933594</v>
      </c>
      <c r="L2" s="4"/>
    </row>
    <row r="3" spans="1:12">
      <c r="A3">
        <v>3</v>
      </c>
      <c r="B3" s="14" t="s">
        <v>12</v>
      </c>
      <c r="C3" s="4"/>
      <c r="D3" s="4">
        <v>18.593999862670898</v>
      </c>
      <c r="E3" s="4">
        <v>20.452999114990234</v>
      </c>
      <c r="F3" s="4"/>
      <c r="G3" s="4">
        <v>29.437999725341797</v>
      </c>
      <c r="H3" s="4"/>
      <c r="I3" s="4">
        <v>43.342998504638672</v>
      </c>
      <c r="J3" s="4"/>
      <c r="K3" s="4">
        <v>87.7030029296875</v>
      </c>
      <c r="L3" s="4">
        <v>20.25</v>
      </c>
    </row>
    <row r="4" spans="1:12">
      <c r="A4">
        <v>7</v>
      </c>
      <c r="B4" s="14" t="s">
        <v>12</v>
      </c>
      <c r="C4" s="4"/>
      <c r="D4" s="4">
        <v>15.343999862670898</v>
      </c>
      <c r="E4" s="4">
        <v>19.281000137329102</v>
      </c>
      <c r="F4" s="4">
        <v>44.375</v>
      </c>
      <c r="G4" s="4"/>
      <c r="H4" s="4"/>
      <c r="I4" s="4">
        <v>30.327999114990234</v>
      </c>
      <c r="J4" s="4"/>
      <c r="K4" s="4">
        <v>59.358001708984375</v>
      </c>
      <c r="L4" s="4">
        <v>17.281000137329102</v>
      </c>
    </row>
    <row r="5" spans="1:12">
      <c r="A5">
        <v>9</v>
      </c>
      <c r="B5" s="14" t="s">
        <v>12</v>
      </c>
      <c r="C5" s="4"/>
      <c r="D5" s="4">
        <v>23.045999526977539</v>
      </c>
      <c r="E5" s="4">
        <v>32.062000274658203</v>
      </c>
      <c r="F5" s="4">
        <v>30.454000473022461</v>
      </c>
      <c r="G5" s="4">
        <v>34.030998229980469</v>
      </c>
      <c r="H5" s="4">
        <v>36.827999114990234</v>
      </c>
      <c r="I5" s="4"/>
      <c r="J5" s="4">
        <v>21.968999862670898</v>
      </c>
      <c r="K5" s="4"/>
      <c r="L5" s="4"/>
    </row>
    <row r="6" spans="1:12">
      <c r="A6">
        <v>10</v>
      </c>
      <c r="B6" s="14" t="s">
        <v>12</v>
      </c>
      <c r="C6" s="4">
        <v>25.843999862670898</v>
      </c>
      <c r="D6" s="4">
        <v>15.218999862670898</v>
      </c>
      <c r="E6" s="4">
        <v>21.406000137329102</v>
      </c>
      <c r="F6" s="4"/>
      <c r="G6" s="4"/>
      <c r="H6" s="4"/>
      <c r="I6" s="23"/>
      <c r="J6" s="4">
        <v>13.795999526977539</v>
      </c>
      <c r="K6" s="4">
        <v>31.093999862670898</v>
      </c>
      <c r="L6" s="4"/>
    </row>
    <row r="7" spans="1:12">
      <c r="A7">
        <v>11</v>
      </c>
      <c r="B7" s="14" t="s">
        <v>12</v>
      </c>
      <c r="C7" s="4"/>
      <c r="D7" s="4">
        <v>17.173000335693359</v>
      </c>
      <c r="E7" s="4">
        <v>43.361000061035156</v>
      </c>
      <c r="F7" s="4">
        <v>20.500999450683594</v>
      </c>
      <c r="G7" s="4"/>
      <c r="H7" s="4"/>
      <c r="I7" s="4">
        <v>26.016000747680664</v>
      </c>
      <c r="J7" s="4">
        <v>31.658000946044922</v>
      </c>
      <c r="K7" s="4">
        <v>136.97500610351562</v>
      </c>
      <c r="L7" s="4"/>
    </row>
    <row r="8" spans="1:12">
      <c r="A8">
        <v>16</v>
      </c>
      <c r="B8" s="14" t="s">
        <v>12</v>
      </c>
      <c r="C8" s="4">
        <v>35.742000579833984</v>
      </c>
      <c r="D8" s="4"/>
      <c r="E8" s="4">
        <v>21.701000213623047</v>
      </c>
      <c r="F8" s="4">
        <v>19.318000793457031</v>
      </c>
      <c r="G8" s="4"/>
      <c r="H8" s="4"/>
      <c r="I8" s="4">
        <v>19.246999740600586</v>
      </c>
      <c r="J8" s="4">
        <v>73.825996398925781</v>
      </c>
      <c r="K8" s="4">
        <v>176.17399597167969</v>
      </c>
      <c r="L8" s="4"/>
    </row>
    <row r="9" spans="1:12">
      <c r="A9">
        <v>17</v>
      </c>
      <c r="B9" s="14" t="s">
        <v>12</v>
      </c>
      <c r="C9" s="4"/>
      <c r="D9" s="4"/>
      <c r="E9" s="4"/>
      <c r="F9" s="4">
        <v>51.797000885009766</v>
      </c>
      <c r="G9" s="4"/>
      <c r="H9" s="4">
        <v>25.858999252319336</v>
      </c>
      <c r="I9" s="4">
        <v>31.047000885009766</v>
      </c>
      <c r="J9" s="4">
        <v>35.359001159667969</v>
      </c>
      <c r="K9" s="4">
        <v>99.688003540039063</v>
      </c>
      <c r="L9" s="4">
        <v>26.531000137329102</v>
      </c>
    </row>
    <row r="10" spans="1:12">
      <c r="A10">
        <v>21</v>
      </c>
      <c r="B10" s="14" t="s">
        <v>12</v>
      </c>
      <c r="C10" s="4">
        <v>16.891000747680664</v>
      </c>
      <c r="D10" s="23"/>
      <c r="E10" s="4">
        <v>18.452999114990234</v>
      </c>
      <c r="F10" s="4">
        <v>28.327999114990234</v>
      </c>
      <c r="G10" s="4"/>
      <c r="H10" s="4"/>
      <c r="I10" s="4">
        <v>29.5</v>
      </c>
      <c r="J10" s="4"/>
      <c r="K10" s="4"/>
      <c r="L10" s="4">
        <v>69</v>
      </c>
    </row>
    <row r="11" spans="1:12">
      <c r="A11">
        <v>22</v>
      </c>
      <c r="B11" s="14" t="s">
        <v>12</v>
      </c>
      <c r="C11" s="4"/>
      <c r="D11" s="4"/>
      <c r="E11" s="4"/>
      <c r="F11" s="4">
        <v>36.452999114990234</v>
      </c>
      <c r="G11" s="4">
        <v>21.468999862670898</v>
      </c>
      <c r="H11" s="4"/>
      <c r="I11" s="4">
        <v>25.843000411987305</v>
      </c>
      <c r="J11" s="4">
        <v>46</v>
      </c>
      <c r="K11" s="23"/>
      <c r="L11" s="4">
        <v>17.985000610351563</v>
      </c>
    </row>
    <row r="12" spans="1:12">
      <c r="A12">
        <v>23</v>
      </c>
      <c r="B12" s="14" t="s">
        <v>12</v>
      </c>
      <c r="C12" s="4">
        <v>47.23699951171875</v>
      </c>
      <c r="D12" s="4">
        <v>36.1510009765625</v>
      </c>
      <c r="E12" s="4">
        <v>38.310001373291016</v>
      </c>
      <c r="F12" s="4">
        <v>56.5989990234375</v>
      </c>
      <c r="G12" s="4">
        <v>32.477001190185547</v>
      </c>
      <c r="H12" s="4"/>
      <c r="I12" s="4"/>
      <c r="J12" s="4"/>
      <c r="K12" s="4"/>
      <c r="L12" s="4">
        <v>21.375</v>
      </c>
    </row>
    <row r="13" spans="1:12">
      <c r="A13">
        <v>25</v>
      </c>
      <c r="B13" s="14" t="s">
        <v>12</v>
      </c>
      <c r="C13" s="4">
        <v>38.360000610351563</v>
      </c>
      <c r="D13" s="23"/>
      <c r="E13" s="4">
        <v>36.015998840332031</v>
      </c>
      <c r="F13" s="4"/>
      <c r="G13" s="4">
        <v>19.422000885009766</v>
      </c>
      <c r="H13" s="4">
        <v>35.687000274658203</v>
      </c>
      <c r="I13" s="4"/>
      <c r="J13" s="4"/>
      <c r="K13" s="4">
        <v>122.8280029296875</v>
      </c>
      <c r="L13" s="4"/>
    </row>
    <row r="14" spans="1:12">
      <c r="A14">
        <v>27</v>
      </c>
      <c r="B14" s="14" t="s">
        <v>12</v>
      </c>
      <c r="C14" s="4">
        <v>29.360000610351563</v>
      </c>
      <c r="D14" s="4"/>
      <c r="E14" s="4"/>
      <c r="F14" s="4">
        <v>42.202999114990234</v>
      </c>
      <c r="G14" s="4">
        <v>37.922000885009766</v>
      </c>
      <c r="H14" s="23"/>
      <c r="I14" s="4"/>
      <c r="J14" s="4">
        <v>40.827999114990234</v>
      </c>
      <c r="K14" s="4">
        <v>127.88999938964844</v>
      </c>
      <c r="L14" s="4"/>
    </row>
    <row r="15" spans="1:12">
      <c r="A15">
        <v>28</v>
      </c>
      <c r="B15" s="14" t="s">
        <v>12</v>
      </c>
      <c r="C15" s="4"/>
      <c r="D15" s="4">
        <v>14.765000343322754</v>
      </c>
      <c r="E15" s="4"/>
      <c r="F15" s="4"/>
      <c r="G15" s="4">
        <v>25.625</v>
      </c>
      <c r="H15" s="4">
        <v>23.718999862670898</v>
      </c>
      <c r="I15" s="4">
        <v>39.282001495361328</v>
      </c>
      <c r="J15" s="4">
        <v>18.187999725341797</v>
      </c>
      <c r="K15" s="4">
        <v>68.764999389648437</v>
      </c>
      <c r="L15" s="4"/>
    </row>
    <row r="16" spans="1:12">
      <c r="A16">
        <v>29</v>
      </c>
      <c r="B16" s="14" t="s">
        <v>12</v>
      </c>
      <c r="C16" s="4">
        <v>29.750999450683594</v>
      </c>
      <c r="D16" s="4"/>
      <c r="E16" s="4"/>
      <c r="F16" s="4">
        <v>43.527000427246094</v>
      </c>
      <c r="G16" s="4"/>
      <c r="H16" s="4"/>
      <c r="I16" s="4">
        <v>36.847999572753906</v>
      </c>
      <c r="J16" s="4">
        <v>26.517999649047852</v>
      </c>
      <c r="K16" s="4">
        <v>164.33799743652344</v>
      </c>
      <c r="L16" s="4">
        <v>80.378997802734375</v>
      </c>
    </row>
    <row r="17" spans="1:12">
      <c r="A17">
        <v>30</v>
      </c>
      <c r="B17" s="14" t="s">
        <v>12</v>
      </c>
      <c r="C17" s="4">
        <v>52.256999969482422</v>
      </c>
      <c r="D17" s="4"/>
      <c r="E17" s="4">
        <v>36.832000732421875</v>
      </c>
      <c r="F17" s="4">
        <v>45.5</v>
      </c>
      <c r="G17" s="4">
        <v>22.351999282836914</v>
      </c>
      <c r="H17" s="4"/>
      <c r="I17" s="4"/>
      <c r="J17" s="4">
        <v>53.805000305175781</v>
      </c>
      <c r="K17" s="4">
        <v>30.749000549316406</v>
      </c>
      <c r="L17" s="4"/>
    </row>
    <row r="18" spans="1:12">
      <c r="A18">
        <v>32</v>
      </c>
      <c r="B18" s="14" t="s">
        <v>12</v>
      </c>
      <c r="C18" s="4">
        <v>23.297000885009766</v>
      </c>
      <c r="D18" s="4">
        <v>21.437999725341797</v>
      </c>
      <c r="E18" s="4">
        <v>20.375</v>
      </c>
      <c r="F18" s="4">
        <v>50.125</v>
      </c>
      <c r="G18" s="4"/>
      <c r="H18" s="4">
        <v>41</v>
      </c>
      <c r="I18" s="4">
        <v>34.672000885009766</v>
      </c>
      <c r="J18" s="4"/>
      <c r="K18" s="4"/>
      <c r="L18" s="4"/>
    </row>
    <row r="19" spans="1:12">
      <c r="A19">
        <v>33</v>
      </c>
      <c r="B19" s="14" t="s">
        <v>12</v>
      </c>
      <c r="C19" s="4">
        <v>49.139999389648438</v>
      </c>
      <c r="D19" s="4">
        <v>18.843999862670898</v>
      </c>
      <c r="E19" s="4">
        <v>39.969001770019531</v>
      </c>
      <c r="F19" s="23"/>
      <c r="G19" s="4"/>
      <c r="H19" s="23"/>
      <c r="I19" s="4"/>
      <c r="J19" s="4"/>
      <c r="K19" s="4">
        <v>110.01599884033203</v>
      </c>
      <c r="L19" s="4"/>
    </row>
    <row r="20" spans="1:12">
      <c r="A20">
        <v>34</v>
      </c>
      <c r="B20" s="14" t="s">
        <v>12</v>
      </c>
      <c r="C20" s="4"/>
      <c r="D20" s="4"/>
      <c r="E20" s="4"/>
      <c r="F20" s="4"/>
      <c r="G20" s="4">
        <v>38.125</v>
      </c>
      <c r="H20" s="4">
        <v>24.187000274658203</v>
      </c>
      <c r="I20" s="4">
        <v>65.2030029296875</v>
      </c>
      <c r="J20" s="4">
        <v>23.172000885009766</v>
      </c>
      <c r="K20" s="23"/>
      <c r="L20" s="4">
        <v>22.906000137329102</v>
      </c>
    </row>
    <row r="21" spans="1:12">
      <c r="A21">
        <v>36</v>
      </c>
      <c r="B21" s="14" t="s">
        <v>12</v>
      </c>
      <c r="C21" s="4"/>
      <c r="D21" s="4">
        <v>27.945999145507812</v>
      </c>
      <c r="E21" s="4">
        <v>51.219001770019531</v>
      </c>
      <c r="F21" s="4">
        <v>86.875</v>
      </c>
      <c r="G21" s="4">
        <v>103.75099945068359</v>
      </c>
      <c r="H21" s="4"/>
      <c r="I21" s="4"/>
      <c r="J21" s="4">
        <v>43.722000122070313</v>
      </c>
      <c r="K21" s="4"/>
      <c r="L21" s="4">
        <v>77.962997436523438</v>
      </c>
    </row>
    <row r="22" spans="1:12">
      <c r="A22">
        <v>39</v>
      </c>
      <c r="B22" s="14" t="s">
        <v>12</v>
      </c>
      <c r="C22" s="4"/>
      <c r="D22" s="4"/>
      <c r="E22" s="4"/>
      <c r="F22" s="4">
        <v>35.234001159667969</v>
      </c>
      <c r="G22" s="4"/>
      <c r="H22" s="4">
        <v>36.390998840332031</v>
      </c>
      <c r="I22" s="4">
        <v>43.859001159667969</v>
      </c>
      <c r="J22" s="4">
        <v>21.516000747680664</v>
      </c>
      <c r="K22" s="4">
        <v>153.09300231933594</v>
      </c>
      <c r="L22" s="4">
        <v>32.937999725341797</v>
      </c>
    </row>
    <row r="23" spans="1:12">
      <c r="A23">
        <v>42</v>
      </c>
      <c r="B23" s="14" t="s">
        <v>12</v>
      </c>
      <c r="C23" s="23"/>
      <c r="D23" s="4">
        <v>18.98699951171875</v>
      </c>
      <c r="E23" s="4">
        <v>27.881000518798828</v>
      </c>
      <c r="F23" s="4">
        <v>33.888999938964844</v>
      </c>
      <c r="G23" s="4">
        <v>44.604000091552734</v>
      </c>
      <c r="H23" s="4"/>
      <c r="I23" s="4"/>
      <c r="J23" s="4"/>
      <c r="K23" s="4">
        <v>141.41299438476562</v>
      </c>
      <c r="L23" s="4"/>
    </row>
    <row r="24" spans="1:12">
      <c r="A24">
        <v>44</v>
      </c>
      <c r="B24" s="14" t="s">
        <v>12</v>
      </c>
      <c r="C24" s="4"/>
      <c r="D24" s="4">
        <v>14.390000343322754</v>
      </c>
      <c r="E24" s="4">
        <v>24.805000305175781</v>
      </c>
      <c r="F24" s="4">
        <v>38.574001312255859</v>
      </c>
      <c r="G24" s="4">
        <v>130.67399597167969</v>
      </c>
      <c r="H24" s="4"/>
      <c r="I24" s="4"/>
      <c r="J24" s="4">
        <v>31.815000534057617</v>
      </c>
      <c r="K24" s="4">
        <v>66.774002075195312</v>
      </c>
      <c r="L24" s="4"/>
    </row>
    <row r="25" spans="1:12">
      <c r="A25">
        <v>45</v>
      </c>
      <c r="B25" s="14" t="s">
        <v>12</v>
      </c>
      <c r="C25" s="4"/>
      <c r="D25" s="4">
        <v>18.625</v>
      </c>
      <c r="E25" s="4">
        <v>23.75</v>
      </c>
      <c r="F25" s="4">
        <v>48.030998229980469</v>
      </c>
      <c r="G25" s="4">
        <v>60.092998504638672</v>
      </c>
      <c r="H25" s="4">
        <v>32.765998840332031</v>
      </c>
      <c r="I25" s="4"/>
      <c r="J25" s="4"/>
      <c r="K25" s="4"/>
      <c r="L25" s="4">
        <v>37.797000885009766</v>
      </c>
    </row>
    <row r="26" spans="1:12">
      <c r="A26">
        <v>47</v>
      </c>
      <c r="B26" s="14" t="s">
        <v>12</v>
      </c>
      <c r="C26" s="4"/>
      <c r="D26" s="4"/>
      <c r="E26" s="4">
        <v>18.021999359130859</v>
      </c>
      <c r="F26" s="4"/>
      <c r="G26" s="4"/>
      <c r="H26" s="4">
        <v>52.126998901367187</v>
      </c>
      <c r="I26" s="4">
        <v>23.634000778198242</v>
      </c>
      <c r="J26" s="4">
        <v>22.618000030517578</v>
      </c>
      <c r="K26" s="4">
        <v>58.209999084472656</v>
      </c>
      <c r="L26" s="4">
        <v>61.828998565673828</v>
      </c>
    </row>
    <row r="27" spans="1:12">
      <c r="A27">
        <v>48</v>
      </c>
      <c r="B27" s="14" t="s">
        <v>12</v>
      </c>
      <c r="C27" s="4">
        <v>22.08799934387207</v>
      </c>
      <c r="D27" s="4">
        <v>14.576999664306641</v>
      </c>
      <c r="E27" s="4">
        <v>43.292999267578125</v>
      </c>
      <c r="F27" s="4">
        <v>34.446998596191406</v>
      </c>
      <c r="G27" s="4">
        <v>27.966999053955078</v>
      </c>
      <c r="H27" s="4"/>
      <c r="I27" s="4">
        <v>49.743000030517578</v>
      </c>
      <c r="J27" s="4"/>
      <c r="K27" s="4"/>
      <c r="L27" s="4"/>
    </row>
    <row r="28" spans="1:12">
      <c r="A28">
        <v>51</v>
      </c>
      <c r="B28" s="14" t="s">
        <v>12</v>
      </c>
      <c r="C28" s="4"/>
      <c r="D28" s="4"/>
      <c r="E28" s="4">
        <v>57.312000274658203</v>
      </c>
      <c r="F28" s="4">
        <v>90.620002746582031</v>
      </c>
      <c r="G28" s="4">
        <v>61.327999114990234</v>
      </c>
      <c r="H28" s="4"/>
      <c r="I28" s="4">
        <v>39.597000122070313</v>
      </c>
      <c r="J28" s="23"/>
      <c r="K28" s="4"/>
      <c r="L28" s="4">
        <v>28.881999969482422</v>
      </c>
    </row>
    <row r="29" spans="1:12">
      <c r="A29">
        <v>57</v>
      </c>
      <c r="B29" s="14" t="s">
        <v>12</v>
      </c>
      <c r="C29" s="4">
        <v>17.906000137329102</v>
      </c>
      <c r="D29" s="4"/>
      <c r="E29" s="4">
        <v>21.093000411987305</v>
      </c>
      <c r="F29" s="4"/>
      <c r="G29" s="4"/>
      <c r="H29" s="4">
        <v>35.466999053955078</v>
      </c>
      <c r="I29" s="4"/>
      <c r="J29" s="4">
        <v>24.562000274658203</v>
      </c>
      <c r="K29" s="23"/>
      <c r="L29" s="4">
        <v>22.889999389648437</v>
      </c>
    </row>
    <row r="30" spans="1:12">
      <c r="A30">
        <v>58</v>
      </c>
      <c r="B30" s="14" t="s">
        <v>12</v>
      </c>
      <c r="C30" s="4"/>
      <c r="D30" s="4"/>
      <c r="E30" s="4">
        <v>46.191001892089844</v>
      </c>
      <c r="F30" s="4">
        <v>45.678001403808594</v>
      </c>
      <c r="G30" s="4"/>
      <c r="H30" s="4"/>
      <c r="I30" s="4">
        <v>51.327999114990234</v>
      </c>
      <c r="J30" s="4">
        <v>42.030998229980469</v>
      </c>
      <c r="K30" s="4">
        <v>26.26300048828125</v>
      </c>
      <c r="L30" s="23"/>
    </row>
    <row r="31" spans="1:12">
      <c r="A31">
        <v>60</v>
      </c>
      <c r="B31" s="14" t="s">
        <v>12</v>
      </c>
      <c r="C31" s="23"/>
      <c r="D31" s="23"/>
      <c r="E31" s="4">
        <v>51.969001770019531</v>
      </c>
      <c r="F31" s="4">
        <v>78.094001770019531</v>
      </c>
      <c r="G31" s="4">
        <v>130.93899536132812</v>
      </c>
      <c r="H31" s="4"/>
      <c r="I31" s="4">
        <v>54.625</v>
      </c>
      <c r="J31" s="4"/>
      <c r="K31" s="4"/>
      <c r="L31" s="4"/>
    </row>
    <row r="32" spans="1:12">
      <c r="A32">
        <v>61</v>
      </c>
      <c r="B32" s="14" t="s">
        <v>12</v>
      </c>
      <c r="C32" s="4"/>
      <c r="D32" s="4">
        <v>11.968000411987305</v>
      </c>
      <c r="E32" s="4"/>
      <c r="F32" s="23"/>
      <c r="G32" s="4">
        <v>146.48599243164062</v>
      </c>
      <c r="H32" s="4">
        <v>27.764999389648437</v>
      </c>
      <c r="I32" s="4"/>
      <c r="J32" s="23"/>
      <c r="K32" s="23"/>
      <c r="L32" s="4"/>
    </row>
    <row r="33" spans="1:12">
      <c r="A33">
        <v>63</v>
      </c>
      <c r="B33" s="14" t="s">
        <v>12</v>
      </c>
      <c r="C33" s="4"/>
      <c r="D33" s="4"/>
      <c r="E33" s="4">
        <v>43.812000274658203</v>
      </c>
      <c r="F33" s="4">
        <v>57.422000885009766</v>
      </c>
      <c r="G33" s="4">
        <v>59.297000885009766</v>
      </c>
      <c r="H33" s="4"/>
      <c r="I33" s="4"/>
      <c r="J33" s="4">
        <v>28.406000137329102</v>
      </c>
      <c r="K33" s="4">
        <v>91.639999389648437</v>
      </c>
      <c r="L33" s="4">
        <v>51.187000274658203</v>
      </c>
    </row>
    <row r="34" spans="1:12">
      <c r="A34">
        <v>64</v>
      </c>
      <c r="B34" s="14" t="s">
        <v>12</v>
      </c>
      <c r="C34" s="4">
        <v>31.506000518798828</v>
      </c>
      <c r="D34" s="4"/>
      <c r="E34" s="4"/>
      <c r="F34" s="4">
        <v>18.636999130249023</v>
      </c>
      <c r="G34" s="4">
        <v>8.3120002746582031</v>
      </c>
      <c r="H34" s="4"/>
      <c r="I34" s="4"/>
      <c r="J34" s="4">
        <v>17.365999221801758</v>
      </c>
      <c r="K34" s="4">
        <v>7.0100002288818359</v>
      </c>
      <c r="L34" s="4">
        <v>11.305999755859375</v>
      </c>
    </row>
    <row r="35" spans="1:12">
      <c r="A35">
        <v>65</v>
      </c>
      <c r="B35" s="14" t="s">
        <v>12</v>
      </c>
      <c r="C35" s="4">
        <v>18.136999130249023</v>
      </c>
      <c r="D35" s="4"/>
      <c r="E35" s="4">
        <v>15.354000091552734</v>
      </c>
      <c r="F35" s="4">
        <v>23.35099983215332</v>
      </c>
      <c r="G35" s="4">
        <v>29.86199951171875</v>
      </c>
      <c r="H35" s="4"/>
      <c r="I35" s="4"/>
      <c r="J35" s="4">
        <v>22.91200065612793</v>
      </c>
      <c r="K35" s="4"/>
      <c r="L35" s="4">
        <v>26.945999145507813</v>
      </c>
    </row>
    <row r="36" spans="1:12">
      <c r="A36">
        <v>66</v>
      </c>
      <c r="B36" s="14" t="s">
        <v>12</v>
      </c>
      <c r="C36" s="4">
        <v>25.781000137329102</v>
      </c>
      <c r="D36" s="4">
        <v>17.875</v>
      </c>
      <c r="E36" s="4">
        <v>59.219001770019531</v>
      </c>
      <c r="F36" s="4"/>
      <c r="G36" s="4">
        <v>29.391000747680664</v>
      </c>
      <c r="H36" s="4"/>
      <c r="I36" s="4">
        <v>30.327999114990234</v>
      </c>
      <c r="J36" s="4"/>
      <c r="K36" s="4">
        <v>64.655998229980469</v>
      </c>
      <c r="L36" s="4"/>
    </row>
    <row r="37" spans="1:12">
      <c r="A37">
        <v>69</v>
      </c>
      <c r="B37" s="14" t="s">
        <v>12</v>
      </c>
      <c r="C37" s="4">
        <v>39.966999053955078</v>
      </c>
      <c r="D37" s="4">
        <v>15.222000122070313</v>
      </c>
      <c r="E37" s="4">
        <v>20.510000228881836</v>
      </c>
      <c r="F37" s="4">
        <v>66.456001281738281</v>
      </c>
      <c r="G37" s="4"/>
      <c r="H37" s="4"/>
      <c r="I37" s="4"/>
      <c r="J37" s="4">
        <v>52.205001831054687</v>
      </c>
      <c r="K37" s="4">
        <v>80.945999145507813</v>
      </c>
      <c r="L37" s="4"/>
    </row>
    <row r="38" spans="1:12">
      <c r="A38">
        <v>70</v>
      </c>
      <c r="B38" s="14" t="s">
        <v>12</v>
      </c>
      <c r="C38" s="4"/>
      <c r="D38" s="4">
        <v>23.593999862670898</v>
      </c>
      <c r="E38" s="4"/>
      <c r="F38" s="4"/>
      <c r="G38" s="4"/>
      <c r="H38" s="4">
        <v>22.187999725341797</v>
      </c>
      <c r="I38" s="23"/>
      <c r="J38" s="4">
        <v>35.407001495361328</v>
      </c>
      <c r="K38" s="4">
        <v>64.891998291015625</v>
      </c>
      <c r="L38" s="4">
        <v>21.406999588012695</v>
      </c>
    </row>
    <row r="39" spans="1:12">
      <c r="A39">
        <v>73</v>
      </c>
      <c r="B39" s="14" t="s">
        <v>12</v>
      </c>
      <c r="C39" s="4">
        <v>61.453998565673828</v>
      </c>
      <c r="D39" s="4"/>
      <c r="E39" s="4">
        <v>37.922000885009766</v>
      </c>
      <c r="F39" s="4"/>
      <c r="G39" s="4">
        <v>110.81199645996094</v>
      </c>
      <c r="H39" s="23"/>
      <c r="I39" s="23"/>
      <c r="J39" s="4"/>
      <c r="K39" s="4"/>
      <c r="L39" s="4">
        <v>48.719001770019531</v>
      </c>
    </row>
    <row r="40" spans="1:12">
      <c r="A40">
        <v>74</v>
      </c>
      <c r="B40" s="14" t="s">
        <v>12</v>
      </c>
      <c r="C40" s="23"/>
      <c r="D40" s="4"/>
      <c r="E40" s="4"/>
      <c r="F40" s="4">
        <v>64.583999633789063</v>
      </c>
      <c r="G40" s="4">
        <v>28.969999313354492</v>
      </c>
      <c r="H40" s="4">
        <v>20.569999694824219</v>
      </c>
      <c r="I40" s="4"/>
      <c r="J40" s="4">
        <v>26.584999084472656</v>
      </c>
      <c r="K40" s="4">
        <v>132.02099609375</v>
      </c>
      <c r="L40" s="4"/>
    </row>
    <row r="41" spans="1:12">
      <c r="A41">
        <v>76</v>
      </c>
      <c r="B41" s="14" t="s">
        <v>12</v>
      </c>
      <c r="C41" s="24">
        <v>9.9670000076293945</v>
      </c>
      <c r="D41" s="4">
        <v>7.3730001449584961</v>
      </c>
      <c r="E41" s="4"/>
      <c r="F41" s="4"/>
      <c r="G41" s="4">
        <v>8.9989995956420898</v>
      </c>
      <c r="H41" s="4"/>
      <c r="I41" s="4">
        <v>59.595001220703125</v>
      </c>
      <c r="J41" s="4">
        <v>44.145000457763672</v>
      </c>
      <c r="K41" s="4">
        <v>18.78700065612793</v>
      </c>
      <c r="L41" s="4"/>
    </row>
    <row r="42" spans="1:12">
      <c r="A42">
        <v>78</v>
      </c>
      <c r="B42" s="14" t="s">
        <v>12</v>
      </c>
      <c r="C42" s="4">
        <v>20.930000305175781</v>
      </c>
      <c r="D42" s="4"/>
      <c r="E42" s="4">
        <v>24.666000366210937</v>
      </c>
      <c r="F42" s="4"/>
      <c r="G42" s="4">
        <v>78.862998962402344</v>
      </c>
      <c r="H42" s="4"/>
      <c r="I42" s="4">
        <v>30.573999404907227</v>
      </c>
      <c r="J42" s="4">
        <v>32.346000671386719</v>
      </c>
      <c r="K42" s="4"/>
      <c r="L42" s="4">
        <v>24.225000381469727</v>
      </c>
    </row>
    <row r="43" spans="1:12">
      <c r="A43">
        <v>79</v>
      </c>
      <c r="B43" s="14" t="s">
        <v>12</v>
      </c>
      <c r="C43" s="4">
        <v>62.252998352050781</v>
      </c>
      <c r="D43" s="4"/>
      <c r="E43" s="4"/>
      <c r="F43" s="4">
        <v>32.080001831054687</v>
      </c>
      <c r="G43" s="4">
        <v>80.067001342773438</v>
      </c>
      <c r="H43" s="4">
        <v>26.135000228881836</v>
      </c>
      <c r="I43" s="4"/>
      <c r="J43" s="4">
        <v>27.396999359130859</v>
      </c>
      <c r="K43" s="4"/>
      <c r="L43" s="4">
        <v>24.604999542236328</v>
      </c>
    </row>
    <row r="44" spans="1:12">
      <c r="A44">
        <v>81</v>
      </c>
      <c r="B44" s="14" t="s">
        <v>12</v>
      </c>
      <c r="C44" s="4"/>
      <c r="D44" s="4">
        <v>16.891000747680664</v>
      </c>
      <c r="E44" s="4"/>
      <c r="F44" s="4">
        <v>33.140998840332031</v>
      </c>
      <c r="G44" s="4">
        <v>67.405998229980469</v>
      </c>
      <c r="H44" s="4"/>
      <c r="I44" s="4">
        <v>17.858999252319336</v>
      </c>
      <c r="J44" s="4"/>
      <c r="K44" s="4">
        <v>110.5</v>
      </c>
      <c r="L44" s="4">
        <v>23.827999114990234</v>
      </c>
    </row>
    <row r="45" spans="1:12">
      <c r="A45">
        <v>82</v>
      </c>
      <c r="B45" s="14" t="s">
        <v>12</v>
      </c>
      <c r="C45" s="4"/>
      <c r="D45" s="23"/>
      <c r="E45" s="4"/>
      <c r="F45" s="4">
        <v>29.617000579833984</v>
      </c>
      <c r="G45" s="4">
        <v>43.291999816894531</v>
      </c>
      <c r="H45" s="4">
        <v>20.981000900268555</v>
      </c>
      <c r="I45" s="4">
        <v>45.404998779296875</v>
      </c>
      <c r="J45" s="4"/>
      <c r="K45" s="4"/>
      <c r="L45" s="4">
        <v>67.432998657226562</v>
      </c>
    </row>
    <row r="46" spans="1:12">
      <c r="A46">
        <v>83</v>
      </c>
      <c r="B46" s="14" t="s">
        <v>12</v>
      </c>
      <c r="C46" s="4">
        <v>37.532001495361328</v>
      </c>
      <c r="D46" s="4"/>
      <c r="E46" s="4">
        <v>21.281999588012695</v>
      </c>
      <c r="F46" s="4"/>
      <c r="G46" s="4">
        <v>25.093999862670898</v>
      </c>
      <c r="H46" s="4">
        <v>41.235000610351563</v>
      </c>
      <c r="I46" s="4"/>
      <c r="J46" s="4">
        <v>43.719001770019531</v>
      </c>
      <c r="K46" s="4">
        <v>88.736000061035156</v>
      </c>
      <c r="L46" s="4"/>
    </row>
    <row r="48" spans="1:12">
      <c r="B48" s="54" t="s">
        <v>50</v>
      </c>
      <c r="C48" s="68">
        <f>COUNT(C2:C46)</f>
        <v>22</v>
      </c>
      <c r="D48" s="68">
        <f t="shared" ref="D48:L48" si="0">COUNT(D2:D46)</f>
        <v>21</v>
      </c>
      <c r="E48" s="68">
        <f t="shared" si="0"/>
        <v>30</v>
      </c>
      <c r="F48" s="68">
        <f t="shared" si="0"/>
        <v>29</v>
      </c>
      <c r="G48" s="68">
        <f t="shared" si="0"/>
        <v>30</v>
      </c>
      <c r="H48" s="68">
        <f t="shared" si="0"/>
        <v>17</v>
      </c>
      <c r="I48" s="68">
        <f t="shared" si="0"/>
        <v>22</v>
      </c>
      <c r="J48" s="68">
        <f t="shared" si="0"/>
        <v>27</v>
      </c>
      <c r="K48" s="68">
        <f t="shared" si="0"/>
        <v>27</v>
      </c>
      <c r="L48" s="68">
        <f t="shared" si="0"/>
        <v>23</v>
      </c>
    </row>
    <row r="49" spans="2:12">
      <c r="B49" s="53" t="s">
        <v>51</v>
      </c>
      <c r="C49" s="68">
        <f>AVERAGE(C2:C46)</f>
        <v>33.512499939311631</v>
      </c>
      <c r="D49" s="68">
        <f t="shared" ref="D49:L49" si="1">AVERAGE(D2:D46)</f>
        <v>18.366381009419758</v>
      </c>
      <c r="E49" s="68">
        <f t="shared" si="1"/>
        <v>32.173533693949381</v>
      </c>
      <c r="F49" s="68">
        <f t="shared" si="1"/>
        <v>44.341724329981311</v>
      </c>
      <c r="G49" s="68">
        <f t="shared" si="1"/>
        <v>55.044932460784914</v>
      </c>
      <c r="H49" s="68">
        <f t="shared" si="1"/>
        <v>31.980646694407742</v>
      </c>
      <c r="I49" s="68">
        <f t="shared" si="1"/>
        <v>37.630727421153672</v>
      </c>
      <c r="J49" s="68">
        <f t="shared" si="1"/>
        <v>33.402629711009837</v>
      </c>
      <c r="K49" s="68">
        <f t="shared" si="1"/>
        <v>93.596740793298792</v>
      </c>
      <c r="L49" s="68">
        <f t="shared" si="1"/>
        <v>36.420086653336234</v>
      </c>
    </row>
    <row r="50" spans="2:12">
      <c r="B50" s="53" t="s">
        <v>52</v>
      </c>
      <c r="C50" s="68">
        <f>MEDIAN(C2:C46)</f>
        <v>30.628499984741211</v>
      </c>
      <c r="D50" s="68">
        <f t="shared" ref="D50:L50" si="2">MEDIAN(D2:D46)</f>
        <v>17.672000885009766</v>
      </c>
      <c r="E50" s="68">
        <f t="shared" si="2"/>
        <v>28.284000396728516</v>
      </c>
      <c r="F50" s="68">
        <f t="shared" si="2"/>
        <v>42.202999114990234</v>
      </c>
      <c r="G50" s="68">
        <f t="shared" si="2"/>
        <v>38.023500442504883</v>
      </c>
      <c r="H50" s="68">
        <f t="shared" si="2"/>
        <v>32.765998840332031</v>
      </c>
      <c r="I50" s="68">
        <f t="shared" si="2"/>
        <v>35.760000228881836</v>
      </c>
      <c r="J50" s="68">
        <f t="shared" si="2"/>
        <v>31.658000946044922</v>
      </c>
      <c r="K50" s="68">
        <f t="shared" si="2"/>
        <v>88.736000061035156</v>
      </c>
      <c r="L50" s="68">
        <f t="shared" si="2"/>
        <v>26.531000137329102</v>
      </c>
    </row>
    <row r="51" spans="2:12">
      <c r="B51" s="53" t="s">
        <v>53</v>
      </c>
      <c r="C51" s="68">
        <f>STDEV(C2:C46)</f>
        <v>14.482709810811212</v>
      </c>
      <c r="D51" s="68">
        <f t="shared" ref="D51:L51" si="3">STDEV(D2:D46)</f>
        <v>5.9398760363267264</v>
      </c>
      <c r="E51" s="68">
        <f t="shared" si="3"/>
        <v>12.8601833696968</v>
      </c>
      <c r="F51" s="68">
        <f t="shared" si="3"/>
        <v>18.940283105959804</v>
      </c>
      <c r="G51" s="68">
        <f t="shared" si="3"/>
        <v>39.362163459273866</v>
      </c>
      <c r="H51" s="68">
        <f t="shared" si="3"/>
        <v>8.9617618646381612</v>
      </c>
      <c r="I51" s="68">
        <f t="shared" si="3"/>
        <v>12.86960702420286</v>
      </c>
      <c r="J51" s="68">
        <f t="shared" si="3"/>
        <v>13.508044092398103</v>
      </c>
      <c r="K51" s="68">
        <f t="shared" si="3"/>
        <v>50.962680127750694</v>
      </c>
      <c r="L51" s="68">
        <f t="shared" si="3"/>
        <v>21.124575252207975</v>
      </c>
    </row>
    <row r="52" spans="2:12">
      <c r="B52" s="53" t="s">
        <v>54</v>
      </c>
      <c r="C52" s="68">
        <f>CONFIDENCE(0.05,C51,C48)</f>
        <v>6.0518280428094604</v>
      </c>
      <c r="D52" s="68">
        <f t="shared" ref="D52:L52" si="4">CONFIDENCE(0.05,D51,D48)</f>
        <v>2.5404802623658793</v>
      </c>
      <c r="E52" s="68">
        <f t="shared" si="4"/>
        <v>4.6018729544380577</v>
      </c>
      <c r="F52" s="68">
        <f t="shared" si="4"/>
        <v>6.8934329912229284</v>
      </c>
      <c r="G52" s="68">
        <f t="shared" si="4"/>
        <v>14.085310469074054</v>
      </c>
      <c r="H52" s="68">
        <f t="shared" si="4"/>
        <v>4.2600728886454453</v>
      </c>
      <c r="I52" s="68">
        <f t="shared" si="4"/>
        <v>5.3777676765206115</v>
      </c>
      <c r="J52" s="68">
        <f t="shared" si="4"/>
        <v>5.0951699967432011</v>
      </c>
      <c r="K52" s="68">
        <f t="shared" si="4"/>
        <v>19.222880600949964</v>
      </c>
      <c r="L52" s="68">
        <f t="shared" si="4"/>
        <v>8.6332070844795581</v>
      </c>
    </row>
    <row r="53" spans="2:12">
      <c r="B53" s="53" t="s">
        <v>55</v>
      </c>
      <c r="C53" s="68">
        <f>C50+C52</f>
        <v>36.680328027550672</v>
      </c>
      <c r="D53" s="68">
        <f t="shared" ref="D53:L53" si="5">D50+D52</f>
        <v>20.212481147375644</v>
      </c>
      <c r="E53" s="68">
        <f t="shared" si="5"/>
        <v>32.885873351166573</v>
      </c>
      <c r="F53" s="68">
        <f t="shared" si="5"/>
        <v>49.096432106213165</v>
      </c>
      <c r="G53" s="68">
        <f t="shared" si="5"/>
        <v>52.108810911578935</v>
      </c>
      <c r="H53" s="68">
        <f t="shared" si="5"/>
        <v>37.026071728977477</v>
      </c>
      <c r="I53" s="68">
        <f t="shared" si="5"/>
        <v>41.137767905402448</v>
      </c>
      <c r="J53" s="68">
        <f t="shared" si="5"/>
        <v>36.753170942788124</v>
      </c>
      <c r="K53" s="68">
        <f t="shared" si="5"/>
        <v>107.95888066198512</v>
      </c>
      <c r="L53" s="68">
        <f t="shared" si="5"/>
        <v>35.16420722180866</v>
      </c>
    </row>
    <row r="54" spans="2:12">
      <c r="B54" s="53" t="s">
        <v>56</v>
      </c>
      <c r="C54" s="68">
        <f>C50-C52</f>
        <v>24.57667194193175</v>
      </c>
      <c r="D54" s="68">
        <f t="shared" ref="D54:L54" si="6">D50-D52</f>
        <v>15.131520622643887</v>
      </c>
      <c r="E54" s="68">
        <f t="shared" si="6"/>
        <v>23.682127442290458</v>
      </c>
      <c r="F54" s="68">
        <f t="shared" si="6"/>
        <v>35.309566123767304</v>
      </c>
      <c r="G54" s="68">
        <f t="shared" si="6"/>
        <v>23.938189973430831</v>
      </c>
      <c r="H54" s="68">
        <f t="shared" si="6"/>
        <v>28.505925951686585</v>
      </c>
      <c r="I54" s="68">
        <f t="shared" si="6"/>
        <v>30.382232552361224</v>
      </c>
      <c r="J54" s="68">
        <f t="shared" si="6"/>
        <v>26.56283094930172</v>
      </c>
      <c r="K54" s="68">
        <f t="shared" si="6"/>
        <v>69.513119460085193</v>
      </c>
      <c r="L54" s="68">
        <f t="shared" si="6"/>
        <v>17.897793052849543</v>
      </c>
    </row>
    <row r="56" spans="2:12">
      <c r="B56" s="25" t="s">
        <v>48</v>
      </c>
      <c r="C56" s="19"/>
      <c r="D56" s="19"/>
      <c r="E56" s="19"/>
      <c r="F56" s="19"/>
      <c r="G56" s="19"/>
      <c r="H56" s="19"/>
    </row>
    <row r="57" spans="2:12">
      <c r="B57" s="66" t="s">
        <v>49</v>
      </c>
      <c r="C57" s="36" t="s">
        <v>38</v>
      </c>
      <c r="D57" s="36" t="s">
        <v>39</v>
      </c>
      <c r="E57" s="36" t="s">
        <v>40</v>
      </c>
      <c r="F57" s="36" t="s">
        <v>41</v>
      </c>
      <c r="G57" s="36" t="s">
        <v>42</v>
      </c>
      <c r="H57" s="36" t="s">
        <v>43</v>
      </c>
      <c r="I57" s="36" t="s">
        <v>44</v>
      </c>
      <c r="J57" s="36" t="s">
        <v>45</v>
      </c>
      <c r="K57" s="36" t="s">
        <v>46</v>
      </c>
      <c r="L57" s="36" t="s">
        <v>47</v>
      </c>
    </row>
    <row r="58" spans="2:12">
      <c r="B58" s="66" t="s">
        <v>32</v>
      </c>
      <c r="C58" s="67">
        <f>QUARTILE(C2:C46,1)</f>
        <v>22.390249729156494</v>
      </c>
      <c r="D58" s="67">
        <f t="shared" ref="D58:L58" si="7">QUARTILE(D2:D46,1)</f>
        <v>15.218999862670898</v>
      </c>
      <c r="E58" s="67">
        <f t="shared" si="7"/>
        <v>21.140250205993652</v>
      </c>
      <c r="F58" s="67">
        <f t="shared" si="7"/>
        <v>32.080001831054687</v>
      </c>
      <c r="G58" s="67">
        <f t="shared" si="7"/>
        <v>28.217749118804932</v>
      </c>
      <c r="H58" s="67">
        <f t="shared" si="7"/>
        <v>24.187000274658203</v>
      </c>
      <c r="I58" s="67">
        <f t="shared" si="7"/>
        <v>29.706999778747559</v>
      </c>
      <c r="J58" s="67">
        <f t="shared" si="7"/>
        <v>23.042000770568848</v>
      </c>
      <c r="K58" s="67">
        <f t="shared" si="7"/>
        <v>62.006999969482422</v>
      </c>
      <c r="L58" s="67">
        <f t="shared" si="7"/>
        <v>22.148499488830566</v>
      </c>
    </row>
    <row r="59" spans="2:12">
      <c r="B59" s="66" t="s">
        <v>33</v>
      </c>
      <c r="C59" s="67">
        <f>QUARTILE(C2:C46,3)</f>
        <v>41.39799976348877</v>
      </c>
      <c r="D59" s="67">
        <f t="shared" ref="D59:L59" si="8">QUARTILE(D2:D46,3)</f>
        <v>18.98699951171875</v>
      </c>
      <c r="E59" s="67">
        <f t="shared" si="8"/>
        <v>42.461999893188477</v>
      </c>
      <c r="F59" s="67">
        <f t="shared" si="8"/>
        <v>51.797000885009766</v>
      </c>
      <c r="G59" s="67">
        <f t="shared" si="8"/>
        <v>75.998748779296875</v>
      </c>
      <c r="H59" s="67">
        <f t="shared" si="8"/>
        <v>36.827999114990234</v>
      </c>
      <c r="I59" s="67">
        <f t="shared" si="8"/>
        <v>45.018499374389648</v>
      </c>
      <c r="J59" s="67">
        <f t="shared" si="8"/>
        <v>42.875</v>
      </c>
      <c r="K59" s="67">
        <f t="shared" si="8"/>
        <v>129.95549774169922</v>
      </c>
      <c r="L59" s="67">
        <f t="shared" si="8"/>
        <v>49.953001022338867</v>
      </c>
    </row>
    <row r="60" spans="2:12">
      <c r="B60" s="66" t="s">
        <v>34</v>
      </c>
      <c r="C60" s="67">
        <f>C59-C58</f>
        <v>19.007750034332275</v>
      </c>
      <c r="D60" s="67">
        <f t="shared" ref="D60:L60" si="9">D59-D58</f>
        <v>3.7679996490478516</v>
      </c>
      <c r="E60" s="67">
        <f t="shared" si="9"/>
        <v>21.321749687194824</v>
      </c>
      <c r="F60" s="67">
        <f t="shared" si="9"/>
        <v>19.716999053955078</v>
      </c>
      <c r="G60" s="67">
        <f t="shared" si="9"/>
        <v>47.780999660491943</v>
      </c>
      <c r="H60" s="67">
        <f t="shared" si="9"/>
        <v>12.640998840332031</v>
      </c>
      <c r="I60" s="67">
        <f t="shared" si="9"/>
        <v>15.31149959564209</v>
      </c>
      <c r="J60" s="67">
        <f t="shared" si="9"/>
        <v>19.832999229431152</v>
      </c>
      <c r="K60" s="67">
        <f t="shared" si="9"/>
        <v>67.948497772216797</v>
      </c>
      <c r="L60" s="67">
        <f t="shared" si="9"/>
        <v>27.804501533508301</v>
      </c>
    </row>
    <row r="61" spans="2:12">
      <c r="B61" s="66" t="s">
        <v>35</v>
      </c>
      <c r="C61" s="67">
        <f>1.5 * C60</f>
        <v>28.511625051498413</v>
      </c>
      <c r="D61" s="67">
        <f t="shared" ref="D61:L61" si="10">1.5 * D60</f>
        <v>5.6519994735717773</v>
      </c>
      <c r="E61" s="67">
        <f t="shared" si="10"/>
        <v>31.982624530792236</v>
      </c>
      <c r="F61" s="67">
        <f t="shared" si="10"/>
        <v>29.575498580932617</v>
      </c>
      <c r="G61" s="67">
        <f t="shared" si="10"/>
        <v>71.671499490737915</v>
      </c>
      <c r="H61" s="67">
        <f t="shared" si="10"/>
        <v>18.961498260498047</v>
      </c>
      <c r="I61" s="67">
        <f t="shared" si="10"/>
        <v>22.967249393463135</v>
      </c>
      <c r="J61" s="67">
        <f t="shared" si="10"/>
        <v>29.749498844146729</v>
      </c>
      <c r="K61" s="67">
        <f t="shared" si="10"/>
        <v>101.9227466583252</v>
      </c>
      <c r="L61" s="67">
        <f t="shared" si="10"/>
        <v>41.706752300262451</v>
      </c>
    </row>
    <row r="62" spans="2:12">
      <c r="B62" s="66" t="s">
        <v>36</v>
      </c>
      <c r="C62" s="67">
        <f>C58-C61</f>
        <v>-6.1213753223419189</v>
      </c>
      <c r="D62" s="67">
        <f t="shared" ref="D62:L62" si="11">D58-D61</f>
        <v>9.5670003890991211</v>
      </c>
      <c r="E62" s="67">
        <f t="shared" si="11"/>
        <v>-10.842374324798584</v>
      </c>
      <c r="F62" s="67">
        <f t="shared" si="11"/>
        <v>2.5045032501220703</v>
      </c>
      <c r="G62" s="67">
        <f t="shared" si="11"/>
        <v>-43.453750371932983</v>
      </c>
      <c r="H62" s="67">
        <f t="shared" si="11"/>
        <v>5.2255020141601562</v>
      </c>
      <c r="I62" s="67">
        <f t="shared" si="11"/>
        <v>6.7397503852844238</v>
      </c>
      <c r="J62" s="67">
        <f t="shared" si="11"/>
        <v>-6.7074980735778809</v>
      </c>
      <c r="K62" s="67">
        <f t="shared" si="11"/>
        <v>-39.915746688842773</v>
      </c>
      <c r="L62" s="67">
        <f t="shared" si="11"/>
        <v>-19.558252811431885</v>
      </c>
    </row>
    <row r="63" spans="2:12">
      <c r="B63" s="66" t="s">
        <v>37</v>
      </c>
      <c r="C63" s="67">
        <f>C59+C61</f>
        <v>69.909624814987183</v>
      </c>
      <c r="D63" s="67">
        <f t="shared" ref="D63:L63" si="12">D59+D61</f>
        <v>24.638998985290527</v>
      </c>
      <c r="E63" s="67">
        <f t="shared" si="12"/>
        <v>74.444624423980713</v>
      </c>
      <c r="F63" s="67">
        <f t="shared" si="12"/>
        <v>81.372499465942383</v>
      </c>
      <c r="G63" s="67">
        <f t="shared" si="12"/>
        <v>147.67024827003479</v>
      </c>
      <c r="H63" s="67">
        <f t="shared" si="12"/>
        <v>55.789497375488281</v>
      </c>
      <c r="I63" s="67">
        <f t="shared" si="12"/>
        <v>67.985748767852783</v>
      </c>
      <c r="J63" s="67">
        <f t="shared" si="12"/>
        <v>72.624498844146729</v>
      </c>
      <c r="K63" s="67">
        <f t="shared" si="12"/>
        <v>231.87824440002441</v>
      </c>
      <c r="L63" s="67">
        <f t="shared" si="12"/>
        <v>91.659753322601318</v>
      </c>
    </row>
    <row r="64" spans="2:12">
      <c r="C64" s="13"/>
      <c r="D64" s="13"/>
      <c r="E64" s="13"/>
      <c r="F64" s="13"/>
      <c r="G64" s="13"/>
      <c r="H64" s="13"/>
    </row>
    <row r="65" spans="1:12">
      <c r="A65">
        <v>2</v>
      </c>
      <c r="B65" s="14" t="s">
        <v>13</v>
      </c>
      <c r="C65" s="4">
        <v>68.750999450683594</v>
      </c>
      <c r="D65" s="4"/>
      <c r="E65" s="4">
        <v>29.033000946044922</v>
      </c>
      <c r="F65" s="4">
        <v>58.375999450683594</v>
      </c>
      <c r="G65" s="4"/>
      <c r="H65" s="4"/>
      <c r="I65" s="4">
        <v>27.791000366210938</v>
      </c>
      <c r="J65" s="4">
        <v>89.680999755859375</v>
      </c>
      <c r="K65" s="4">
        <v>26.437999725341797</v>
      </c>
      <c r="L65" s="4"/>
    </row>
    <row r="66" spans="1:12">
      <c r="A66">
        <v>4</v>
      </c>
      <c r="B66" s="14" t="s">
        <v>13</v>
      </c>
      <c r="C66" s="4">
        <v>42.312000274658203</v>
      </c>
      <c r="D66" s="4"/>
      <c r="E66" s="4">
        <v>15.767999649047852</v>
      </c>
      <c r="F66" s="4"/>
      <c r="G66" s="4"/>
      <c r="H66" s="4"/>
      <c r="I66" s="4">
        <v>29.784000396728516</v>
      </c>
      <c r="J66" s="4">
        <v>82.855003356933594</v>
      </c>
      <c r="K66" s="4">
        <v>33.175998687744141</v>
      </c>
      <c r="L66" s="4">
        <v>52.720001220703125</v>
      </c>
    </row>
    <row r="67" spans="1:12">
      <c r="A67">
        <v>5</v>
      </c>
      <c r="B67" s="14" t="s">
        <v>13</v>
      </c>
      <c r="C67" s="23"/>
      <c r="D67" s="4">
        <v>28.889999389648437</v>
      </c>
      <c r="E67" s="4"/>
      <c r="F67" s="4">
        <v>84.0469970703125</v>
      </c>
      <c r="G67" s="23"/>
      <c r="H67" s="4"/>
      <c r="I67" s="23"/>
      <c r="J67" s="4"/>
      <c r="K67" s="4"/>
      <c r="L67" s="4">
        <v>147.56300354003906</v>
      </c>
    </row>
    <row r="68" spans="1:12">
      <c r="A68">
        <v>6</v>
      </c>
      <c r="B68" s="14" t="s">
        <v>13</v>
      </c>
      <c r="C68" s="4"/>
      <c r="D68" s="23"/>
      <c r="E68" s="4"/>
      <c r="F68" s="4"/>
      <c r="G68" s="4">
        <v>30.142999649047852</v>
      </c>
      <c r="H68" s="4"/>
      <c r="I68" s="4">
        <v>31.184999465942383</v>
      </c>
      <c r="J68" s="4">
        <v>55.900001525878906</v>
      </c>
      <c r="K68" s="4">
        <v>24.364999771118164</v>
      </c>
      <c r="L68" s="23"/>
    </row>
    <row r="69" spans="1:12">
      <c r="A69">
        <v>8</v>
      </c>
      <c r="B69" s="14" t="s">
        <v>13</v>
      </c>
      <c r="C69" s="4">
        <v>16.485000610351562</v>
      </c>
      <c r="D69" s="4"/>
      <c r="E69" s="4">
        <v>24.929000854492187</v>
      </c>
      <c r="F69" s="4">
        <v>101.94499969482422</v>
      </c>
      <c r="G69" s="4">
        <v>27.982000350952148</v>
      </c>
      <c r="H69" s="4"/>
      <c r="I69" s="4">
        <v>13.23799991607666</v>
      </c>
      <c r="J69" s="4">
        <v>32.641998291015625</v>
      </c>
      <c r="K69" s="4"/>
      <c r="L69" s="4"/>
    </row>
    <row r="70" spans="1:12">
      <c r="A70">
        <v>12</v>
      </c>
      <c r="B70" s="14" t="s">
        <v>13</v>
      </c>
      <c r="C70" s="4"/>
      <c r="D70" s="4"/>
      <c r="E70" s="4">
        <v>27.625</v>
      </c>
      <c r="F70" s="4">
        <v>74.813003540039062</v>
      </c>
      <c r="G70" s="4">
        <v>32.812000274658203</v>
      </c>
      <c r="H70" s="4"/>
      <c r="I70" s="4">
        <v>15.156000137329102</v>
      </c>
      <c r="J70" s="4">
        <v>57.452999114990234</v>
      </c>
      <c r="K70" s="4"/>
      <c r="L70" s="4">
        <v>135.968994140625</v>
      </c>
    </row>
    <row r="71" spans="1:12">
      <c r="A71">
        <v>13</v>
      </c>
      <c r="B71" s="14" t="s">
        <v>13</v>
      </c>
      <c r="C71" s="4"/>
      <c r="D71" s="4">
        <v>13.859000205993652</v>
      </c>
      <c r="E71" s="4">
        <v>32.733001708984375</v>
      </c>
      <c r="F71" s="4">
        <v>12.109000205993652</v>
      </c>
      <c r="G71" s="4">
        <v>15.640000343322754</v>
      </c>
      <c r="H71" s="4">
        <v>14.87399959564209</v>
      </c>
      <c r="I71" s="4"/>
      <c r="J71" s="4">
        <v>15.170999526977539</v>
      </c>
      <c r="K71" s="4"/>
      <c r="L71" s="4"/>
    </row>
    <row r="72" spans="1:12">
      <c r="A72">
        <v>14</v>
      </c>
      <c r="B72" s="14" t="s">
        <v>13</v>
      </c>
      <c r="C72" s="4"/>
      <c r="D72" s="4"/>
      <c r="E72" s="4">
        <v>58.312999725341797</v>
      </c>
      <c r="F72" s="4"/>
      <c r="G72" s="4">
        <v>35.594001770019531</v>
      </c>
      <c r="H72" s="4">
        <v>25.218999862670898</v>
      </c>
      <c r="I72" s="4">
        <v>75.859001159667969</v>
      </c>
      <c r="J72" s="4"/>
      <c r="K72" s="4">
        <v>41.452999114990234</v>
      </c>
      <c r="L72" s="4">
        <v>25.406000137329102</v>
      </c>
    </row>
    <row r="73" spans="1:12">
      <c r="A73">
        <v>15</v>
      </c>
      <c r="B73" s="14" t="s">
        <v>13</v>
      </c>
      <c r="C73" s="4">
        <v>23.190000534057617</v>
      </c>
      <c r="D73" s="4">
        <v>31.131000518798828</v>
      </c>
      <c r="E73" s="4">
        <v>24.082000732421875</v>
      </c>
      <c r="F73" s="4">
        <v>47.553001403808594</v>
      </c>
      <c r="G73" s="4"/>
      <c r="H73" s="23"/>
      <c r="I73" s="23"/>
      <c r="J73" s="4"/>
      <c r="K73" s="4"/>
      <c r="L73" s="4"/>
    </row>
    <row r="74" spans="1:12">
      <c r="A74">
        <v>18</v>
      </c>
      <c r="B74" s="14" t="s">
        <v>13</v>
      </c>
      <c r="C74" s="4"/>
      <c r="D74" s="23"/>
      <c r="E74" s="4"/>
      <c r="F74" s="4"/>
      <c r="G74" s="4">
        <v>97.788002014160156</v>
      </c>
      <c r="H74" s="4">
        <v>23.732000350952148</v>
      </c>
      <c r="I74" s="4">
        <v>38.862998962402344</v>
      </c>
      <c r="J74" s="4">
        <v>33.872001647949219</v>
      </c>
      <c r="K74" s="4"/>
      <c r="L74" s="4">
        <v>217.75599670410156</v>
      </c>
    </row>
    <row r="75" spans="1:12">
      <c r="A75">
        <v>19</v>
      </c>
      <c r="B75" s="14" t="s">
        <v>13</v>
      </c>
      <c r="C75" s="23"/>
      <c r="D75" s="4"/>
      <c r="E75" s="4">
        <v>15.739999771118164</v>
      </c>
      <c r="F75" s="4">
        <v>90.005996704101563</v>
      </c>
      <c r="G75" s="4"/>
      <c r="H75" s="4">
        <v>31.979999542236328</v>
      </c>
      <c r="I75" s="4">
        <v>41.192001342773438</v>
      </c>
      <c r="J75" s="4"/>
      <c r="K75" s="4">
        <v>18.910999298095703</v>
      </c>
      <c r="L75" s="4"/>
    </row>
    <row r="76" spans="1:12">
      <c r="A76">
        <v>20</v>
      </c>
      <c r="B76" s="14" t="s">
        <v>13</v>
      </c>
      <c r="C76" s="4"/>
      <c r="D76" s="4">
        <v>2.9360001087188721</v>
      </c>
      <c r="E76" s="4"/>
      <c r="F76" s="4">
        <v>5.4079999923706055</v>
      </c>
      <c r="G76" s="4">
        <v>5.2389998435974121</v>
      </c>
      <c r="H76" s="4">
        <v>2.8640000820159912</v>
      </c>
      <c r="I76" s="4"/>
      <c r="J76" s="4"/>
      <c r="K76" s="4">
        <v>3.1840000152587891</v>
      </c>
      <c r="L76" s="4">
        <v>6.2239999771118164</v>
      </c>
    </row>
    <row r="77" spans="1:12">
      <c r="A77">
        <v>24</v>
      </c>
      <c r="B77" s="14" t="s">
        <v>13</v>
      </c>
      <c r="C77" s="4"/>
      <c r="D77" s="4">
        <v>26.173000335693359</v>
      </c>
      <c r="E77" s="4">
        <v>66.814002990722656</v>
      </c>
      <c r="F77" s="4"/>
      <c r="G77" s="4">
        <v>43.673000335693359</v>
      </c>
      <c r="H77" s="4">
        <v>35.265998840332031</v>
      </c>
      <c r="I77" s="4">
        <v>18.812999725341797</v>
      </c>
      <c r="J77" s="4"/>
      <c r="K77" s="4"/>
      <c r="L77" s="4">
        <v>167.16000366210937</v>
      </c>
    </row>
    <row r="78" spans="1:12">
      <c r="A78">
        <v>26</v>
      </c>
      <c r="B78" s="14" t="s">
        <v>13</v>
      </c>
      <c r="C78" s="4"/>
      <c r="D78" s="4"/>
      <c r="E78" s="4"/>
      <c r="F78" s="4">
        <v>32.7760009765625</v>
      </c>
      <c r="G78" s="4">
        <v>22.625999450683594</v>
      </c>
      <c r="H78" s="23"/>
      <c r="I78" s="4">
        <v>34.224998474121094</v>
      </c>
      <c r="J78" s="4">
        <v>40.5989990234375</v>
      </c>
      <c r="K78" s="4">
        <v>16.58799934387207</v>
      </c>
      <c r="L78" s="4"/>
    </row>
    <row r="79" spans="1:12">
      <c r="A79">
        <v>31</v>
      </c>
      <c r="B79" s="14" t="s">
        <v>13</v>
      </c>
      <c r="C79" s="4"/>
      <c r="D79" s="4">
        <v>30.041999816894531</v>
      </c>
      <c r="E79" s="4">
        <v>37.090999603271484</v>
      </c>
      <c r="F79" s="4"/>
      <c r="G79" s="23"/>
      <c r="H79" s="4">
        <v>36.602001190185547</v>
      </c>
      <c r="I79" s="4">
        <v>70.096000671386719</v>
      </c>
      <c r="J79" s="4"/>
      <c r="K79" s="23"/>
      <c r="L79" s="4"/>
    </row>
    <row r="80" spans="1:12">
      <c r="A80">
        <v>35</v>
      </c>
      <c r="B80" s="14" t="s">
        <v>13</v>
      </c>
      <c r="C80" s="4"/>
      <c r="D80" s="4"/>
      <c r="E80" s="4"/>
      <c r="F80" s="4">
        <v>40.796001434326172</v>
      </c>
      <c r="G80" s="4">
        <v>17.766000747680664</v>
      </c>
      <c r="H80" s="4"/>
      <c r="I80" s="4">
        <v>31.968000411987305</v>
      </c>
      <c r="J80" s="4">
        <v>25.297000885009766</v>
      </c>
      <c r="K80" s="4">
        <v>16.922000885009766</v>
      </c>
      <c r="L80" s="4">
        <v>146.06199645996094</v>
      </c>
    </row>
    <row r="81" spans="1:12">
      <c r="A81">
        <v>37</v>
      </c>
      <c r="B81" s="14" t="s">
        <v>13</v>
      </c>
      <c r="C81" s="4">
        <v>28.375999450683594</v>
      </c>
      <c r="D81" s="4"/>
      <c r="E81" s="4">
        <v>36.339000701904297</v>
      </c>
      <c r="F81" s="4">
        <v>89.986000061035156</v>
      </c>
      <c r="G81" s="4"/>
      <c r="H81" s="4"/>
      <c r="I81" s="4"/>
      <c r="J81" s="4">
        <v>113.03500366210937</v>
      </c>
      <c r="K81" s="4">
        <v>31.368999481201172</v>
      </c>
      <c r="L81" s="4">
        <v>198.70500183105469</v>
      </c>
    </row>
    <row r="82" spans="1:12">
      <c r="A82">
        <v>38</v>
      </c>
      <c r="B82" s="14" t="s">
        <v>13</v>
      </c>
      <c r="C82" s="4"/>
      <c r="D82" s="4">
        <v>18.688999176025391</v>
      </c>
      <c r="E82" s="4">
        <v>13.791000366210938</v>
      </c>
      <c r="F82" s="4">
        <v>23.104000091552734</v>
      </c>
      <c r="G82" s="4"/>
      <c r="H82" s="4">
        <v>42.853000640869141</v>
      </c>
      <c r="I82" s="4">
        <v>58.333000183105469</v>
      </c>
      <c r="J82" s="4">
        <v>53.9739990234375</v>
      </c>
      <c r="K82" s="4"/>
      <c r="L82" s="4"/>
    </row>
    <row r="83" spans="1:12">
      <c r="A83">
        <v>40</v>
      </c>
      <c r="B83" s="14" t="s">
        <v>13</v>
      </c>
      <c r="C83" s="4">
        <v>22.955999374389648</v>
      </c>
      <c r="D83" s="4"/>
      <c r="E83" s="4"/>
      <c r="F83" s="4">
        <v>52.472000122070313</v>
      </c>
      <c r="G83" s="4">
        <v>24.190000534057617</v>
      </c>
      <c r="H83" s="4"/>
      <c r="I83" s="4"/>
      <c r="J83" s="4">
        <v>40.009998321533203</v>
      </c>
      <c r="K83" s="23"/>
      <c r="L83" s="4">
        <v>90.544998168945313</v>
      </c>
    </row>
    <row r="84" spans="1:12">
      <c r="A84">
        <v>41</v>
      </c>
      <c r="B84" s="14" t="s">
        <v>13</v>
      </c>
      <c r="C84" s="4">
        <v>45.145000457763672</v>
      </c>
      <c r="D84" s="4">
        <v>26.940000534057617</v>
      </c>
      <c r="E84" s="23"/>
      <c r="F84" s="4">
        <v>121.98200225830078</v>
      </c>
      <c r="G84" s="4"/>
      <c r="H84" s="4"/>
      <c r="I84" s="23"/>
      <c r="J84" s="4">
        <v>132.29600524902344</v>
      </c>
      <c r="K84" s="4"/>
      <c r="L84" s="4"/>
    </row>
    <row r="85" spans="1:12">
      <c r="A85">
        <v>43</v>
      </c>
      <c r="B85" s="14" t="s">
        <v>13</v>
      </c>
      <c r="C85" s="4">
        <v>17.368000030517578</v>
      </c>
      <c r="D85" s="4">
        <v>13.61400032043457</v>
      </c>
      <c r="E85" s="4"/>
      <c r="F85" s="4">
        <v>43.237998962402344</v>
      </c>
      <c r="G85" s="4">
        <v>36.846000671386719</v>
      </c>
      <c r="H85" s="4">
        <v>90.429000854492188</v>
      </c>
      <c r="I85" s="4">
        <v>21.465999603271484</v>
      </c>
      <c r="J85" s="4"/>
      <c r="K85" s="4"/>
      <c r="L85" s="4"/>
    </row>
    <row r="86" spans="1:12">
      <c r="A86">
        <v>46</v>
      </c>
      <c r="B86" s="14" t="s">
        <v>13</v>
      </c>
      <c r="C86" s="4"/>
      <c r="D86" s="4">
        <v>34.282001495361328</v>
      </c>
      <c r="E86" s="4"/>
      <c r="F86" s="4">
        <v>77.859001159667969</v>
      </c>
      <c r="G86" s="4">
        <v>62.530998229980469</v>
      </c>
      <c r="H86" s="4">
        <v>52.467998504638672</v>
      </c>
      <c r="I86" s="4"/>
      <c r="J86" s="4">
        <v>80.563003540039063</v>
      </c>
      <c r="K86" s="4"/>
      <c r="L86" s="4">
        <v>180.10899353027344</v>
      </c>
    </row>
    <row r="87" spans="1:12">
      <c r="A87">
        <v>49</v>
      </c>
      <c r="B87" s="14" t="s">
        <v>13</v>
      </c>
      <c r="C87" s="4"/>
      <c r="D87" s="4"/>
      <c r="E87" s="4">
        <v>73.264999389648437</v>
      </c>
      <c r="F87" s="4">
        <v>83.405998229980469</v>
      </c>
      <c r="G87" s="4">
        <v>41.217998504638672</v>
      </c>
      <c r="H87" s="4"/>
      <c r="I87" s="4">
        <v>29.593999862670898</v>
      </c>
      <c r="J87" s="4">
        <v>105.89099884033203</v>
      </c>
      <c r="K87" s="4"/>
      <c r="L87" s="4">
        <v>126.5780029296875</v>
      </c>
    </row>
    <row r="88" spans="1:12">
      <c r="A88">
        <v>50</v>
      </c>
      <c r="B88" s="14" t="s">
        <v>13</v>
      </c>
      <c r="C88" s="4"/>
      <c r="D88" s="4">
        <v>27.16200065612793</v>
      </c>
      <c r="E88" s="23"/>
      <c r="F88" s="4"/>
      <c r="G88" s="4">
        <v>55.180000305175781</v>
      </c>
      <c r="H88" s="4">
        <v>42.040000915527344</v>
      </c>
      <c r="I88" s="4"/>
      <c r="J88" s="23"/>
      <c r="K88" s="4">
        <v>24.950000762939453</v>
      </c>
      <c r="L88" s="4"/>
    </row>
    <row r="89" spans="1:12">
      <c r="A89">
        <v>52</v>
      </c>
      <c r="B89" s="14" t="s">
        <v>13</v>
      </c>
      <c r="C89" s="4">
        <v>21.724000930786133</v>
      </c>
      <c r="D89" s="4"/>
      <c r="E89" s="4">
        <v>108.43199920654297</v>
      </c>
      <c r="F89" s="4"/>
      <c r="G89" s="4">
        <v>105.73899841308594</v>
      </c>
      <c r="H89" s="4"/>
      <c r="I89" s="4">
        <v>27.834999084472656</v>
      </c>
      <c r="J89" s="4">
        <v>80.889999389648437</v>
      </c>
      <c r="K89" s="4">
        <v>32.479999542236328</v>
      </c>
      <c r="L89" s="4"/>
    </row>
    <row r="90" spans="1:12">
      <c r="A90">
        <v>53</v>
      </c>
      <c r="B90" s="14" t="s">
        <v>13</v>
      </c>
      <c r="C90" s="4">
        <v>59.530998229980469</v>
      </c>
      <c r="D90" s="4">
        <v>17.485000610351562</v>
      </c>
      <c r="E90" s="4"/>
      <c r="F90" s="4">
        <v>59.359001159667969</v>
      </c>
      <c r="G90" s="4">
        <v>90.280998229980469</v>
      </c>
      <c r="H90" s="4">
        <v>37.327999114990234</v>
      </c>
      <c r="I90" s="4"/>
      <c r="J90" s="4">
        <v>44.75</v>
      </c>
      <c r="K90" s="4"/>
      <c r="L90" s="4"/>
    </row>
    <row r="91" spans="1:12">
      <c r="A91">
        <v>54</v>
      </c>
      <c r="B91" s="14" t="s">
        <v>13</v>
      </c>
      <c r="C91" s="4">
        <v>46.456001281738281</v>
      </c>
      <c r="D91" s="4"/>
      <c r="E91" s="4"/>
      <c r="F91" s="4">
        <v>73.301002502441406</v>
      </c>
      <c r="G91" s="4">
        <v>57.118999481201172</v>
      </c>
      <c r="H91" s="4">
        <v>71.05999755859375</v>
      </c>
      <c r="I91" s="4"/>
      <c r="J91" s="4">
        <v>70.865997314453125</v>
      </c>
      <c r="K91" s="4">
        <v>28.318000793457031</v>
      </c>
      <c r="L91" s="4"/>
    </row>
    <row r="92" spans="1:12">
      <c r="A92">
        <v>55</v>
      </c>
      <c r="B92" s="14" t="s">
        <v>13</v>
      </c>
      <c r="C92" s="4">
        <v>46.719001770019531</v>
      </c>
      <c r="D92" s="4">
        <v>18.781999588012695</v>
      </c>
      <c r="E92" s="4"/>
      <c r="F92" s="4">
        <v>86.563003540039063</v>
      </c>
      <c r="G92" s="4"/>
      <c r="H92" s="4"/>
      <c r="I92" s="4"/>
      <c r="J92" s="4">
        <v>91.094001770019531</v>
      </c>
      <c r="K92" s="4">
        <v>21.702999114990234</v>
      </c>
      <c r="L92" s="4">
        <v>117.67299652099609</v>
      </c>
    </row>
    <row r="93" spans="1:12">
      <c r="A93">
        <v>56</v>
      </c>
      <c r="B93" s="14" t="s">
        <v>13</v>
      </c>
      <c r="C93" s="4"/>
      <c r="D93" s="23"/>
      <c r="E93" s="4">
        <v>22.156000137329102</v>
      </c>
      <c r="F93" s="4">
        <v>61.672000885009766</v>
      </c>
      <c r="G93" s="23"/>
      <c r="H93" s="4">
        <v>29.937999725341797</v>
      </c>
      <c r="I93" s="4"/>
      <c r="J93" s="4"/>
      <c r="K93" s="4">
        <v>44.421001434326172</v>
      </c>
      <c r="L93" s="4"/>
    </row>
    <row r="94" spans="1:12">
      <c r="A94">
        <v>59</v>
      </c>
      <c r="B94" s="14" t="s">
        <v>13</v>
      </c>
      <c r="C94" s="4">
        <v>19.125</v>
      </c>
      <c r="D94" s="4">
        <v>26.983999252319336</v>
      </c>
      <c r="E94" s="4">
        <v>34.328998565673828</v>
      </c>
      <c r="F94" s="23"/>
      <c r="G94" s="4"/>
      <c r="H94" s="4">
        <v>36.437000274658203</v>
      </c>
      <c r="I94" s="4"/>
      <c r="J94" s="4">
        <v>61.015998840332031</v>
      </c>
      <c r="K94" s="4"/>
      <c r="L94" s="4"/>
    </row>
    <row r="95" spans="1:12">
      <c r="A95">
        <v>62</v>
      </c>
      <c r="B95" s="14" t="s">
        <v>13</v>
      </c>
      <c r="C95" s="4">
        <v>29.611000061035156</v>
      </c>
      <c r="D95" s="4"/>
      <c r="E95" s="4">
        <v>36.157001495361328</v>
      </c>
      <c r="F95" s="4"/>
      <c r="G95" s="4">
        <v>91.112998962402344</v>
      </c>
      <c r="H95" s="4">
        <v>68.15899658203125</v>
      </c>
      <c r="I95" s="4">
        <v>31.423000335693359</v>
      </c>
      <c r="J95" s="4"/>
      <c r="K95" s="4"/>
      <c r="L95" s="4">
        <v>104.22299957275391</v>
      </c>
    </row>
    <row r="96" spans="1:12">
      <c r="A96">
        <v>67</v>
      </c>
      <c r="B96" s="14" t="s">
        <v>13</v>
      </c>
      <c r="C96" s="4">
        <v>20.850000381469727</v>
      </c>
      <c r="D96" s="4"/>
      <c r="E96" s="4">
        <v>36.562000274658203</v>
      </c>
      <c r="F96" s="4"/>
      <c r="G96" s="4">
        <v>36.573001861572266</v>
      </c>
      <c r="H96" s="4"/>
      <c r="I96" s="4"/>
      <c r="J96" s="4">
        <v>51.433998107910156</v>
      </c>
      <c r="K96" s="4">
        <v>30.653999328613281</v>
      </c>
      <c r="L96" s="4">
        <v>215.52999877929687</v>
      </c>
    </row>
    <row r="97" spans="1:12">
      <c r="A97">
        <v>68</v>
      </c>
      <c r="B97" s="14" t="s">
        <v>13</v>
      </c>
      <c r="C97" s="4">
        <v>57.515998840332031</v>
      </c>
      <c r="D97" s="4">
        <v>22.843999862670898</v>
      </c>
      <c r="E97" s="4"/>
      <c r="F97" s="4"/>
      <c r="G97" s="4"/>
      <c r="H97" s="4">
        <v>44.125</v>
      </c>
      <c r="I97" s="4"/>
      <c r="J97" s="4">
        <v>41.734001159667969</v>
      </c>
      <c r="K97" s="4">
        <v>25.093000411987305</v>
      </c>
      <c r="L97" s="4">
        <v>36.344001770019531</v>
      </c>
    </row>
    <row r="98" spans="1:12">
      <c r="A98">
        <v>71</v>
      </c>
      <c r="B98" s="14" t="s">
        <v>13</v>
      </c>
      <c r="C98" s="4">
        <v>13.968000411987305</v>
      </c>
      <c r="D98" s="4">
        <v>22.715999603271484</v>
      </c>
      <c r="E98" s="4">
        <v>15.437999725341797</v>
      </c>
      <c r="F98" s="4"/>
      <c r="G98" s="4">
        <v>25.451999664306641</v>
      </c>
      <c r="H98" s="4"/>
      <c r="I98" s="4">
        <v>100.54100036621094</v>
      </c>
      <c r="J98" s="4"/>
      <c r="K98" s="4"/>
      <c r="L98" s="4">
        <v>102.58599853515625</v>
      </c>
    </row>
    <row r="99" spans="1:12">
      <c r="A99">
        <v>72</v>
      </c>
      <c r="B99" s="14" t="s">
        <v>13</v>
      </c>
      <c r="C99" s="4">
        <v>20.826999664306641</v>
      </c>
      <c r="D99" s="4">
        <v>15.461999893188477</v>
      </c>
      <c r="E99" s="23"/>
      <c r="F99" s="4"/>
      <c r="G99" s="4"/>
      <c r="H99" s="4">
        <v>22.648000717163086</v>
      </c>
      <c r="I99" s="4">
        <v>17.604999542236328</v>
      </c>
      <c r="J99" s="4"/>
      <c r="K99" s="4"/>
      <c r="L99" s="4">
        <v>141.677001953125</v>
      </c>
    </row>
    <row r="100" spans="1:12">
      <c r="A100">
        <v>75</v>
      </c>
      <c r="B100" s="14" t="s">
        <v>13</v>
      </c>
      <c r="C100" s="4">
        <v>41.375</v>
      </c>
      <c r="D100" s="4"/>
      <c r="E100" s="4">
        <v>17.312999725341797</v>
      </c>
      <c r="F100" s="4"/>
      <c r="G100" s="4"/>
      <c r="H100" s="4">
        <v>61.633998870849609</v>
      </c>
      <c r="I100" s="4">
        <v>25.104000091552734</v>
      </c>
      <c r="J100" s="4">
        <v>42.750999450683594</v>
      </c>
      <c r="K100" s="4"/>
      <c r="L100" s="4">
        <v>34.527000427246094</v>
      </c>
    </row>
    <row r="101" spans="1:12">
      <c r="A101">
        <v>77</v>
      </c>
      <c r="B101" s="14" t="s">
        <v>13</v>
      </c>
      <c r="C101" s="4">
        <v>37.180000305175781</v>
      </c>
      <c r="D101" s="4"/>
      <c r="E101" s="4">
        <v>142.67799377441406</v>
      </c>
      <c r="F101" s="4">
        <v>47.580001831054688</v>
      </c>
      <c r="G101" s="4"/>
      <c r="H101" s="4"/>
      <c r="I101" s="4"/>
      <c r="J101" s="4">
        <v>44.067001342773438</v>
      </c>
      <c r="K101" s="4">
        <v>35.174999237060547</v>
      </c>
      <c r="L101" s="4">
        <v>65.750999450683594</v>
      </c>
    </row>
    <row r="102" spans="1:12">
      <c r="A102">
        <v>80</v>
      </c>
      <c r="B102" s="14" t="s">
        <v>13</v>
      </c>
      <c r="C102" s="4">
        <v>72.454002380371094</v>
      </c>
      <c r="D102" s="23"/>
      <c r="E102" s="4">
        <v>91.125</v>
      </c>
      <c r="F102" s="4"/>
      <c r="G102" s="4"/>
      <c r="H102" s="4">
        <v>47.344001770019531</v>
      </c>
      <c r="I102" s="4">
        <v>29.985000610351562</v>
      </c>
      <c r="J102" s="4"/>
      <c r="K102" s="4"/>
      <c r="L102" s="4">
        <v>77.031997680664062</v>
      </c>
    </row>
    <row r="103" spans="1:12">
      <c r="A103">
        <v>84</v>
      </c>
      <c r="B103" s="14" t="s">
        <v>13</v>
      </c>
      <c r="C103" s="4">
        <v>25.952999114990234</v>
      </c>
      <c r="D103" s="4"/>
      <c r="E103" s="4">
        <v>11.609999656677246</v>
      </c>
      <c r="F103" s="4"/>
      <c r="G103" s="4"/>
      <c r="H103" s="4">
        <v>79.360000610351563</v>
      </c>
      <c r="I103" s="4">
        <v>14.343999862670898</v>
      </c>
      <c r="J103" s="4">
        <v>30.797000885009766</v>
      </c>
      <c r="K103" s="4"/>
      <c r="L103" s="4">
        <v>25.514999389648437</v>
      </c>
    </row>
    <row r="105" spans="1:12">
      <c r="B105" s="54" t="s">
        <v>50</v>
      </c>
      <c r="C105" s="64">
        <f>COUNT(C65:C103)</f>
        <v>22</v>
      </c>
      <c r="D105" s="64">
        <f t="shared" ref="D105:L105" si="13">COUNT(D65:D103)</f>
        <v>17</v>
      </c>
      <c r="E105" s="64">
        <f t="shared" si="13"/>
        <v>23</v>
      </c>
      <c r="F105" s="64">
        <f t="shared" si="13"/>
        <v>22</v>
      </c>
      <c r="G105" s="64">
        <f t="shared" si="13"/>
        <v>21</v>
      </c>
      <c r="H105" s="64">
        <f t="shared" si="13"/>
        <v>21</v>
      </c>
      <c r="I105" s="64">
        <f t="shared" si="13"/>
        <v>22</v>
      </c>
      <c r="J105" s="64">
        <f t="shared" si="13"/>
        <v>25</v>
      </c>
      <c r="K105" s="64">
        <f t="shared" si="13"/>
        <v>17</v>
      </c>
      <c r="L105" s="64">
        <f t="shared" si="13"/>
        <v>22</v>
      </c>
    </row>
    <row r="106" spans="1:12">
      <c r="B106" s="53" t="s">
        <v>51</v>
      </c>
      <c r="C106" s="64">
        <f>AVERAGE(C65:C103)</f>
        <v>35.357818343422629</v>
      </c>
      <c r="D106" s="64">
        <f t="shared" ref="D106:L106" si="14">AVERAGE(D65:D103)</f>
        <v>22.234764786327588</v>
      </c>
      <c r="E106" s="64">
        <f t="shared" si="14"/>
        <v>42.231434739154317</v>
      </c>
      <c r="F106" s="64">
        <f t="shared" si="14"/>
        <v>62.197773239829324</v>
      </c>
      <c r="G106" s="64">
        <f t="shared" si="14"/>
        <v>45.50023807798113</v>
      </c>
      <c r="H106" s="64">
        <f t="shared" si="14"/>
        <v>42.683809314455303</v>
      </c>
      <c r="I106" s="64">
        <f t="shared" si="14"/>
        <v>35.654545480554752</v>
      </c>
      <c r="J106" s="64">
        <f t="shared" si="14"/>
        <v>60.745520401000974</v>
      </c>
      <c r="K106" s="64">
        <f t="shared" si="14"/>
        <v>26.77647040872013</v>
      </c>
      <c r="L106" s="64">
        <f t="shared" si="14"/>
        <v>109.80249938097867</v>
      </c>
    </row>
    <row r="107" spans="1:12">
      <c r="B107" s="53" t="s">
        <v>52</v>
      </c>
      <c r="C107" s="65">
        <f>MEDIAN(C65:C103)</f>
        <v>28.993499755859375</v>
      </c>
      <c r="D107" s="65">
        <f t="shared" ref="D107:L107" si="15">MEDIAN(D65:D103)</f>
        <v>22.843999862670898</v>
      </c>
      <c r="E107" s="65">
        <f t="shared" si="15"/>
        <v>32.733001708984375</v>
      </c>
      <c r="F107" s="65">
        <f t="shared" si="15"/>
        <v>60.515501022338867</v>
      </c>
      <c r="G107" s="65">
        <f t="shared" si="15"/>
        <v>36.573001861572266</v>
      </c>
      <c r="H107" s="65">
        <f t="shared" si="15"/>
        <v>37.327999114990234</v>
      </c>
      <c r="I107" s="65">
        <f t="shared" si="15"/>
        <v>29.884500503540039</v>
      </c>
      <c r="J107" s="65">
        <f t="shared" si="15"/>
        <v>53.9739990234375</v>
      </c>
      <c r="K107" s="65">
        <f t="shared" si="15"/>
        <v>26.437999725341797</v>
      </c>
      <c r="L107" s="65">
        <f t="shared" si="15"/>
        <v>110.947998046875</v>
      </c>
    </row>
    <row r="108" spans="1:12">
      <c r="B108" s="53" t="s">
        <v>53</v>
      </c>
      <c r="C108" s="64">
        <f>STDEV(C65:C103)</f>
        <v>17.57014888473806</v>
      </c>
      <c r="D108" s="64">
        <f t="shared" ref="D108:L108" si="16">STDEV(D65:D103)</f>
        <v>8.0017441184178697</v>
      </c>
      <c r="E108" s="64">
        <f t="shared" si="16"/>
        <v>33.627819608468712</v>
      </c>
      <c r="F108" s="64">
        <f t="shared" si="16"/>
        <v>29.470838675956077</v>
      </c>
      <c r="G108" s="64">
        <f t="shared" si="16"/>
        <v>28.815363188106186</v>
      </c>
      <c r="H108" s="64">
        <f t="shared" si="16"/>
        <v>21.701832810470783</v>
      </c>
      <c r="I108" s="64">
        <f t="shared" si="16"/>
        <v>21.981434588546726</v>
      </c>
      <c r="J108" s="64">
        <f t="shared" si="16"/>
        <v>29.583541359119469</v>
      </c>
      <c r="K108" s="64">
        <f t="shared" si="16"/>
        <v>9.8946894432703356</v>
      </c>
      <c r="L108" s="64">
        <f t="shared" si="16"/>
        <v>64.179273635987514</v>
      </c>
    </row>
    <row r="109" spans="1:12">
      <c r="B109" s="53" t="s">
        <v>54</v>
      </c>
      <c r="C109" s="64">
        <f>CONFIDENCE(0.05,C108,C105)</f>
        <v>7.3419630114814316</v>
      </c>
      <c r="D109" s="64">
        <f t="shared" ref="D109:L109" si="17">CONFIDENCE(0.05,D108,D105)</f>
        <v>3.803717806345265</v>
      </c>
      <c r="E109" s="64">
        <f t="shared" si="17"/>
        <v>13.743042263019628</v>
      </c>
      <c r="F109" s="64">
        <f t="shared" si="17"/>
        <v>12.314853385457337</v>
      </c>
      <c r="G109" s="64">
        <f t="shared" si="17"/>
        <v>12.32430794592115</v>
      </c>
      <c r="H109" s="64">
        <f t="shared" si="17"/>
        <v>9.2818566540759093</v>
      </c>
      <c r="I109" s="64">
        <f t="shared" si="17"/>
        <v>9.1852881126462123</v>
      </c>
      <c r="J109" s="64">
        <f t="shared" si="17"/>
        <v>11.596535119805056</v>
      </c>
      <c r="K109" s="64">
        <f t="shared" si="17"/>
        <v>4.7035503593515964</v>
      </c>
      <c r="L109" s="64">
        <f t="shared" si="17"/>
        <v>26.818318742219954</v>
      </c>
    </row>
    <row r="110" spans="1:12">
      <c r="B110" s="53" t="s">
        <v>55</v>
      </c>
      <c r="C110" s="64">
        <f>C109+C107</f>
        <v>36.335462767340807</v>
      </c>
      <c r="D110" s="64">
        <f t="shared" ref="D110:L110" si="18">D109+D107</f>
        <v>26.647717669016163</v>
      </c>
      <c r="E110" s="64">
        <f t="shared" si="18"/>
        <v>46.476043972004007</v>
      </c>
      <c r="F110" s="64">
        <f t="shared" si="18"/>
        <v>72.830354407796207</v>
      </c>
      <c r="G110" s="64">
        <f t="shared" si="18"/>
        <v>48.897309807493414</v>
      </c>
      <c r="H110" s="64">
        <f t="shared" si="18"/>
        <v>46.609855769066144</v>
      </c>
      <c r="I110" s="64">
        <f t="shared" si="18"/>
        <v>39.069788616186251</v>
      </c>
      <c r="J110" s="64">
        <f t="shared" si="18"/>
        <v>65.570534143242554</v>
      </c>
      <c r="K110" s="64">
        <f t="shared" si="18"/>
        <v>31.141550084693392</v>
      </c>
      <c r="L110" s="64">
        <f t="shared" si="18"/>
        <v>137.76631678909496</v>
      </c>
    </row>
    <row r="111" spans="1:12">
      <c r="B111" s="53" t="s">
        <v>56</v>
      </c>
      <c r="C111" s="64">
        <f>C109-C107</f>
        <v>-21.651536744377943</v>
      </c>
      <c r="D111" s="64">
        <f t="shared" ref="D111:L111" si="19">D109-D107</f>
        <v>-19.040282056325633</v>
      </c>
      <c r="E111" s="64">
        <f t="shared" si="19"/>
        <v>-18.989959445964747</v>
      </c>
      <c r="F111" s="64">
        <f t="shared" si="19"/>
        <v>-48.200647636881527</v>
      </c>
      <c r="G111" s="64">
        <f t="shared" si="19"/>
        <v>-24.248693915651117</v>
      </c>
      <c r="H111" s="64">
        <f t="shared" si="19"/>
        <v>-28.046142460914325</v>
      </c>
      <c r="I111" s="64">
        <f t="shared" si="19"/>
        <v>-20.699212390893827</v>
      </c>
      <c r="J111" s="64">
        <f t="shared" si="19"/>
        <v>-42.377463903632446</v>
      </c>
      <c r="K111" s="64">
        <f t="shared" si="19"/>
        <v>-21.734449365990201</v>
      </c>
      <c r="L111" s="64">
        <f t="shared" si="19"/>
        <v>-84.129679304655042</v>
      </c>
    </row>
    <row r="113" spans="2:12">
      <c r="B113" s="25" t="s">
        <v>57</v>
      </c>
      <c r="C113" s="19"/>
      <c r="D113" s="19"/>
      <c r="E113" s="19"/>
      <c r="F113" s="19"/>
      <c r="G113" s="19"/>
      <c r="H113" s="19"/>
    </row>
    <row r="114" spans="2:12">
      <c r="B114" s="66" t="s">
        <v>49</v>
      </c>
      <c r="C114" s="36" t="s">
        <v>38</v>
      </c>
      <c r="D114" s="36" t="s">
        <v>39</v>
      </c>
      <c r="E114" s="36" t="s">
        <v>40</v>
      </c>
      <c r="F114" s="36" t="s">
        <v>41</v>
      </c>
      <c r="G114" s="36" t="s">
        <v>42</v>
      </c>
      <c r="H114" s="36" t="s">
        <v>43</v>
      </c>
      <c r="I114" s="36" t="s">
        <v>44</v>
      </c>
      <c r="J114" s="36" t="s">
        <v>45</v>
      </c>
      <c r="K114" s="36" t="s">
        <v>46</v>
      </c>
      <c r="L114" s="36" t="s">
        <v>47</v>
      </c>
    </row>
    <row r="115" spans="2:12">
      <c r="B115" s="66" t="s">
        <v>32</v>
      </c>
      <c r="C115" s="67">
        <f>QUARTILE(C65:C103,1)</f>
        <v>21.068500518798828</v>
      </c>
      <c r="D115" s="67">
        <f t="shared" ref="D115:L115" si="20">QUARTILE(D65:D103,1)</f>
        <v>17.485000610351562</v>
      </c>
      <c r="E115" s="67">
        <f t="shared" si="20"/>
        <v>19.734499931335449</v>
      </c>
      <c r="F115" s="67">
        <f t="shared" si="20"/>
        <v>44.316749572753906</v>
      </c>
      <c r="G115" s="67">
        <f t="shared" si="20"/>
        <v>25.451999664306641</v>
      </c>
      <c r="H115" s="67">
        <f t="shared" si="20"/>
        <v>29.937999725341797</v>
      </c>
      <c r="I115" s="67">
        <f t="shared" si="20"/>
        <v>22.375499725341797</v>
      </c>
      <c r="J115" s="67">
        <f t="shared" si="20"/>
        <v>40.5989990234375</v>
      </c>
      <c r="K115" s="67">
        <f t="shared" si="20"/>
        <v>21.702999114990234</v>
      </c>
      <c r="L115" s="67">
        <f t="shared" si="20"/>
        <v>55.977750778198242</v>
      </c>
    </row>
    <row r="116" spans="2:12">
      <c r="B116" s="66" t="s">
        <v>33</v>
      </c>
      <c r="C116" s="67">
        <f>QUARTILE(C65:C103,3)</f>
        <v>46.128251075744629</v>
      </c>
      <c r="D116" s="67">
        <f t="shared" ref="D116:L116" si="21">QUARTILE(D65:D103,3)</f>
        <v>27.16200065612793</v>
      </c>
      <c r="E116" s="67">
        <f t="shared" si="21"/>
        <v>47.701999664306641</v>
      </c>
      <c r="F116" s="67">
        <f t="shared" si="21"/>
        <v>83.886747360229492</v>
      </c>
      <c r="G116" s="67">
        <f t="shared" si="21"/>
        <v>57.118999481201172</v>
      </c>
      <c r="H116" s="67">
        <f t="shared" si="21"/>
        <v>52.467998504638672</v>
      </c>
      <c r="I116" s="67">
        <f t="shared" si="21"/>
        <v>37.703498840332031</v>
      </c>
      <c r="J116" s="67">
        <f t="shared" si="21"/>
        <v>80.889999389648437</v>
      </c>
      <c r="K116" s="67">
        <f t="shared" si="21"/>
        <v>32.479999542236328</v>
      </c>
      <c r="L116" s="67">
        <f t="shared" si="21"/>
        <v>147.18775177001953</v>
      </c>
    </row>
    <row r="117" spans="2:12">
      <c r="B117" s="66" t="s">
        <v>34</v>
      </c>
      <c r="C117" s="67">
        <f>C116-C115</f>
        <v>25.059750556945801</v>
      </c>
      <c r="D117" s="67">
        <f t="shared" ref="D117:L117" si="22">D116-D115</f>
        <v>9.6770000457763672</v>
      </c>
      <c r="E117" s="67">
        <f t="shared" si="22"/>
        <v>27.967499732971191</v>
      </c>
      <c r="F117" s="67">
        <f t="shared" si="22"/>
        <v>39.569997787475586</v>
      </c>
      <c r="G117" s="67">
        <f t="shared" si="22"/>
        <v>31.666999816894531</v>
      </c>
      <c r="H117" s="67">
        <f t="shared" si="22"/>
        <v>22.529998779296875</v>
      </c>
      <c r="I117" s="67">
        <f t="shared" si="22"/>
        <v>15.327999114990234</v>
      </c>
      <c r="J117" s="67">
        <f t="shared" si="22"/>
        <v>40.291000366210938</v>
      </c>
      <c r="K117" s="67">
        <f t="shared" si="22"/>
        <v>10.777000427246094</v>
      </c>
      <c r="L117" s="67">
        <f t="shared" si="22"/>
        <v>91.210000991821289</v>
      </c>
    </row>
    <row r="118" spans="2:12">
      <c r="B118" s="66" t="s">
        <v>35</v>
      </c>
      <c r="C118" s="67">
        <f>1.5 *C117</f>
        <v>37.589625835418701</v>
      </c>
      <c r="D118" s="67">
        <f t="shared" ref="D118:L118" si="23">1.5 *D117</f>
        <v>14.515500068664551</v>
      </c>
      <c r="E118" s="67">
        <f t="shared" si="23"/>
        <v>41.951249599456787</v>
      </c>
      <c r="F118" s="67">
        <f t="shared" si="23"/>
        <v>59.354996681213379</v>
      </c>
      <c r="G118" s="67">
        <f t="shared" si="23"/>
        <v>47.500499725341797</v>
      </c>
      <c r="H118" s="67">
        <f t="shared" si="23"/>
        <v>33.794998168945313</v>
      </c>
      <c r="I118" s="67">
        <f t="shared" si="23"/>
        <v>22.991998672485352</v>
      </c>
      <c r="J118" s="67">
        <f t="shared" si="23"/>
        <v>60.436500549316406</v>
      </c>
      <c r="K118" s="67">
        <f t="shared" si="23"/>
        <v>16.165500640869141</v>
      </c>
      <c r="L118" s="67">
        <f t="shared" si="23"/>
        <v>136.81500148773193</v>
      </c>
    </row>
    <row r="119" spans="2:12">
      <c r="B119" s="66" t="s">
        <v>36</v>
      </c>
      <c r="C119" s="67">
        <f>C115-C118</f>
        <v>-16.521125316619873</v>
      </c>
      <c r="D119" s="67">
        <f t="shared" ref="D119:L119" si="24">D115-D118</f>
        <v>2.9695005416870117</v>
      </c>
      <c r="E119" s="67">
        <f t="shared" si="24"/>
        <v>-22.216749668121338</v>
      </c>
      <c r="F119" s="67">
        <f t="shared" si="24"/>
        <v>-15.038247108459473</v>
      </c>
      <c r="G119" s="67">
        <f t="shared" si="24"/>
        <v>-22.048500061035156</v>
      </c>
      <c r="H119" s="67">
        <f t="shared" si="24"/>
        <v>-3.8569984436035156</v>
      </c>
      <c r="I119" s="67">
        <f t="shared" si="24"/>
        <v>-0.61649894714355469</v>
      </c>
      <c r="J119" s="67">
        <f t="shared" si="24"/>
        <v>-19.837501525878906</v>
      </c>
      <c r="K119" s="67">
        <f t="shared" si="24"/>
        <v>5.5374984741210938</v>
      </c>
      <c r="L119" s="67">
        <f t="shared" si="24"/>
        <v>-80.837250709533691</v>
      </c>
    </row>
    <row r="120" spans="2:12">
      <c r="B120" s="66" t="s">
        <v>37</v>
      </c>
      <c r="C120" s="67">
        <f>C116+C118</f>
        <v>83.71787691116333</v>
      </c>
      <c r="D120" s="67">
        <f t="shared" ref="D120:L120" si="25">D116+D118</f>
        <v>41.67750072479248</v>
      </c>
      <c r="E120" s="67">
        <f t="shared" si="25"/>
        <v>89.653249263763428</v>
      </c>
      <c r="F120" s="67">
        <f t="shared" si="25"/>
        <v>143.24174404144287</v>
      </c>
      <c r="G120" s="67">
        <f t="shared" si="25"/>
        <v>104.61949920654297</v>
      </c>
      <c r="H120" s="67">
        <f t="shared" si="25"/>
        <v>86.262996673583984</v>
      </c>
      <c r="I120" s="67">
        <f t="shared" si="25"/>
        <v>60.695497512817383</v>
      </c>
      <c r="J120" s="67">
        <f t="shared" si="25"/>
        <v>141.32649993896484</v>
      </c>
      <c r="K120" s="67">
        <f t="shared" si="25"/>
        <v>48.645500183105469</v>
      </c>
      <c r="L120" s="67">
        <f t="shared" si="25"/>
        <v>284.00275325775146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00"/>
  <sheetViews>
    <sheetView zoomScale="70" zoomScaleNormal="70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3.7109375" bestFit="1" customWidth="1"/>
    <col min="2" max="2" width="26.5703125" customWidth="1"/>
    <col min="3" max="3" width="10.85546875" style="13" customWidth="1"/>
    <col min="4" max="4" width="10.85546875" customWidth="1"/>
    <col min="5" max="11" width="10.85546875" bestFit="1" customWidth="1"/>
    <col min="12" max="12" width="12" bestFit="1" customWidth="1"/>
    <col min="13" max="22" width="12" customWidth="1"/>
    <col min="23" max="23" width="5.7109375" customWidth="1"/>
    <col min="24" max="24" width="13.7109375" bestFit="1" customWidth="1"/>
    <col min="25" max="25" width="26" customWidth="1"/>
    <col min="26" max="26" width="10.85546875" bestFit="1" customWidth="1"/>
    <col min="27" max="27" width="10.85546875" customWidth="1"/>
    <col min="28" max="34" width="10.85546875" bestFit="1" customWidth="1"/>
    <col min="35" max="35" width="12" bestFit="1" customWidth="1"/>
  </cols>
  <sheetData>
    <row r="1" spans="1:22" ht="39">
      <c r="A1" s="1" t="s">
        <v>0</v>
      </c>
      <c r="B1" s="2" t="s">
        <v>1</v>
      </c>
      <c r="C1" s="2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64</v>
      </c>
      <c r="J1" s="3" t="s">
        <v>65</v>
      </c>
      <c r="K1" s="3" t="s">
        <v>66</v>
      </c>
      <c r="L1" s="3" t="s">
        <v>67</v>
      </c>
      <c r="M1" s="27" t="s">
        <v>68</v>
      </c>
      <c r="N1" s="27" t="s">
        <v>69</v>
      </c>
      <c r="O1" s="27" t="s">
        <v>70</v>
      </c>
      <c r="P1" s="27" t="s">
        <v>71</v>
      </c>
      <c r="Q1" s="27" t="s">
        <v>72</v>
      </c>
      <c r="R1" s="27" t="s">
        <v>73</v>
      </c>
      <c r="S1" s="27" t="s">
        <v>74</v>
      </c>
      <c r="T1" s="27" t="s">
        <v>75</v>
      </c>
      <c r="U1" s="27" t="s">
        <v>76</v>
      </c>
      <c r="V1" s="27" t="s">
        <v>77</v>
      </c>
    </row>
    <row r="2" spans="1:22">
      <c r="A2">
        <v>1</v>
      </c>
      <c r="B2" s="14" t="s">
        <v>12</v>
      </c>
      <c r="C2" s="4">
        <v>5</v>
      </c>
      <c r="D2" s="5">
        <v>5</v>
      </c>
      <c r="E2" s="5">
        <v>5</v>
      </c>
      <c r="G2" s="5">
        <v>4</v>
      </c>
      <c r="H2" s="5">
        <v>5</v>
      </c>
      <c r="K2" s="5">
        <v>1</v>
      </c>
      <c r="M2">
        <f>IF(C2&gt;3,1,0)</f>
        <v>1</v>
      </c>
      <c r="N2">
        <f>IF(D2&gt;3,1,0)</f>
        <v>1</v>
      </c>
      <c r="O2">
        <f t="shared" ref="O2:V17" si="0">IF(E2&gt;3,1,0)</f>
        <v>1</v>
      </c>
      <c r="P2">
        <f t="shared" si="0"/>
        <v>0</v>
      </c>
      <c r="Q2">
        <f t="shared" si="0"/>
        <v>1</v>
      </c>
      <c r="R2">
        <f t="shared" si="0"/>
        <v>1</v>
      </c>
      <c r="S2">
        <f t="shared" si="0"/>
        <v>0</v>
      </c>
      <c r="T2">
        <f t="shared" si="0"/>
        <v>0</v>
      </c>
      <c r="U2">
        <f t="shared" si="0"/>
        <v>0</v>
      </c>
      <c r="V2">
        <f t="shared" si="0"/>
        <v>0</v>
      </c>
    </row>
    <row r="3" spans="1:22">
      <c r="A3">
        <v>3</v>
      </c>
      <c r="B3" s="14" t="s">
        <v>12</v>
      </c>
      <c r="D3" s="5">
        <v>5</v>
      </c>
      <c r="E3" s="5">
        <v>5</v>
      </c>
      <c r="G3" s="5">
        <v>4</v>
      </c>
      <c r="I3" s="5">
        <v>3</v>
      </c>
      <c r="K3" s="5">
        <v>1</v>
      </c>
      <c r="L3" s="5">
        <v>5</v>
      </c>
      <c r="M3">
        <f t="shared" ref="M3:M46" si="1">IF(C3&gt;3,1,0)</f>
        <v>0</v>
      </c>
      <c r="N3">
        <f t="shared" ref="N3:N46" si="2">IF(D3&gt;3,1,0)</f>
        <v>1</v>
      </c>
      <c r="O3">
        <f t="shared" si="0"/>
        <v>1</v>
      </c>
      <c r="P3">
        <f t="shared" si="0"/>
        <v>0</v>
      </c>
      <c r="Q3">
        <f t="shared" si="0"/>
        <v>1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1</v>
      </c>
    </row>
    <row r="4" spans="1:22">
      <c r="A4">
        <v>7</v>
      </c>
      <c r="B4" s="14" t="s">
        <v>12</v>
      </c>
      <c r="D4" s="5">
        <v>5</v>
      </c>
      <c r="E4" s="5">
        <v>5</v>
      </c>
      <c r="F4" s="5">
        <v>5</v>
      </c>
      <c r="I4" s="5">
        <v>4</v>
      </c>
      <c r="K4" s="5">
        <v>1</v>
      </c>
      <c r="L4" s="5">
        <v>5</v>
      </c>
      <c r="M4">
        <f t="shared" si="1"/>
        <v>0</v>
      </c>
      <c r="N4">
        <f t="shared" si="2"/>
        <v>1</v>
      </c>
      <c r="O4">
        <f t="shared" si="0"/>
        <v>1</v>
      </c>
      <c r="P4">
        <f t="shared" si="0"/>
        <v>1</v>
      </c>
      <c r="Q4">
        <f t="shared" si="0"/>
        <v>0</v>
      </c>
      <c r="R4">
        <f t="shared" si="0"/>
        <v>0</v>
      </c>
      <c r="S4">
        <f t="shared" si="0"/>
        <v>1</v>
      </c>
      <c r="T4">
        <f t="shared" si="0"/>
        <v>0</v>
      </c>
      <c r="U4">
        <f t="shared" si="0"/>
        <v>0</v>
      </c>
      <c r="V4">
        <f t="shared" si="0"/>
        <v>1</v>
      </c>
    </row>
    <row r="5" spans="1:22">
      <c r="A5">
        <v>9</v>
      </c>
      <c r="B5" s="14" t="s">
        <v>12</v>
      </c>
      <c r="D5" s="5">
        <v>3</v>
      </c>
      <c r="E5" s="5">
        <v>3</v>
      </c>
      <c r="F5" s="5">
        <v>3</v>
      </c>
      <c r="G5" s="5">
        <v>3</v>
      </c>
      <c r="H5" s="5">
        <v>3</v>
      </c>
      <c r="J5" s="5">
        <v>3</v>
      </c>
      <c r="M5">
        <f t="shared" si="1"/>
        <v>0</v>
      </c>
      <c r="N5">
        <f t="shared" si="2"/>
        <v>0</v>
      </c>
      <c r="O5">
        <f t="shared" si="0"/>
        <v>0</v>
      </c>
      <c r="P5">
        <f t="shared" si="0"/>
        <v>0</v>
      </c>
      <c r="Q5">
        <f t="shared" si="0"/>
        <v>0</v>
      </c>
      <c r="R5">
        <f t="shared" si="0"/>
        <v>0</v>
      </c>
      <c r="S5">
        <f t="shared" si="0"/>
        <v>0</v>
      </c>
      <c r="T5">
        <f t="shared" si="0"/>
        <v>0</v>
      </c>
      <c r="U5">
        <f t="shared" si="0"/>
        <v>0</v>
      </c>
      <c r="V5">
        <f t="shared" si="0"/>
        <v>0</v>
      </c>
    </row>
    <row r="6" spans="1:22">
      <c r="A6">
        <v>10</v>
      </c>
      <c r="B6" s="14" t="s">
        <v>12</v>
      </c>
      <c r="C6" s="4">
        <v>5</v>
      </c>
      <c r="D6" s="5">
        <v>5</v>
      </c>
      <c r="E6" s="5">
        <v>5</v>
      </c>
      <c r="I6" s="5">
        <v>1</v>
      </c>
      <c r="J6" s="5">
        <v>5</v>
      </c>
      <c r="K6" s="5">
        <v>1</v>
      </c>
      <c r="M6">
        <f t="shared" si="1"/>
        <v>1</v>
      </c>
      <c r="N6">
        <f t="shared" si="2"/>
        <v>1</v>
      </c>
      <c r="O6">
        <f t="shared" si="0"/>
        <v>1</v>
      </c>
      <c r="P6">
        <f t="shared" si="0"/>
        <v>0</v>
      </c>
      <c r="Q6">
        <f t="shared" si="0"/>
        <v>0</v>
      </c>
      <c r="R6">
        <f t="shared" si="0"/>
        <v>0</v>
      </c>
      <c r="S6">
        <f t="shared" si="0"/>
        <v>0</v>
      </c>
      <c r="T6">
        <f t="shared" si="0"/>
        <v>1</v>
      </c>
      <c r="U6">
        <f t="shared" si="0"/>
        <v>0</v>
      </c>
      <c r="V6">
        <f t="shared" si="0"/>
        <v>0</v>
      </c>
    </row>
    <row r="7" spans="1:22">
      <c r="A7">
        <v>11</v>
      </c>
      <c r="B7" s="14" t="s">
        <v>12</v>
      </c>
      <c r="D7" s="5">
        <v>5</v>
      </c>
      <c r="E7" s="5">
        <v>5</v>
      </c>
      <c r="F7" s="5">
        <v>5</v>
      </c>
      <c r="I7" s="5">
        <v>5</v>
      </c>
      <c r="J7" s="5">
        <v>4</v>
      </c>
      <c r="K7" s="5">
        <v>2</v>
      </c>
      <c r="M7">
        <f t="shared" si="1"/>
        <v>0</v>
      </c>
      <c r="N7">
        <f t="shared" si="2"/>
        <v>1</v>
      </c>
      <c r="O7">
        <f t="shared" si="0"/>
        <v>1</v>
      </c>
      <c r="P7">
        <f t="shared" si="0"/>
        <v>1</v>
      </c>
      <c r="Q7">
        <f t="shared" si="0"/>
        <v>0</v>
      </c>
      <c r="R7">
        <f t="shared" si="0"/>
        <v>0</v>
      </c>
      <c r="S7">
        <f t="shared" si="0"/>
        <v>1</v>
      </c>
      <c r="T7">
        <f t="shared" si="0"/>
        <v>1</v>
      </c>
      <c r="U7">
        <f t="shared" si="0"/>
        <v>0</v>
      </c>
      <c r="V7">
        <f t="shared" si="0"/>
        <v>0</v>
      </c>
    </row>
    <row r="8" spans="1:22">
      <c r="A8">
        <v>16</v>
      </c>
      <c r="B8" s="14" t="s">
        <v>12</v>
      </c>
      <c r="C8" s="4">
        <v>5</v>
      </c>
      <c r="E8" s="5">
        <v>5</v>
      </c>
      <c r="F8" s="5">
        <v>5</v>
      </c>
      <c r="I8" s="5">
        <v>5</v>
      </c>
      <c r="J8" s="5">
        <v>4</v>
      </c>
      <c r="K8" s="5">
        <v>2</v>
      </c>
      <c r="M8">
        <f t="shared" si="1"/>
        <v>1</v>
      </c>
      <c r="N8">
        <f t="shared" si="2"/>
        <v>0</v>
      </c>
      <c r="O8">
        <f t="shared" si="0"/>
        <v>1</v>
      </c>
      <c r="P8">
        <f t="shared" si="0"/>
        <v>1</v>
      </c>
      <c r="Q8">
        <f t="shared" si="0"/>
        <v>0</v>
      </c>
      <c r="R8">
        <f t="shared" si="0"/>
        <v>0</v>
      </c>
      <c r="S8">
        <f t="shared" si="0"/>
        <v>1</v>
      </c>
      <c r="T8">
        <f t="shared" si="0"/>
        <v>1</v>
      </c>
      <c r="U8">
        <f t="shared" si="0"/>
        <v>0</v>
      </c>
      <c r="V8">
        <f t="shared" si="0"/>
        <v>0</v>
      </c>
    </row>
    <row r="9" spans="1:22">
      <c r="A9">
        <v>17</v>
      </c>
      <c r="B9" s="14" t="s">
        <v>12</v>
      </c>
      <c r="F9" s="5">
        <v>4</v>
      </c>
      <c r="H9" s="5">
        <v>3</v>
      </c>
      <c r="I9" s="5">
        <v>4</v>
      </c>
      <c r="J9" s="5">
        <v>5</v>
      </c>
      <c r="K9" s="5">
        <v>1</v>
      </c>
      <c r="L9" s="5">
        <v>4</v>
      </c>
      <c r="M9">
        <f t="shared" si="1"/>
        <v>0</v>
      </c>
      <c r="N9">
        <f t="shared" si="2"/>
        <v>0</v>
      </c>
      <c r="O9">
        <f t="shared" si="0"/>
        <v>0</v>
      </c>
      <c r="P9">
        <f t="shared" si="0"/>
        <v>1</v>
      </c>
      <c r="Q9">
        <f t="shared" si="0"/>
        <v>0</v>
      </c>
      <c r="R9">
        <f t="shared" si="0"/>
        <v>0</v>
      </c>
      <c r="S9">
        <f t="shared" si="0"/>
        <v>1</v>
      </c>
      <c r="T9">
        <f t="shared" si="0"/>
        <v>1</v>
      </c>
      <c r="U9">
        <f t="shared" si="0"/>
        <v>0</v>
      </c>
      <c r="V9">
        <f t="shared" si="0"/>
        <v>1</v>
      </c>
    </row>
    <row r="10" spans="1:22">
      <c r="A10">
        <v>21</v>
      </c>
      <c r="B10" s="14" t="s">
        <v>12</v>
      </c>
      <c r="C10" s="4">
        <v>5</v>
      </c>
      <c r="D10" s="5">
        <v>5</v>
      </c>
      <c r="E10" s="5">
        <v>5</v>
      </c>
      <c r="F10" s="5">
        <v>5</v>
      </c>
      <c r="I10" s="5">
        <v>5</v>
      </c>
      <c r="L10" s="5">
        <v>3</v>
      </c>
      <c r="M10">
        <f t="shared" si="1"/>
        <v>1</v>
      </c>
      <c r="N10">
        <f t="shared" si="2"/>
        <v>1</v>
      </c>
      <c r="O10">
        <f t="shared" si="0"/>
        <v>1</v>
      </c>
      <c r="P10">
        <f t="shared" si="0"/>
        <v>1</v>
      </c>
      <c r="Q10">
        <f t="shared" si="0"/>
        <v>0</v>
      </c>
      <c r="R10">
        <f t="shared" si="0"/>
        <v>0</v>
      </c>
      <c r="S10">
        <f t="shared" si="0"/>
        <v>1</v>
      </c>
      <c r="T10">
        <f t="shared" si="0"/>
        <v>0</v>
      </c>
      <c r="U10">
        <f t="shared" si="0"/>
        <v>0</v>
      </c>
      <c r="V10">
        <f t="shared" si="0"/>
        <v>0</v>
      </c>
    </row>
    <row r="11" spans="1:22">
      <c r="A11">
        <v>22</v>
      </c>
      <c r="B11" s="14" t="s">
        <v>12</v>
      </c>
      <c r="F11" s="5">
        <v>3</v>
      </c>
      <c r="G11" s="5">
        <v>5</v>
      </c>
      <c r="I11" s="5">
        <v>5</v>
      </c>
      <c r="J11" s="5">
        <v>5</v>
      </c>
      <c r="K11" s="5">
        <v>1</v>
      </c>
      <c r="L11" s="5">
        <v>5</v>
      </c>
      <c r="M11">
        <f t="shared" si="1"/>
        <v>0</v>
      </c>
      <c r="N11">
        <f t="shared" si="2"/>
        <v>0</v>
      </c>
      <c r="O11">
        <f t="shared" si="0"/>
        <v>0</v>
      </c>
      <c r="P11">
        <f t="shared" si="0"/>
        <v>0</v>
      </c>
      <c r="Q11">
        <f t="shared" si="0"/>
        <v>1</v>
      </c>
      <c r="R11">
        <f t="shared" si="0"/>
        <v>0</v>
      </c>
      <c r="S11">
        <f t="shared" si="0"/>
        <v>1</v>
      </c>
      <c r="T11">
        <f t="shared" si="0"/>
        <v>1</v>
      </c>
      <c r="U11">
        <f t="shared" si="0"/>
        <v>0</v>
      </c>
      <c r="V11">
        <f t="shared" si="0"/>
        <v>1</v>
      </c>
    </row>
    <row r="12" spans="1:22">
      <c r="A12">
        <v>23</v>
      </c>
      <c r="B12" s="14" t="s">
        <v>12</v>
      </c>
      <c r="C12" s="4">
        <v>4</v>
      </c>
      <c r="D12" s="5">
        <v>3</v>
      </c>
      <c r="E12" s="5">
        <v>3</v>
      </c>
      <c r="F12" s="5">
        <v>1</v>
      </c>
      <c r="G12" s="5">
        <v>5</v>
      </c>
      <c r="L12" s="5">
        <v>5</v>
      </c>
      <c r="M12">
        <f t="shared" si="1"/>
        <v>1</v>
      </c>
      <c r="N12">
        <f t="shared" si="2"/>
        <v>0</v>
      </c>
      <c r="O12">
        <f t="shared" si="0"/>
        <v>0</v>
      </c>
      <c r="P12">
        <f t="shared" si="0"/>
        <v>0</v>
      </c>
      <c r="Q12">
        <f t="shared" si="0"/>
        <v>1</v>
      </c>
      <c r="R12">
        <f t="shared" si="0"/>
        <v>0</v>
      </c>
      <c r="S12">
        <f t="shared" si="0"/>
        <v>0</v>
      </c>
      <c r="T12">
        <f t="shared" si="0"/>
        <v>0</v>
      </c>
      <c r="U12">
        <f t="shared" si="0"/>
        <v>0</v>
      </c>
      <c r="V12">
        <f t="shared" si="0"/>
        <v>1</v>
      </c>
    </row>
    <row r="13" spans="1:22">
      <c r="A13">
        <v>25</v>
      </c>
      <c r="B13" s="14" t="s">
        <v>12</v>
      </c>
      <c r="C13" s="4">
        <v>5</v>
      </c>
      <c r="D13" s="5">
        <v>4</v>
      </c>
      <c r="E13" s="5">
        <v>4</v>
      </c>
      <c r="G13" s="5">
        <v>5</v>
      </c>
      <c r="H13" s="5">
        <v>5</v>
      </c>
      <c r="M13">
        <f t="shared" si="1"/>
        <v>1</v>
      </c>
      <c r="N13">
        <f t="shared" si="2"/>
        <v>1</v>
      </c>
      <c r="O13">
        <f t="shared" si="0"/>
        <v>1</v>
      </c>
      <c r="P13">
        <f t="shared" si="0"/>
        <v>0</v>
      </c>
      <c r="Q13">
        <f t="shared" si="0"/>
        <v>1</v>
      </c>
      <c r="R13">
        <f t="shared" si="0"/>
        <v>1</v>
      </c>
      <c r="S13">
        <f t="shared" si="0"/>
        <v>0</v>
      </c>
      <c r="T13">
        <f t="shared" si="0"/>
        <v>0</v>
      </c>
      <c r="U13">
        <f t="shared" si="0"/>
        <v>0</v>
      </c>
      <c r="V13">
        <f t="shared" si="0"/>
        <v>0</v>
      </c>
    </row>
    <row r="14" spans="1:22">
      <c r="A14">
        <v>27</v>
      </c>
      <c r="B14" s="14" t="s">
        <v>12</v>
      </c>
      <c r="C14" s="4">
        <v>5</v>
      </c>
      <c r="F14" s="5">
        <v>5</v>
      </c>
      <c r="G14" s="5">
        <v>5</v>
      </c>
      <c r="H14" s="5">
        <v>3</v>
      </c>
      <c r="J14" s="5">
        <v>5</v>
      </c>
      <c r="K14" s="5">
        <v>1</v>
      </c>
      <c r="M14">
        <f t="shared" si="1"/>
        <v>1</v>
      </c>
      <c r="N14">
        <f t="shared" si="2"/>
        <v>0</v>
      </c>
      <c r="O14">
        <f t="shared" si="0"/>
        <v>0</v>
      </c>
      <c r="P14">
        <f t="shared" si="0"/>
        <v>1</v>
      </c>
      <c r="Q14">
        <f t="shared" si="0"/>
        <v>1</v>
      </c>
      <c r="R14">
        <f t="shared" si="0"/>
        <v>0</v>
      </c>
      <c r="S14">
        <f t="shared" si="0"/>
        <v>0</v>
      </c>
      <c r="T14">
        <f t="shared" si="0"/>
        <v>1</v>
      </c>
      <c r="U14">
        <f t="shared" si="0"/>
        <v>0</v>
      </c>
      <c r="V14">
        <f t="shared" si="0"/>
        <v>0</v>
      </c>
    </row>
    <row r="15" spans="1:22">
      <c r="A15">
        <v>28</v>
      </c>
      <c r="B15" s="14" t="s">
        <v>12</v>
      </c>
      <c r="D15" s="5">
        <v>5</v>
      </c>
      <c r="G15" s="5">
        <v>4</v>
      </c>
      <c r="H15" s="5">
        <v>5</v>
      </c>
      <c r="I15" s="5">
        <v>5</v>
      </c>
      <c r="J15" s="5">
        <v>5</v>
      </c>
      <c r="K15" s="5">
        <v>4</v>
      </c>
      <c r="M15">
        <f t="shared" si="1"/>
        <v>0</v>
      </c>
      <c r="N15">
        <f t="shared" si="2"/>
        <v>1</v>
      </c>
      <c r="O15">
        <f t="shared" si="0"/>
        <v>0</v>
      </c>
      <c r="P15">
        <f t="shared" si="0"/>
        <v>0</v>
      </c>
      <c r="Q15">
        <f t="shared" si="0"/>
        <v>1</v>
      </c>
      <c r="R15">
        <f t="shared" si="0"/>
        <v>1</v>
      </c>
      <c r="S15">
        <f t="shared" si="0"/>
        <v>1</v>
      </c>
      <c r="T15">
        <f t="shared" si="0"/>
        <v>1</v>
      </c>
      <c r="U15">
        <f t="shared" si="0"/>
        <v>1</v>
      </c>
      <c r="V15">
        <f t="shared" si="0"/>
        <v>0</v>
      </c>
    </row>
    <row r="16" spans="1:22">
      <c r="A16">
        <v>29</v>
      </c>
      <c r="B16" s="14" t="s">
        <v>12</v>
      </c>
      <c r="C16" s="4">
        <v>4</v>
      </c>
      <c r="F16" s="5">
        <v>4</v>
      </c>
      <c r="I16" s="5">
        <v>4</v>
      </c>
      <c r="J16" s="5">
        <v>4</v>
      </c>
      <c r="K16" s="5">
        <v>1</v>
      </c>
      <c r="L16" s="5">
        <v>3</v>
      </c>
      <c r="M16">
        <f t="shared" si="1"/>
        <v>1</v>
      </c>
      <c r="N16">
        <f t="shared" si="2"/>
        <v>0</v>
      </c>
      <c r="O16">
        <f t="shared" si="0"/>
        <v>0</v>
      </c>
      <c r="P16">
        <f t="shared" si="0"/>
        <v>1</v>
      </c>
      <c r="Q16">
        <f t="shared" si="0"/>
        <v>0</v>
      </c>
      <c r="R16">
        <f t="shared" si="0"/>
        <v>0</v>
      </c>
      <c r="S16">
        <f t="shared" si="0"/>
        <v>1</v>
      </c>
      <c r="T16">
        <f t="shared" si="0"/>
        <v>1</v>
      </c>
      <c r="U16">
        <f t="shared" si="0"/>
        <v>0</v>
      </c>
      <c r="V16">
        <f t="shared" si="0"/>
        <v>0</v>
      </c>
    </row>
    <row r="17" spans="1:22">
      <c r="A17">
        <v>30</v>
      </c>
      <c r="B17" s="14" t="s">
        <v>12</v>
      </c>
      <c r="C17" s="4">
        <v>1</v>
      </c>
      <c r="E17" s="5">
        <v>1</v>
      </c>
      <c r="F17" s="5">
        <v>2</v>
      </c>
      <c r="G17" s="5">
        <v>3</v>
      </c>
      <c r="J17" s="5">
        <v>1</v>
      </c>
      <c r="K17" s="5">
        <v>1</v>
      </c>
      <c r="M17">
        <f t="shared" si="1"/>
        <v>0</v>
      </c>
      <c r="N17">
        <f t="shared" si="2"/>
        <v>0</v>
      </c>
      <c r="O17">
        <f t="shared" si="0"/>
        <v>0</v>
      </c>
      <c r="P17">
        <f t="shared" si="0"/>
        <v>0</v>
      </c>
      <c r="Q17">
        <f t="shared" si="0"/>
        <v>0</v>
      </c>
      <c r="R17">
        <f t="shared" si="0"/>
        <v>0</v>
      </c>
      <c r="S17">
        <f t="shared" si="0"/>
        <v>0</v>
      </c>
      <c r="T17">
        <f t="shared" si="0"/>
        <v>0</v>
      </c>
      <c r="U17">
        <f t="shared" si="0"/>
        <v>0</v>
      </c>
      <c r="V17">
        <f t="shared" si="0"/>
        <v>0</v>
      </c>
    </row>
    <row r="18" spans="1:22">
      <c r="A18">
        <v>32</v>
      </c>
      <c r="B18" s="14" t="s">
        <v>12</v>
      </c>
      <c r="C18" s="4">
        <v>5</v>
      </c>
      <c r="D18" s="5">
        <v>5</v>
      </c>
      <c r="E18" s="5">
        <v>5</v>
      </c>
      <c r="F18" s="5">
        <v>4</v>
      </c>
      <c r="H18" s="5">
        <v>4</v>
      </c>
      <c r="I18" s="5">
        <v>5</v>
      </c>
      <c r="M18">
        <f t="shared" si="1"/>
        <v>1</v>
      </c>
      <c r="N18">
        <f t="shared" si="2"/>
        <v>1</v>
      </c>
      <c r="O18">
        <f t="shared" ref="O18:O46" si="3">IF(E18&gt;3,1,0)</f>
        <v>1</v>
      </c>
      <c r="P18">
        <f t="shared" ref="P18:P46" si="4">IF(F18&gt;3,1,0)</f>
        <v>1</v>
      </c>
      <c r="Q18">
        <f t="shared" ref="Q18:Q46" si="5">IF(G18&gt;3,1,0)</f>
        <v>0</v>
      </c>
      <c r="R18">
        <f t="shared" ref="R18:R46" si="6">IF(H18&gt;3,1,0)</f>
        <v>1</v>
      </c>
      <c r="S18">
        <f t="shared" ref="S18:S46" si="7">IF(I18&gt;3,1,0)</f>
        <v>1</v>
      </c>
      <c r="T18">
        <f t="shared" ref="T18:T46" si="8">IF(J18&gt;3,1,0)</f>
        <v>0</v>
      </c>
      <c r="U18">
        <f t="shared" ref="U18:U46" si="9">IF(K18&gt;3,1,0)</f>
        <v>0</v>
      </c>
      <c r="V18">
        <f t="shared" ref="V18:V46" si="10">IF(L18&gt;3,1,0)</f>
        <v>0</v>
      </c>
    </row>
    <row r="19" spans="1:22">
      <c r="A19">
        <v>33</v>
      </c>
      <c r="B19" s="14" t="s">
        <v>12</v>
      </c>
      <c r="C19" s="4">
        <v>5</v>
      </c>
      <c r="D19" s="5">
        <v>5</v>
      </c>
      <c r="E19" s="5">
        <v>5</v>
      </c>
      <c r="F19" s="5">
        <v>5</v>
      </c>
      <c r="H19" s="5">
        <v>5</v>
      </c>
      <c r="K19" s="5">
        <v>3</v>
      </c>
      <c r="M19">
        <f t="shared" si="1"/>
        <v>1</v>
      </c>
      <c r="N19">
        <f t="shared" si="2"/>
        <v>1</v>
      </c>
      <c r="O19">
        <f t="shared" si="3"/>
        <v>1</v>
      </c>
      <c r="P19">
        <f t="shared" si="4"/>
        <v>1</v>
      </c>
      <c r="Q19">
        <f t="shared" si="5"/>
        <v>0</v>
      </c>
      <c r="R19">
        <f t="shared" si="6"/>
        <v>1</v>
      </c>
      <c r="S19">
        <f t="shared" si="7"/>
        <v>0</v>
      </c>
      <c r="T19">
        <f t="shared" si="8"/>
        <v>0</v>
      </c>
      <c r="U19">
        <f t="shared" si="9"/>
        <v>0</v>
      </c>
      <c r="V19">
        <f t="shared" si="10"/>
        <v>0</v>
      </c>
    </row>
    <row r="20" spans="1:22">
      <c r="A20">
        <v>34</v>
      </c>
      <c r="B20" s="14" t="s">
        <v>12</v>
      </c>
      <c r="G20" s="5">
        <v>3</v>
      </c>
      <c r="H20" s="5">
        <v>4</v>
      </c>
      <c r="I20" s="5">
        <v>2</v>
      </c>
      <c r="J20" s="5">
        <v>4</v>
      </c>
      <c r="K20" s="5">
        <v>1</v>
      </c>
      <c r="L20" s="5">
        <v>4</v>
      </c>
      <c r="M20">
        <f t="shared" si="1"/>
        <v>0</v>
      </c>
      <c r="N20">
        <f t="shared" si="2"/>
        <v>0</v>
      </c>
      <c r="O20">
        <f t="shared" si="3"/>
        <v>0</v>
      </c>
      <c r="P20">
        <f t="shared" si="4"/>
        <v>0</v>
      </c>
      <c r="Q20">
        <f t="shared" si="5"/>
        <v>0</v>
      </c>
      <c r="R20">
        <f t="shared" si="6"/>
        <v>1</v>
      </c>
      <c r="S20">
        <f t="shared" si="7"/>
        <v>0</v>
      </c>
      <c r="T20">
        <f t="shared" si="8"/>
        <v>1</v>
      </c>
      <c r="U20">
        <f t="shared" si="9"/>
        <v>0</v>
      </c>
      <c r="V20">
        <f t="shared" si="10"/>
        <v>1</v>
      </c>
    </row>
    <row r="21" spans="1:22">
      <c r="A21">
        <v>36</v>
      </c>
      <c r="B21" s="14" t="s">
        <v>12</v>
      </c>
      <c r="D21" s="5">
        <v>5</v>
      </c>
      <c r="E21" s="5">
        <v>5</v>
      </c>
      <c r="F21" s="5">
        <v>5</v>
      </c>
      <c r="G21" s="5">
        <v>5</v>
      </c>
      <c r="J21" s="5">
        <v>5</v>
      </c>
      <c r="L21" s="5">
        <v>4</v>
      </c>
      <c r="M21">
        <f t="shared" si="1"/>
        <v>0</v>
      </c>
      <c r="N21">
        <f t="shared" si="2"/>
        <v>1</v>
      </c>
      <c r="O21">
        <f t="shared" si="3"/>
        <v>1</v>
      </c>
      <c r="P21">
        <f t="shared" si="4"/>
        <v>1</v>
      </c>
      <c r="Q21">
        <f t="shared" si="5"/>
        <v>1</v>
      </c>
      <c r="R21">
        <f t="shared" si="6"/>
        <v>0</v>
      </c>
      <c r="S21">
        <f t="shared" si="7"/>
        <v>0</v>
      </c>
      <c r="T21">
        <f t="shared" si="8"/>
        <v>1</v>
      </c>
      <c r="U21">
        <f t="shared" si="9"/>
        <v>0</v>
      </c>
      <c r="V21">
        <f t="shared" si="10"/>
        <v>1</v>
      </c>
    </row>
    <row r="22" spans="1:22">
      <c r="A22">
        <v>39</v>
      </c>
      <c r="B22" s="14" t="s">
        <v>12</v>
      </c>
      <c r="F22" s="5">
        <v>5</v>
      </c>
      <c r="H22" s="5">
        <v>4</v>
      </c>
      <c r="I22" s="5">
        <v>4</v>
      </c>
      <c r="J22" s="5">
        <v>5</v>
      </c>
      <c r="K22" s="5">
        <v>2</v>
      </c>
      <c r="L22" s="5">
        <v>4</v>
      </c>
      <c r="M22">
        <f t="shared" si="1"/>
        <v>0</v>
      </c>
      <c r="N22">
        <f t="shared" si="2"/>
        <v>0</v>
      </c>
      <c r="O22">
        <f t="shared" si="3"/>
        <v>0</v>
      </c>
      <c r="P22">
        <f t="shared" si="4"/>
        <v>1</v>
      </c>
      <c r="Q22">
        <f t="shared" si="5"/>
        <v>0</v>
      </c>
      <c r="R22">
        <f t="shared" si="6"/>
        <v>1</v>
      </c>
      <c r="S22">
        <f t="shared" si="7"/>
        <v>1</v>
      </c>
      <c r="T22">
        <f t="shared" si="8"/>
        <v>1</v>
      </c>
      <c r="U22">
        <f t="shared" si="9"/>
        <v>0</v>
      </c>
      <c r="V22">
        <f t="shared" si="10"/>
        <v>1</v>
      </c>
    </row>
    <row r="23" spans="1:22">
      <c r="A23">
        <v>42</v>
      </c>
      <c r="B23" s="14" t="s">
        <v>12</v>
      </c>
      <c r="C23" s="4">
        <v>3</v>
      </c>
      <c r="D23" s="5">
        <v>5</v>
      </c>
      <c r="E23" s="5">
        <v>5</v>
      </c>
      <c r="F23" s="5">
        <v>5</v>
      </c>
      <c r="G23" s="5">
        <v>5</v>
      </c>
      <c r="K23" s="5">
        <v>1</v>
      </c>
      <c r="M23">
        <f t="shared" si="1"/>
        <v>0</v>
      </c>
      <c r="N23">
        <f t="shared" si="2"/>
        <v>1</v>
      </c>
      <c r="O23">
        <f t="shared" si="3"/>
        <v>1</v>
      </c>
      <c r="P23">
        <f t="shared" si="4"/>
        <v>1</v>
      </c>
      <c r="Q23">
        <f t="shared" si="5"/>
        <v>1</v>
      </c>
      <c r="R23">
        <f t="shared" si="6"/>
        <v>0</v>
      </c>
      <c r="S23">
        <f t="shared" si="7"/>
        <v>0</v>
      </c>
      <c r="T23">
        <f t="shared" si="8"/>
        <v>0</v>
      </c>
      <c r="U23">
        <f t="shared" si="9"/>
        <v>0</v>
      </c>
      <c r="V23">
        <f t="shared" si="10"/>
        <v>0</v>
      </c>
    </row>
    <row r="24" spans="1:22">
      <c r="A24">
        <v>44</v>
      </c>
      <c r="B24" s="14" t="s">
        <v>12</v>
      </c>
      <c r="D24" s="5">
        <v>5</v>
      </c>
      <c r="E24" s="5">
        <v>5</v>
      </c>
      <c r="F24" s="5">
        <v>5</v>
      </c>
      <c r="G24" s="5">
        <v>3</v>
      </c>
      <c r="J24" s="5">
        <v>4</v>
      </c>
      <c r="K24" s="5">
        <v>3</v>
      </c>
      <c r="M24">
        <f t="shared" si="1"/>
        <v>0</v>
      </c>
      <c r="N24">
        <f t="shared" si="2"/>
        <v>1</v>
      </c>
      <c r="O24">
        <f t="shared" si="3"/>
        <v>1</v>
      </c>
      <c r="P24">
        <f t="shared" si="4"/>
        <v>1</v>
      </c>
      <c r="Q24">
        <f t="shared" si="5"/>
        <v>0</v>
      </c>
      <c r="R24">
        <f t="shared" si="6"/>
        <v>0</v>
      </c>
      <c r="S24">
        <f t="shared" si="7"/>
        <v>0</v>
      </c>
      <c r="T24">
        <f t="shared" si="8"/>
        <v>1</v>
      </c>
      <c r="U24">
        <f t="shared" si="9"/>
        <v>0</v>
      </c>
      <c r="V24">
        <f t="shared" si="10"/>
        <v>0</v>
      </c>
    </row>
    <row r="25" spans="1:22">
      <c r="A25">
        <v>45</v>
      </c>
      <c r="B25" s="14" t="s">
        <v>12</v>
      </c>
      <c r="D25" s="5">
        <v>5</v>
      </c>
      <c r="E25" s="5">
        <v>5</v>
      </c>
      <c r="F25" s="5">
        <v>5</v>
      </c>
      <c r="G25" s="5">
        <v>5</v>
      </c>
      <c r="H25" s="5">
        <v>5</v>
      </c>
      <c r="L25" s="5">
        <v>5</v>
      </c>
      <c r="M25">
        <f t="shared" si="1"/>
        <v>0</v>
      </c>
      <c r="N25">
        <f t="shared" si="2"/>
        <v>1</v>
      </c>
      <c r="O25">
        <f t="shared" si="3"/>
        <v>1</v>
      </c>
      <c r="P25">
        <f t="shared" si="4"/>
        <v>1</v>
      </c>
      <c r="Q25">
        <f t="shared" si="5"/>
        <v>1</v>
      </c>
      <c r="R25">
        <f t="shared" si="6"/>
        <v>1</v>
      </c>
      <c r="S25">
        <f t="shared" si="7"/>
        <v>0</v>
      </c>
      <c r="T25">
        <f t="shared" si="8"/>
        <v>0</v>
      </c>
      <c r="U25">
        <f t="shared" si="9"/>
        <v>0</v>
      </c>
      <c r="V25">
        <f t="shared" si="10"/>
        <v>1</v>
      </c>
    </row>
    <row r="26" spans="1:22">
      <c r="A26">
        <v>47</v>
      </c>
      <c r="B26" s="14" t="s">
        <v>12</v>
      </c>
      <c r="E26" s="5">
        <v>4</v>
      </c>
      <c r="H26" s="5">
        <v>3</v>
      </c>
      <c r="I26" s="5">
        <v>3</v>
      </c>
      <c r="J26" s="5">
        <v>4</v>
      </c>
      <c r="K26" s="5">
        <v>1</v>
      </c>
      <c r="L26" s="5">
        <v>3</v>
      </c>
      <c r="M26">
        <f t="shared" si="1"/>
        <v>0</v>
      </c>
      <c r="N26">
        <f t="shared" si="2"/>
        <v>0</v>
      </c>
      <c r="O26">
        <f t="shared" si="3"/>
        <v>1</v>
      </c>
      <c r="P26">
        <f t="shared" si="4"/>
        <v>0</v>
      </c>
      <c r="Q26">
        <f t="shared" si="5"/>
        <v>0</v>
      </c>
      <c r="R26">
        <f t="shared" si="6"/>
        <v>0</v>
      </c>
      <c r="S26">
        <f t="shared" si="7"/>
        <v>0</v>
      </c>
      <c r="T26">
        <f t="shared" si="8"/>
        <v>1</v>
      </c>
      <c r="U26">
        <f t="shared" si="9"/>
        <v>0</v>
      </c>
      <c r="V26">
        <f t="shared" si="10"/>
        <v>0</v>
      </c>
    </row>
    <row r="27" spans="1:22">
      <c r="A27">
        <v>48</v>
      </c>
      <c r="B27" s="14" t="s">
        <v>12</v>
      </c>
      <c r="C27" s="4">
        <v>5</v>
      </c>
      <c r="D27" s="5">
        <v>5</v>
      </c>
      <c r="E27" s="5">
        <v>4</v>
      </c>
      <c r="F27" s="5">
        <v>4</v>
      </c>
      <c r="G27" s="5">
        <v>4</v>
      </c>
      <c r="I27" s="5">
        <v>3</v>
      </c>
      <c r="M27">
        <f t="shared" si="1"/>
        <v>1</v>
      </c>
      <c r="N27">
        <f t="shared" si="2"/>
        <v>1</v>
      </c>
      <c r="O27">
        <f t="shared" si="3"/>
        <v>1</v>
      </c>
      <c r="P27">
        <f t="shared" si="4"/>
        <v>1</v>
      </c>
      <c r="Q27">
        <f t="shared" si="5"/>
        <v>1</v>
      </c>
      <c r="R27">
        <f t="shared" si="6"/>
        <v>0</v>
      </c>
      <c r="S27">
        <f t="shared" si="7"/>
        <v>0</v>
      </c>
      <c r="T27">
        <f t="shared" si="8"/>
        <v>0</v>
      </c>
      <c r="U27">
        <f t="shared" si="9"/>
        <v>0</v>
      </c>
      <c r="V27">
        <f t="shared" si="10"/>
        <v>0</v>
      </c>
    </row>
    <row r="28" spans="1:22">
      <c r="A28">
        <v>51</v>
      </c>
      <c r="B28" s="14" t="s">
        <v>12</v>
      </c>
      <c r="E28" s="5">
        <v>4</v>
      </c>
      <c r="F28" s="5">
        <v>4</v>
      </c>
      <c r="G28" s="5">
        <v>4</v>
      </c>
      <c r="I28" s="5">
        <v>5</v>
      </c>
      <c r="J28" s="5">
        <v>4</v>
      </c>
      <c r="L28" s="5">
        <v>5</v>
      </c>
      <c r="M28">
        <f t="shared" si="1"/>
        <v>0</v>
      </c>
      <c r="N28">
        <f t="shared" si="2"/>
        <v>0</v>
      </c>
      <c r="O28">
        <f t="shared" si="3"/>
        <v>1</v>
      </c>
      <c r="P28">
        <f t="shared" si="4"/>
        <v>1</v>
      </c>
      <c r="Q28">
        <f t="shared" si="5"/>
        <v>1</v>
      </c>
      <c r="R28">
        <f t="shared" si="6"/>
        <v>0</v>
      </c>
      <c r="S28">
        <f t="shared" si="7"/>
        <v>1</v>
      </c>
      <c r="T28">
        <f t="shared" si="8"/>
        <v>1</v>
      </c>
      <c r="U28">
        <f t="shared" si="9"/>
        <v>0</v>
      </c>
      <c r="V28">
        <f t="shared" si="10"/>
        <v>1</v>
      </c>
    </row>
    <row r="29" spans="1:22">
      <c r="A29">
        <v>57</v>
      </c>
      <c r="B29" s="14" t="s">
        <v>12</v>
      </c>
      <c r="C29" s="4">
        <v>4</v>
      </c>
      <c r="E29" s="5">
        <v>4</v>
      </c>
      <c r="H29" s="5">
        <v>4</v>
      </c>
      <c r="J29" s="5">
        <v>4</v>
      </c>
      <c r="K29" s="5">
        <v>1</v>
      </c>
      <c r="L29" s="5">
        <v>4</v>
      </c>
      <c r="M29">
        <f t="shared" si="1"/>
        <v>1</v>
      </c>
      <c r="N29">
        <f t="shared" si="2"/>
        <v>0</v>
      </c>
      <c r="O29">
        <f t="shared" si="3"/>
        <v>1</v>
      </c>
      <c r="P29">
        <f t="shared" si="4"/>
        <v>0</v>
      </c>
      <c r="Q29">
        <f t="shared" si="5"/>
        <v>0</v>
      </c>
      <c r="R29">
        <f t="shared" si="6"/>
        <v>1</v>
      </c>
      <c r="S29">
        <f t="shared" si="7"/>
        <v>0</v>
      </c>
      <c r="T29">
        <f t="shared" si="8"/>
        <v>1</v>
      </c>
      <c r="U29">
        <f t="shared" si="9"/>
        <v>0</v>
      </c>
      <c r="V29">
        <f t="shared" si="10"/>
        <v>1</v>
      </c>
    </row>
    <row r="30" spans="1:22">
      <c r="A30">
        <v>58</v>
      </c>
      <c r="B30" s="14" t="s">
        <v>12</v>
      </c>
      <c r="E30" s="5">
        <v>3</v>
      </c>
      <c r="F30" s="5">
        <v>5</v>
      </c>
      <c r="I30" s="5">
        <v>3</v>
      </c>
      <c r="J30" s="5">
        <v>4</v>
      </c>
      <c r="K30" s="5">
        <v>4</v>
      </c>
      <c r="L30" s="5">
        <v>1</v>
      </c>
      <c r="M30">
        <f t="shared" si="1"/>
        <v>0</v>
      </c>
      <c r="N30">
        <f t="shared" si="2"/>
        <v>0</v>
      </c>
      <c r="O30">
        <f t="shared" si="3"/>
        <v>0</v>
      </c>
      <c r="P30">
        <f t="shared" si="4"/>
        <v>1</v>
      </c>
      <c r="Q30">
        <f t="shared" si="5"/>
        <v>0</v>
      </c>
      <c r="R30">
        <f t="shared" si="6"/>
        <v>0</v>
      </c>
      <c r="S30">
        <f t="shared" si="7"/>
        <v>0</v>
      </c>
      <c r="T30">
        <f t="shared" si="8"/>
        <v>1</v>
      </c>
      <c r="U30">
        <f t="shared" si="9"/>
        <v>1</v>
      </c>
      <c r="V30">
        <f t="shared" si="10"/>
        <v>0</v>
      </c>
    </row>
    <row r="31" spans="1:22">
      <c r="A31">
        <v>60</v>
      </c>
      <c r="B31" s="14" t="s">
        <v>12</v>
      </c>
      <c r="C31" s="4">
        <v>1</v>
      </c>
      <c r="D31" s="5">
        <v>5</v>
      </c>
      <c r="E31" s="5">
        <v>5</v>
      </c>
      <c r="F31" s="5">
        <v>5</v>
      </c>
      <c r="G31" s="5">
        <v>5</v>
      </c>
      <c r="I31" s="5">
        <v>5</v>
      </c>
      <c r="M31">
        <f t="shared" si="1"/>
        <v>0</v>
      </c>
      <c r="N31">
        <f t="shared" si="2"/>
        <v>1</v>
      </c>
      <c r="O31">
        <f t="shared" si="3"/>
        <v>1</v>
      </c>
      <c r="P31">
        <f t="shared" si="4"/>
        <v>1</v>
      </c>
      <c r="Q31">
        <f t="shared" si="5"/>
        <v>1</v>
      </c>
      <c r="R31">
        <f t="shared" si="6"/>
        <v>0</v>
      </c>
      <c r="S31">
        <f t="shared" si="7"/>
        <v>1</v>
      </c>
      <c r="T31">
        <f t="shared" si="8"/>
        <v>0</v>
      </c>
      <c r="U31">
        <f t="shared" si="9"/>
        <v>0</v>
      </c>
      <c r="V31">
        <f t="shared" si="10"/>
        <v>0</v>
      </c>
    </row>
    <row r="32" spans="1:22">
      <c r="A32">
        <v>61</v>
      </c>
      <c r="B32" s="14" t="s">
        <v>12</v>
      </c>
      <c r="D32" s="5">
        <v>5</v>
      </c>
      <c r="F32" s="5">
        <v>4</v>
      </c>
      <c r="G32" s="5">
        <v>5</v>
      </c>
      <c r="H32" s="5">
        <v>5</v>
      </c>
      <c r="J32" s="5">
        <v>3</v>
      </c>
      <c r="K32" s="5">
        <v>1</v>
      </c>
      <c r="M32">
        <f t="shared" si="1"/>
        <v>0</v>
      </c>
      <c r="N32">
        <f t="shared" si="2"/>
        <v>1</v>
      </c>
      <c r="O32">
        <f t="shared" si="3"/>
        <v>0</v>
      </c>
      <c r="P32">
        <f t="shared" si="4"/>
        <v>1</v>
      </c>
      <c r="Q32">
        <f t="shared" si="5"/>
        <v>1</v>
      </c>
      <c r="R32">
        <f t="shared" si="6"/>
        <v>1</v>
      </c>
      <c r="S32">
        <f t="shared" si="7"/>
        <v>0</v>
      </c>
      <c r="T32">
        <f t="shared" si="8"/>
        <v>0</v>
      </c>
      <c r="U32">
        <f t="shared" si="9"/>
        <v>0</v>
      </c>
      <c r="V32">
        <f t="shared" si="10"/>
        <v>0</v>
      </c>
    </row>
    <row r="33" spans="1:22">
      <c r="A33">
        <v>63</v>
      </c>
      <c r="B33" s="14" t="s">
        <v>12</v>
      </c>
      <c r="E33" s="5">
        <v>4</v>
      </c>
      <c r="F33" s="5">
        <v>4</v>
      </c>
      <c r="G33" s="5">
        <v>3</v>
      </c>
      <c r="J33" s="5">
        <v>4</v>
      </c>
      <c r="K33" s="5">
        <v>1</v>
      </c>
      <c r="L33" s="5">
        <v>3</v>
      </c>
      <c r="M33">
        <f t="shared" si="1"/>
        <v>0</v>
      </c>
      <c r="N33">
        <f t="shared" si="2"/>
        <v>0</v>
      </c>
      <c r="O33">
        <f t="shared" si="3"/>
        <v>1</v>
      </c>
      <c r="P33">
        <f t="shared" si="4"/>
        <v>1</v>
      </c>
      <c r="Q33">
        <f t="shared" si="5"/>
        <v>0</v>
      </c>
      <c r="R33">
        <f t="shared" si="6"/>
        <v>0</v>
      </c>
      <c r="S33">
        <f t="shared" si="7"/>
        <v>0</v>
      </c>
      <c r="T33">
        <f t="shared" si="8"/>
        <v>1</v>
      </c>
      <c r="U33">
        <f t="shared" si="9"/>
        <v>0</v>
      </c>
      <c r="V33">
        <f t="shared" si="10"/>
        <v>0</v>
      </c>
    </row>
    <row r="34" spans="1:22">
      <c r="A34">
        <v>64</v>
      </c>
      <c r="B34" s="14" t="s">
        <v>12</v>
      </c>
      <c r="C34" s="4">
        <v>4</v>
      </c>
      <c r="F34" s="5">
        <v>5</v>
      </c>
      <c r="G34" s="5">
        <v>5</v>
      </c>
      <c r="J34" s="5">
        <v>5</v>
      </c>
      <c r="K34" s="5">
        <v>5</v>
      </c>
      <c r="L34" s="5">
        <v>5</v>
      </c>
      <c r="M34">
        <f t="shared" si="1"/>
        <v>1</v>
      </c>
      <c r="N34">
        <f t="shared" si="2"/>
        <v>0</v>
      </c>
      <c r="O34">
        <f t="shared" si="3"/>
        <v>0</v>
      </c>
      <c r="P34">
        <f t="shared" si="4"/>
        <v>1</v>
      </c>
      <c r="Q34">
        <f t="shared" si="5"/>
        <v>1</v>
      </c>
      <c r="R34">
        <f t="shared" si="6"/>
        <v>0</v>
      </c>
      <c r="S34">
        <f t="shared" si="7"/>
        <v>0</v>
      </c>
      <c r="T34">
        <f t="shared" si="8"/>
        <v>1</v>
      </c>
      <c r="U34">
        <f t="shared" si="9"/>
        <v>1</v>
      </c>
      <c r="V34">
        <f t="shared" si="10"/>
        <v>1</v>
      </c>
    </row>
    <row r="35" spans="1:22">
      <c r="A35">
        <v>65</v>
      </c>
      <c r="B35" s="14" t="s">
        <v>12</v>
      </c>
      <c r="C35" s="4">
        <v>5</v>
      </c>
      <c r="E35" s="5">
        <v>5</v>
      </c>
      <c r="F35" s="5">
        <v>5</v>
      </c>
      <c r="G35" s="5">
        <v>5</v>
      </c>
      <c r="J35" s="5">
        <v>5</v>
      </c>
      <c r="L35" s="5">
        <v>5</v>
      </c>
      <c r="M35">
        <f t="shared" si="1"/>
        <v>1</v>
      </c>
      <c r="N35">
        <f t="shared" si="2"/>
        <v>0</v>
      </c>
      <c r="O35">
        <f t="shared" si="3"/>
        <v>1</v>
      </c>
      <c r="P35">
        <f t="shared" si="4"/>
        <v>1</v>
      </c>
      <c r="Q35">
        <f t="shared" si="5"/>
        <v>1</v>
      </c>
      <c r="R35">
        <f t="shared" si="6"/>
        <v>0</v>
      </c>
      <c r="S35">
        <f t="shared" si="7"/>
        <v>0</v>
      </c>
      <c r="T35">
        <f t="shared" si="8"/>
        <v>1</v>
      </c>
      <c r="U35">
        <f t="shared" si="9"/>
        <v>0</v>
      </c>
      <c r="V35">
        <f t="shared" si="10"/>
        <v>1</v>
      </c>
    </row>
    <row r="36" spans="1:22">
      <c r="A36">
        <v>66</v>
      </c>
      <c r="B36" s="14" t="s">
        <v>12</v>
      </c>
      <c r="C36" s="4">
        <v>5</v>
      </c>
      <c r="D36" s="5">
        <v>5</v>
      </c>
      <c r="E36" s="5">
        <v>5</v>
      </c>
      <c r="G36" s="5">
        <v>5</v>
      </c>
      <c r="I36" s="5">
        <v>5</v>
      </c>
      <c r="K36" s="5">
        <v>5</v>
      </c>
      <c r="M36">
        <f t="shared" si="1"/>
        <v>1</v>
      </c>
      <c r="N36">
        <f t="shared" si="2"/>
        <v>1</v>
      </c>
      <c r="O36">
        <f t="shared" si="3"/>
        <v>1</v>
      </c>
      <c r="P36">
        <f t="shared" si="4"/>
        <v>0</v>
      </c>
      <c r="Q36">
        <f t="shared" si="5"/>
        <v>1</v>
      </c>
      <c r="R36">
        <f t="shared" si="6"/>
        <v>0</v>
      </c>
      <c r="S36">
        <f t="shared" si="7"/>
        <v>1</v>
      </c>
      <c r="T36">
        <f t="shared" si="8"/>
        <v>0</v>
      </c>
      <c r="U36">
        <f t="shared" si="9"/>
        <v>1</v>
      </c>
      <c r="V36">
        <f t="shared" si="10"/>
        <v>0</v>
      </c>
    </row>
    <row r="37" spans="1:22">
      <c r="A37">
        <v>69</v>
      </c>
      <c r="B37" s="14" t="s">
        <v>12</v>
      </c>
      <c r="C37" s="4">
        <v>5</v>
      </c>
      <c r="D37" s="5">
        <v>5</v>
      </c>
      <c r="E37" s="5">
        <v>5</v>
      </c>
      <c r="F37" s="5">
        <v>5</v>
      </c>
      <c r="J37" s="5">
        <v>5</v>
      </c>
      <c r="K37" s="5">
        <v>4</v>
      </c>
      <c r="M37">
        <f t="shared" si="1"/>
        <v>1</v>
      </c>
      <c r="N37">
        <f t="shared" si="2"/>
        <v>1</v>
      </c>
      <c r="O37">
        <f t="shared" si="3"/>
        <v>1</v>
      </c>
      <c r="P37">
        <f t="shared" si="4"/>
        <v>1</v>
      </c>
      <c r="Q37">
        <f t="shared" si="5"/>
        <v>0</v>
      </c>
      <c r="R37">
        <f t="shared" si="6"/>
        <v>0</v>
      </c>
      <c r="S37">
        <f t="shared" si="7"/>
        <v>0</v>
      </c>
      <c r="T37">
        <f t="shared" si="8"/>
        <v>1</v>
      </c>
      <c r="U37">
        <f t="shared" si="9"/>
        <v>1</v>
      </c>
      <c r="V37">
        <f t="shared" si="10"/>
        <v>0</v>
      </c>
    </row>
    <row r="38" spans="1:22">
      <c r="A38">
        <v>70</v>
      </c>
      <c r="B38" s="14" t="s">
        <v>12</v>
      </c>
      <c r="D38" s="5">
        <v>4</v>
      </c>
      <c r="H38" s="5">
        <v>5</v>
      </c>
      <c r="I38" s="5">
        <v>2</v>
      </c>
      <c r="J38" s="5">
        <v>4</v>
      </c>
      <c r="K38" s="5">
        <v>1</v>
      </c>
      <c r="L38" s="5">
        <v>5</v>
      </c>
      <c r="M38">
        <f t="shared" si="1"/>
        <v>0</v>
      </c>
      <c r="N38">
        <f t="shared" si="2"/>
        <v>1</v>
      </c>
      <c r="O38">
        <f t="shared" si="3"/>
        <v>0</v>
      </c>
      <c r="P38">
        <f t="shared" si="4"/>
        <v>0</v>
      </c>
      <c r="Q38">
        <f t="shared" si="5"/>
        <v>0</v>
      </c>
      <c r="R38">
        <f t="shared" si="6"/>
        <v>1</v>
      </c>
      <c r="S38">
        <f t="shared" si="7"/>
        <v>0</v>
      </c>
      <c r="T38">
        <f t="shared" si="8"/>
        <v>1</v>
      </c>
      <c r="U38">
        <f t="shared" si="9"/>
        <v>0</v>
      </c>
      <c r="V38">
        <f t="shared" si="10"/>
        <v>1</v>
      </c>
    </row>
    <row r="39" spans="1:22">
      <c r="A39">
        <v>73</v>
      </c>
      <c r="B39" s="14" t="s">
        <v>12</v>
      </c>
      <c r="C39" s="4">
        <v>5</v>
      </c>
      <c r="E39" s="5">
        <v>4</v>
      </c>
      <c r="G39" s="5">
        <v>4</v>
      </c>
      <c r="H39" s="5">
        <v>3</v>
      </c>
      <c r="I39" s="5">
        <v>3</v>
      </c>
      <c r="L39" s="5">
        <v>4</v>
      </c>
      <c r="M39">
        <f t="shared" si="1"/>
        <v>1</v>
      </c>
      <c r="N39">
        <f t="shared" si="2"/>
        <v>0</v>
      </c>
      <c r="O39">
        <f t="shared" si="3"/>
        <v>1</v>
      </c>
      <c r="P39">
        <f t="shared" si="4"/>
        <v>0</v>
      </c>
      <c r="Q39">
        <f t="shared" si="5"/>
        <v>1</v>
      </c>
      <c r="R39">
        <f t="shared" si="6"/>
        <v>0</v>
      </c>
      <c r="S39">
        <f t="shared" si="7"/>
        <v>0</v>
      </c>
      <c r="T39">
        <f t="shared" si="8"/>
        <v>0</v>
      </c>
      <c r="U39">
        <f t="shared" si="9"/>
        <v>0</v>
      </c>
      <c r="V39">
        <f t="shared" si="10"/>
        <v>1</v>
      </c>
    </row>
    <row r="40" spans="1:22">
      <c r="A40">
        <v>74</v>
      </c>
      <c r="B40" s="14" t="s">
        <v>12</v>
      </c>
      <c r="C40" s="4">
        <v>2</v>
      </c>
      <c r="F40" s="5">
        <v>5</v>
      </c>
      <c r="G40" s="5">
        <v>5</v>
      </c>
      <c r="H40" s="5">
        <v>5</v>
      </c>
      <c r="J40" s="5">
        <v>5</v>
      </c>
      <c r="K40" s="5">
        <v>1</v>
      </c>
      <c r="M40">
        <f t="shared" si="1"/>
        <v>0</v>
      </c>
      <c r="N40">
        <f t="shared" si="2"/>
        <v>0</v>
      </c>
      <c r="O40">
        <f t="shared" si="3"/>
        <v>0</v>
      </c>
      <c r="P40">
        <f t="shared" si="4"/>
        <v>1</v>
      </c>
      <c r="Q40">
        <f t="shared" si="5"/>
        <v>1</v>
      </c>
      <c r="R40">
        <f t="shared" si="6"/>
        <v>1</v>
      </c>
      <c r="S40">
        <f t="shared" si="7"/>
        <v>0</v>
      </c>
      <c r="T40">
        <f t="shared" si="8"/>
        <v>1</v>
      </c>
      <c r="U40">
        <f t="shared" si="9"/>
        <v>0</v>
      </c>
      <c r="V40">
        <f t="shared" si="10"/>
        <v>0</v>
      </c>
    </row>
    <row r="41" spans="1:22">
      <c r="A41">
        <v>76</v>
      </c>
      <c r="B41" s="14" t="s">
        <v>12</v>
      </c>
      <c r="C41" s="4">
        <v>2</v>
      </c>
      <c r="D41" s="5">
        <v>2</v>
      </c>
      <c r="G41" s="5">
        <v>2</v>
      </c>
      <c r="I41" s="5">
        <v>1</v>
      </c>
      <c r="J41" s="5">
        <v>1</v>
      </c>
      <c r="M41">
        <f t="shared" si="1"/>
        <v>0</v>
      </c>
      <c r="N41">
        <f t="shared" si="2"/>
        <v>0</v>
      </c>
      <c r="O41">
        <f t="shared" si="3"/>
        <v>0</v>
      </c>
      <c r="P41">
        <f t="shared" si="4"/>
        <v>0</v>
      </c>
      <c r="Q41">
        <f t="shared" si="5"/>
        <v>0</v>
      </c>
      <c r="R41">
        <f t="shared" si="6"/>
        <v>0</v>
      </c>
      <c r="S41">
        <f t="shared" si="7"/>
        <v>0</v>
      </c>
      <c r="T41">
        <f t="shared" si="8"/>
        <v>0</v>
      </c>
      <c r="U41">
        <f t="shared" si="9"/>
        <v>0</v>
      </c>
      <c r="V41">
        <f t="shared" si="10"/>
        <v>0</v>
      </c>
    </row>
    <row r="42" spans="1:22">
      <c r="A42">
        <v>78</v>
      </c>
      <c r="B42" s="14" t="s">
        <v>12</v>
      </c>
      <c r="C42" s="4">
        <v>5</v>
      </c>
      <c r="E42" s="5">
        <v>5</v>
      </c>
      <c r="G42" s="5">
        <v>5</v>
      </c>
      <c r="I42" s="5">
        <v>5</v>
      </c>
      <c r="J42" s="5">
        <v>5</v>
      </c>
      <c r="L42" s="5">
        <v>5</v>
      </c>
      <c r="M42">
        <f t="shared" si="1"/>
        <v>1</v>
      </c>
      <c r="N42">
        <f t="shared" si="2"/>
        <v>0</v>
      </c>
      <c r="O42">
        <f t="shared" si="3"/>
        <v>1</v>
      </c>
      <c r="P42">
        <f t="shared" si="4"/>
        <v>0</v>
      </c>
      <c r="Q42">
        <f t="shared" si="5"/>
        <v>1</v>
      </c>
      <c r="R42">
        <f t="shared" si="6"/>
        <v>0</v>
      </c>
      <c r="S42">
        <f t="shared" si="7"/>
        <v>1</v>
      </c>
      <c r="T42">
        <f t="shared" si="8"/>
        <v>1</v>
      </c>
      <c r="U42">
        <f t="shared" si="9"/>
        <v>0</v>
      </c>
      <c r="V42">
        <f t="shared" si="10"/>
        <v>1</v>
      </c>
    </row>
    <row r="43" spans="1:22">
      <c r="A43">
        <v>79</v>
      </c>
      <c r="B43" s="14" t="s">
        <v>12</v>
      </c>
      <c r="C43" s="4">
        <v>5</v>
      </c>
      <c r="F43" s="5">
        <v>5</v>
      </c>
      <c r="G43" s="5">
        <v>4</v>
      </c>
      <c r="H43" s="5">
        <v>5</v>
      </c>
      <c r="J43" s="5">
        <v>5</v>
      </c>
      <c r="L43" s="5">
        <v>5</v>
      </c>
      <c r="M43">
        <f t="shared" si="1"/>
        <v>1</v>
      </c>
      <c r="N43">
        <f t="shared" si="2"/>
        <v>0</v>
      </c>
      <c r="O43">
        <f t="shared" si="3"/>
        <v>0</v>
      </c>
      <c r="P43">
        <f t="shared" si="4"/>
        <v>1</v>
      </c>
      <c r="Q43">
        <f t="shared" si="5"/>
        <v>1</v>
      </c>
      <c r="R43">
        <f t="shared" si="6"/>
        <v>1</v>
      </c>
      <c r="S43">
        <f t="shared" si="7"/>
        <v>0</v>
      </c>
      <c r="T43">
        <f t="shared" si="8"/>
        <v>1</v>
      </c>
      <c r="U43">
        <f t="shared" si="9"/>
        <v>0</v>
      </c>
      <c r="V43">
        <f t="shared" si="10"/>
        <v>1</v>
      </c>
    </row>
    <row r="44" spans="1:22">
      <c r="A44">
        <v>81</v>
      </c>
      <c r="B44" s="14" t="s">
        <v>12</v>
      </c>
      <c r="D44" s="5">
        <v>5</v>
      </c>
      <c r="F44" s="5">
        <v>5</v>
      </c>
      <c r="G44" s="5">
        <v>4</v>
      </c>
      <c r="I44" s="5">
        <v>5</v>
      </c>
      <c r="K44" s="5">
        <v>2</v>
      </c>
      <c r="L44" s="5">
        <v>5</v>
      </c>
      <c r="M44">
        <f t="shared" si="1"/>
        <v>0</v>
      </c>
      <c r="N44">
        <f t="shared" si="2"/>
        <v>1</v>
      </c>
      <c r="O44">
        <f t="shared" si="3"/>
        <v>0</v>
      </c>
      <c r="P44">
        <f t="shared" si="4"/>
        <v>1</v>
      </c>
      <c r="Q44">
        <f t="shared" si="5"/>
        <v>1</v>
      </c>
      <c r="R44">
        <f t="shared" si="6"/>
        <v>0</v>
      </c>
      <c r="S44">
        <f t="shared" si="7"/>
        <v>1</v>
      </c>
      <c r="T44">
        <f t="shared" si="8"/>
        <v>0</v>
      </c>
      <c r="U44">
        <f t="shared" si="9"/>
        <v>0</v>
      </c>
      <c r="V44">
        <f t="shared" si="10"/>
        <v>1</v>
      </c>
    </row>
    <row r="45" spans="1:22">
      <c r="A45">
        <v>82</v>
      </c>
      <c r="B45" s="14" t="s">
        <v>12</v>
      </c>
      <c r="D45" s="5">
        <v>4</v>
      </c>
      <c r="F45" s="5">
        <v>4</v>
      </c>
      <c r="G45" s="5">
        <v>3</v>
      </c>
      <c r="H45" s="5">
        <v>5</v>
      </c>
      <c r="I45" s="5">
        <v>1</v>
      </c>
      <c r="L45" s="5">
        <v>2</v>
      </c>
      <c r="M45">
        <f t="shared" si="1"/>
        <v>0</v>
      </c>
      <c r="N45">
        <f t="shared" si="2"/>
        <v>1</v>
      </c>
      <c r="O45">
        <f t="shared" si="3"/>
        <v>0</v>
      </c>
      <c r="P45">
        <f t="shared" si="4"/>
        <v>1</v>
      </c>
      <c r="Q45">
        <f t="shared" si="5"/>
        <v>0</v>
      </c>
      <c r="R45">
        <f t="shared" si="6"/>
        <v>1</v>
      </c>
      <c r="S45">
        <f t="shared" si="7"/>
        <v>0</v>
      </c>
      <c r="T45">
        <f t="shared" si="8"/>
        <v>0</v>
      </c>
      <c r="U45">
        <f t="shared" si="9"/>
        <v>0</v>
      </c>
      <c r="V45">
        <f t="shared" si="10"/>
        <v>0</v>
      </c>
    </row>
    <row r="46" spans="1:22">
      <c r="A46">
        <v>83</v>
      </c>
      <c r="B46" s="14" t="s">
        <v>12</v>
      </c>
      <c r="C46" s="4">
        <v>5</v>
      </c>
      <c r="E46" s="5">
        <v>5</v>
      </c>
      <c r="G46" s="5">
        <v>5</v>
      </c>
      <c r="H46" s="5">
        <v>5</v>
      </c>
      <c r="J46" s="5">
        <v>5</v>
      </c>
      <c r="K46" s="5">
        <v>2</v>
      </c>
      <c r="M46">
        <f t="shared" si="1"/>
        <v>1</v>
      </c>
      <c r="N46">
        <f t="shared" si="2"/>
        <v>0</v>
      </c>
      <c r="O46">
        <f t="shared" si="3"/>
        <v>1</v>
      </c>
      <c r="P46">
        <f t="shared" si="4"/>
        <v>0</v>
      </c>
      <c r="Q46">
        <f t="shared" si="5"/>
        <v>1</v>
      </c>
      <c r="R46">
        <f t="shared" si="6"/>
        <v>1</v>
      </c>
      <c r="S46">
        <f t="shared" si="7"/>
        <v>0</v>
      </c>
      <c r="T46">
        <f t="shared" si="8"/>
        <v>1</v>
      </c>
      <c r="U46">
        <f t="shared" si="9"/>
        <v>0</v>
      </c>
      <c r="V46">
        <f t="shared" si="10"/>
        <v>0</v>
      </c>
    </row>
    <row r="47" spans="1:22">
      <c r="C47" s="4"/>
    </row>
    <row r="48" spans="1:22">
      <c r="B48" s="69" t="s">
        <v>51</v>
      </c>
      <c r="C48" s="68">
        <f>AVERAGE(C2:C46)</f>
        <v>4.2</v>
      </c>
      <c r="D48" s="68">
        <f t="shared" ref="D48:K48" si="11">AVERAGE(D2:D46)</f>
        <v>4.5999999999999996</v>
      </c>
      <c r="E48" s="68">
        <f t="shared" si="11"/>
        <v>4.4333333333333336</v>
      </c>
      <c r="F48" s="68">
        <f t="shared" si="11"/>
        <v>4.387096774193548</v>
      </c>
      <c r="G48" s="68">
        <f t="shared" si="11"/>
        <v>4.2333333333333334</v>
      </c>
      <c r="H48" s="68">
        <f t="shared" si="11"/>
        <v>4.3</v>
      </c>
      <c r="I48" s="68">
        <f t="shared" si="11"/>
        <v>3.72</v>
      </c>
      <c r="J48" s="68">
        <f t="shared" si="11"/>
        <v>4.2068965517241379</v>
      </c>
      <c r="K48" s="68">
        <f t="shared" si="11"/>
        <v>1.896551724137931</v>
      </c>
      <c r="L48" s="68">
        <f>AVERAGE(L2:L46)</f>
        <v>4.125</v>
      </c>
      <c r="M48" s="61">
        <f t="shared" ref="M48:V48" si="12">AVERAGE(M2:M46)</f>
        <v>0.44444444444444442</v>
      </c>
      <c r="N48" s="61">
        <f t="shared" si="12"/>
        <v>0.48888888888888887</v>
      </c>
      <c r="O48" s="61">
        <f t="shared" si="12"/>
        <v>0.57777777777777772</v>
      </c>
      <c r="P48" s="61">
        <f t="shared" si="12"/>
        <v>0.6</v>
      </c>
      <c r="Q48" s="61">
        <f t="shared" si="12"/>
        <v>0.51111111111111107</v>
      </c>
      <c r="R48" s="61">
        <f t="shared" si="12"/>
        <v>0.33333333333333331</v>
      </c>
      <c r="S48" s="61">
        <f t="shared" si="12"/>
        <v>0.33333333333333331</v>
      </c>
      <c r="T48" s="61">
        <f t="shared" si="12"/>
        <v>0.55555555555555558</v>
      </c>
      <c r="U48" s="61">
        <f t="shared" si="12"/>
        <v>0.1111111111111111</v>
      </c>
      <c r="V48" s="61">
        <f t="shared" si="12"/>
        <v>0.4</v>
      </c>
    </row>
    <row r="49" spans="1:25">
      <c r="C49" s="9"/>
      <c r="D49" s="7"/>
      <c r="Y49" s="21"/>
    </row>
    <row r="51" spans="1:25">
      <c r="A51">
        <v>2</v>
      </c>
      <c r="B51" s="14" t="s">
        <v>13</v>
      </c>
      <c r="C51" s="4">
        <v>1</v>
      </c>
      <c r="E51" s="5">
        <v>3</v>
      </c>
      <c r="F51" s="5">
        <v>1</v>
      </c>
      <c r="I51" s="5">
        <v>3</v>
      </c>
      <c r="J51" s="5">
        <v>1</v>
      </c>
      <c r="K51" s="5">
        <v>4</v>
      </c>
      <c r="M51">
        <f>IF(C51&gt;3,1,0)</f>
        <v>0</v>
      </c>
      <c r="N51">
        <f t="shared" ref="N51:V66" si="13">IF(D51&gt;3,1,0)</f>
        <v>0</v>
      </c>
      <c r="O51">
        <f t="shared" si="13"/>
        <v>0</v>
      </c>
      <c r="P51">
        <f t="shared" si="13"/>
        <v>0</v>
      </c>
      <c r="Q51">
        <f t="shared" si="13"/>
        <v>0</v>
      </c>
      <c r="R51">
        <f t="shared" si="13"/>
        <v>0</v>
      </c>
      <c r="S51">
        <f t="shared" si="13"/>
        <v>0</v>
      </c>
      <c r="T51">
        <f t="shared" si="13"/>
        <v>0</v>
      </c>
      <c r="U51">
        <f t="shared" si="13"/>
        <v>1</v>
      </c>
      <c r="V51">
        <f t="shared" si="13"/>
        <v>0</v>
      </c>
    </row>
    <row r="52" spans="1:25">
      <c r="A52">
        <v>4</v>
      </c>
      <c r="B52" s="14" t="s">
        <v>13</v>
      </c>
      <c r="C52" s="4">
        <v>2</v>
      </c>
      <c r="E52" s="5">
        <v>3</v>
      </c>
      <c r="I52" s="5">
        <v>4</v>
      </c>
      <c r="J52" s="5">
        <v>3</v>
      </c>
      <c r="K52" s="5">
        <v>4</v>
      </c>
      <c r="L52" s="5">
        <v>2</v>
      </c>
      <c r="M52">
        <f t="shared" ref="M52:M89" si="14">IF(C52&gt;3,1,0)</f>
        <v>0</v>
      </c>
      <c r="N52">
        <f t="shared" si="13"/>
        <v>0</v>
      </c>
      <c r="O52">
        <f t="shared" si="13"/>
        <v>0</v>
      </c>
      <c r="P52">
        <f t="shared" si="13"/>
        <v>0</v>
      </c>
      <c r="Q52">
        <f t="shared" si="13"/>
        <v>0</v>
      </c>
      <c r="R52">
        <f t="shared" si="13"/>
        <v>0</v>
      </c>
      <c r="S52">
        <f t="shared" si="13"/>
        <v>1</v>
      </c>
      <c r="T52">
        <f t="shared" si="13"/>
        <v>0</v>
      </c>
      <c r="U52">
        <f t="shared" si="13"/>
        <v>1</v>
      </c>
      <c r="V52">
        <f t="shared" si="13"/>
        <v>0</v>
      </c>
    </row>
    <row r="53" spans="1:25">
      <c r="A53">
        <v>5</v>
      </c>
      <c r="B53" s="14" t="s">
        <v>13</v>
      </c>
      <c r="C53" s="4">
        <v>1</v>
      </c>
      <c r="D53" s="5">
        <v>1</v>
      </c>
      <c r="F53" s="5">
        <v>1</v>
      </c>
      <c r="G53" s="5">
        <v>1</v>
      </c>
      <c r="I53" s="5">
        <v>1</v>
      </c>
      <c r="L53" s="5">
        <v>1</v>
      </c>
      <c r="M53">
        <f t="shared" si="14"/>
        <v>0</v>
      </c>
      <c r="N53">
        <f t="shared" si="13"/>
        <v>0</v>
      </c>
      <c r="O53">
        <f t="shared" si="13"/>
        <v>0</v>
      </c>
      <c r="P53">
        <f t="shared" si="13"/>
        <v>0</v>
      </c>
      <c r="Q53">
        <f t="shared" si="13"/>
        <v>0</v>
      </c>
      <c r="R53">
        <f t="shared" si="13"/>
        <v>0</v>
      </c>
      <c r="S53">
        <f t="shared" si="13"/>
        <v>0</v>
      </c>
      <c r="T53">
        <f t="shared" si="13"/>
        <v>0</v>
      </c>
      <c r="U53">
        <f t="shared" si="13"/>
        <v>0</v>
      </c>
      <c r="V53">
        <f t="shared" si="13"/>
        <v>0</v>
      </c>
    </row>
    <row r="54" spans="1:25">
      <c r="A54">
        <v>6</v>
      </c>
      <c r="B54" s="14" t="s">
        <v>13</v>
      </c>
      <c r="D54" s="5">
        <v>5</v>
      </c>
      <c r="G54" s="5">
        <v>5</v>
      </c>
      <c r="I54" s="5">
        <v>5</v>
      </c>
      <c r="J54" s="5">
        <v>4</v>
      </c>
      <c r="K54" s="5">
        <v>5</v>
      </c>
      <c r="L54" s="5">
        <v>1</v>
      </c>
      <c r="M54">
        <f t="shared" si="14"/>
        <v>0</v>
      </c>
      <c r="N54">
        <f t="shared" si="13"/>
        <v>1</v>
      </c>
      <c r="O54">
        <f t="shared" si="13"/>
        <v>0</v>
      </c>
      <c r="P54">
        <f t="shared" si="13"/>
        <v>0</v>
      </c>
      <c r="Q54">
        <f t="shared" si="13"/>
        <v>1</v>
      </c>
      <c r="R54">
        <f t="shared" si="13"/>
        <v>0</v>
      </c>
      <c r="S54">
        <f t="shared" si="13"/>
        <v>1</v>
      </c>
      <c r="T54">
        <f t="shared" si="13"/>
        <v>1</v>
      </c>
      <c r="U54">
        <f t="shared" si="13"/>
        <v>1</v>
      </c>
      <c r="V54">
        <f t="shared" si="13"/>
        <v>0</v>
      </c>
    </row>
    <row r="55" spans="1:25">
      <c r="A55">
        <v>8</v>
      </c>
      <c r="B55" s="14" t="s">
        <v>13</v>
      </c>
      <c r="C55" s="4">
        <v>5</v>
      </c>
      <c r="E55" s="5">
        <v>4</v>
      </c>
      <c r="G55" s="5">
        <v>5</v>
      </c>
      <c r="I55" s="5">
        <v>5</v>
      </c>
      <c r="J55" s="5">
        <v>4</v>
      </c>
      <c r="M55">
        <f t="shared" si="14"/>
        <v>1</v>
      </c>
      <c r="N55">
        <f t="shared" si="13"/>
        <v>0</v>
      </c>
      <c r="O55">
        <f t="shared" si="13"/>
        <v>1</v>
      </c>
      <c r="P55">
        <f t="shared" si="13"/>
        <v>0</v>
      </c>
      <c r="Q55">
        <f t="shared" si="13"/>
        <v>1</v>
      </c>
      <c r="R55">
        <f t="shared" si="13"/>
        <v>0</v>
      </c>
      <c r="S55">
        <f t="shared" si="13"/>
        <v>1</v>
      </c>
      <c r="T55">
        <f t="shared" si="13"/>
        <v>1</v>
      </c>
      <c r="U55">
        <f t="shared" si="13"/>
        <v>0</v>
      </c>
      <c r="V55">
        <f t="shared" si="13"/>
        <v>0</v>
      </c>
    </row>
    <row r="56" spans="1:25">
      <c r="A56">
        <v>12</v>
      </c>
      <c r="B56" s="14" t="s">
        <v>13</v>
      </c>
      <c r="E56" s="5">
        <v>5</v>
      </c>
      <c r="F56" s="5">
        <v>2</v>
      </c>
      <c r="G56" s="5">
        <v>3</v>
      </c>
      <c r="I56" s="5">
        <v>5</v>
      </c>
      <c r="J56" s="5">
        <v>4</v>
      </c>
      <c r="L56" s="5">
        <v>1</v>
      </c>
      <c r="M56">
        <f t="shared" si="14"/>
        <v>0</v>
      </c>
      <c r="N56">
        <f t="shared" si="13"/>
        <v>0</v>
      </c>
      <c r="O56">
        <f t="shared" si="13"/>
        <v>1</v>
      </c>
      <c r="P56">
        <f t="shared" si="13"/>
        <v>0</v>
      </c>
      <c r="Q56">
        <f t="shared" si="13"/>
        <v>0</v>
      </c>
      <c r="R56">
        <f t="shared" si="13"/>
        <v>0</v>
      </c>
      <c r="S56">
        <f t="shared" si="13"/>
        <v>1</v>
      </c>
      <c r="T56">
        <f t="shared" si="13"/>
        <v>1</v>
      </c>
      <c r="U56">
        <f t="shared" si="13"/>
        <v>0</v>
      </c>
      <c r="V56">
        <f t="shared" si="13"/>
        <v>0</v>
      </c>
    </row>
    <row r="57" spans="1:25">
      <c r="A57">
        <v>13</v>
      </c>
      <c r="B57" s="14" t="s">
        <v>13</v>
      </c>
      <c r="D57" s="5">
        <v>1</v>
      </c>
      <c r="E57" s="5">
        <v>1</v>
      </c>
      <c r="F57" s="5">
        <v>1</v>
      </c>
      <c r="G57" s="5">
        <v>5</v>
      </c>
      <c r="H57" s="5">
        <v>1</v>
      </c>
      <c r="J57" s="5">
        <v>1</v>
      </c>
      <c r="M57">
        <f t="shared" si="14"/>
        <v>0</v>
      </c>
      <c r="N57">
        <f t="shared" si="13"/>
        <v>0</v>
      </c>
      <c r="O57">
        <f t="shared" si="13"/>
        <v>0</v>
      </c>
      <c r="P57">
        <f t="shared" si="13"/>
        <v>0</v>
      </c>
      <c r="Q57">
        <f t="shared" si="13"/>
        <v>1</v>
      </c>
      <c r="R57">
        <f t="shared" si="13"/>
        <v>0</v>
      </c>
      <c r="S57">
        <f t="shared" si="13"/>
        <v>0</v>
      </c>
      <c r="T57">
        <f t="shared" si="13"/>
        <v>0</v>
      </c>
      <c r="U57">
        <f t="shared" si="13"/>
        <v>0</v>
      </c>
      <c r="V57">
        <f t="shared" si="13"/>
        <v>0</v>
      </c>
    </row>
    <row r="58" spans="1:25">
      <c r="A58">
        <v>14</v>
      </c>
      <c r="B58" s="14" t="s">
        <v>13</v>
      </c>
      <c r="E58" s="5">
        <v>4</v>
      </c>
      <c r="G58" s="5">
        <v>5</v>
      </c>
      <c r="H58" s="5">
        <v>5</v>
      </c>
      <c r="I58" s="5">
        <v>5</v>
      </c>
      <c r="K58" s="5">
        <v>5</v>
      </c>
      <c r="L58" s="5">
        <v>5</v>
      </c>
      <c r="M58">
        <f t="shared" si="14"/>
        <v>0</v>
      </c>
      <c r="N58">
        <f t="shared" si="13"/>
        <v>0</v>
      </c>
      <c r="O58">
        <f t="shared" si="13"/>
        <v>1</v>
      </c>
      <c r="P58">
        <f t="shared" si="13"/>
        <v>0</v>
      </c>
      <c r="Q58">
        <f t="shared" si="13"/>
        <v>1</v>
      </c>
      <c r="R58">
        <f t="shared" si="13"/>
        <v>1</v>
      </c>
      <c r="S58">
        <f t="shared" si="13"/>
        <v>1</v>
      </c>
      <c r="T58">
        <f t="shared" si="13"/>
        <v>0</v>
      </c>
      <c r="U58">
        <f t="shared" si="13"/>
        <v>1</v>
      </c>
      <c r="V58">
        <f t="shared" si="13"/>
        <v>1</v>
      </c>
    </row>
    <row r="59" spans="1:25">
      <c r="A59">
        <v>15</v>
      </c>
      <c r="B59" s="14" t="s">
        <v>13</v>
      </c>
      <c r="C59" s="4">
        <v>5</v>
      </c>
      <c r="D59" s="5">
        <v>5</v>
      </c>
      <c r="E59" s="5">
        <v>5</v>
      </c>
      <c r="F59" s="5">
        <v>3</v>
      </c>
      <c r="H59" s="5">
        <v>3</v>
      </c>
      <c r="I59" s="5">
        <v>2</v>
      </c>
      <c r="M59">
        <f t="shared" si="14"/>
        <v>1</v>
      </c>
      <c r="N59">
        <f t="shared" si="13"/>
        <v>1</v>
      </c>
      <c r="O59">
        <f t="shared" si="13"/>
        <v>1</v>
      </c>
      <c r="P59">
        <f t="shared" si="13"/>
        <v>0</v>
      </c>
      <c r="Q59">
        <f t="shared" si="13"/>
        <v>0</v>
      </c>
      <c r="R59">
        <f t="shared" si="13"/>
        <v>0</v>
      </c>
      <c r="S59">
        <f t="shared" si="13"/>
        <v>0</v>
      </c>
      <c r="T59">
        <f t="shared" si="13"/>
        <v>0</v>
      </c>
      <c r="U59">
        <f t="shared" si="13"/>
        <v>0</v>
      </c>
      <c r="V59">
        <f t="shared" si="13"/>
        <v>0</v>
      </c>
    </row>
    <row r="60" spans="1:25">
      <c r="A60">
        <v>18</v>
      </c>
      <c r="B60" s="14" t="s">
        <v>13</v>
      </c>
      <c r="D60" s="5">
        <v>4</v>
      </c>
      <c r="G60" s="5">
        <v>1</v>
      </c>
      <c r="H60" s="5">
        <v>5</v>
      </c>
      <c r="I60" s="5">
        <v>5</v>
      </c>
      <c r="J60" s="5">
        <v>5</v>
      </c>
      <c r="L60" s="5">
        <v>1</v>
      </c>
      <c r="M60">
        <f t="shared" si="14"/>
        <v>0</v>
      </c>
      <c r="N60">
        <f t="shared" si="13"/>
        <v>1</v>
      </c>
      <c r="O60">
        <f t="shared" si="13"/>
        <v>0</v>
      </c>
      <c r="P60">
        <f t="shared" si="13"/>
        <v>0</v>
      </c>
      <c r="Q60">
        <f t="shared" si="13"/>
        <v>0</v>
      </c>
      <c r="R60">
        <f t="shared" si="13"/>
        <v>1</v>
      </c>
      <c r="S60">
        <f t="shared" si="13"/>
        <v>1</v>
      </c>
      <c r="T60">
        <f t="shared" si="13"/>
        <v>1</v>
      </c>
      <c r="U60">
        <f t="shared" si="13"/>
        <v>0</v>
      </c>
      <c r="V60">
        <f t="shared" si="13"/>
        <v>0</v>
      </c>
    </row>
    <row r="61" spans="1:25">
      <c r="A61">
        <v>19</v>
      </c>
      <c r="B61" s="14" t="s">
        <v>13</v>
      </c>
      <c r="C61" s="4">
        <v>2</v>
      </c>
      <c r="E61" s="5">
        <v>5</v>
      </c>
      <c r="F61" s="5">
        <v>1</v>
      </c>
      <c r="H61" s="5">
        <v>5</v>
      </c>
      <c r="I61" s="5">
        <v>2</v>
      </c>
      <c r="K61" s="5">
        <v>4</v>
      </c>
      <c r="M61">
        <f t="shared" si="14"/>
        <v>0</v>
      </c>
      <c r="N61">
        <f t="shared" si="13"/>
        <v>0</v>
      </c>
      <c r="O61">
        <f t="shared" si="13"/>
        <v>1</v>
      </c>
      <c r="P61">
        <f t="shared" si="13"/>
        <v>0</v>
      </c>
      <c r="Q61">
        <f t="shared" si="13"/>
        <v>0</v>
      </c>
      <c r="R61">
        <f t="shared" si="13"/>
        <v>1</v>
      </c>
      <c r="S61">
        <f t="shared" si="13"/>
        <v>0</v>
      </c>
      <c r="T61">
        <f t="shared" si="13"/>
        <v>0</v>
      </c>
      <c r="U61">
        <f t="shared" si="13"/>
        <v>1</v>
      </c>
      <c r="V61">
        <f t="shared" si="13"/>
        <v>0</v>
      </c>
    </row>
    <row r="62" spans="1:25">
      <c r="A62">
        <v>20</v>
      </c>
      <c r="B62" s="14" t="s">
        <v>13</v>
      </c>
      <c r="D62" s="5">
        <v>5</v>
      </c>
      <c r="F62" s="5">
        <v>5</v>
      </c>
      <c r="G62" s="5">
        <v>5</v>
      </c>
      <c r="H62" s="5">
        <v>5</v>
      </c>
      <c r="K62" s="5">
        <v>5</v>
      </c>
      <c r="L62" s="5">
        <v>5</v>
      </c>
      <c r="M62">
        <f t="shared" si="14"/>
        <v>0</v>
      </c>
      <c r="N62">
        <f t="shared" si="13"/>
        <v>1</v>
      </c>
      <c r="O62">
        <f t="shared" si="13"/>
        <v>0</v>
      </c>
      <c r="P62">
        <f t="shared" si="13"/>
        <v>1</v>
      </c>
      <c r="Q62">
        <f t="shared" si="13"/>
        <v>1</v>
      </c>
      <c r="R62">
        <f t="shared" si="13"/>
        <v>1</v>
      </c>
      <c r="S62">
        <f t="shared" si="13"/>
        <v>0</v>
      </c>
      <c r="T62">
        <f t="shared" si="13"/>
        <v>0</v>
      </c>
      <c r="U62">
        <f t="shared" si="13"/>
        <v>1</v>
      </c>
      <c r="V62">
        <f t="shared" si="13"/>
        <v>1</v>
      </c>
    </row>
    <row r="63" spans="1:25">
      <c r="A63">
        <v>24</v>
      </c>
      <c r="B63" s="14" t="s">
        <v>13</v>
      </c>
      <c r="D63" s="5">
        <v>5</v>
      </c>
      <c r="E63" s="5">
        <v>4</v>
      </c>
      <c r="G63" s="5">
        <v>4</v>
      </c>
      <c r="H63" s="5">
        <v>5</v>
      </c>
      <c r="I63" s="5">
        <v>5</v>
      </c>
      <c r="L63" s="5">
        <v>2</v>
      </c>
      <c r="M63">
        <f t="shared" si="14"/>
        <v>0</v>
      </c>
      <c r="N63">
        <f t="shared" si="13"/>
        <v>1</v>
      </c>
      <c r="O63">
        <f t="shared" si="13"/>
        <v>1</v>
      </c>
      <c r="P63">
        <f t="shared" si="13"/>
        <v>0</v>
      </c>
      <c r="Q63">
        <f t="shared" si="13"/>
        <v>1</v>
      </c>
      <c r="R63">
        <f t="shared" si="13"/>
        <v>1</v>
      </c>
      <c r="S63">
        <f t="shared" si="13"/>
        <v>1</v>
      </c>
      <c r="T63">
        <f t="shared" si="13"/>
        <v>0</v>
      </c>
      <c r="U63">
        <f t="shared" si="13"/>
        <v>0</v>
      </c>
      <c r="V63">
        <f t="shared" si="13"/>
        <v>0</v>
      </c>
    </row>
    <row r="64" spans="1:25">
      <c r="A64">
        <v>26</v>
      </c>
      <c r="B64" s="14" t="s">
        <v>13</v>
      </c>
      <c r="F64" s="5">
        <v>3</v>
      </c>
      <c r="G64" s="5">
        <v>5</v>
      </c>
      <c r="H64" s="5">
        <v>3</v>
      </c>
      <c r="I64" s="5">
        <v>4</v>
      </c>
      <c r="J64" s="5">
        <v>4</v>
      </c>
      <c r="K64" s="5">
        <v>5</v>
      </c>
      <c r="M64">
        <f t="shared" si="14"/>
        <v>0</v>
      </c>
      <c r="N64">
        <f t="shared" si="13"/>
        <v>0</v>
      </c>
      <c r="O64">
        <f t="shared" si="13"/>
        <v>0</v>
      </c>
      <c r="P64">
        <f t="shared" si="13"/>
        <v>0</v>
      </c>
      <c r="Q64">
        <f t="shared" si="13"/>
        <v>1</v>
      </c>
      <c r="R64">
        <f t="shared" si="13"/>
        <v>0</v>
      </c>
      <c r="S64">
        <f t="shared" si="13"/>
        <v>1</v>
      </c>
      <c r="T64">
        <f t="shared" si="13"/>
        <v>1</v>
      </c>
      <c r="U64">
        <f t="shared" si="13"/>
        <v>1</v>
      </c>
      <c r="V64">
        <f t="shared" si="13"/>
        <v>0</v>
      </c>
    </row>
    <row r="65" spans="1:22">
      <c r="A65">
        <v>31</v>
      </c>
      <c r="B65" s="14" t="s">
        <v>13</v>
      </c>
      <c r="M65">
        <f t="shared" si="14"/>
        <v>0</v>
      </c>
      <c r="N65">
        <f t="shared" si="13"/>
        <v>0</v>
      </c>
      <c r="O65">
        <f t="shared" si="13"/>
        <v>0</v>
      </c>
      <c r="P65">
        <f t="shared" si="13"/>
        <v>0</v>
      </c>
      <c r="Q65">
        <f t="shared" si="13"/>
        <v>0</v>
      </c>
      <c r="R65">
        <f t="shared" si="13"/>
        <v>0</v>
      </c>
      <c r="S65">
        <f t="shared" si="13"/>
        <v>0</v>
      </c>
      <c r="T65">
        <f t="shared" si="13"/>
        <v>0</v>
      </c>
      <c r="U65">
        <f t="shared" si="13"/>
        <v>0</v>
      </c>
      <c r="V65">
        <f t="shared" si="13"/>
        <v>0</v>
      </c>
    </row>
    <row r="66" spans="1:22">
      <c r="A66">
        <v>35</v>
      </c>
      <c r="B66" s="14" t="s">
        <v>13</v>
      </c>
      <c r="F66" s="5">
        <v>3</v>
      </c>
      <c r="G66" s="5">
        <v>4</v>
      </c>
      <c r="I66" s="5">
        <v>5</v>
      </c>
      <c r="J66" s="5">
        <v>5</v>
      </c>
      <c r="K66" s="5">
        <v>5</v>
      </c>
      <c r="L66" s="5">
        <v>1</v>
      </c>
      <c r="M66">
        <f t="shared" si="14"/>
        <v>0</v>
      </c>
      <c r="N66">
        <f t="shared" si="13"/>
        <v>0</v>
      </c>
      <c r="O66">
        <f t="shared" si="13"/>
        <v>0</v>
      </c>
      <c r="P66">
        <f t="shared" si="13"/>
        <v>0</v>
      </c>
      <c r="Q66">
        <f t="shared" si="13"/>
        <v>1</v>
      </c>
      <c r="R66">
        <f t="shared" si="13"/>
        <v>0</v>
      </c>
      <c r="S66">
        <f t="shared" si="13"/>
        <v>1</v>
      </c>
      <c r="T66">
        <f t="shared" si="13"/>
        <v>1</v>
      </c>
      <c r="U66">
        <f t="shared" si="13"/>
        <v>1</v>
      </c>
      <c r="V66">
        <f t="shared" si="13"/>
        <v>0</v>
      </c>
    </row>
    <row r="67" spans="1:22">
      <c r="A67">
        <v>37</v>
      </c>
      <c r="B67" s="14" t="s">
        <v>13</v>
      </c>
      <c r="C67" s="4">
        <v>4</v>
      </c>
      <c r="E67" s="5">
        <v>3</v>
      </c>
      <c r="F67" s="5">
        <v>2</v>
      </c>
      <c r="J67" s="5">
        <v>3</v>
      </c>
      <c r="K67" s="5">
        <v>4</v>
      </c>
      <c r="L67" s="5">
        <v>1</v>
      </c>
      <c r="M67">
        <f t="shared" si="14"/>
        <v>1</v>
      </c>
      <c r="N67">
        <f t="shared" ref="N67:N89" si="15">IF(D67&gt;3,1,0)</f>
        <v>0</v>
      </c>
      <c r="O67">
        <f t="shared" ref="O67:O89" si="16">IF(E67&gt;3,1,0)</f>
        <v>0</v>
      </c>
      <c r="P67">
        <f t="shared" ref="P67:P89" si="17">IF(F67&gt;3,1,0)</f>
        <v>0</v>
      </c>
      <c r="Q67">
        <f t="shared" ref="Q67:Q89" si="18">IF(G67&gt;3,1,0)</f>
        <v>0</v>
      </c>
      <c r="R67">
        <f t="shared" ref="R67:R89" si="19">IF(H67&gt;3,1,0)</f>
        <v>0</v>
      </c>
      <c r="S67">
        <f t="shared" ref="S67:S89" si="20">IF(I67&gt;3,1,0)</f>
        <v>0</v>
      </c>
      <c r="T67">
        <f t="shared" ref="T67:T89" si="21">IF(J67&gt;3,1,0)</f>
        <v>0</v>
      </c>
      <c r="U67">
        <f t="shared" ref="U67:U89" si="22">IF(K67&gt;3,1,0)</f>
        <v>1</v>
      </c>
      <c r="V67">
        <f t="shared" ref="V67:V89" si="23">IF(L67&gt;3,1,0)</f>
        <v>0</v>
      </c>
    </row>
    <row r="68" spans="1:22">
      <c r="A68">
        <v>38</v>
      </c>
      <c r="B68" s="14" t="s">
        <v>13</v>
      </c>
      <c r="D68" s="5">
        <v>5</v>
      </c>
      <c r="E68" s="5">
        <v>5</v>
      </c>
      <c r="F68" s="5">
        <v>5</v>
      </c>
      <c r="H68" s="5">
        <v>5</v>
      </c>
      <c r="I68" s="5">
        <v>5</v>
      </c>
      <c r="J68" s="5">
        <v>4</v>
      </c>
      <c r="M68">
        <f t="shared" si="14"/>
        <v>0</v>
      </c>
      <c r="N68">
        <f t="shared" si="15"/>
        <v>1</v>
      </c>
      <c r="O68">
        <f t="shared" si="16"/>
        <v>1</v>
      </c>
      <c r="P68">
        <f t="shared" si="17"/>
        <v>1</v>
      </c>
      <c r="Q68">
        <f t="shared" si="18"/>
        <v>0</v>
      </c>
      <c r="R68">
        <f t="shared" si="19"/>
        <v>1</v>
      </c>
      <c r="S68">
        <f t="shared" si="20"/>
        <v>1</v>
      </c>
      <c r="T68">
        <f t="shared" si="21"/>
        <v>1</v>
      </c>
      <c r="U68">
        <f t="shared" si="22"/>
        <v>0</v>
      </c>
      <c r="V68">
        <f t="shared" si="23"/>
        <v>0</v>
      </c>
    </row>
    <row r="69" spans="1:22">
      <c r="A69">
        <v>40</v>
      </c>
      <c r="B69" s="14" t="s">
        <v>13</v>
      </c>
      <c r="C69" s="4">
        <v>1</v>
      </c>
      <c r="F69" s="5">
        <v>1</v>
      </c>
      <c r="G69" s="5">
        <v>5</v>
      </c>
      <c r="J69" s="5">
        <v>5</v>
      </c>
      <c r="K69" s="5">
        <v>5</v>
      </c>
      <c r="L69" s="5">
        <v>1</v>
      </c>
      <c r="M69">
        <f t="shared" si="14"/>
        <v>0</v>
      </c>
      <c r="N69">
        <f t="shared" si="15"/>
        <v>0</v>
      </c>
      <c r="O69">
        <f t="shared" si="16"/>
        <v>0</v>
      </c>
      <c r="P69">
        <f t="shared" si="17"/>
        <v>0</v>
      </c>
      <c r="Q69">
        <f t="shared" si="18"/>
        <v>1</v>
      </c>
      <c r="R69">
        <f t="shared" si="19"/>
        <v>0</v>
      </c>
      <c r="S69">
        <f t="shared" si="20"/>
        <v>0</v>
      </c>
      <c r="T69">
        <f t="shared" si="21"/>
        <v>1</v>
      </c>
      <c r="U69">
        <f t="shared" si="22"/>
        <v>1</v>
      </c>
      <c r="V69">
        <f t="shared" si="23"/>
        <v>0</v>
      </c>
    </row>
    <row r="70" spans="1:22">
      <c r="A70">
        <v>41</v>
      </c>
      <c r="B70" s="14" t="s">
        <v>13</v>
      </c>
      <c r="C70" s="4">
        <v>5</v>
      </c>
      <c r="D70" s="5">
        <v>5</v>
      </c>
      <c r="E70" s="5">
        <v>3</v>
      </c>
      <c r="F70" s="5">
        <v>4</v>
      </c>
      <c r="I70" s="5">
        <v>1</v>
      </c>
      <c r="J70" s="5">
        <v>4</v>
      </c>
      <c r="M70">
        <f t="shared" si="14"/>
        <v>1</v>
      </c>
      <c r="N70">
        <f t="shared" si="15"/>
        <v>1</v>
      </c>
      <c r="O70">
        <f t="shared" si="16"/>
        <v>0</v>
      </c>
      <c r="P70">
        <f t="shared" si="17"/>
        <v>1</v>
      </c>
      <c r="Q70">
        <f t="shared" si="18"/>
        <v>0</v>
      </c>
      <c r="R70">
        <f t="shared" si="19"/>
        <v>0</v>
      </c>
      <c r="S70">
        <f t="shared" si="20"/>
        <v>0</v>
      </c>
      <c r="T70">
        <f t="shared" si="21"/>
        <v>1</v>
      </c>
      <c r="U70">
        <f t="shared" si="22"/>
        <v>0</v>
      </c>
      <c r="V70">
        <f t="shared" si="23"/>
        <v>0</v>
      </c>
    </row>
    <row r="71" spans="1:22">
      <c r="A71">
        <v>43</v>
      </c>
      <c r="B71" s="14" t="s">
        <v>13</v>
      </c>
      <c r="C71" s="4">
        <v>5</v>
      </c>
      <c r="D71" s="5">
        <v>5</v>
      </c>
      <c r="F71" s="5">
        <v>3</v>
      </c>
      <c r="G71" s="5">
        <v>5</v>
      </c>
      <c r="H71" s="5">
        <v>3</v>
      </c>
      <c r="I71" s="5">
        <v>5</v>
      </c>
      <c r="M71">
        <f t="shared" si="14"/>
        <v>1</v>
      </c>
      <c r="N71">
        <f t="shared" si="15"/>
        <v>1</v>
      </c>
      <c r="O71">
        <f t="shared" si="16"/>
        <v>0</v>
      </c>
      <c r="P71">
        <f t="shared" si="17"/>
        <v>0</v>
      </c>
      <c r="Q71">
        <f t="shared" si="18"/>
        <v>1</v>
      </c>
      <c r="R71">
        <f t="shared" si="19"/>
        <v>0</v>
      </c>
      <c r="S71">
        <f t="shared" si="20"/>
        <v>1</v>
      </c>
      <c r="T71">
        <f t="shared" si="21"/>
        <v>0</v>
      </c>
      <c r="U71">
        <f t="shared" si="22"/>
        <v>0</v>
      </c>
      <c r="V71">
        <f t="shared" si="23"/>
        <v>0</v>
      </c>
    </row>
    <row r="72" spans="1:22">
      <c r="A72">
        <v>46</v>
      </c>
      <c r="B72" s="14" t="s">
        <v>13</v>
      </c>
      <c r="D72" s="5">
        <v>5</v>
      </c>
      <c r="F72" s="5">
        <v>4</v>
      </c>
      <c r="G72" s="5">
        <v>5</v>
      </c>
      <c r="H72" s="5">
        <v>5</v>
      </c>
      <c r="J72" s="5">
        <v>4</v>
      </c>
      <c r="L72" s="5">
        <v>3</v>
      </c>
      <c r="M72">
        <f>IF(C72&gt;3,1,0)</f>
        <v>0</v>
      </c>
      <c r="N72">
        <f t="shared" si="15"/>
        <v>1</v>
      </c>
      <c r="O72">
        <f t="shared" si="16"/>
        <v>0</v>
      </c>
      <c r="P72">
        <f t="shared" si="17"/>
        <v>1</v>
      </c>
      <c r="Q72">
        <f t="shared" si="18"/>
        <v>1</v>
      </c>
      <c r="R72">
        <f t="shared" si="19"/>
        <v>1</v>
      </c>
      <c r="S72">
        <f t="shared" si="20"/>
        <v>0</v>
      </c>
      <c r="T72">
        <f t="shared" si="21"/>
        <v>1</v>
      </c>
      <c r="U72">
        <f t="shared" si="22"/>
        <v>0</v>
      </c>
      <c r="V72">
        <f t="shared" si="23"/>
        <v>0</v>
      </c>
    </row>
    <row r="73" spans="1:22">
      <c r="A73">
        <v>49</v>
      </c>
      <c r="B73" s="14" t="s">
        <v>13</v>
      </c>
      <c r="E73" s="5">
        <v>4</v>
      </c>
      <c r="F73" s="5">
        <v>4</v>
      </c>
      <c r="G73" s="5">
        <v>5</v>
      </c>
      <c r="I73" s="5">
        <v>5</v>
      </c>
      <c r="J73" s="5">
        <v>4</v>
      </c>
      <c r="L73" s="5">
        <v>1</v>
      </c>
      <c r="M73">
        <f t="shared" si="14"/>
        <v>0</v>
      </c>
      <c r="N73">
        <f t="shared" si="15"/>
        <v>0</v>
      </c>
      <c r="O73">
        <f t="shared" si="16"/>
        <v>1</v>
      </c>
      <c r="P73">
        <f t="shared" si="17"/>
        <v>1</v>
      </c>
      <c r="Q73">
        <f t="shared" si="18"/>
        <v>1</v>
      </c>
      <c r="R73">
        <f t="shared" si="19"/>
        <v>0</v>
      </c>
      <c r="S73">
        <f t="shared" si="20"/>
        <v>1</v>
      </c>
      <c r="T73">
        <f t="shared" si="21"/>
        <v>1</v>
      </c>
      <c r="U73">
        <f t="shared" si="22"/>
        <v>0</v>
      </c>
      <c r="V73">
        <f t="shared" si="23"/>
        <v>0</v>
      </c>
    </row>
    <row r="74" spans="1:22">
      <c r="A74">
        <v>50</v>
      </c>
      <c r="B74" s="14" t="s">
        <v>13</v>
      </c>
      <c r="D74" s="5">
        <v>5</v>
      </c>
      <c r="E74" s="5">
        <v>4</v>
      </c>
      <c r="G74" s="5">
        <v>4</v>
      </c>
      <c r="H74" s="5">
        <v>4</v>
      </c>
      <c r="J74" s="5">
        <v>1</v>
      </c>
      <c r="K74" s="5">
        <v>5</v>
      </c>
      <c r="M74">
        <f t="shared" si="14"/>
        <v>0</v>
      </c>
      <c r="N74">
        <f t="shared" si="15"/>
        <v>1</v>
      </c>
      <c r="O74">
        <f t="shared" si="16"/>
        <v>1</v>
      </c>
      <c r="P74">
        <f t="shared" si="17"/>
        <v>0</v>
      </c>
      <c r="Q74">
        <f t="shared" si="18"/>
        <v>1</v>
      </c>
      <c r="R74">
        <f t="shared" si="19"/>
        <v>1</v>
      </c>
      <c r="S74">
        <f t="shared" si="20"/>
        <v>0</v>
      </c>
      <c r="T74">
        <f t="shared" si="21"/>
        <v>0</v>
      </c>
      <c r="U74">
        <f t="shared" si="22"/>
        <v>1</v>
      </c>
      <c r="V74">
        <f t="shared" si="23"/>
        <v>0</v>
      </c>
    </row>
    <row r="75" spans="1:22">
      <c r="A75">
        <v>52</v>
      </c>
      <c r="B75" s="14" t="s">
        <v>13</v>
      </c>
      <c r="C75" s="4">
        <v>5</v>
      </c>
      <c r="E75" s="5">
        <v>3</v>
      </c>
      <c r="G75" s="5">
        <v>2</v>
      </c>
      <c r="I75" s="5">
        <v>5</v>
      </c>
      <c r="J75" s="5">
        <v>4</v>
      </c>
      <c r="K75" s="5">
        <v>5</v>
      </c>
      <c r="M75">
        <f t="shared" si="14"/>
        <v>1</v>
      </c>
      <c r="N75">
        <f t="shared" si="15"/>
        <v>0</v>
      </c>
      <c r="O75">
        <f t="shared" si="16"/>
        <v>0</v>
      </c>
      <c r="P75">
        <f t="shared" si="17"/>
        <v>0</v>
      </c>
      <c r="Q75">
        <f t="shared" si="18"/>
        <v>0</v>
      </c>
      <c r="R75">
        <f t="shared" si="19"/>
        <v>0</v>
      </c>
      <c r="S75">
        <f t="shared" si="20"/>
        <v>1</v>
      </c>
      <c r="T75">
        <f t="shared" si="21"/>
        <v>1</v>
      </c>
      <c r="U75">
        <f t="shared" si="22"/>
        <v>1</v>
      </c>
      <c r="V75">
        <f t="shared" si="23"/>
        <v>0</v>
      </c>
    </row>
    <row r="76" spans="1:22">
      <c r="A76">
        <v>53</v>
      </c>
      <c r="B76" s="14" t="s">
        <v>13</v>
      </c>
      <c r="C76" s="4">
        <v>4</v>
      </c>
      <c r="D76" s="5">
        <v>5</v>
      </c>
      <c r="F76" s="5">
        <v>5</v>
      </c>
      <c r="G76" s="5">
        <v>3</v>
      </c>
      <c r="H76" s="5">
        <v>4</v>
      </c>
      <c r="J76" s="5">
        <v>5</v>
      </c>
      <c r="M76">
        <f t="shared" si="14"/>
        <v>1</v>
      </c>
      <c r="N76">
        <f t="shared" si="15"/>
        <v>1</v>
      </c>
      <c r="O76">
        <f t="shared" si="16"/>
        <v>0</v>
      </c>
      <c r="P76">
        <f t="shared" si="17"/>
        <v>1</v>
      </c>
      <c r="Q76">
        <f t="shared" si="18"/>
        <v>0</v>
      </c>
      <c r="R76">
        <f t="shared" si="19"/>
        <v>1</v>
      </c>
      <c r="S76">
        <f t="shared" si="20"/>
        <v>0</v>
      </c>
      <c r="T76">
        <f t="shared" si="21"/>
        <v>1</v>
      </c>
      <c r="U76">
        <f t="shared" si="22"/>
        <v>0</v>
      </c>
      <c r="V76">
        <f t="shared" si="23"/>
        <v>0</v>
      </c>
    </row>
    <row r="77" spans="1:22">
      <c r="A77">
        <v>54</v>
      </c>
      <c r="B77" s="14" t="s">
        <v>13</v>
      </c>
      <c r="C77" s="4">
        <v>4</v>
      </c>
      <c r="F77" s="5">
        <v>3</v>
      </c>
      <c r="G77" s="5">
        <v>4</v>
      </c>
      <c r="H77" s="5">
        <v>2</v>
      </c>
      <c r="J77" s="5">
        <v>3</v>
      </c>
      <c r="K77" s="5">
        <v>5</v>
      </c>
      <c r="M77">
        <f t="shared" si="14"/>
        <v>1</v>
      </c>
      <c r="N77">
        <f t="shared" si="15"/>
        <v>0</v>
      </c>
      <c r="O77">
        <f t="shared" si="16"/>
        <v>0</v>
      </c>
      <c r="P77">
        <f t="shared" si="17"/>
        <v>0</v>
      </c>
      <c r="Q77">
        <f t="shared" si="18"/>
        <v>1</v>
      </c>
      <c r="R77">
        <f t="shared" si="19"/>
        <v>0</v>
      </c>
      <c r="S77">
        <f t="shared" si="20"/>
        <v>0</v>
      </c>
      <c r="T77">
        <f t="shared" si="21"/>
        <v>0</v>
      </c>
      <c r="U77">
        <f t="shared" si="22"/>
        <v>1</v>
      </c>
      <c r="V77">
        <f t="shared" si="23"/>
        <v>0</v>
      </c>
    </row>
    <row r="78" spans="1:22">
      <c r="A78">
        <v>55</v>
      </c>
      <c r="B78" s="14" t="s">
        <v>13</v>
      </c>
      <c r="C78" s="4">
        <v>3</v>
      </c>
      <c r="D78" s="5">
        <v>5</v>
      </c>
      <c r="F78" s="5">
        <v>1</v>
      </c>
      <c r="J78" s="5">
        <v>3</v>
      </c>
      <c r="K78" s="5">
        <v>5</v>
      </c>
      <c r="L78" s="5">
        <v>1</v>
      </c>
      <c r="M78">
        <f t="shared" si="14"/>
        <v>0</v>
      </c>
      <c r="N78">
        <f t="shared" si="15"/>
        <v>1</v>
      </c>
      <c r="O78">
        <f t="shared" si="16"/>
        <v>0</v>
      </c>
      <c r="P78">
        <f t="shared" si="17"/>
        <v>0</v>
      </c>
      <c r="Q78">
        <f t="shared" si="18"/>
        <v>0</v>
      </c>
      <c r="R78">
        <f t="shared" si="19"/>
        <v>0</v>
      </c>
      <c r="S78">
        <f t="shared" si="20"/>
        <v>0</v>
      </c>
      <c r="T78">
        <f t="shared" si="21"/>
        <v>0</v>
      </c>
      <c r="U78">
        <f t="shared" si="22"/>
        <v>1</v>
      </c>
      <c r="V78">
        <f t="shared" si="23"/>
        <v>0</v>
      </c>
    </row>
    <row r="79" spans="1:22">
      <c r="A79">
        <v>56</v>
      </c>
      <c r="B79" s="14" t="s">
        <v>13</v>
      </c>
      <c r="D79" s="5">
        <v>2</v>
      </c>
      <c r="E79" s="5">
        <v>3</v>
      </c>
      <c r="F79" s="5">
        <v>3</v>
      </c>
      <c r="G79" s="5">
        <v>1</v>
      </c>
      <c r="H79" s="5">
        <v>4</v>
      </c>
      <c r="K79" s="5">
        <v>4</v>
      </c>
      <c r="M79">
        <f t="shared" si="14"/>
        <v>0</v>
      </c>
      <c r="N79">
        <f t="shared" si="15"/>
        <v>0</v>
      </c>
      <c r="O79">
        <f t="shared" si="16"/>
        <v>0</v>
      </c>
      <c r="P79">
        <f t="shared" si="17"/>
        <v>0</v>
      </c>
      <c r="Q79">
        <f t="shared" si="18"/>
        <v>0</v>
      </c>
      <c r="R79">
        <f t="shared" si="19"/>
        <v>1</v>
      </c>
      <c r="S79">
        <f t="shared" si="20"/>
        <v>0</v>
      </c>
      <c r="T79">
        <f t="shared" si="21"/>
        <v>0</v>
      </c>
      <c r="U79">
        <f t="shared" si="22"/>
        <v>1</v>
      </c>
      <c r="V79">
        <f t="shared" si="23"/>
        <v>0</v>
      </c>
    </row>
    <row r="80" spans="1:22">
      <c r="A80">
        <v>59</v>
      </c>
      <c r="B80" s="14" t="s">
        <v>13</v>
      </c>
      <c r="C80" s="4">
        <v>5</v>
      </c>
      <c r="D80" s="5">
        <v>5</v>
      </c>
      <c r="E80" s="5">
        <v>4</v>
      </c>
      <c r="F80" s="5">
        <v>3</v>
      </c>
      <c r="H80" s="5">
        <v>5</v>
      </c>
      <c r="J80" s="5">
        <v>4</v>
      </c>
      <c r="M80">
        <f t="shared" si="14"/>
        <v>1</v>
      </c>
      <c r="N80">
        <f t="shared" si="15"/>
        <v>1</v>
      </c>
      <c r="O80">
        <f t="shared" si="16"/>
        <v>1</v>
      </c>
      <c r="P80">
        <f t="shared" si="17"/>
        <v>0</v>
      </c>
      <c r="Q80">
        <f t="shared" si="18"/>
        <v>0</v>
      </c>
      <c r="R80">
        <f t="shared" si="19"/>
        <v>1</v>
      </c>
      <c r="S80">
        <f t="shared" si="20"/>
        <v>0</v>
      </c>
      <c r="T80">
        <f t="shared" si="21"/>
        <v>1</v>
      </c>
      <c r="U80">
        <f t="shared" si="22"/>
        <v>0</v>
      </c>
      <c r="V80">
        <f t="shared" si="23"/>
        <v>0</v>
      </c>
    </row>
    <row r="81" spans="1:22">
      <c r="A81">
        <v>62</v>
      </c>
      <c r="B81" s="14" t="s">
        <v>13</v>
      </c>
      <c r="C81" s="4">
        <v>5</v>
      </c>
      <c r="E81" s="5">
        <v>4</v>
      </c>
      <c r="G81" s="5">
        <v>3</v>
      </c>
      <c r="H81" s="5">
        <v>4</v>
      </c>
      <c r="I81" s="5">
        <v>5</v>
      </c>
      <c r="L81" s="5">
        <v>5</v>
      </c>
      <c r="M81">
        <f t="shared" si="14"/>
        <v>1</v>
      </c>
      <c r="N81">
        <f t="shared" si="15"/>
        <v>0</v>
      </c>
      <c r="O81">
        <f t="shared" si="16"/>
        <v>1</v>
      </c>
      <c r="P81">
        <f t="shared" si="17"/>
        <v>0</v>
      </c>
      <c r="Q81">
        <f t="shared" si="18"/>
        <v>0</v>
      </c>
      <c r="R81">
        <f t="shared" si="19"/>
        <v>1</v>
      </c>
      <c r="S81">
        <f t="shared" si="20"/>
        <v>1</v>
      </c>
      <c r="T81">
        <f t="shared" si="21"/>
        <v>0</v>
      </c>
      <c r="U81">
        <f t="shared" si="22"/>
        <v>0</v>
      </c>
      <c r="V81">
        <f t="shared" si="23"/>
        <v>1</v>
      </c>
    </row>
    <row r="82" spans="1:22">
      <c r="A82">
        <v>67</v>
      </c>
      <c r="B82" s="14" t="s">
        <v>13</v>
      </c>
      <c r="C82" s="4">
        <v>5</v>
      </c>
      <c r="E82" s="5">
        <v>5</v>
      </c>
      <c r="G82" s="5">
        <v>5</v>
      </c>
      <c r="J82" s="5">
        <v>4</v>
      </c>
      <c r="K82" s="5">
        <v>5</v>
      </c>
      <c r="L82" s="5">
        <v>1</v>
      </c>
      <c r="M82">
        <f t="shared" si="14"/>
        <v>1</v>
      </c>
      <c r="N82">
        <f t="shared" si="15"/>
        <v>0</v>
      </c>
      <c r="O82">
        <f t="shared" si="16"/>
        <v>1</v>
      </c>
      <c r="P82">
        <f t="shared" si="17"/>
        <v>0</v>
      </c>
      <c r="Q82">
        <f t="shared" si="18"/>
        <v>1</v>
      </c>
      <c r="R82">
        <f t="shared" si="19"/>
        <v>0</v>
      </c>
      <c r="S82">
        <f t="shared" si="20"/>
        <v>0</v>
      </c>
      <c r="T82">
        <f t="shared" si="21"/>
        <v>1</v>
      </c>
      <c r="U82">
        <f t="shared" si="22"/>
        <v>1</v>
      </c>
      <c r="V82">
        <f t="shared" si="23"/>
        <v>0</v>
      </c>
    </row>
    <row r="83" spans="1:22">
      <c r="A83">
        <v>68</v>
      </c>
      <c r="B83" s="14" t="s">
        <v>13</v>
      </c>
      <c r="C83" s="4">
        <v>3</v>
      </c>
      <c r="D83" s="5">
        <v>5</v>
      </c>
      <c r="H83" s="5">
        <v>5</v>
      </c>
      <c r="J83" s="5">
        <v>4</v>
      </c>
      <c r="K83" s="5">
        <v>5</v>
      </c>
      <c r="L83" s="5">
        <v>2</v>
      </c>
      <c r="M83">
        <f t="shared" si="14"/>
        <v>0</v>
      </c>
      <c r="N83">
        <f t="shared" si="15"/>
        <v>1</v>
      </c>
      <c r="O83">
        <f t="shared" si="16"/>
        <v>0</v>
      </c>
      <c r="P83">
        <f t="shared" si="17"/>
        <v>0</v>
      </c>
      <c r="Q83">
        <f t="shared" si="18"/>
        <v>0</v>
      </c>
      <c r="R83">
        <f t="shared" si="19"/>
        <v>1</v>
      </c>
      <c r="S83">
        <f t="shared" si="20"/>
        <v>0</v>
      </c>
      <c r="T83">
        <f t="shared" si="21"/>
        <v>1</v>
      </c>
      <c r="U83">
        <f t="shared" si="22"/>
        <v>1</v>
      </c>
      <c r="V83">
        <f t="shared" si="23"/>
        <v>0</v>
      </c>
    </row>
    <row r="84" spans="1:22">
      <c r="A84">
        <v>71</v>
      </c>
      <c r="B84" s="14" t="s">
        <v>13</v>
      </c>
      <c r="C84" s="4">
        <v>5</v>
      </c>
      <c r="D84" s="5">
        <v>4</v>
      </c>
      <c r="E84" s="5">
        <v>5</v>
      </c>
      <c r="G84" s="5">
        <v>4</v>
      </c>
      <c r="I84" s="5">
        <v>2</v>
      </c>
      <c r="L84" s="5">
        <v>1</v>
      </c>
      <c r="M84">
        <f t="shared" si="14"/>
        <v>1</v>
      </c>
      <c r="N84">
        <f t="shared" si="15"/>
        <v>1</v>
      </c>
      <c r="O84">
        <f t="shared" si="16"/>
        <v>1</v>
      </c>
      <c r="P84">
        <f t="shared" si="17"/>
        <v>0</v>
      </c>
      <c r="Q84">
        <f t="shared" si="18"/>
        <v>1</v>
      </c>
      <c r="R84">
        <f t="shared" si="19"/>
        <v>0</v>
      </c>
      <c r="S84">
        <f t="shared" si="20"/>
        <v>0</v>
      </c>
      <c r="T84">
        <f t="shared" si="21"/>
        <v>0</v>
      </c>
      <c r="U84">
        <f t="shared" si="22"/>
        <v>0</v>
      </c>
      <c r="V84">
        <f t="shared" si="23"/>
        <v>0</v>
      </c>
    </row>
    <row r="85" spans="1:22">
      <c r="A85">
        <v>72</v>
      </c>
      <c r="B85" s="14" t="s">
        <v>13</v>
      </c>
      <c r="C85" s="4">
        <v>5</v>
      </c>
      <c r="D85" s="5">
        <v>5</v>
      </c>
      <c r="E85" s="5">
        <v>3</v>
      </c>
      <c r="H85" s="5">
        <v>5</v>
      </c>
      <c r="I85" s="5">
        <v>5</v>
      </c>
      <c r="L85" s="5">
        <v>1</v>
      </c>
      <c r="M85">
        <f t="shared" si="14"/>
        <v>1</v>
      </c>
      <c r="N85">
        <f t="shared" si="15"/>
        <v>1</v>
      </c>
      <c r="O85">
        <f t="shared" si="16"/>
        <v>0</v>
      </c>
      <c r="P85">
        <f t="shared" si="17"/>
        <v>0</v>
      </c>
      <c r="Q85">
        <f t="shared" si="18"/>
        <v>0</v>
      </c>
      <c r="R85">
        <f t="shared" si="19"/>
        <v>1</v>
      </c>
      <c r="S85">
        <f t="shared" si="20"/>
        <v>1</v>
      </c>
      <c r="T85">
        <f t="shared" si="21"/>
        <v>0</v>
      </c>
      <c r="U85">
        <f t="shared" si="22"/>
        <v>0</v>
      </c>
      <c r="V85">
        <f t="shared" si="23"/>
        <v>0</v>
      </c>
    </row>
    <row r="86" spans="1:22">
      <c r="A86">
        <v>75</v>
      </c>
      <c r="B86" s="14" t="s">
        <v>13</v>
      </c>
      <c r="C86" s="4">
        <v>2</v>
      </c>
      <c r="E86" s="5">
        <v>5</v>
      </c>
      <c r="H86" s="5">
        <v>4</v>
      </c>
      <c r="I86" s="5">
        <v>5</v>
      </c>
      <c r="J86" s="5">
        <v>3</v>
      </c>
      <c r="L86" s="5">
        <v>2</v>
      </c>
      <c r="M86">
        <f t="shared" si="14"/>
        <v>0</v>
      </c>
      <c r="N86">
        <f t="shared" si="15"/>
        <v>0</v>
      </c>
      <c r="O86">
        <f t="shared" si="16"/>
        <v>1</v>
      </c>
      <c r="P86">
        <f t="shared" si="17"/>
        <v>0</v>
      </c>
      <c r="Q86">
        <f t="shared" si="18"/>
        <v>0</v>
      </c>
      <c r="R86">
        <f t="shared" si="19"/>
        <v>1</v>
      </c>
      <c r="S86">
        <f t="shared" si="20"/>
        <v>1</v>
      </c>
      <c r="T86">
        <f t="shared" si="21"/>
        <v>0</v>
      </c>
      <c r="U86">
        <f t="shared" si="22"/>
        <v>0</v>
      </c>
      <c r="V86">
        <f t="shared" si="23"/>
        <v>0</v>
      </c>
    </row>
    <row r="87" spans="1:22">
      <c r="A87">
        <v>77</v>
      </c>
      <c r="B87" s="14" t="s">
        <v>13</v>
      </c>
      <c r="C87" s="4">
        <v>3</v>
      </c>
      <c r="E87" s="5">
        <v>2</v>
      </c>
      <c r="F87" s="5">
        <v>4</v>
      </c>
      <c r="J87" s="5">
        <v>4</v>
      </c>
      <c r="K87" s="5">
        <v>4</v>
      </c>
      <c r="L87" s="5">
        <v>1</v>
      </c>
      <c r="M87">
        <f>IF(C87&gt;3,1,0)</f>
        <v>0</v>
      </c>
      <c r="N87">
        <f t="shared" si="15"/>
        <v>0</v>
      </c>
      <c r="O87">
        <f t="shared" si="16"/>
        <v>0</v>
      </c>
      <c r="P87">
        <f t="shared" si="17"/>
        <v>1</v>
      </c>
      <c r="Q87">
        <f t="shared" si="18"/>
        <v>0</v>
      </c>
      <c r="R87">
        <f t="shared" si="19"/>
        <v>0</v>
      </c>
      <c r="S87">
        <f t="shared" si="20"/>
        <v>0</v>
      </c>
      <c r="T87">
        <f t="shared" si="21"/>
        <v>1</v>
      </c>
      <c r="U87">
        <f t="shared" si="22"/>
        <v>1</v>
      </c>
      <c r="V87">
        <f t="shared" si="23"/>
        <v>0</v>
      </c>
    </row>
    <row r="88" spans="1:22">
      <c r="A88">
        <v>80</v>
      </c>
      <c r="B88" s="14" t="s">
        <v>13</v>
      </c>
      <c r="C88" s="4">
        <v>5</v>
      </c>
      <c r="D88" s="5">
        <v>3</v>
      </c>
      <c r="E88" s="5">
        <v>4</v>
      </c>
      <c r="H88" s="5">
        <v>4</v>
      </c>
      <c r="I88" s="5">
        <v>5</v>
      </c>
      <c r="L88" s="5">
        <v>1</v>
      </c>
      <c r="M88">
        <f t="shared" si="14"/>
        <v>1</v>
      </c>
      <c r="N88">
        <f t="shared" si="15"/>
        <v>0</v>
      </c>
      <c r="O88">
        <f t="shared" si="16"/>
        <v>1</v>
      </c>
      <c r="P88">
        <f t="shared" si="17"/>
        <v>0</v>
      </c>
      <c r="Q88">
        <f t="shared" si="18"/>
        <v>0</v>
      </c>
      <c r="R88">
        <f t="shared" si="19"/>
        <v>1</v>
      </c>
      <c r="S88">
        <f t="shared" si="20"/>
        <v>1</v>
      </c>
      <c r="T88">
        <f t="shared" si="21"/>
        <v>0</v>
      </c>
      <c r="U88">
        <f t="shared" si="22"/>
        <v>0</v>
      </c>
      <c r="V88">
        <f t="shared" si="23"/>
        <v>0</v>
      </c>
    </row>
    <row r="89" spans="1:22">
      <c r="A89">
        <v>84</v>
      </c>
      <c r="B89" s="14" t="s">
        <v>13</v>
      </c>
      <c r="C89" s="4">
        <v>3</v>
      </c>
      <c r="E89" s="5">
        <v>5</v>
      </c>
      <c r="H89" s="5">
        <v>1</v>
      </c>
      <c r="I89" s="5">
        <v>5</v>
      </c>
      <c r="J89" s="5">
        <v>5</v>
      </c>
      <c r="L89" s="5">
        <v>5</v>
      </c>
      <c r="M89">
        <f t="shared" si="14"/>
        <v>0</v>
      </c>
      <c r="N89">
        <f t="shared" si="15"/>
        <v>0</v>
      </c>
      <c r="O89">
        <f t="shared" si="16"/>
        <v>1</v>
      </c>
      <c r="P89">
        <f t="shared" si="17"/>
        <v>0</v>
      </c>
      <c r="Q89">
        <f t="shared" si="18"/>
        <v>0</v>
      </c>
      <c r="R89">
        <f t="shared" si="19"/>
        <v>0</v>
      </c>
      <c r="S89">
        <f t="shared" si="20"/>
        <v>1</v>
      </c>
      <c r="T89">
        <f t="shared" si="21"/>
        <v>1</v>
      </c>
      <c r="U89">
        <f t="shared" si="22"/>
        <v>0</v>
      </c>
      <c r="V89">
        <f t="shared" si="23"/>
        <v>1</v>
      </c>
    </row>
    <row r="90" spans="1:22">
      <c r="C90"/>
    </row>
    <row r="91" spans="1:22">
      <c r="B91" s="36" t="s">
        <v>51</v>
      </c>
      <c r="C91" s="64">
        <f>AVERAGE(C51:C89)</f>
        <v>3.6666666666666665</v>
      </c>
      <c r="D91" s="64">
        <f t="shared" ref="D91:V91" si="24">AVERAGE(D51:D89)</f>
        <v>4.25</v>
      </c>
      <c r="E91" s="64">
        <f t="shared" si="24"/>
        <v>3.84</v>
      </c>
      <c r="F91" s="64">
        <f t="shared" si="24"/>
        <v>2.8181818181818183</v>
      </c>
      <c r="G91" s="64">
        <f t="shared" si="24"/>
        <v>3.8695652173913042</v>
      </c>
      <c r="H91" s="64">
        <f t="shared" si="24"/>
        <v>3.9545454545454546</v>
      </c>
      <c r="I91" s="64">
        <f t="shared" si="24"/>
        <v>4.125</v>
      </c>
      <c r="J91" s="64">
        <f t="shared" si="24"/>
        <v>3.6538461538461537</v>
      </c>
      <c r="K91" s="64">
        <f t="shared" si="24"/>
        <v>4.666666666666667</v>
      </c>
      <c r="L91" s="64">
        <f t="shared" si="24"/>
        <v>1.9565217391304348</v>
      </c>
      <c r="M91" s="70">
        <f t="shared" si="24"/>
        <v>0.35897435897435898</v>
      </c>
      <c r="N91" s="70">
        <f t="shared" si="24"/>
        <v>0.41025641025641024</v>
      </c>
      <c r="O91" s="70">
        <f t="shared" si="24"/>
        <v>0.41025641025641024</v>
      </c>
      <c r="P91" s="70">
        <f t="shared" si="24"/>
        <v>0.17948717948717949</v>
      </c>
      <c r="Q91" s="70">
        <f t="shared" si="24"/>
        <v>0.41025641025641024</v>
      </c>
      <c r="R91" s="70">
        <f t="shared" si="24"/>
        <v>0.41025641025641024</v>
      </c>
      <c r="S91" s="70">
        <f t="shared" si="24"/>
        <v>0.46153846153846156</v>
      </c>
      <c r="T91" s="70">
        <f t="shared" si="24"/>
        <v>0.46153846153846156</v>
      </c>
      <c r="U91" s="70">
        <f t="shared" si="24"/>
        <v>0.46153846153846156</v>
      </c>
      <c r="V91" s="70">
        <f t="shared" si="24"/>
        <v>0.10256410256410256</v>
      </c>
    </row>
    <row r="94" spans="1:22">
      <c r="B94" s="36" t="s">
        <v>78</v>
      </c>
      <c r="C94" s="64" t="s">
        <v>38</v>
      </c>
      <c r="D94" s="36" t="s">
        <v>39</v>
      </c>
      <c r="E94" s="36" t="s">
        <v>40</v>
      </c>
      <c r="F94" s="64" t="s">
        <v>41</v>
      </c>
      <c r="G94" s="36" t="s">
        <v>42</v>
      </c>
      <c r="H94" s="36" t="s">
        <v>43</v>
      </c>
      <c r="I94" s="64" t="s">
        <v>44</v>
      </c>
      <c r="J94" s="36" t="s">
        <v>45</v>
      </c>
      <c r="K94" s="36" t="s">
        <v>46</v>
      </c>
      <c r="L94" s="64" t="s">
        <v>47</v>
      </c>
    </row>
    <row r="95" spans="1:22">
      <c r="B95" s="36" t="s">
        <v>79</v>
      </c>
      <c r="C95" s="68">
        <f>C48</f>
        <v>4.2</v>
      </c>
      <c r="D95" s="68">
        <f>D48</f>
        <v>4.5999999999999996</v>
      </c>
      <c r="E95" s="68">
        <f>E48</f>
        <v>4.4333333333333336</v>
      </c>
      <c r="F95" s="68">
        <f>F48</f>
        <v>4.387096774193548</v>
      </c>
      <c r="G95" s="68">
        <f>G48</f>
        <v>4.2333333333333334</v>
      </c>
      <c r="H95" s="68">
        <f>H48</f>
        <v>4.3</v>
      </c>
      <c r="I95" s="68">
        <f>I48</f>
        <v>3.72</v>
      </c>
      <c r="J95" s="68">
        <f>J48</f>
        <v>4.2068965517241379</v>
      </c>
      <c r="K95" s="68">
        <f>K48</f>
        <v>1.896551724137931</v>
      </c>
      <c r="L95" s="68">
        <f>L48</f>
        <v>4.125</v>
      </c>
    </row>
    <row r="96" spans="1:22">
      <c r="B96" s="36" t="s">
        <v>13</v>
      </c>
      <c r="C96" s="64">
        <f>C91</f>
        <v>3.6666666666666665</v>
      </c>
      <c r="D96" s="64">
        <f>D91</f>
        <v>4.25</v>
      </c>
      <c r="E96" s="64">
        <f>E91</f>
        <v>3.84</v>
      </c>
      <c r="F96" s="64">
        <f>F91</f>
        <v>2.8181818181818183</v>
      </c>
      <c r="G96" s="64">
        <f>G91</f>
        <v>3.8695652173913042</v>
      </c>
      <c r="H96" s="64">
        <f>H91</f>
        <v>3.9545454545454546</v>
      </c>
      <c r="I96" s="64">
        <f>I91</f>
        <v>4.125</v>
      </c>
      <c r="J96" s="64">
        <f>J91</f>
        <v>3.6538461538461537</v>
      </c>
      <c r="K96" s="64">
        <f>K91</f>
        <v>4.666666666666667</v>
      </c>
      <c r="L96" s="64">
        <f>L91</f>
        <v>1.9565217391304348</v>
      </c>
    </row>
    <row r="98" spans="2:12">
      <c r="B98" s="36" t="s">
        <v>80</v>
      </c>
      <c r="C98" s="64" t="s">
        <v>38</v>
      </c>
      <c r="D98" s="36" t="s">
        <v>39</v>
      </c>
      <c r="E98" s="36" t="s">
        <v>40</v>
      </c>
      <c r="F98" s="64" t="s">
        <v>41</v>
      </c>
      <c r="G98" s="36" t="s">
        <v>42</v>
      </c>
      <c r="H98" s="36" t="s">
        <v>43</v>
      </c>
      <c r="I98" s="64" t="s">
        <v>44</v>
      </c>
      <c r="J98" s="36" t="s">
        <v>45</v>
      </c>
      <c r="K98" s="36" t="s">
        <v>46</v>
      </c>
      <c r="L98" s="64" t="s">
        <v>47</v>
      </c>
    </row>
    <row r="99" spans="2:12">
      <c r="B99" s="36" t="s">
        <v>79</v>
      </c>
      <c r="C99" s="61">
        <f>M48</f>
        <v>0.44444444444444442</v>
      </c>
      <c r="D99" s="61">
        <f>N48</f>
        <v>0.48888888888888887</v>
      </c>
      <c r="E99" s="61">
        <f>O48</f>
        <v>0.57777777777777772</v>
      </c>
      <c r="F99" s="61">
        <f>P48</f>
        <v>0.6</v>
      </c>
      <c r="G99" s="61">
        <f>Q48</f>
        <v>0.51111111111111107</v>
      </c>
      <c r="H99" s="61">
        <f>R48</f>
        <v>0.33333333333333331</v>
      </c>
      <c r="I99" s="61">
        <f>S48</f>
        <v>0.33333333333333331</v>
      </c>
      <c r="J99" s="61">
        <f>T48</f>
        <v>0.55555555555555558</v>
      </c>
      <c r="K99" s="61">
        <f>U48</f>
        <v>0.1111111111111111</v>
      </c>
      <c r="L99" s="61">
        <f>V48</f>
        <v>0.4</v>
      </c>
    </row>
    <row r="100" spans="2:12">
      <c r="B100" s="36" t="s">
        <v>13</v>
      </c>
      <c r="C100" s="70">
        <f>M91</f>
        <v>0.35897435897435898</v>
      </c>
      <c r="D100" s="71">
        <f>N91</f>
        <v>0.41025641025641024</v>
      </c>
      <c r="E100" s="70">
        <f>O91</f>
        <v>0.41025641025641024</v>
      </c>
      <c r="F100" s="71">
        <f>P91</f>
        <v>0.17948717948717949</v>
      </c>
      <c r="G100" s="70">
        <f>Q91</f>
        <v>0.41025641025641024</v>
      </c>
      <c r="H100" s="71">
        <f>R91</f>
        <v>0.41025641025641024</v>
      </c>
      <c r="I100" s="70">
        <f>S91</f>
        <v>0.46153846153846156</v>
      </c>
      <c r="J100" s="71">
        <f>T91</f>
        <v>0.46153846153846156</v>
      </c>
      <c r="K100" s="70">
        <f>U91</f>
        <v>0.46153846153846156</v>
      </c>
      <c r="L100" s="71">
        <f>V91</f>
        <v>0.10256410256410256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3"/>
  <sheetViews>
    <sheetView zoomScale="70" zoomScaleNormal="70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3.7109375" bestFit="1" customWidth="1"/>
    <col min="2" max="2" width="26.7109375" customWidth="1"/>
    <col min="3" max="3" width="14.85546875" customWidth="1"/>
    <col min="4" max="4" width="21.7109375" customWidth="1"/>
    <col min="5" max="5" width="24.5703125" customWidth="1"/>
    <col min="6" max="6" width="17.5703125" customWidth="1"/>
    <col min="7" max="7" width="14.42578125" customWidth="1"/>
    <col min="8" max="8" width="21.42578125" customWidth="1"/>
  </cols>
  <sheetData>
    <row r="1" spans="1:4" ht="33" customHeight="1">
      <c r="A1" s="1" t="s">
        <v>0</v>
      </c>
      <c r="B1" s="2" t="s">
        <v>1</v>
      </c>
      <c r="C1" s="27" t="s">
        <v>81</v>
      </c>
      <c r="D1" s="27" t="s">
        <v>82</v>
      </c>
    </row>
    <row r="2" spans="1:4">
      <c r="A2">
        <v>1</v>
      </c>
      <c r="B2" s="14" t="s">
        <v>12</v>
      </c>
      <c r="C2" s="5">
        <v>6</v>
      </c>
      <c r="D2" s="5">
        <v>4</v>
      </c>
    </row>
    <row r="3" spans="1:4">
      <c r="A3">
        <v>3</v>
      </c>
      <c r="B3" s="14" t="s">
        <v>12</v>
      </c>
      <c r="C3" s="5">
        <v>6</v>
      </c>
      <c r="D3" s="5">
        <v>3</v>
      </c>
    </row>
    <row r="4" spans="1:4">
      <c r="A4">
        <v>7</v>
      </c>
      <c r="B4" s="14" t="s">
        <v>12</v>
      </c>
      <c r="C4" s="5">
        <v>6</v>
      </c>
      <c r="D4" s="5">
        <v>3</v>
      </c>
    </row>
    <row r="5" spans="1:4">
      <c r="A5">
        <v>9</v>
      </c>
      <c r="B5" s="14" t="s">
        <v>12</v>
      </c>
      <c r="C5" s="5">
        <v>4</v>
      </c>
      <c r="D5" s="5">
        <v>2</v>
      </c>
    </row>
    <row r="6" spans="1:4">
      <c r="A6">
        <v>10</v>
      </c>
      <c r="B6" s="14" t="s">
        <v>12</v>
      </c>
      <c r="C6" s="5">
        <v>4</v>
      </c>
      <c r="D6" s="5">
        <v>2</v>
      </c>
    </row>
    <row r="7" spans="1:4">
      <c r="A7">
        <v>11</v>
      </c>
      <c r="B7" s="14" t="s">
        <v>12</v>
      </c>
      <c r="C7" s="5">
        <v>4</v>
      </c>
      <c r="D7" s="5">
        <v>1</v>
      </c>
    </row>
    <row r="8" spans="1:4">
      <c r="A8">
        <v>16</v>
      </c>
      <c r="B8" s="14" t="s">
        <v>12</v>
      </c>
      <c r="C8" s="5">
        <v>6</v>
      </c>
      <c r="D8" s="5">
        <v>1</v>
      </c>
    </row>
    <row r="9" spans="1:4">
      <c r="A9">
        <v>17</v>
      </c>
      <c r="B9" s="14" t="s">
        <v>12</v>
      </c>
      <c r="C9" s="5">
        <v>5</v>
      </c>
      <c r="D9" s="5">
        <v>2</v>
      </c>
    </row>
    <row r="10" spans="1:4">
      <c r="A10">
        <v>21</v>
      </c>
      <c r="B10" s="14" t="s">
        <v>12</v>
      </c>
      <c r="C10" s="5">
        <v>7</v>
      </c>
      <c r="D10" s="5">
        <v>2</v>
      </c>
    </row>
    <row r="11" spans="1:4">
      <c r="A11">
        <v>22</v>
      </c>
      <c r="B11" s="14" t="s">
        <v>12</v>
      </c>
      <c r="C11" s="5">
        <v>6</v>
      </c>
      <c r="D11" s="5">
        <v>1</v>
      </c>
    </row>
    <row r="12" spans="1:4">
      <c r="A12">
        <v>23</v>
      </c>
      <c r="B12" s="14" t="s">
        <v>12</v>
      </c>
      <c r="C12" s="5">
        <v>5</v>
      </c>
      <c r="D12" s="5">
        <v>1</v>
      </c>
    </row>
    <row r="13" spans="1:4">
      <c r="A13">
        <v>25</v>
      </c>
      <c r="B13" s="14" t="s">
        <v>12</v>
      </c>
      <c r="C13" s="5">
        <v>6</v>
      </c>
      <c r="D13" s="5">
        <v>2</v>
      </c>
    </row>
    <row r="14" spans="1:4">
      <c r="A14">
        <v>27</v>
      </c>
      <c r="B14" s="14" t="s">
        <v>12</v>
      </c>
      <c r="C14" s="5">
        <v>5</v>
      </c>
      <c r="D14" s="5">
        <v>1</v>
      </c>
    </row>
    <row r="15" spans="1:4">
      <c r="A15">
        <v>28</v>
      </c>
      <c r="B15" s="14" t="s">
        <v>12</v>
      </c>
      <c r="C15" s="5">
        <v>7</v>
      </c>
      <c r="D15" s="5">
        <v>3</v>
      </c>
    </row>
    <row r="16" spans="1:4">
      <c r="A16">
        <v>29</v>
      </c>
      <c r="B16" s="14" t="s">
        <v>12</v>
      </c>
      <c r="C16" s="5">
        <v>4</v>
      </c>
      <c r="D16" s="5">
        <v>1</v>
      </c>
    </row>
    <row r="17" spans="1:4">
      <c r="A17">
        <v>30</v>
      </c>
      <c r="B17" s="14" t="s">
        <v>12</v>
      </c>
      <c r="C17" s="5">
        <v>2</v>
      </c>
      <c r="D17" s="5">
        <v>1</v>
      </c>
    </row>
    <row r="18" spans="1:4">
      <c r="A18">
        <v>32</v>
      </c>
      <c r="B18" s="14" t="s">
        <v>12</v>
      </c>
      <c r="C18" s="5">
        <v>7</v>
      </c>
      <c r="D18" s="5">
        <v>4</v>
      </c>
    </row>
    <row r="19" spans="1:4">
      <c r="A19">
        <v>33</v>
      </c>
      <c r="B19" s="14" t="s">
        <v>12</v>
      </c>
      <c r="C19" s="5">
        <v>7</v>
      </c>
      <c r="D19" s="5">
        <v>4</v>
      </c>
    </row>
    <row r="20" spans="1:4">
      <c r="A20">
        <v>34</v>
      </c>
      <c r="B20" s="14" t="s">
        <v>12</v>
      </c>
      <c r="C20" s="5">
        <v>4</v>
      </c>
      <c r="D20" s="5">
        <v>1</v>
      </c>
    </row>
    <row r="21" spans="1:4">
      <c r="A21">
        <v>36</v>
      </c>
      <c r="B21" s="14" t="s">
        <v>12</v>
      </c>
      <c r="C21" s="5">
        <v>7</v>
      </c>
      <c r="D21" s="5">
        <v>2</v>
      </c>
    </row>
    <row r="22" spans="1:4">
      <c r="A22">
        <v>39</v>
      </c>
      <c r="B22" s="14" t="s">
        <v>12</v>
      </c>
      <c r="C22" s="5">
        <v>5</v>
      </c>
      <c r="D22" s="5">
        <v>3</v>
      </c>
    </row>
    <row r="23" spans="1:4">
      <c r="A23">
        <v>42</v>
      </c>
      <c r="B23" s="14" t="s">
        <v>12</v>
      </c>
      <c r="C23" s="5">
        <v>6</v>
      </c>
      <c r="D23" s="5">
        <v>1</v>
      </c>
    </row>
    <row r="24" spans="1:4">
      <c r="A24">
        <v>44</v>
      </c>
      <c r="B24" s="14" t="s">
        <v>12</v>
      </c>
      <c r="C24" s="5">
        <v>6</v>
      </c>
      <c r="D24" s="5">
        <v>5</v>
      </c>
    </row>
    <row r="25" spans="1:4">
      <c r="A25">
        <v>45</v>
      </c>
      <c r="B25" s="14" t="s">
        <v>12</v>
      </c>
      <c r="C25" s="5">
        <v>7</v>
      </c>
      <c r="D25" s="5">
        <v>1</v>
      </c>
    </row>
    <row r="26" spans="1:4">
      <c r="A26">
        <v>47</v>
      </c>
      <c r="B26" s="14" t="s">
        <v>12</v>
      </c>
      <c r="C26" s="5">
        <v>4</v>
      </c>
      <c r="D26" s="5">
        <v>2</v>
      </c>
    </row>
    <row r="27" spans="1:4">
      <c r="A27">
        <v>48</v>
      </c>
      <c r="B27" s="14" t="s">
        <v>12</v>
      </c>
      <c r="C27" s="5">
        <v>6</v>
      </c>
      <c r="D27" s="5">
        <v>3</v>
      </c>
    </row>
    <row r="28" spans="1:4">
      <c r="A28">
        <v>51</v>
      </c>
      <c r="B28" s="14" t="s">
        <v>12</v>
      </c>
      <c r="C28" s="5">
        <v>6</v>
      </c>
      <c r="D28" s="5">
        <v>2</v>
      </c>
    </row>
    <row r="29" spans="1:4">
      <c r="A29">
        <v>57</v>
      </c>
      <c r="B29" s="14" t="s">
        <v>12</v>
      </c>
      <c r="C29" s="5">
        <v>5</v>
      </c>
      <c r="D29" s="5">
        <v>3</v>
      </c>
    </row>
    <row r="30" spans="1:4">
      <c r="A30">
        <v>58</v>
      </c>
      <c r="B30" s="14" t="s">
        <v>12</v>
      </c>
      <c r="C30" s="5">
        <v>4</v>
      </c>
      <c r="D30" s="5">
        <v>1</v>
      </c>
    </row>
    <row r="31" spans="1:4">
      <c r="A31">
        <v>60</v>
      </c>
      <c r="B31" s="14" t="s">
        <v>12</v>
      </c>
      <c r="C31" s="5">
        <v>7</v>
      </c>
      <c r="D31" s="5">
        <v>5</v>
      </c>
    </row>
    <row r="32" spans="1:4">
      <c r="A32">
        <v>61</v>
      </c>
      <c r="B32" s="14" t="s">
        <v>12</v>
      </c>
      <c r="C32" s="5">
        <v>5</v>
      </c>
      <c r="D32" s="5">
        <v>1</v>
      </c>
    </row>
    <row r="33" spans="1:4">
      <c r="A33">
        <v>63</v>
      </c>
      <c r="B33" s="14" t="s">
        <v>12</v>
      </c>
      <c r="C33" s="5">
        <v>5</v>
      </c>
      <c r="D33" s="5">
        <v>1</v>
      </c>
    </row>
    <row r="34" spans="1:4">
      <c r="A34">
        <v>64</v>
      </c>
      <c r="B34" s="14" t="s">
        <v>12</v>
      </c>
      <c r="C34" s="5">
        <v>7</v>
      </c>
      <c r="D34" s="5">
        <v>1</v>
      </c>
    </row>
    <row r="35" spans="1:4">
      <c r="A35">
        <v>65</v>
      </c>
      <c r="B35" s="14" t="s">
        <v>12</v>
      </c>
      <c r="C35" s="5">
        <v>7</v>
      </c>
      <c r="D35" s="5">
        <v>1</v>
      </c>
    </row>
    <row r="36" spans="1:4">
      <c r="A36">
        <v>66</v>
      </c>
      <c r="B36" s="14" t="s">
        <v>12</v>
      </c>
      <c r="C36" s="5">
        <v>7</v>
      </c>
      <c r="D36" s="5">
        <v>1</v>
      </c>
    </row>
    <row r="37" spans="1:4">
      <c r="A37">
        <v>69</v>
      </c>
      <c r="B37" s="14" t="s">
        <v>12</v>
      </c>
      <c r="C37" s="5">
        <v>7</v>
      </c>
      <c r="D37" s="5">
        <v>4</v>
      </c>
    </row>
    <row r="38" spans="1:4">
      <c r="A38">
        <v>70</v>
      </c>
      <c r="B38" s="14" t="s">
        <v>12</v>
      </c>
      <c r="C38" s="5">
        <v>6</v>
      </c>
      <c r="D38" s="5">
        <v>2</v>
      </c>
    </row>
    <row r="39" spans="1:4">
      <c r="A39">
        <v>73</v>
      </c>
      <c r="B39" s="14" t="s">
        <v>12</v>
      </c>
      <c r="C39" s="5">
        <v>5</v>
      </c>
      <c r="D39" s="5">
        <v>2</v>
      </c>
    </row>
    <row r="40" spans="1:4">
      <c r="A40">
        <v>74</v>
      </c>
      <c r="B40" s="14" t="s">
        <v>12</v>
      </c>
      <c r="C40" s="5">
        <v>6</v>
      </c>
      <c r="D40" s="5">
        <v>2</v>
      </c>
    </row>
    <row r="41" spans="1:4">
      <c r="A41">
        <v>76</v>
      </c>
      <c r="B41" s="14" t="s">
        <v>12</v>
      </c>
      <c r="C41" s="5">
        <v>1</v>
      </c>
      <c r="D41" s="5">
        <v>3</v>
      </c>
    </row>
    <row r="42" spans="1:4">
      <c r="A42">
        <v>78</v>
      </c>
      <c r="B42" s="14" t="s">
        <v>12</v>
      </c>
      <c r="C42" s="5">
        <v>7</v>
      </c>
      <c r="D42" s="5">
        <v>5</v>
      </c>
    </row>
    <row r="43" spans="1:4">
      <c r="A43">
        <v>79</v>
      </c>
      <c r="B43" s="14" t="s">
        <v>12</v>
      </c>
      <c r="C43" s="5">
        <v>6</v>
      </c>
      <c r="D43" s="5">
        <v>3</v>
      </c>
    </row>
    <row r="44" spans="1:4">
      <c r="A44">
        <v>81</v>
      </c>
      <c r="B44" s="14" t="s">
        <v>12</v>
      </c>
      <c r="C44" s="5">
        <v>6</v>
      </c>
      <c r="D44" s="5">
        <v>2</v>
      </c>
    </row>
    <row r="45" spans="1:4">
      <c r="A45">
        <v>82</v>
      </c>
      <c r="B45" s="14" t="s">
        <v>12</v>
      </c>
      <c r="C45" s="5">
        <v>4</v>
      </c>
      <c r="D45" s="5">
        <v>1</v>
      </c>
    </row>
    <row r="46" spans="1:4">
      <c r="A46">
        <v>83</v>
      </c>
      <c r="B46" s="14" t="s">
        <v>12</v>
      </c>
      <c r="C46" s="5">
        <v>6</v>
      </c>
      <c r="D46" s="5">
        <v>3</v>
      </c>
    </row>
    <row r="48" spans="1:4">
      <c r="B48" s="69" t="s">
        <v>51</v>
      </c>
      <c r="C48" s="77">
        <f>AVERAGE(C2:C46)</f>
        <v>5.5333333333333332</v>
      </c>
      <c r="D48" s="77">
        <f>AVERAGE(D2:D46)</f>
        <v>2.2000000000000002</v>
      </c>
    </row>
    <row r="49" spans="1:4">
      <c r="B49" s="69" t="s">
        <v>83</v>
      </c>
      <c r="C49" s="77">
        <f>STDEV(C2:C46)</f>
        <v>1.3751033019046577</v>
      </c>
      <c r="D49" s="77">
        <f>STDEV(D2:D46)</f>
        <v>1.2358287613066492</v>
      </c>
    </row>
    <row r="51" spans="1:4">
      <c r="A51">
        <v>2</v>
      </c>
      <c r="B51" s="14" t="s">
        <v>13</v>
      </c>
      <c r="C51" s="5">
        <v>1</v>
      </c>
      <c r="D51" s="5">
        <v>4</v>
      </c>
    </row>
    <row r="52" spans="1:4">
      <c r="A52">
        <v>4</v>
      </c>
      <c r="B52" s="14" t="s">
        <v>13</v>
      </c>
      <c r="C52" s="5">
        <v>6</v>
      </c>
      <c r="D52" s="5">
        <v>3</v>
      </c>
    </row>
    <row r="53" spans="1:4">
      <c r="A53">
        <v>5</v>
      </c>
      <c r="B53" s="14" t="s">
        <v>13</v>
      </c>
      <c r="C53" s="5">
        <v>1</v>
      </c>
      <c r="D53" s="5">
        <v>1</v>
      </c>
    </row>
    <row r="54" spans="1:4">
      <c r="A54">
        <v>6</v>
      </c>
      <c r="B54" s="14" t="s">
        <v>13</v>
      </c>
      <c r="C54" s="5">
        <v>6</v>
      </c>
      <c r="D54" s="5">
        <v>3</v>
      </c>
    </row>
    <row r="55" spans="1:4">
      <c r="A55">
        <v>8</v>
      </c>
      <c r="B55" s="14" t="s">
        <v>13</v>
      </c>
      <c r="C55" s="5">
        <v>5</v>
      </c>
      <c r="D55" s="5">
        <v>5</v>
      </c>
    </row>
    <row r="56" spans="1:4">
      <c r="A56">
        <v>12</v>
      </c>
      <c r="B56" s="14" t="s">
        <v>13</v>
      </c>
      <c r="C56" s="5">
        <v>5</v>
      </c>
      <c r="D56" s="5">
        <v>6</v>
      </c>
    </row>
    <row r="57" spans="1:4">
      <c r="A57">
        <v>13</v>
      </c>
      <c r="B57" s="14" t="s">
        <v>13</v>
      </c>
      <c r="C57" s="5">
        <v>1</v>
      </c>
      <c r="D57" s="5">
        <v>3</v>
      </c>
    </row>
    <row r="58" spans="1:4">
      <c r="A58">
        <v>14</v>
      </c>
      <c r="B58" s="14" t="s">
        <v>13</v>
      </c>
      <c r="C58" s="5">
        <v>7</v>
      </c>
      <c r="D58" s="5">
        <v>6</v>
      </c>
    </row>
    <row r="59" spans="1:4">
      <c r="A59">
        <v>15</v>
      </c>
      <c r="B59" s="14" t="s">
        <v>13</v>
      </c>
      <c r="C59" s="5">
        <v>5</v>
      </c>
      <c r="D59" s="5">
        <v>3</v>
      </c>
    </row>
    <row r="60" spans="1:4">
      <c r="A60">
        <v>18</v>
      </c>
      <c r="B60" s="14" t="s">
        <v>13</v>
      </c>
      <c r="C60" s="5">
        <v>3</v>
      </c>
      <c r="D60" s="5">
        <v>4</v>
      </c>
    </row>
    <row r="61" spans="1:4">
      <c r="A61">
        <v>19</v>
      </c>
      <c r="B61" s="14" t="s">
        <v>13</v>
      </c>
      <c r="C61" s="5">
        <v>3</v>
      </c>
      <c r="D61" s="5">
        <v>3</v>
      </c>
    </row>
    <row r="62" spans="1:4">
      <c r="A62">
        <v>20</v>
      </c>
      <c r="B62" s="14" t="s">
        <v>13</v>
      </c>
      <c r="C62" s="5">
        <v>7</v>
      </c>
      <c r="D62" s="5">
        <v>7</v>
      </c>
    </row>
    <row r="63" spans="1:4">
      <c r="A63">
        <v>24</v>
      </c>
      <c r="B63" s="14" t="s">
        <v>13</v>
      </c>
      <c r="C63" s="5">
        <v>6</v>
      </c>
      <c r="D63" s="5">
        <v>4</v>
      </c>
    </row>
    <row r="64" spans="1:4">
      <c r="A64">
        <v>26</v>
      </c>
      <c r="B64" s="14" t="s">
        <v>13</v>
      </c>
      <c r="C64" s="5">
        <v>5</v>
      </c>
      <c r="D64" s="5">
        <v>5</v>
      </c>
    </row>
    <row r="65" spans="1:4">
      <c r="A65">
        <v>31</v>
      </c>
      <c r="B65" s="14" t="s">
        <v>13</v>
      </c>
      <c r="C65" s="5">
        <v>7</v>
      </c>
      <c r="D65" s="5">
        <v>7</v>
      </c>
    </row>
    <row r="66" spans="1:4">
      <c r="A66">
        <v>35</v>
      </c>
      <c r="B66" s="14" t="s">
        <v>13</v>
      </c>
      <c r="C66" s="5">
        <v>4</v>
      </c>
      <c r="D66" s="5">
        <v>5</v>
      </c>
    </row>
    <row r="67" spans="1:4">
      <c r="A67">
        <v>37</v>
      </c>
      <c r="B67" s="14" t="s">
        <v>13</v>
      </c>
      <c r="C67" s="5">
        <v>5</v>
      </c>
      <c r="D67" s="5">
        <v>6</v>
      </c>
    </row>
    <row r="68" spans="1:4">
      <c r="A68">
        <v>38</v>
      </c>
      <c r="B68" s="14" t="s">
        <v>13</v>
      </c>
      <c r="C68" s="5">
        <v>6</v>
      </c>
      <c r="D68" s="5">
        <v>5</v>
      </c>
    </row>
    <row r="69" spans="1:4">
      <c r="A69">
        <v>40</v>
      </c>
      <c r="B69" s="14" t="s">
        <v>13</v>
      </c>
      <c r="C69" s="5">
        <v>4</v>
      </c>
      <c r="D69" s="5">
        <v>4</v>
      </c>
    </row>
    <row r="70" spans="1:4">
      <c r="A70">
        <v>41</v>
      </c>
      <c r="B70" s="14" t="s">
        <v>13</v>
      </c>
      <c r="C70" s="5">
        <v>6</v>
      </c>
      <c r="D70" s="5">
        <v>5</v>
      </c>
    </row>
    <row r="71" spans="1:4">
      <c r="A71">
        <v>43</v>
      </c>
      <c r="B71" s="14" t="s">
        <v>13</v>
      </c>
      <c r="C71" s="5">
        <v>5</v>
      </c>
      <c r="D71" s="5">
        <v>3</v>
      </c>
    </row>
    <row r="72" spans="1:4">
      <c r="A72">
        <v>46</v>
      </c>
      <c r="B72" s="14" t="s">
        <v>13</v>
      </c>
      <c r="C72" s="5">
        <v>6</v>
      </c>
      <c r="D72" s="5">
        <v>5</v>
      </c>
    </row>
    <row r="73" spans="1:4">
      <c r="A73">
        <v>49</v>
      </c>
      <c r="B73" s="14" t="s">
        <v>13</v>
      </c>
      <c r="C73" s="5">
        <v>6</v>
      </c>
      <c r="D73" s="5">
        <v>4</v>
      </c>
    </row>
    <row r="74" spans="1:4">
      <c r="A74">
        <v>50</v>
      </c>
      <c r="B74" s="14" t="s">
        <v>13</v>
      </c>
      <c r="C74" s="5">
        <v>6</v>
      </c>
      <c r="D74" s="5">
        <v>6</v>
      </c>
    </row>
    <row r="75" spans="1:4">
      <c r="A75">
        <v>52</v>
      </c>
      <c r="B75" s="14" t="s">
        <v>13</v>
      </c>
      <c r="C75" s="5">
        <v>7</v>
      </c>
      <c r="D75" s="5">
        <v>3</v>
      </c>
    </row>
    <row r="76" spans="1:4">
      <c r="A76">
        <v>53</v>
      </c>
      <c r="B76" s="14" t="s">
        <v>13</v>
      </c>
      <c r="C76" s="5">
        <v>7</v>
      </c>
      <c r="D76" s="5">
        <v>4</v>
      </c>
    </row>
    <row r="77" spans="1:4">
      <c r="A77">
        <v>54</v>
      </c>
      <c r="B77" s="14" t="s">
        <v>13</v>
      </c>
      <c r="C77" s="5">
        <v>4</v>
      </c>
      <c r="D77" s="5">
        <v>6</v>
      </c>
    </row>
    <row r="78" spans="1:4">
      <c r="A78">
        <v>55</v>
      </c>
      <c r="B78" s="14" t="s">
        <v>13</v>
      </c>
      <c r="C78" s="5">
        <v>4</v>
      </c>
      <c r="D78" s="5">
        <v>4</v>
      </c>
    </row>
    <row r="79" spans="1:4">
      <c r="A79">
        <v>56</v>
      </c>
      <c r="B79" s="14" t="s">
        <v>13</v>
      </c>
      <c r="C79" s="5">
        <v>4</v>
      </c>
      <c r="D79" s="5">
        <v>4</v>
      </c>
    </row>
    <row r="80" spans="1:4">
      <c r="A80">
        <v>59</v>
      </c>
      <c r="B80" s="14" t="s">
        <v>13</v>
      </c>
      <c r="C80" s="5">
        <v>6</v>
      </c>
      <c r="D80" s="5">
        <v>5</v>
      </c>
    </row>
    <row r="81" spans="1:4">
      <c r="A81">
        <v>62</v>
      </c>
      <c r="B81" s="14" t="s">
        <v>13</v>
      </c>
      <c r="C81" s="5">
        <v>6</v>
      </c>
      <c r="D81" s="5">
        <v>5</v>
      </c>
    </row>
    <row r="82" spans="1:4">
      <c r="A82">
        <v>67</v>
      </c>
      <c r="B82" s="14" t="s">
        <v>13</v>
      </c>
      <c r="C82" s="5">
        <v>7</v>
      </c>
      <c r="D82" s="5">
        <v>4</v>
      </c>
    </row>
    <row r="83" spans="1:4">
      <c r="A83">
        <v>68</v>
      </c>
      <c r="B83" s="14" t="s">
        <v>13</v>
      </c>
      <c r="C83" s="5">
        <v>6</v>
      </c>
      <c r="D83" s="5">
        <v>5</v>
      </c>
    </row>
    <row r="84" spans="1:4">
      <c r="A84">
        <v>71</v>
      </c>
      <c r="B84" s="14" t="s">
        <v>13</v>
      </c>
      <c r="C84" s="5">
        <v>4</v>
      </c>
      <c r="D84" s="5">
        <v>5</v>
      </c>
    </row>
    <row r="85" spans="1:4">
      <c r="A85">
        <v>72</v>
      </c>
      <c r="B85" s="14" t="s">
        <v>13</v>
      </c>
      <c r="C85" s="5">
        <v>5</v>
      </c>
      <c r="D85" s="5">
        <v>4</v>
      </c>
    </row>
    <row r="86" spans="1:4">
      <c r="A86">
        <v>75</v>
      </c>
      <c r="B86" s="14" t="s">
        <v>13</v>
      </c>
      <c r="C86" s="5">
        <v>5</v>
      </c>
      <c r="D86" s="5">
        <v>6</v>
      </c>
    </row>
    <row r="87" spans="1:4">
      <c r="A87">
        <v>77</v>
      </c>
      <c r="B87" s="14" t="s">
        <v>13</v>
      </c>
      <c r="C87" s="5">
        <v>5</v>
      </c>
      <c r="D87" s="5">
        <v>3</v>
      </c>
    </row>
    <row r="88" spans="1:4">
      <c r="A88">
        <v>80</v>
      </c>
      <c r="B88" s="14" t="s">
        <v>13</v>
      </c>
      <c r="C88" s="5">
        <v>6</v>
      </c>
      <c r="D88" s="5">
        <v>5</v>
      </c>
    </row>
    <row r="89" spans="1:4">
      <c r="A89">
        <v>84</v>
      </c>
      <c r="B89" s="14" t="s">
        <v>13</v>
      </c>
      <c r="C89" s="5">
        <v>3</v>
      </c>
      <c r="D89" s="5">
        <v>7</v>
      </c>
    </row>
    <row r="91" spans="1:4">
      <c r="B91" s="69" t="s">
        <v>51</v>
      </c>
      <c r="C91" s="78">
        <f>AVERAGE(C51:C89)</f>
        <v>5</v>
      </c>
      <c r="D91" s="78">
        <f>AVERAGE(D51:D89)</f>
        <v>4.5384615384615383</v>
      </c>
    </row>
    <row r="92" spans="1:4">
      <c r="B92" s="69" t="s">
        <v>83</v>
      </c>
      <c r="C92" s="78">
        <f>STDEV(C51:C89)</f>
        <v>1.6383560438182505</v>
      </c>
      <c r="D92" s="78">
        <f>STDEV(D51:D89)</f>
        <v>1.3346821787296872</v>
      </c>
    </row>
    <row r="95" spans="1:4">
      <c r="B95" s="29" t="s">
        <v>84</v>
      </c>
      <c r="C95" s="26"/>
      <c r="D95" s="20"/>
    </row>
    <row r="96" spans="1:4">
      <c r="B96" s="36" t="s">
        <v>79</v>
      </c>
      <c r="C96" s="72">
        <f>C48</f>
        <v>5.5333333333333332</v>
      </c>
    </row>
    <row r="97" spans="2:4">
      <c r="B97" s="36" t="s">
        <v>13</v>
      </c>
      <c r="C97" s="72">
        <f>C91</f>
        <v>5</v>
      </c>
    </row>
    <row r="98" spans="2:4">
      <c r="B98" s="20"/>
      <c r="C98" s="20"/>
    </row>
    <row r="99" spans="2:4">
      <c r="B99" s="29" t="s">
        <v>85</v>
      </c>
      <c r="C99" s="20"/>
      <c r="D99" s="20"/>
    </row>
    <row r="100" spans="2:4">
      <c r="B100" s="36" t="s">
        <v>79</v>
      </c>
      <c r="C100" s="72">
        <f>D48</f>
        <v>2.2000000000000002</v>
      </c>
    </row>
    <row r="101" spans="2:4">
      <c r="B101" s="36" t="s">
        <v>13</v>
      </c>
      <c r="C101" s="72">
        <f>D91</f>
        <v>4.5384615384615383</v>
      </c>
    </row>
    <row r="103" spans="2:4">
      <c r="B103" s="20" t="s">
        <v>79</v>
      </c>
    </row>
    <row r="104" spans="2:4">
      <c r="B104" s="73" t="s">
        <v>126</v>
      </c>
      <c r="C104" s="74">
        <f>CORREL(C2:C46,D2:D46)</f>
        <v>0.32364512246137789</v>
      </c>
    </row>
    <row r="105" spans="2:4">
      <c r="B105" s="36" t="s">
        <v>18</v>
      </c>
      <c r="C105" s="65">
        <f>COUNT(C2:C46)</f>
        <v>45</v>
      </c>
    </row>
    <row r="106" spans="2:4">
      <c r="B106" s="36" t="s">
        <v>123</v>
      </c>
      <c r="C106" s="75">
        <f>C104/SQRT((1-C104*C104)/(C105-2))</f>
        <v>2.2430047801822814</v>
      </c>
    </row>
    <row r="107" spans="2:4">
      <c r="B107" s="36" t="s">
        <v>124</v>
      </c>
      <c r="C107" s="74">
        <f>TDIST(C106,C105-2,2)</f>
        <v>3.0103452627502223E-2</v>
      </c>
    </row>
    <row r="109" spans="2:4">
      <c r="B109" s="42" t="s">
        <v>13</v>
      </c>
    </row>
    <row r="110" spans="2:4">
      <c r="B110" s="73" t="s">
        <v>125</v>
      </c>
      <c r="C110" s="74">
        <f>CORREL(C51:C89,D51:D89)</f>
        <v>0.34900227029380732</v>
      </c>
    </row>
    <row r="111" spans="2:4">
      <c r="B111" s="36" t="s">
        <v>18</v>
      </c>
      <c r="C111" s="36">
        <f>COUNT(C51:C89)</f>
        <v>39</v>
      </c>
    </row>
    <row r="112" spans="2:4">
      <c r="B112" s="36" t="s">
        <v>123</v>
      </c>
      <c r="C112" s="75">
        <f>C110/SQRT((1-C110*C110)/(C111-2))</f>
        <v>2.2653381392920502</v>
      </c>
    </row>
    <row r="113" spans="2:3">
      <c r="B113" s="36" t="s">
        <v>124</v>
      </c>
      <c r="C113" s="76">
        <f>TDIST(C112,C111-2,2)</f>
        <v>2.9436404794106547E-2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4"/>
  <sheetViews>
    <sheetView zoomScale="70" zoomScaleNormal="70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3.7109375" bestFit="1" customWidth="1"/>
    <col min="2" max="2" width="27.42578125" customWidth="1"/>
    <col min="3" max="4" width="6.85546875" customWidth="1"/>
    <col min="5" max="5" width="7.42578125" customWidth="1"/>
    <col min="6" max="7" width="6.85546875" customWidth="1"/>
    <col min="8" max="8" width="8.85546875" customWidth="1"/>
    <col min="9" max="9" width="8.5703125" customWidth="1"/>
    <col min="10" max="11" width="6.85546875" customWidth="1"/>
    <col min="12" max="12" width="8" customWidth="1"/>
    <col min="13" max="13" width="12.140625" bestFit="1" customWidth="1"/>
    <col min="14" max="14" width="13.7109375" bestFit="1" customWidth="1"/>
    <col min="15" max="15" width="21" customWidth="1"/>
    <col min="16" max="20" width="6.85546875" customWidth="1"/>
    <col min="21" max="21" width="8.140625" customWidth="1"/>
    <col min="22" max="24" width="6.85546875" customWidth="1"/>
    <col min="25" max="25" width="8" customWidth="1"/>
    <col min="26" max="26" width="12.140625" bestFit="1" customWidth="1"/>
  </cols>
  <sheetData>
    <row r="1" spans="1:13">
      <c r="A1" s="1" t="s">
        <v>0</v>
      </c>
      <c r="B1" s="2" t="s">
        <v>1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90</v>
      </c>
      <c r="H1" s="3" t="s">
        <v>91</v>
      </c>
      <c r="I1" s="3" t="s">
        <v>92</v>
      </c>
      <c r="J1" s="3" t="s">
        <v>93</v>
      </c>
      <c r="K1" s="3" t="s">
        <v>94</v>
      </c>
      <c r="L1" s="3" t="s">
        <v>95</v>
      </c>
      <c r="M1" s="1" t="s">
        <v>96</v>
      </c>
    </row>
    <row r="2" spans="1:13">
      <c r="A2">
        <v>1</v>
      </c>
      <c r="B2" s="14" t="s">
        <v>12</v>
      </c>
      <c r="C2" s="5">
        <v>3</v>
      </c>
      <c r="D2" s="5">
        <v>3</v>
      </c>
      <c r="E2" s="5">
        <v>4</v>
      </c>
      <c r="F2" s="5">
        <v>2</v>
      </c>
      <c r="G2" s="5">
        <v>3</v>
      </c>
      <c r="H2" s="5">
        <v>4</v>
      </c>
      <c r="I2" s="5">
        <v>4</v>
      </c>
      <c r="J2" s="5">
        <v>2</v>
      </c>
      <c r="K2" s="5">
        <v>4</v>
      </c>
      <c r="L2" s="5">
        <v>3</v>
      </c>
      <c r="M2" s="30">
        <f>((C2-1)+(5-D2)+(E2-1)+(5-F2)+(G2-1)+(5-H2)+(I2-1)+(5-J2)+(K2-1)+(5-L2))*2.5</f>
        <v>60</v>
      </c>
    </row>
    <row r="3" spans="1:13">
      <c r="A3">
        <v>3</v>
      </c>
      <c r="B3" s="14" t="s">
        <v>12</v>
      </c>
      <c r="C3" s="5">
        <v>3</v>
      </c>
      <c r="D3" s="5">
        <v>1</v>
      </c>
      <c r="E3" s="5">
        <v>5</v>
      </c>
      <c r="F3" s="5">
        <v>1</v>
      </c>
      <c r="G3" s="5">
        <v>4</v>
      </c>
      <c r="H3" s="5">
        <v>2</v>
      </c>
      <c r="I3" s="5">
        <v>5</v>
      </c>
      <c r="J3" s="5">
        <v>1</v>
      </c>
      <c r="K3" s="5">
        <v>5</v>
      </c>
      <c r="L3" s="5">
        <v>1</v>
      </c>
      <c r="M3" s="30">
        <f>((C3-1)+(5-D3)+(E3-1)+(5-F3)+(G3-1)+(5-H3)+(I3-1)+(5-J3)+(K3-1)+(5-L3))*2.5</f>
        <v>90</v>
      </c>
    </row>
    <row r="4" spans="1:13">
      <c r="A4">
        <v>7</v>
      </c>
      <c r="B4" s="14" t="s">
        <v>12</v>
      </c>
      <c r="C4" s="5">
        <v>4</v>
      </c>
      <c r="D4" s="5">
        <v>2</v>
      </c>
      <c r="E4" s="5">
        <v>5</v>
      </c>
      <c r="F4" s="5">
        <v>1</v>
      </c>
      <c r="G4" s="5">
        <v>3</v>
      </c>
      <c r="H4" s="5">
        <v>4</v>
      </c>
      <c r="I4" s="5">
        <v>4</v>
      </c>
      <c r="J4" s="5">
        <v>2</v>
      </c>
      <c r="K4" s="5">
        <v>4</v>
      </c>
      <c r="L4" s="5">
        <v>1</v>
      </c>
      <c r="M4" s="30">
        <f>((C4-1)+(5-D4)+(E4-1)+(5-F4)+(G4-1)+(5-H4)+(I4-1)+(5-J4)+(K4-1)+(5-L4))*2.5</f>
        <v>75</v>
      </c>
    </row>
    <row r="5" spans="1:13">
      <c r="A5">
        <v>9</v>
      </c>
      <c r="B5" s="14" t="s">
        <v>12</v>
      </c>
      <c r="C5" s="5">
        <v>2</v>
      </c>
      <c r="D5" s="5">
        <v>5</v>
      </c>
      <c r="E5" s="5">
        <v>2</v>
      </c>
      <c r="F5" s="5">
        <v>1</v>
      </c>
      <c r="G5" s="5">
        <v>2</v>
      </c>
      <c r="H5" s="5">
        <v>3</v>
      </c>
      <c r="I5" s="5">
        <v>2</v>
      </c>
      <c r="J5" s="5">
        <v>5</v>
      </c>
      <c r="K5" s="5">
        <v>3</v>
      </c>
      <c r="L5" s="5">
        <v>3</v>
      </c>
      <c r="M5" s="30">
        <f>((C5-1)+(5-D5)+(E5-1)+(5-F5)+(G5-1)+(5-H5)+(I5-1)+(5-J5)+(K5-1)+(5-L5))*2.5</f>
        <v>35</v>
      </c>
    </row>
    <row r="6" spans="1:13">
      <c r="A6">
        <v>10</v>
      </c>
      <c r="B6" s="14" t="s">
        <v>12</v>
      </c>
      <c r="C6" s="5"/>
      <c r="D6" s="5"/>
      <c r="E6" s="5"/>
      <c r="F6" s="5"/>
      <c r="G6" s="5"/>
      <c r="H6" s="5"/>
      <c r="I6" s="5"/>
      <c r="J6" s="5"/>
      <c r="K6" s="5"/>
      <c r="L6" s="5"/>
      <c r="M6" s="30" t="s">
        <v>14</v>
      </c>
    </row>
    <row r="7" spans="1:13">
      <c r="A7">
        <v>11</v>
      </c>
      <c r="B7" s="14" t="s">
        <v>12</v>
      </c>
      <c r="C7" s="5">
        <v>1</v>
      </c>
      <c r="D7" s="5">
        <v>5</v>
      </c>
      <c r="E7" s="5">
        <v>1</v>
      </c>
      <c r="F7" s="5">
        <v>3</v>
      </c>
      <c r="G7" s="5">
        <v>1</v>
      </c>
      <c r="H7" s="5">
        <v>4</v>
      </c>
      <c r="I7" s="5">
        <v>3</v>
      </c>
      <c r="J7" s="5">
        <v>5</v>
      </c>
      <c r="K7" s="5">
        <v>2</v>
      </c>
      <c r="L7" s="5">
        <v>3</v>
      </c>
      <c r="M7" s="30">
        <f t="shared" ref="M7:M19" si="0">((C7-1)+(5-D7)+(E7-1)+(5-F7)+(G7-1)+(5-H7)+(I7-1)+(5-J7)+(K7-1)+(5-L7))*2.5</f>
        <v>20</v>
      </c>
    </row>
    <row r="8" spans="1:13">
      <c r="A8">
        <v>16</v>
      </c>
      <c r="B8" s="14" t="s">
        <v>12</v>
      </c>
      <c r="C8" s="5">
        <v>1</v>
      </c>
      <c r="D8" s="5">
        <v>3</v>
      </c>
      <c r="E8" s="5">
        <v>4</v>
      </c>
      <c r="F8" s="5">
        <v>1</v>
      </c>
      <c r="G8" s="5">
        <v>1</v>
      </c>
      <c r="H8" s="5">
        <v>4</v>
      </c>
      <c r="I8" s="5">
        <v>5</v>
      </c>
      <c r="J8" s="5">
        <v>3</v>
      </c>
      <c r="K8" s="5">
        <v>4</v>
      </c>
      <c r="L8" s="5">
        <v>1</v>
      </c>
      <c r="M8" s="30">
        <f t="shared" si="0"/>
        <v>57.5</v>
      </c>
    </row>
    <row r="9" spans="1:13">
      <c r="A9">
        <v>17</v>
      </c>
      <c r="B9" s="14" t="s">
        <v>12</v>
      </c>
      <c r="C9" s="5">
        <v>1</v>
      </c>
      <c r="D9" s="5">
        <v>3</v>
      </c>
      <c r="E9" s="5">
        <v>3</v>
      </c>
      <c r="F9" s="5">
        <v>1</v>
      </c>
      <c r="G9" s="5">
        <v>2</v>
      </c>
      <c r="H9" s="5">
        <v>3</v>
      </c>
      <c r="I9" s="5">
        <v>1</v>
      </c>
      <c r="J9" s="5">
        <v>5</v>
      </c>
      <c r="K9" s="5">
        <v>2</v>
      </c>
      <c r="L9" s="5">
        <v>3</v>
      </c>
      <c r="M9" s="30">
        <f t="shared" si="0"/>
        <v>35</v>
      </c>
    </row>
    <row r="10" spans="1:13">
      <c r="A10">
        <v>21</v>
      </c>
      <c r="B10" s="14" t="s">
        <v>12</v>
      </c>
      <c r="C10" s="5">
        <v>2</v>
      </c>
      <c r="D10" s="5">
        <v>2</v>
      </c>
      <c r="E10" s="5">
        <v>5</v>
      </c>
      <c r="F10" s="5">
        <v>1</v>
      </c>
      <c r="G10" s="5">
        <v>3</v>
      </c>
      <c r="H10" s="5">
        <v>2</v>
      </c>
      <c r="I10" s="5">
        <v>4</v>
      </c>
      <c r="J10" s="5">
        <v>2</v>
      </c>
      <c r="K10" s="5">
        <v>5</v>
      </c>
      <c r="L10" s="5">
        <v>1</v>
      </c>
      <c r="M10" s="30">
        <f t="shared" si="0"/>
        <v>77.5</v>
      </c>
    </row>
    <row r="11" spans="1:13">
      <c r="A11">
        <v>22</v>
      </c>
      <c r="B11" s="14" t="s">
        <v>12</v>
      </c>
      <c r="C11" s="5">
        <v>1</v>
      </c>
      <c r="D11" s="5">
        <v>3</v>
      </c>
      <c r="E11" s="5">
        <v>5</v>
      </c>
      <c r="F11" s="5">
        <v>1</v>
      </c>
      <c r="G11" s="5">
        <v>2</v>
      </c>
      <c r="H11" s="5">
        <v>4</v>
      </c>
      <c r="I11" s="5">
        <v>4</v>
      </c>
      <c r="J11" s="5">
        <v>2</v>
      </c>
      <c r="K11" s="5">
        <v>5</v>
      </c>
      <c r="L11" s="5">
        <v>1</v>
      </c>
      <c r="M11" s="30">
        <f t="shared" si="0"/>
        <v>65</v>
      </c>
    </row>
    <row r="12" spans="1:13">
      <c r="A12">
        <v>23</v>
      </c>
      <c r="B12" s="14" t="s">
        <v>12</v>
      </c>
      <c r="C12" s="5">
        <v>1</v>
      </c>
      <c r="D12" s="5">
        <v>3</v>
      </c>
      <c r="E12" s="5">
        <v>3</v>
      </c>
      <c r="F12" s="5">
        <v>1</v>
      </c>
      <c r="G12" s="5">
        <v>1</v>
      </c>
      <c r="H12" s="5">
        <v>2</v>
      </c>
      <c r="I12" s="5">
        <v>3</v>
      </c>
      <c r="J12" s="5">
        <v>5</v>
      </c>
      <c r="K12" s="5">
        <v>5</v>
      </c>
      <c r="L12" s="5">
        <v>1</v>
      </c>
      <c r="M12" s="30">
        <f t="shared" si="0"/>
        <v>52.5</v>
      </c>
    </row>
    <row r="13" spans="1:13">
      <c r="A13">
        <v>25</v>
      </c>
      <c r="B13" s="14" t="s">
        <v>12</v>
      </c>
      <c r="C13" s="5">
        <v>4</v>
      </c>
      <c r="D13" s="5">
        <v>3</v>
      </c>
      <c r="E13" s="5">
        <v>4</v>
      </c>
      <c r="F13" s="5">
        <v>1</v>
      </c>
      <c r="G13" s="5">
        <v>4</v>
      </c>
      <c r="H13" s="5">
        <v>2</v>
      </c>
      <c r="I13" s="5">
        <v>3</v>
      </c>
      <c r="J13" s="5">
        <v>2</v>
      </c>
      <c r="K13" s="5">
        <v>4</v>
      </c>
      <c r="L13" s="5">
        <v>1</v>
      </c>
      <c r="M13" s="30">
        <f t="shared" si="0"/>
        <v>75</v>
      </c>
    </row>
    <row r="14" spans="1:13">
      <c r="A14">
        <v>27</v>
      </c>
      <c r="B14" s="14" t="s">
        <v>12</v>
      </c>
      <c r="C14" s="5">
        <v>1</v>
      </c>
      <c r="D14" s="5">
        <v>3</v>
      </c>
      <c r="E14" s="5">
        <v>3</v>
      </c>
      <c r="F14" s="5">
        <v>1</v>
      </c>
      <c r="G14" s="5">
        <v>4</v>
      </c>
      <c r="H14" s="5">
        <v>3</v>
      </c>
      <c r="I14" s="5">
        <v>4</v>
      </c>
      <c r="J14" s="5">
        <v>4</v>
      </c>
      <c r="K14" s="5">
        <v>3</v>
      </c>
      <c r="L14" s="5">
        <v>1</v>
      </c>
      <c r="M14" s="30">
        <f t="shared" si="0"/>
        <v>57.5</v>
      </c>
    </row>
    <row r="15" spans="1:13">
      <c r="A15">
        <v>28</v>
      </c>
      <c r="B15" s="14" t="s">
        <v>12</v>
      </c>
      <c r="C15" s="5">
        <v>2</v>
      </c>
      <c r="D15" s="5">
        <v>1</v>
      </c>
      <c r="E15" s="5">
        <v>5</v>
      </c>
      <c r="F15" s="5">
        <v>1</v>
      </c>
      <c r="G15" s="5">
        <v>4</v>
      </c>
      <c r="H15" s="5">
        <v>1</v>
      </c>
      <c r="I15" s="5">
        <v>4</v>
      </c>
      <c r="J15" s="5">
        <v>1</v>
      </c>
      <c r="K15" s="5">
        <v>5</v>
      </c>
      <c r="L15" s="5">
        <v>1</v>
      </c>
      <c r="M15" s="30">
        <f t="shared" si="0"/>
        <v>87.5</v>
      </c>
    </row>
    <row r="16" spans="1:13">
      <c r="A16">
        <v>29</v>
      </c>
      <c r="B16" s="14" t="s">
        <v>12</v>
      </c>
      <c r="C16" s="5">
        <v>1</v>
      </c>
      <c r="D16" s="5">
        <v>5</v>
      </c>
      <c r="E16" s="5">
        <v>2</v>
      </c>
      <c r="F16" s="5">
        <v>3</v>
      </c>
      <c r="G16" s="5">
        <v>1</v>
      </c>
      <c r="H16" s="5">
        <v>5</v>
      </c>
      <c r="I16" s="5">
        <v>3</v>
      </c>
      <c r="J16" s="5">
        <v>5</v>
      </c>
      <c r="K16" s="5">
        <v>2</v>
      </c>
      <c r="L16" s="5">
        <v>4</v>
      </c>
      <c r="M16" s="30">
        <f t="shared" si="0"/>
        <v>17.5</v>
      </c>
    </row>
    <row r="17" spans="1:13">
      <c r="A17">
        <v>30</v>
      </c>
      <c r="B17" s="14" t="s">
        <v>12</v>
      </c>
      <c r="C17" s="5">
        <v>1</v>
      </c>
      <c r="D17" s="5">
        <v>5</v>
      </c>
      <c r="E17" s="5">
        <v>1</v>
      </c>
      <c r="F17" s="5">
        <v>1</v>
      </c>
      <c r="G17" s="5">
        <v>1</v>
      </c>
      <c r="H17" s="5">
        <v>3</v>
      </c>
      <c r="I17" s="5">
        <v>2</v>
      </c>
      <c r="J17" s="5">
        <v>5</v>
      </c>
      <c r="K17" s="5">
        <v>3</v>
      </c>
      <c r="L17" s="5">
        <v>1</v>
      </c>
      <c r="M17" s="30">
        <f t="shared" si="0"/>
        <v>32.5</v>
      </c>
    </row>
    <row r="18" spans="1:13">
      <c r="A18">
        <v>32</v>
      </c>
      <c r="B18" s="14" t="s">
        <v>12</v>
      </c>
      <c r="C18" s="5">
        <v>3</v>
      </c>
      <c r="D18" s="5">
        <v>2</v>
      </c>
      <c r="E18" s="5">
        <v>4</v>
      </c>
      <c r="F18" s="5">
        <v>1</v>
      </c>
      <c r="G18" s="5">
        <v>2</v>
      </c>
      <c r="H18" s="5">
        <v>3</v>
      </c>
      <c r="I18" s="5">
        <v>4</v>
      </c>
      <c r="J18" s="5">
        <v>4</v>
      </c>
      <c r="K18" s="5">
        <v>4</v>
      </c>
      <c r="L18" s="5">
        <v>2</v>
      </c>
      <c r="M18" s="30">
        <f t="shared" si="0"/>
        <v>62.5</v>
      </c>
    </row>
    <row r="19" spans="1:13">
      <c r="A19">
        <v>33</v>
      </c>
      <c r="B19" s="14" t="s">
        <v>12</v>
      </c>
      <c r="C19" s="5">
        <v>3</v>
      </c>
      <c r="D19" s="5">
        <v>2</v>
      </c>
      <c r="E19" s="5">
        <v>5</v>
      </c>
      <c r="F19" s="5">
        <v>1</v>
      </c>
      <c r="G19" s="5">
        <v>4</v>
      </c>
      <c r="H19" s="5">
        <v>1</v>
      </c>
      <c r="I19" s="5">
        <v>5</v>
      </c>
      <c r="J19" s="5">
        <v>1</v>
      </c>
      <c r="K19" s="5">
        <v>5</v>
      </c>
      <c r="L19" s="5">
        <v>1</v>
      </c>
      <c r="M19" s="30">
        <f t="shared" si="0"/>
        <v>90</v>
      </c>
    </row>
    <row r="20" spans="1:13">
      <c r="A20">
        <v>34</v>
      </c>
      <c r="B20" s="14" t="s">
        <v>12</v>
      </c>
      <c r="M20" s="30" t="s">
        <v>14</v>
      </c>
    </row>
    <row r="21" spans="1:13">
      <c r="A21">
        <v>36</v>
      </c>
      <c r="B21" s="14" t="s">
        <v>12</v>
      </c>
      <c r="C21" s="5">
        <v>2</v>
      </c>
      <c r="D21" s="5">
        <v>1</v>
      </c>
      <c r="E21" s="5">
        <v>3</v>
      </c>
      <c r="F21" s="5">
        <v>1</v>
      </c>
      <c r="G21" s="5">
        <v>3</v>
      </c>
      <c r="H21" s="5">
        <v>2</v>
      </c>
      <c r="I21" s="5">
        <v>3</v>
      </c>
      <c r="J21" s="5">
        <v>4</v>
      </c>
      <c r="K21" s="5">
        <v>4</v>
      </c>
      <c r="L21" s="5">
        <v>1</v>
      </c>
      <c r="M21" s="30">
        <f t="shared" ref="M21:M46" si="1">((C21-1)+(5-D21)+(E21-1)+(5-F21)+(G21-1)+(5-H21)+(I21-1)+(5-J21)+(K21-1)+(5-L21))*2.5</f>
        <v>65</v>
      </c>
    </row>
    <row r="22" spans="1:13">
      <c r="A22">
        <v>39</v>
      </c>
      <c r="B22" s="14" t="s">
        <v>12</v>
      </c>
      <c r="C22" s="5">
        <v>3</v>
      </c>
      <c r="D22" s="5">
        <v>4</v>
      </c>
      <c r="E22" s="5">
        <v>2</v>
      </c>
      <c r="F22" s="5">
        <v>1</v>
      </c>
      <c r="G22" s="5">
        <v>3</v>
      </c>
      <c r="H22" s="5">
        <v>2</v>
      </c>
      <c r="I22" s="5">
        <v>4</v>
      </c>
      <c r="J22" s="5">
        <v>3</v>
      </c>
      <c r="K22" s="5">
        <v>4</v>
      </c>
      <c r="L22" s="5">
        <v>1</v>
      </c>
      <c r="M22" s="30">
        <f t="shared" si="1"/>
        <v>62.5</v>
      </c>
    </row>
    <row r="23" spans="1:13">
      <c r="A23">
        <v>42</v>
      </c>
      <c r="B23" s="14" t="s">
        <v>12</v>
      </c>
      <c r="C23" s="5">
        <v>1</v>
      </c>
      <c r="D23" s="5">
        <v>3</v>
      </c>
      <c r="E23" s="5">
        <v>3</v>
      </c>
      <c r="F23" s="5">
        <v>1</v>
      </c>
      <c r="G23" s="5">
        <v>2</v>
      </c>
      <c r="H23" s="5">
        <v>3</v>
      </c>
      <c r="I23" s="5">
        <v>4</v>
      </c>
      <c r="J23" s="5">
        <v>4</v>
      </c>
      <c r="K23" s="5">
        <v>4</v>
      </c>
      <c r="L23" s="5">
        <v>2</v>
      </c>
      <c r="M23" s="30">
        <f t="shared" si="1"/>
        <v>52.5</v>
      </c>
    </row>
    <row r="24" spans="1:13">
      <c r="A24">
        <v>44</v>
      </c>
      <c r="B24" s="14" t="s">
        <v>12</v>
      </c>
      <c r="C24" s="5">
        <v>4</v>
      </c>
      <c r="D24" s="5">
        <v>2</v>
      </c>
      <c r="E24" s="5">
        <v>3</v>
      </c>
      <c r="F24" s="5">
        <v>2</v>
      </c>
      <c r="G24" s="5">
        <v>3</v>
      </c>
      <c r="H24" s="5">
        <v>2</v>
      </c>
      <c r="I24" s="5">
        <v>4</v>
      </c>
      <c r="J24" s="5">
        <v>2</v>
      </c>
      <c r="K24" s="5">
        <v>4</v>
      </c>
      <c r="L24" s="5">
        <v>2</v>
      </c>
      <c r="M24" s="30">
        <f t="shared" si="1"/>
        <v>70</v>
      </c>
    </row>
    <row r="25" spans="1:13">
      <c r="A25">
        <v>45</v>
      </c>
      <c r="B25" s="14" t="s">
        <v>12</v>
      </c>
      <c r="C25" s="5">
        <v>2</v>
      </c>
      <c r="D25" s="5">
        <v>1</v>
      </c>
      <c r="E25" s="5">
        <v>5</v>
      </c>
      <c r="F25" s="5">
        <v>1</v>
      </c>
      <c r="G25" s="5">
        <v>4</v>
      </c>
      <c r="H25" s="5">
        <v>1</v>
      </c>
      <c r="I25" s="5">
        <v>5</v>
      </c>
      <c r="J25" s="5">
        <v>1</v>
      </c>
      <c r="K25" s="5">
        <v>5</v>
      </c>
      <c r="L25" s="5">
        <v>1</v>
      </c>
      <c r="M25" s="30">
        <f t="shared" si="1"/>
        <v>90</v>
      </c>
    </row>
    <row r="26" spans="1:13">
      <c r="A26">
        <v>47</v>
      </c>
      <c r="B26" s="14" t="s">
        <v>12</v>
      </c>
      <c r="C26" s="5">
        <v>3</v>
      </c>
      <c r="D26" s="5">
        <v>2</v>
      </c>
      <c r="E26" s="5">
        <v>4</v>
      </c>
      <c r="F26" s="5">
        <v>1</v>
      </c>
      <c r="G26" s="5">
        <v>3</v>
      </c>
      <c r="H26" s="5">
        <v>1</v>
      </c>
      <c r="I26" s="5">
        <v>4</v>
      </c>
      <c r="J26" s="5">
        <v>1</v>
      </c>
      <c r="K26" s="5">
        <v>5</v>
      </c>
      <c r="L26" s="5">
        <v>1</v>
      </c>
      <c r="M26" s="30">
        <f t="shared" si="1"/>
        <v>82.5</v>
      </c>
    </row>
    <row r="27" spans="1:13">
      <c r="A27">
        <v>48</v>
      </c>
      <c r="B27" s="14" t="s">
        <v>12</v>
      </c>
      <c r="C27" s="5">
        <v>2</v>
      </c>
      <c r="D27" s="5">
        <v>4</v>
      </c>
      <c r="E27" s="5">
        <v>3</v>
      </c>
      <c r="F27" s="5">
        <v>1</v>
      </c>
      <c r="G27" s="5">
        <v>2</v>
      </c>
      <c r="H27" s="5">
        <v>4</v>
      </c>
      <c r="I27" s="5">
        <v>3</v>
      </c>
      <c r="J27" s="5">
        <v>2</v>
      </c>
      <c r="K27" s="5">
        <v>4</v>
      </c>
      <c r="L27" s="5">
        <v>2</v>
      </c>
      <c r="M27" s="30">
        <f t="shared" si="1"/>
        <v>52.5</v>
      </c>
    </row>
    <row r="28" spans="1:13">
      <c r="A28">
        <v>51</v>
      </c>
      <c r="B28" s="14" t="s">
        <v>12</v>
      </c>
      <c r="C28" s="5">
        <v>3</v>
      </c>
      <c r="D28" s="5">
        <v>1</v>
      </c>
      <c r="E28" s="5">
        <v>5</v>
      </c>
      <c r="F28" s="5">
        <v>1</v>
      </c>
      <c r="G28" s="5">
        <v>3</v>
      </c>
      <c r="H28" s="5">
        <v>4</v>
      </c>
      <c r="I28" s="5">
        <v>4</v>
      </c>
      <c r="J28" s="5">
        <v>1</v>
      </c>
      <c r="K28" s="5">
        <v>4</v>
      </c>
      <c r="L28" s="5">
        <v>1</v>
      </c>
      <c r="M28" s="30">
        <f t="shared" si="1"/>
        <v>77.5</v>
      </c>
    </row>
    <row r="29" spans="1:13">
      <c r="A29">
        <v>57</v>
      </c>
      <c r="B29" s="14" t="s">
        <v>12</v>
      </c>
      <c r="C29" s="5">
        <v>2</v>
      </c>
      <c r="D29" s="5">
        <v>3</v>
      </c>
      <c r="E29" s="5">
        <v>4</v>
      </c>
      <c r="F29" s="5">
        <v>2</v>
      </c>
      <c r="G29" s="5">
        <v>2</v>
      </c>
      <c r="H29" s="5">
        <v>5</v>
      </c>
      <c r="I29" s="5">
        <v>4</v>
      </c>
      <c r="J29" s="5">
        <v>3</v>
      </c>
      <c r="K29" s="5">
        <v>4</v>
      </c>
      <c r="L29" s="5">
        <v>2</v>
      </c>
      <c r="M29" s="30">
        <f t="shared" si="1"/>
        <v>52.5</v>
      </c>
    </row>
    <row r="30" spans="1:13">
      <c r="A30">
        <v>58</v>
      </c>
      <c r="B30" s="14" t="s">
        <v>12</v>
      </c>
      <c r="C30" s="5">
        <v>2</v>
      </c>
      <c r="D30" s="5">
        <v>3</v>
      </c>
      <c r="E30" s="5">
        <v>3</v>
      </c>
      <c r="F30" s="5">
        <v>1</v>
      </c>
      <c r="G30" s="5">
        <v>4</v>
      </c>
      <c r="H30" s="5">
        <v>3</v>
      </c>
      <c r="I30" s="5">
        <v>4</v>
      </c>
      <c r="J30" s="5">
        <v>4</v>
      </c>
      <c r="K30" s="5">
        <v>4</v>
      </c>
      <c r="L30" s="5">
        <v>4</v>
      </c>
      <c r="M30" s="30">
        <f t="shared" si="1"/>
        <v>55</v>
      </c>
    </row>
    <row r="31" spans="1:13">
      <c r="A31">
        <v>60</v>
      </c>
      <c r="B31" s="14" t="s">
        <v>12</v>
      </c>
      <c r="C31" s="5">
        <v>4</v>
      </c>
      <c r="D31" s="5">
        <v>3</v>
      </c>
      <c r="E31" s="5">
        <v>4</v>
      </c>
      <c r="F31" s="5">
        <v>1</v>
      </c>
      <c r="G31" s="5">
        <v>3</v>
      </c>
      <c r="H31" s="5">
        <v>3</v>
      </c>
      <c r="I31" s="5">
        <v>4</v>
      </c>
      <c r="J31" s="5">
        <v>2</v>
      </c>
      <c r="K31" s="5">
        <v>4</v>
      </c>
      <c r="L31" s="5">
        <v>2</v>
      </c>
      <c r="M31" s="30">
        <f t="shared" si="1"/>
        <v>70</v>
      </c>
    </row>
    <row r="32" spans="1:13">
      <c r="A32">
        <v>61</v>
      </c>
      <c r="B32" s="14" t="s">
        <v>12</v>
      </c>
      <c r="C32" s="5">
        <v>1</v>
      </c>
      <c r="D32" s="5">
        <v>3</v>
      </c>
      <c r="E32" s="5">
        <v>4</v>
      </c>
      <c r="F32" s="5">
        <v>1</v>
      </c>
      <c r="G32" s="5">
        <v>2</v>
      </c>
      <c r="H32" s="5">
        <v>5</v>
      </c>
      <c r="I32" s="5">
        <v>5</v>
      </c>
      <c r="J32" s="5">
        <v>5</v>
      </c>
      <c r="K32" s="5">
        <v>4</v>
      </c>
      <c r="L32" s="5">
        <v>1</v>
      </c>
      <c r="M32" s="30">
        <f t="shared" si="1"/>
        <v>52.5</v>
      </c>
    </row>
    <row r="33" spans="1:13">
      <c r="A33">
        <v>63</v>
      </c>
      <c r="B33" s="14" t="s">
        <v>12</v>
      </c>
      <c r="C33" s="5">
        <v>2</v>
      </c>
      <c r="D33" s="5">
        <v>2</v>
      </c>
      <c r="E33" s="5">
        <v>3</v>
      </c>
      <c r="F33" s="5">
        <v>1</v>
      </c>
      <c r="G33" s="5">
        <v>3</v>
      </c>
      <c r="H33" s="5">
        <v>3</v>
      </c>
      <c r="I33" s="5">
        <v>4</v>
      </c>
      <c r="J33" s="5">
        <v>4</v>
      </c>
      <c r="K33" s="5">
        <v>3</v>
      </c>
      <c r="L33" s="5">
        <v>1</v>
      </c>
      <c r="M33" s="30">
        <f t="shared" si="1"/>
        <v>60</v>
      </c>
    </row>
    <row r="34" spans="1:13">
      <c r="A34">
        <v>64</v>
      </c>
      <c r="B34" s="14" t="s">
        <v>12</v>
      </c>
      <c r="C34" s="5">
        <v>1</v>
      </c>
      <c r="D34" s="5">
        <v>1</v>
      </c>
      <c r="E34" s="5">
        <v>5</v>
      </c>
      <c r="F34" s="5">
        <v>1</v>
      </c>
      <c r="G34" s="5">
        <v>3</v>
      </c>
      <c r="H34" s="5">
        <v>2</v>
      </c>
      <c r="I34" s="5">
        <v>4</v>
      </c>
      <c r="J34" s="5">
        <v>2</v>
      </c>
      <c r="K34" s="5">
        <v>2</v>
      </c>
      <c r="L34" s="5">
        <v>1</v>
      </c>
      <c r="M34" s="30">
        <f t="shared" si="1"/>
        <v>70</v>
      </c>
    </row>
    <row r="35" spans="1:13">
      <c r="A35">
        <v>65</v>
      </c>
      <c r="B35" s="14" t="s">
        <v>12</v>
      </c>
      <c r="C35" s="5">
        <v>1</v>
      </c>
      <c r="D35" s="5">
        <v>1</v>
      </c>
      <c r="E35" s="5">
        <v>5</v>
      </c>
      <c r="F35" s="5">
        <v>1</v>
      </c>
      <c r="G35" s="5">
        <v>5</v>
      </c>
      <c r="H35" s="5">
        <v>2</v>
      </c>
      <c r="I35" s="5">
        <v>4</v>
      </c>
      <c r="J35" s="5">
        <v>4</v>
      </c>
      <c r="K35" s="5">
        <v>5</v>
      </c>
      <c r="L35" s="5">
        <v>1</v>
      </c>
      <c r="M35" s="30">
        <f t="shared" si="1"/>
        <v>77.5</v>
      </c>
    </row>
    <row r="36" spans="1:13">
      <c r="A36">
        <v>66</v>
      </c>
      <c r="B36" s="14" t="s">
        <v>12</v>
      </c>
      <c r="C36" s="5">
        <v>2</v>
      </c>
      <c r="D36" s="5">
        <v>3</v>
      </c>
      <c r="E36" s="5">
        <v>2</v>
      </c>
      <c r="F36" s="5">
        <v>1</v>
      </c>
      <c r="G36" s="5">
        <v>4</v>
      </c>
      <c r="H36" s="5">
        <v>2</v>
      </c>
      <c r="I36" s="5">
        <v>5</v>
      </c>
      <c r="J36" s="5">
        <v>2</v>
      </c>
      <c r="K36" s="5">
        <v>5</v>
      </c>
      <c r="L36" s="5">
        <v>1</v>
      </c>
      <c r="M36" s="30">
        <f t="shared" si="1"/>
        <v>72.5</v>
      </c>
    </row>
    <row r="37" spans="1:13">
      <c r="A37">
        <v>69</v>
      </c>
      <c r="B37" s="14" t="s">
        <v>12</v>
      </c>
      <c r="C37" s="5">
        <v>2</v>
      </c>
      <c r="D37" s="5">
        <v>3</v>
      </c>
      <c r="E37" s="5">
        <v>4</v>
      </c>
      <c r="F37" s="5">
        <v>1</v>
      </c>
      <c r="G37" s="5">
        <v>4</v>
      </c>
      <c r="H37" s="5">
        <v>2</v>
      </c>
      <c r="I37" s="5">
        <v>4</v>
      </c>
      <c r="J37" s="5">
        <v>2</v>
      </c>
      <c r="K37" s="5">
        <v>4</v>
      </c>
      <c r="L37" s="5">
        <v>1</v>
      </c>
      <c r="M37" s="30">
        <f t="shared" si="1"/>
        <v>72.5</v>
      </c>
    </row>
    <row r="38" spans="1:13">
      <c r="A38">
        <v>70</v>
      </c>
      <c r="B38" s="14" t="s">
        <v>12</v>
      </c>
      <c r="C38" s="5">
        <v>2</v>
      </c>
      <c r="D38" s="5">
        <v>1</v>
      </c>
      <c r="E38" s="5">
        <v>4</v>
      </c>
      <c r="F38" s="5">
        <v>1</v>
      </c>
      <c r="G38" s="5">
        <v>2</v>
      </c>
      <c r="H38" s="5">
        <v>3</v>
      </c>
      <c r="I38" s="5">
        <v>5</v>
      </c>
      <c r="J38" s="5">
        <v>2</v>
      </c>
      <c r="K38" s="5">
        <v>5</v>
      </c>
      <c r="L38" s="5">
        <v>1</v>
      </c>
      <c r="M38" s="30">
        <f t="shared" si="1"/>
        <v>75</v>
      </c>
    </row>
    <row r="39" spans="1:13">
      <c r="A39">
        <v>73</v>
      </c>
      <c r="B39" s="14" t="s">
        <v>12</v>
      </c>
      <c r="C39" s="5">
        <v>2</v>
      </c>
      <c r="D39" s="5">
        <v>4</v>
      </c>
      <c r="E39" s="5">
        <v>3</v>
      </c>
      <c r="F39" s="5">
        <v>1</v>
      </c>
      <c r="G39" s="5">
        <v>3</v>
      </c>
      <c r="H39" s="5">
        <v>2</v>
      </c>
      <c r="I39" s="5">
        <v>2</v>
      </c>
      <c r="J39" s="5">
        <v>1</v>
      </c>
      <c r="K39" s="5">
        <v>3</v>
      </c>
      <c r="L39" s="5">
        <v>1</v>
      </c>
      <c r="M39" s="30">
        <f t="shared" si="1"/>
        <v>60</v>
      </c>
    </row>
    <row r="40" spans="1:13">
      <c r="A40">
        <v>74</v>
      </c>
      <c r="B40" s="14" t="s">
        <v>12</v>
      </c>
      <c r="C40" s="5">
        <v>1</v>
      </c>
      <c r="D40" s="5">
        <v>3</v>
      </c>
      <c r="E40" s="5">
        <v>4</v>
      </c>
      <c r="F40" s="5">
        <v>1</v>
      </c>
      <c r="G40" s="5">
        <v>3</v>
      </c>
      <c r="H40" s="5">
        <v>4</v>
      </c>
      <c r="I40" s="5">
        <v>5</v>
      </c>
      <c r="J40" s="5">
        <v>2</v>
      </c>
      <c r="K40" s="5">
        <v>5</v>
      </c>
      <c r="L40" s="5">
        <v>1</v>
      </c>
      <c r="M40" s="30">
        <f t="shared" si="1"/>
        <v>67.5</v>
      </c>
    </row>
    <row r="41" spans="1:13">
      <c r="A41">
        <v>76</v>
      </c>
      <c r="B41" s="14" t="s">
        <v>12</v>
      </c>
      <c r="C41" s="5">
        <v>2</v>
      </c>
      <c r="D41" s="5">
        <v>3</v>
      </c>
      <c r="E41" s="5">
        <v>2</v>
      </c>
      <c r="F41" s="5">
        <v>3</v>
      </c>
      <c r="G41" s="5">
        <v>2</v>
      </c>
      <c r="H41" s="5">
        <v>4</v>
      </c>
      <c r="I41" s="5">
        <v>3</v>
      </c>
      <c r="J41" s="5">
        <v>5</v>
      </c>
      <c r="K41" s="5">
        <v>2</v>
      </c>
      <c r="L41" s="5">
        <v>3</v>
      </c>
      <c r="M41" s="30">
        <f t="shared" si="1"/>
        <v>32.5</v>
      </c>
    </row>
    <row r="42" spans="1:13">
      <c r="A42">
        <v>78</v>
      </c>
      <c r="B42" s="14" t="s">
        <v>12</v>
      </c>
      <c r="C42" s="5">
        <v>2</v>
      </c>
      <c r="D42" s="5">
        <v>2</v>
      </c>
      <c r="E42" s="5">
        <v>4</v>
      </c>
      <c r="F42" s="5">
        <v>1</v>
      </c>
      <c r="G42" s="5">
        <v>4</v>
      </c>
      <c r="H42" s="5">
        <v>1</v>
      </c>
      <c r="I42" s="5">
        <v>5</v>
      </c>
      <c r="J42" s="5">
        <v>2</v>
      </c>
      <c r="K42" s="5">
        <v>5</v>
      </c>
      <c r="L42" s="5">
        <v>1</v>
      </c>
      <c r="M42" s="30">
        <f t="shared" si="1"/>
        <v>82.5</v>
      </c>
    </row>
    <row r="43" spans="1:13">
      <c r="A43">
        <v>79</v>
      </c>
      <c r="B43" s="14" t="s">
        <v>12</v>
      </c>
      <c r="C43" s="5">
        <v>4</v>
      </c>
      <c r="D43" s="5">
        <v>2</v>
      </c>
      <c r="E43" s="5">
        <v>5</v>
      </c>
      <c r="F43" s="5">
        <v>1</v>
      </c>
      <c r="G43" s="5">
        <v>3</v>
      </c>
      <c r="H43" s="5">
        <v>2</v>
      </c>
      <c r="I43" s="5">
        <v>5</v>
      </c>
      <c r="J43" s="5">
        <v>1</v>
      </c>
      <c r="K43" s="5">
        <v>5</v>
      </c>
      <c r="L43" s="5">
        <v>2</v>
      </c>
      <c r="M43" s="30">
        <f t="shared" si="1"/>
        <v>85</v>
      </c>
    </row>
    <row r="44" spans="1:13">
      <c r="A44">
        <v>81</v>
      </c>
      <c r="B44" s="14" t="s">
        <v>12</v>
      </c>
      <c r="C44" s="5">
        <v>1</v>
      </c>
      <c r="D44" s="5">
        <v>4</v>
      </c>
      <c r="E44" s="5">
        <v>4</v>
      </c>
      <c r="F44" s="5">
        <v>1</v>
      </c>
      <c r="G44" s="5">
        <v>1</v>
      </c>
      <c r="H44" s="5">
        <v>1</v>
      </c>
      <c r="I44" s="5">
        <v>5</v>
      </c>
      <c r="J44" s="5">
        <v>2</v>
      </c>
      <c r="K44" s="5">
        <v>4</v>
      </c>
      <c r="L44" s="5">
        <v>3</v>
      </c>
      <c r="M44" s="30">
        <f t="shared" si="1"/>
        <v>60</v>
      </c>
    </row>
    <row r="45" spans="1:13">
      <c r="A45">
        <v>82</v>
      </c>
      <c r="B45" s="14" t="s">
        <v>12</v>
      </c>
      <c r="C45" s="5">
        <v>1</v>
      </c>
      <c r="D45" s="5">
        <v>3</v>
      </c>
      <c r="E45" s="5">
        <v>3</v>
      </c>
      <c r="F45" s="5">
        <v>2</v>
      </c>
      <c r="G45" s="5">
        <v>4</v>
      </c>
      <c r="H45" s="5">
        <v>4</v>
      </c>
      <c r="I45" s="5">
        <v>4</v>
      </c>
      <c r="J45" s="5">
        <v>4</v>
      </c>
      <c r="K45" s="5">
        <v>2</v>
      </c>
      <c r="L45" s="5">
        <v>3</v>
      </c>
      <c r="M45" s="30">
        <f t="shared" si="1"/>
        <v>45</v>
      </c>
    </row>
    <row r="46" spans="1:13">
      <c r="A46">
        <v>83</v>
      </c>
      <c r="B46" s="14" t="s">
        <v>12</v>
      </c>
      <c r="C46" s="5">
        <v>2</v>
      </c>
      <c r="D46" s="5">
        <v>3</v>
      </c>
      <c r="E46" s="5">
        <v>3</v>
      </c>
      <c r="F46" s="5">
        <v>2</v>
      </c>
      <c r="G46" s="5">
        <v>3</v>
      </c>
      <c r="H46" s="5">
        <v>4</v>
      </c>
      <c r="I46" s="5">
        <v>4</v>
      </c>
      <c r="J46" s="5">
        <v>3</v>
      </c>
      <c r="K46" s="5">
        <v>4</v>
      </c>
      <c r="L46" s="5">
        <v>3</v>
      </c>
      <c r="M46" s="30">
        <f t="shared" si="1"/>
        <v>52.5</v>
      </c>
    </row>
    <row r="47" spans="1:13">
      <c r="B47" s="14"/>
      <c r="C47" s="5"/>
      <c r="D47" s="5"/>
      <c r="E47" s="5"/>
      <c r="F47" s="5"/>
      <c r="G47" s="5"/>
      <c r="H47" s="5"/>
      <c r="I47" s="5"/>
      <c r="J47" s="5"/>
      <c r="K47" s="5"/>
      <c r="L47" s="5"/>
      <c r="M47" s="30"/>
    </row>
    <row r="48" spans="1:13" ht="35.25" customHeight="1">
      <c r="B48" s="31" t="s">
        <v>105</v>
      </c>
      <c r="C48" s="32" t="s">
        <v>106</v>
      </c>
      <c r="D48" s="50" t="s">
        <v>97</v>
      </c>
      <c r="E48" s="51"/>
      <c r="F48" s="52"/>
      <c r="G48" s="20"/>
      <c r="H48" s="49" t="s">
        <v>107</v>
      </c>
      <c r="I48" s="49"/>
      <c r="J48" s="5"/>
      <c r="K48" s="5"/>
      <c r="L48" s="5"/>
      <c r="M48" s="30"/>
    </row>
    <row r="49" spans="1:13">
      <c r="B49" s="33">
        <v>40</v>
      </c>
      <c r="C49" s="34" t="s">
        <v>98</v>
      </c>
      <c r="D49" s="37">
        <f t="array" ref="D49:D55">FREQUENCY(M2:M46,B49:B55)</f>
        <v>6</v>
      </c>
      <c r="E49" s="38"/>
      <c r="F49" s="39"/>
      <c r="H49" s="34" t="s">
        <v>108</v>
      </c>
      <c r="I49" s="34">
        <f>PERCENTILE(M2:M46,0.1)</f>
        <v>35</v>
      </c>
      <c r="J49" s="5"/>
      <c r="K49" s="5"/>
      <c r="L49" s="5"/>
      <c r="M49" s="30"/>
    </row>
    <row r="50" spans="1:13">
      <c r="B50" s="33">
        <v>50</v>
      </c>
      <c r="C50" s="34" t="s">
        <v>99</v>
      </c>
      <c r="D50" s="37">
        <v>1</v>
      </c>
      <c r="E50" s="38"/>
      <c r="F50" s="39"/>
      <c r="H50" s="34" t="s">
        <v>109</v>
      </c>
      <c r="I50" s="34">
        <f>QUARTILE(M2:M46,1)</f>
        <v>52.5</v>
      </c>
      <c r="J50" s="5"/>
      <c r="K50" s="5"/>
      <c r="L50" s="5"/>
      <c r="M50" s="30"/>
    </row>
    <row r="51" spans="1:13">
      <c r="B51" s="33">
        <v>60</v>
      </c>
      <c r="C51" s="34" t="s">
        <v>100</v>
      </c>
      <c r="D51" s="37">
        <v>13</v>
      </c>
      <c r="E51" s="38"/>
      <c r="F51" s="39"/>
      <c r="H51" s="34" t="s">
        <v>110</v>
      </c>
      <c r="I51" s="34">
        <f>QUARTILE(M2:M46,2)</f>
        <v>62.5</v>
      </c>
      <c r="J51" s="5"/>
      <c r="K51" s="5"/>
      <c r="L51" s="5"/>
      <c r="M51" s="30"/>
    </row>
    <row r="52" spans="1:13">
      <c r="B52" s="33">
        <v>70</v>
      </c>
      <c r="C52" s="34" t="s">
        <v>101</v>
      </c>
      <c r="D52" s="37">
        <v>8</v>
      </c>
      <c r="E52" s="38"/>
      <c r="F52" s="39"/>
      <c r="H52" s="34" t="s">
        <v>111</v>
      </c>
      <c r="I52" s="34">
        <f>QUARTILE(M2:M46,3)</f>
        <v>75</v>
      </c>
      <c r="J52" s="5"/>
      <c r="K52" s="5"/>
      <c r="L52" s="5"/>
      <c r="M52" s="30"/>
    </row>
    <row r="53" spans="1:13">
      <c r="B53" s="33">
        <v>80</v>
      </c>
      <c r="C53" s="34" t="s">
        <v>102</v>
      </c>
      <c r="D53" s="37">
        <v>8</v>
      </c>
      <c r="E53" s="38"/>
      <c r="F53" s="39"/>
      <c r="H53" s="34" t="s">
        <v>112</v>
      </c>
      <c r="I53" s="34">
        <f>PERCENTILE(M2:M46,0.9)</f>
        <v>84.500000000000014</v>
      </c>
      <c r="J53" s="5"/>
      <c r="K53" s="5"/>
      <c r="L53" s="5"/>
      <c r="M53" s="30"/>
    </row>
    <row r="54" spans="1:13">
      <c r="B54" s="33">
        <v>90</v>
      </c>
      <c r="C54" s="34" t="s">
        <v>103</v>
      </c>
      <c r="D54" s="37">
        <v>7</v>
      </c>
      <c r="E54" s="38"/>
      <c r="F54" s="39"/>
      <c r="H54" s="35" t="s">
        <v>51</v>
      </c>
      <c r="I54" s="36">
        <f>AVERAGE(I49:I53)</f>
        <v>61.9</v>
      </c>
      <c r="J54" s="5"/>
      <c r="K54" s="5"/>
      <c r="L54" s="5"/>
      <c r="M54" s="30"/>
    </row>
    <row r="55" spans="1:13">
      <c r="B55" s="33">
        <v>100</v>
      </c>
      <c r="C55" s="34" t="s">
        <v>104</v>
      </c>
      <c r="D55" s="37">
        <v>0</v>
      </c>
      <c r="E55" s="38"/>
      <c r="F55" s="39"/>
      <c r="H55" s="36" t="s">
        <v>113</v>
      </c>
      <c r="I55" s="36">
        <f>COUNT(M2:M46)</f>
        <v>43</v>
      </c>
      <c r="J55" s="5"/>
      <c r="K55" s="5"/>
      <c r="L55" s="5"/>
      <c r="M55" s="30"/>
    </row>
    <row r="57" spans="1:13" ht="18" customHeight="1">
      <c r="A57">
        <v>2</v>
      </c>
      <c r="B57" s="14" t="s">
        <v>13</v>
      </c>
      <c r="C57" s="5">
        <v>1</v>
      </c>
      <c r="D57" s="5">
        <v>4</v>
      </c>
      <c r="E57" s="5">
        <v>1</v>
      </c>
      <c r="F57" s="5">
        <v>3</v>
      </c>
      <c r="G57" s="5">
        <v>1</v>
      </c>
      <c r="H57" s="5">
        <v>4</v>
      </c>
      <c r="I57" s="5">
        <v>1</v>
      </c>
      <c r="J57" s="5">
        <v>5</v>
      </c>
      <c r="K57" s="5">
        <v>3</v>
      </c>
      <c r="L57" s="5">
        <v>4</v>
      </c>
      <c r="M57" s="30">
        <f t="shared" ref="M57:M95" si="2">((C57-1)+(5-D57)+(E57-1)+(5-F57)+(G57-1)+(5-H57)+(I57-1)+(5-J57)+(K57-1)+(5-L57))*2.5</f>
        <v>17.5</v>
      </c>
    </row>
    <row r="58" spans="1:13">
      <c r="A58">
        <v>4</v>
      </c>
      <c r="B58" s="14" t="s">
        <v>13</v>
      </c>
      <c r="C58" s="5">
        <v>4</v>
      </c>
      <c r="D58" s="5">
        <v>4</v>
      </c>
      <c r="E58" s="5">
        <v>5</v>
      </c>
      <c r="F58" s="5">
        <v>2</v>
      </c>
      <c r="G58" s="5">
        <v>5</v>
      </c>
      <c r="H58" s="5">
        <v>4</v>
      </c>
      <c r="I58" s="5">
        <v>4</v>
      </c>
      <c r="J58" s="5">
        <v>2</v>
      </c>
      <c r="K58" s="5">
        <v>5</v>
      </c>
      <c r="L58" s="5">
        <v>2</v>
      </c>
      <c r="M58" s="30">
        <f t="shared" si="2"/>
        <v>72.5</v>
      </c>
    </row>
    <row r="59" spans="1:13">
      <c r="A59">
        <v>5</v>
      </c>
      <c r="B59" s="14" t="s">
        <v>13</v>
      </c>
      <c r="C59" s="5">
        <v>1</v>
      </c>
      <c r="D59" s="5">
        <v>5</v>
      </c>
      <c r="E59" s="5">
        <v>1</v>
      </c>
      <c r="F59" s="5">
        <v>4</v>
      </c>
      <c r="G59" s="5">
        <v>1</v>
      </c>
      <c r="H59" s="5">
        <v>3</v>
      </c>
      <c r="I59" s="5">
        <v>1</v>
      </c>
      <c r="J59" s="5">
        <v>5</v>
      </c>
      <c r="K59" s="5">
        <v>1</v>
      </c>
      <c r="L59" s="5">
        <v>4</v>
      </c>
      <c r="M59" s="30">
        <f t="shared" si="2"/>
        <v>10</v>
      </c>
    </row>
    <row r="60" spans="1:13">
      <c r="A60">
        <v>6</v>
      </c>
      <c r="B60" s="14" t="s">
        <v>13</v>
      </c>
      <c r="C60" s="5">
        <v>2</v>
      </c>
      <c r="D60" s="5">
        <v>2</v>
      </c>
      <c r="E60" s="5">
        <v>4</v>
      </c>
      <c r="F60" s="5">
        <v>2</v>
      </c>
      <c r="G60" s="5">
        <v>2</v>
      </c>
      <c r="H60" s="5">
        <v>1</v>
      </c>
      <c r="I60" s="5">
        <v>3</v>
      </c>
      <c r="J60" s="5">
        <v>4</v>
      </c>
      <c r="K60" s="5">
        <v>4</v>
      </c>
      <c r="L60" s="5">
        <v>2</v>
      </c>
      <c r="M60" s="30">
        <f t="shared" si="2"/>
        <v>60</v>
      </c>
    </row>
    <row r="61" spans="1:13">
      <c r="A61">
        <v>8</v>
      </c>
      <c r="B61" s="14" t="s">
        <v>13</v>
      </c>
      <c r="C61" s="5">
        <v>2</v>
      </c>
      <c r="D61" s="5">
        <v>3</v>
      </c>
      <c r="E61" s="5">
        <v>3</v>
      </c>
      <c r="F61" s="5">
        <v>1</v>
      </c>
      <c r="G61" s="5">
        <v>3</v>
      </c>
      <c r="H61" s="5">
        <v>2</v>
      </c>
      <c r="I61" s="5">
        <v>3</v>
      </c>
      <c r="J61" s="5">
        <v>3</v>
      </c>
      <c r="K61" s="5">
        <v>4</v>
      </c>
      <c r="L61" s="5">
        <v>2</v>
      </c>
      <c r="M61" s="30">
        <f t="shared" si="2"/>
        <v>60</v>
      </c>
    </row>
    <row r="62" spans="1:13">
      <c r="A62">
        <v>12</v>
      </c>
      <c r="B62" s="14" t="s">
        <v>13</v>
      </c>
      <c r="C62" s="5">
        <v>3</v>
      </c>
      <c r="D62" s="5">
        <v>4</v>
      </c>
      <c r="E62" s="5">
        <v>2</v>
      </c>
      <c r="F62" s="5">
        <v>2</v>
      </c>
      <c r="G62" s="5">
        <v>4</v>
      </c>
      <c r="H62" s="5">
        <v>3</v>
      </c>
      <c r="I62" s="5">
        <v>3</v>
      </c>
      <c r="J62" s="5">
        <v>4</v>
      </c>
      <c r="K62" s="5">
        <v>2</v>
      </c>
      <c r="L62" s="5">
        <v>4</v>
      </c>
      <c r="M62" s="30">
        <f t="shared" si="2"/>
        <v>42.5</v>
      </c>
    </row>
    <row r="63" spans="1:13">
      <c r="A63">
        <v>13</v>
      </c>
      <c r="B63" s="14" t="s">
        <v>13</v>
      </c>
      <c r="C63" s="5">
        <v>3</v>
      </c>
      <c r="D63" s="5">
        <v>1</v>
      </c>
      <c r="E63" s="5">
        <v>4</v>
      </c>
      <c r="F63" s="5">
        <v>1</v>
      </c>
      <c r="G63" s="5">
        <v>5</v>
      </c>
      <c r="H63" s="5">
        <v>1</v>
      </c>
      <c r="I63" s="5">
        <v>5</v>
      </c>
      <c r="J63" s="5">
        <v>1</v>
      </c>
      <c r="K63" s="5">
        <v>3</v>
      </c>
      <c r="L63" s="5">
        <v>1</v>
      </c>
      <c r="M63" s="30">
        <f t="shared" si="2"/>
        <v>87.5</v>
      </c>
    </row>
    <row r="64" spans="1:13">
      <c r="A64">
        <v>14</v>
      </c>
      <c r="B64" s="14" t="s">
        <v>13</v>
      </c>
      <c r="C64" s="5">
        <v>3</v>
      </c>
      <c r="D64" s="5">
        <v>3</v>
      </c>
      <c r="E64" s="5">
        <v>4</v>
      </c>
      <c r="F64" s="5">
        <v>2</v>
      </c>
      <c r="G64" s="5">
        <v>5</v>
      </c>
      <c r="H64" s="5">
        <v>5</v>
      </c>
      <c r="I64" s="5">
        <v>4</v>
      </c>
      <c r="J64" s="5">
        <v>3</v>
      </c>
      <c r="K64" s="5">
        <v>4</v>
      </c>
      <c r="L64" s="5">
        <v>3</v>
      </c>
      <c r="M64" s="30">
        <f t="shared" si="2"/>
        <v>60</v>
      </c>
    </row>
    <row r="65" spans="1:13">
      <c r="A65">
        <v>15</v>
      </c>
      <c r="B65" s="14" t="s">
        <v>13</v>
      </c>
      <c r="C65" s="5">
        <v>2</v>
      </c>
      <c r="D65" s="5">
        <v>4</v>
      </c>
      <c r="E65" s="5">
        <v>2</v>
      </c>
      <c r="F65" s="5">
        <v>3</v>
      </c>
      <c r="G65" s="5">
        <v>2</v>
      </c>
      <c r="H65" s="5">
        <v>4</v>
      </c>
      <c r="I65" s="5">
        <v>3</v>
      </c>
      <c r="J65" s="5">
        <v>4</v>
      </c>
      <c r="K65" s="5">
        <v>3</v>
      </c>
      <c r="L65" s="5">
        <v>3</v>
      </c>
      <c r="M65" s="30">
        <f t="shared" si="2"/>
        <v>35</v>
      </c>
    </row>
    <row r="66" spans="1:13">
      <c r="A66">
        <v>18</v>
      </c>
      <c r="B66" s="14" t="s">
        <v>13</v>
      </c>
      <c r="C66" s="5">
        <v>2</v>
      </c>
      <c r="D66" s="5">
        <v>4</v>
      </c>
      <c r="E66" s="5">
        <v>2</v>
      </c>
      <c r="F66" s="5">
        <v>3</v>
      </c>
      <c r="G66" s="5">
        <v>2</v>
      </c>
      <c r="H66" s="5">
        <v>1</v>
      </c>
      <c r="I66" s="5">
        <v>1</v>
      </c>
      <c r="J66" s="5">
        <v>4</v>
      </c>
      <c r="K66" s="5">
        <v>1</v>
      </c>
      <c r="L66" s="5">
        <v>4</v>
      </c>
      <c r="M66" s="30">
        <f t="shared" si="2"/>
        <v>30</v>
      </c>
    </row>
    <row r="67" spans="1:13">
      <c r="A67">
        <v>19</v>
      </c>
      <c r="B67" s="14" t="s">
        <v>13</v>
      </c>
      <c r="C67" s="5">
        <v>3</v>
      </c>
      <c r="D67" s="5">
        <v>5</v>
      </c>
      <c r="E67" s="5">
        <v>2</v>
      </c>
      <c r="F67" s="5">
        <v>5</v>
      </c>
      <c r="G67" s="5">
        <v>2</v>
      </c>
      <c r="H67" s="5">
        <v>4</v>
      </c>
      <c r="I67" s="5">
        <v>3</v>
      </c>
      <c r="J67" s="5">
        <v>5</v>
      </c>
      <c r="K67" s="5">
        <v>2</v>
      </c>
      <c r="L67" s="5">
        <v>3</v>
      </c>
      <c r="M67" s="30">
        <f t="shared" si="2"/>
        <v>25</v>
      </c>
    </row>
    <row r="68" spans="1:13" ht="20.25" customHeight="1">
      <c r="A68">
        <v>20</v>
      </c>
      <c r="B68" s="14" t="s">
        <v>13</v>
      </c>
      <c r="M68" s="30">
        <f t="shared" si="2"/>
        <v>50</v>
      </c>
    </row>
    <row r="69" spans="1:13">
      <c r="A69">
        <v>24</v>
      </c>
      <c r="B69" s="14" t="s">
        <v>13</v>
      </c>
      <c r="C69" s="5">
        <v>2</v>
      </c>
      <c r="D69" s="5">
        <v>2</v>
      </c>
      <c r="E69" s="5">
        <v>4</v>
      </c>
      <c r="F69" s="5">
        <v>1</v>
      </c>
      <c r="G69" s="5">
        <v>3</v>
      </c>
      <c r="H69" s="5">
        <v>3</v>
      </c>
      <c r="I69" s="5">
        <v>4</v>
      </c>
      <c r="J69" s="5">
        <v>2</v>
      </c>
      <c r="K69" s="5">
        <v>4</v>
      </c>
      <c r="L69" s="5">
        <v>2</v>
      </c>
      <c r="M69" s="30">
        <f t="shared" si="2"/>
        <v>67.5</v>
      </c>
    </row>
    <row r="70" spans="1:13">
      <c r="A70">
        <v>26</v>
      </c>
      <c r="B70" s="14" t="s">
        <v>13</v>
      </c>
      <c r="C70" s="5">
        <v>3</v>
      </c>
      <c r="D70" s="5">
        <v>4</v>
      </c>
      <c r="E70" s="5">
        <v>3</v>
      </c>
      <c r="F70" s="5">
        <v>3</v>
      </c>
      <c r="G70" s="5">
        <v>3</v>
      </c>
      <c r="H70" s="5">
        <v>2</v>
      </c>
      <c r="I70" s="5">
        <v>3</v>
      </c>
      <c r="J70" s="5">
        <v>4</v>
      </c>
      <c r="K70" s="5">
        <v>3</v>
      </c>
      <c r="L70" s="5">
        <v>2</v>
      </c>
      <c r="M70" s="30">
        <f t="shared" si="2"/>
        <v>50</v>
      </c>
    </row>
    <row r="71" spans="1:13">
      <c r="A71">
        <v>31</v>
      </c>
      <c r="B71" s="14" t="s">
        <v>13</v>
      </c>
      <c r="C71" s="5">
        <v>5</v>
      </c>
      <c r="D71" s="5">
        <v>5</v>
      </c>
      <c r="E71" s="5">
        <v>5</v>
      </c>
      <c r="F71" s="5">
        <v>3</v>
      </c>
      <c r="G71" s="5">
        <v>3</v>
      </c>
      <c r="H71" s="5">
        <v>3</v>
      </c>
      <c r="I71" s="5">
        <v>5</v>
      </c>
      <c r="J71" s="5">
        <v>1</v>
      </c>
      <c r="K71" s="5">
        <v>4</v>
      </c>
      <c r="L71" s="5">
        <v>1</v>
      </c>
      <c r="M71" s="30">
        <f t="shared" si="2"/>
        <v>72.5</v>
      </c>
    </row>
    <row r="72" spans="1:13">
      <c r="A72">
        <v>35</v>
      </c>
      <c r="B72" s="14" t="s">
        <v>13</v>
      </c>
      <c r="C72" s="5">
        <v>2</v>
      </c>
      <c r="D72" s="5">
        <v>5</v>
      </c>
      <c r="E72" s="5">
        <v>2</v>
      </c>
      <c r="F72" s="5">
        <v>2</v>
      </c>
      <c r="G72" s="5">
        <v>1</v>
      </c>
      <c r="H72" s="5">
        <v>4</v>
      </c>
      <c r="I72" s="5">
        <v>2</v>
      </c>
      <c r="J72" s="5">
        <v>5</v>
      </c>
      <c r="K72" s="5">
        <v>2</v>
      </c>
      <c r="L72" s="5">
        <v>4</v>
      </c>
      <c r="M72" s="30">
        <f t="shared" si="2"/>
        <v>22.5</v>
      </c>
    </row>
    <row r="73" spans="1:13">
      <c r="A73">
        <v>37</v>
      </c>
      <c r="B73" s="14" t="s">
        <v>13</v>
      </c>
      <c r="C73" s="5">
        <v>1</v>
      </c>
      <c r="D73" s="5">
        <v>2</v>
      </c>
      <c r="E73" s="5">
        <v>4</v>
      </c>
      <c r="F73" s="5">
        <v>1</v>
      </c>
      <c r="G73" s="5">
        <v>4</v>
      </c>
      <c r="H73" s="5">
        <v>2</v>
      </c>
      <c r="I73" s="5">
        <v>4</v>
      </c>
      <c r="J73" s="5">
        <v>2</v>
      </c>
      <c r="K73" s="5">
        <v>4</v>
      </c>
      <c r="L73" s="5">
        <v>2</v>
      </c>
      <c r="M73" s="30">
        <f t="shared" si="2"/>
        <v>70</v>
      </c>
    </row>
    <row r="74" spans="1:13">
      <c r="A74">
        <v>38</v>
      </c>
      <c r="B74" s="14" t="s">
        <v>13</v>
      </c>
      <c r="C74" s="5">
        <v>3</v>
      </c>
      <c r="D74" s="5">
        <v>2</v>
      </c>
      <c r="E74" s="5">
        <v>4</v>
      </c>
      <c r="F74" s="5">
        <v>1</v>
      </c>
      <c r="G74" s="5">
        <v>3</v>
      </c>
      <c r="H74" s="5">
        <v>2</v>
      </c>
      <c r="I74" s="5">
        <v>4</v>
      </c>
      <c r="J74" s="5">
        <v>2</v>
      </c>
      <c r="K74" s="5">
        <v>5</v>
      </c>
      <c r="L74" s="5">
        <v>1</v>
      </c>
      <c r="M74" s="30">
        <f t="shared" si="2"/>
        <v>77.5</v>
      </c>
    </row>
    <row r="75" spans="1:13">
      <c r="A75">
        <v>40</v>
      </c>
      <c r="B75" s="14" t="s">
        <v>13</v>
      </c>
      <c r="E75" s="5">
        <v>3</v>
      </c>
      <c r="F75" s="5">
        <v>2</v>
      </c>
      <c r="G75" s="5">
        <v>2</v>
      </c>
      <c r="H75" s="5">
        <v>3</v>
      </c>
      <c r="I75" s="5">
        <v>3</v>
      </c>
      <c r="J75" s="5">
        <v>3</v>
      </c>
      <c r="K75" s="5">
        <v>3</v>
      </c>
      <c r="L75" s="5">
        <v>3</v>
      </c>
      <c r="M75" s="30">
        <f t="shared" si="2"/>
        <v>50</v>
      </c>
    </row>
    <row r="76" spans="1:13">
      <c r="A76">
        <v>41</v>
      </c>
      <c r="B76" s="14" t="s">
        <v>13</v>
      </c>
      <c r="C76" s="5">
        <v>3</v>
      </c>
      <c r="D76" s="5">
        <v>2</v>
      </c>
      <c r="E76" s="5">
        <v>4</v>
      </c>
      <c r="F76" s="5">
        <v>1</v>
      </c>
      <c r="G76" s="5">
        <v>3</v>
      </c>
      <c r="H76" s="5">
        <v>3</v>
      </c>
      <c r="I76" s="5">
        <v>4</v>
      </c>
      <c r="J76" s="5">
        <v>3</v>
      </c>
      <c r="K76" s="5">
        <v>2</v>
      </c>
      <c r="L76" s="5">
        <v>2</v>
      </c>
      <c r="M76" s="30">
        <f t="shared" si="2"/>
        <v>62.5</v>
      </c>
    </row>
    <row r="77" spans="1:13">
      <c r="A77">
        <v>43</v>
      </c>
      <c r="B77" s="14" t="s">
        <v>13</v>
      </c>
      <c r="C77" s="5">
        <v>3</v>
      </c>
      <c r="D77" s="5">
        <v>4</v>
      </c>
      <c r="E77" s="5">
        <v>4</v>
      </c>
      <c r="F77" s="5">
        <v>1</v>
      </c>
      <c r="G77" s="5">
        <v>3</v>
      </c>
      <c r="H77" s="5">
        <v>4</v>
      </c>
      <c r="I77" s="5">
        <v>3</v>
      </c>
      <c r="J77" s="5">
        <v>4</v>
      </c>
      <c r="K77" s="5">
        <v>3</v>
      </c>
      <c r="L77" s="5">
        <v>2</v>
      </c>
      <c r="M77" s="30">
        <f t="shared" si="2"/>
        <v>52.5</v>
      </c>
    </row>
    <row r="78" spans="1:13">
      <c r="A78">
        <v>46</v>
      </c>
      <c r="B78" s="14" t="s">
        <v>13</v>
      </c>
      <c r="C78" s="5">
        <v>3</v>
      </c>
      <c r="D78" s="5">
        <v>2</v>
      </c>
      <c r="E78" s="5">
        <v>4</v>
      </c>
      <c r="F78" s="5">
        <v>1</v>
      </c>
      <c r="G78" s="5">
        <v>4</v>
      </c>
      <c r="H78" s="5">
        <v>2</v>
      </c>
      <c r="I78" s="5">
        <v>5</v>
      </c>
      <c r="J78" s="5">
        <v>1</v>
      </c>
      <c r="K78" s="5">
        <v>5</v>
      </c>
      <c r="L78" s="5">
        <v>1</v>
      </c>
      <c r="M78" s="30">
        <f t="shared" si="2"/>
        <v>85</v>
      </c>
    </row>
    <row r="79" spans="1:13">
      <c r="A79">
        <v>49</v>
      </c>
      <c r="B79" s="14" t="s">
        <v>13</v>
      </c>
      <c r="C79" s="5">
        <v>5</v>
      </c>
      <c r="D79" s="5">
        <v>2</v>
      </c>
      <c r="E79" s="5">
        <v>4</v>
      </c>
      <c r="F79" s="5">
        <v>2</v>
      </c>
      <c r="G79" s="5">
        <v>1</v>
      </c>
      <c r="H79" s="5">
        <v>3</v>
      </c>
      <c r="I79" s="5">
        <v>4</v>
      </c>
      <c r="J79" s="5">
        <v>4</v>
      </c>
      <c r="K79" s="5">
        <v>3</v>
      </c>
      <c r="L79" s="5">
        <v>4</v>
      </c>
      <c r="M79" s="30">
        <f t="shared" si="2"/>
        <v>55</v>
      </c>
    </row>
    <row r="80" spans="1:13">
      <c r="A80">
        <v>50</v>
      </c>
      <c r="B80" s="14" t="s">
        <v>13</v>
      </c>
      <c r="C80" s="5">
        <v>3</v>
      </c>
      <c r="D80" s="5">
        <v>3</v>
      </c>
      <c r="E80" s="5">
        <v>4</v>
      </c>
      <c r="F80" s="5">
        <v>1</v>
      </c>
      <c r="G80" s="5">
        <v>3</v>
      </c>
      <c r="H80" s="5">
        <v>1</v>
      </c>
      <c r="I80" s="5">
        <v>4</v>
      </c>
      <c r="J80" s="5">
        <v>2</v>
      </c>
      <c r="K80" s="5">
        <v>4</v>
      </c>
      <c r="L80" s="5">
        <v>1</v>
      </c>
      <c r="M80" s="30">
        <f t="shared" si="2"/>
        <v>75</v>
      </c>
    </row>
    <row r="81" spans="1:13">
      <c r="A81">
        <v>52</v>
      </c>
      <c r="B81" s="14" t="s">
        <v>13</v>
      </c>
      <c r="C81" s="5">
        <v>2</v>
      </c>
      <c r="D81" s="5">
        <v>1</v>
      </c>
      <c r="E81" s="5">
        <v>2</v>
      </c>
      <c r="F81" s="5">
        <v>1</v>
      </c>
      <c r="G81" s="5">
        <v>1</v>
      </c>
      <c r="H81" s="5">
        <v>2</v>
      </c>
      <c r="I81" s="5">
        <v>5</v>
      </c>
      <c r="J81" s="5">
        <v>3</v>
      </c>
      <c r="K81" s="5">
        <v>3</v>
      </c>
      <c r="L81" s="5">
        <v>1</v>
      </c>
      <c r="M81" s="30">
        <f t="shared" si="2"/>
        <v>62.5</v>
      </c>
    </row>
    <row r="82" spans="1:13">
      <c r="A82">
        <v>53</v>
      </c>
      <c r="B82" s="14" t="s">
        <v>13</v>
      </c>
      <c r="C82" s="5">
        <v>3</v>
      </c>
      <c r="D82" s="5">
        <v>2</v>
      </c>
      <c r="E82" s="5">
        <v>4</v>
      </c>
      <c r="F82" s="5">
        <v>1</v>
      </c>
      <c r="G82" s="5">
        <v>3</v>
      </c>
      <c r="H82" s="5">
        <v>3</v>
      </c>
      <c r="I82" s="5">
        <v>4</v>
      </c>
      <c r="J82" s="5">
        <v>1</v>
      </c>
      <c r="K82" s="5">
        <v>5</v>
      </c>
      <c r="L82" s="5">
        <v>1</v>
      </c>
      <c r="M82" s="30">
        <f t="shared" si="2"/>
        <v>77.5</v>
      </c>
    </row>
    <row r="83" spans="1:13">
      <c r="A83">
        <v>54</v>
      </c>
      <c r="B83" s="14" t="s">
        <v>13</v>
      </c>
      <c r="C83" s="5">
        <v>3</v>
      </c>
      <c r="D83" s="5">
        <v>1</v>
      </c>
      <c r="E83" s="5">
        <v>4</v>
      </c>
      <c r="F83" s="5">
        <v>1</v>
      </c>
      <c r="G83" s="5">
        <v>3</v>
      </c>
      <c r="H83" s="5">
        <v>3</v>
      </c>
      <c r="I83" s="5">
        <v>4</v>
      </c>
      <c r="J83" s="5">
        <v>2</v>
      </c>
      <c r="K83" s="5">
        <v>5</v>
      </c>
      <c r="L83" s="5">
        <v>1</v>
      </c>
      <c r="M83" s="30">
        <f t="shared" si="2"/>
        <v>77.5</v>
      </c>
    </row>
    <row r="84" spans="1:13">
      <c r="A84">
        <v>55</v>
      </c>
      <c r="B84" s="14" t="s">
        <v>13</v>
      </c>
      <c r="C84" s="5">
        <v>3</v>
      </c>
      <c r="D84" s="5">
        <v>2</v>
      </c>
      <c r="E84" s="5">
        <v>4</v>
      </c>
      <c r="F84" s="5">
        <v>1</v>
      </c>
      <c r="G84" s="5">
        <v>3</v>
      </c>
      <c r="H84" s="5">
        <v>2</v>
      </c>
      <c r="I84" s="5">
        <v>4</v>
      </c>
      <c r="J84" s="5">
        <v>2</v>
      </c>
      <c r="K84" s="5">
        <v>4</v>
      </c>
      <c r="L84" s="5">
        <v>2</v>
      </c>
      <c r="M84" s="30">
        <f t="shared" si="2"/>
        <v>72.5</v>
      </c>
    </row>
    <row r="85" spans="1:13">
      <c r="A85">
        <v>56</v>
      </c>
      <c r="B85" s="14" t="s">
        <v>13</v>
      </c>
      <c r="C85" s="5">
        <v>1</v>
      </c>
      <c r="D85" s="5">
        <v>4</v>
      </c>
      <c r="E85" s="5">
        <v>3</v>
      </c>
      <c r="F85" s="5">
        <v>1</v>
      </c>
      <c r="G85" s="5">
        <v>3</v>
      </c>
      <c r="H85" s="5">
        <v>4</v>
      </c>
      <c r="I85" s="5">
        <v>2</v>
      </c>
      <c r="J85" s="5">
        <v>2</v>
      </c>
      <c r="K85" s="5">
        <v>5</v>
      </c>
      <c r="L85" s="5">
        <v>1</v>
      </c>
      <c r="M85" s="30">
        <f t="shared" si="2"/>
        <v>55</v>
      </c>
    </row>
    <row r="86" spans="1:13">
      <c r="A86">
        <v>59</v>
      </c>
      <c r="B86" s="14" t="s">
        <v>13</v>
      </c>
      <c r="C86" s="5">
        <v>2</v>
      </c>
      <c r="D86" s="5">
        <v>2</v>
      </c>
      <c r="E86" s="5">
        <v>4</v>
      </c>
      <c r="F86" s="5">
        <v>1</v>
      </c>
      <c r="G86" s="5">
        <v>3</v>
      </c>
      <c r="H86" s="5">
        <v>2</v>
      </c>
      <c r="I86" s="5">
        <v>5</v>
      </c>
      <c r="J86" s="5">
        <v>2</v>
      </c>
      <c r="K86" s="5">
        <v>4</v>
      </c>
      <c r="L86" s="5">
        <v>1</v>
      </c>
      <c r="M86" s="30">
        <f t="shared" si="2"/>
        <v>75</v>
      </c>
    </row>
    <row r="87" spans="1:13">
      <c r="A87">
        <v>62</v>
      </c>
      <c r="B87" s="14" t="s">
        <v>13</v>
      </c>
      <c r="C87" s="5">
        <v>4</v>
      </c>
      <c r="D87" s="5">
        <v>2</v>
      </c>
      <c r="E87" s="5">
        <v>4</v>
      </c>
      <c r="F87" s="5">
        <v>1</v>
      </c>
      <c r="G87" s="5">
        <v>4</v>
      </c>
      <c r="H87" s="5">
        <v>1</v>
      </c>
      <c r="I87" s="5">
        <v>4</v>
      </c>
      <c r="J87" s="5">
        <v>2</v>
      </c>
      <c r="K87" s="5">
        <v>4</v>
      </c>
      <c r="L87" s="5">
        <v>2</v>
      </c>
      <c r="M87" s="30">
        <f t="shared" si="2"/>
        <v>80</v>
      </c>
    </row>
    <row r="88" spans="1:13">
      <c r="A88">
        <v>67</v>
      </c>
      <c r="B88" s="14" t="s">
        <v>13</v>
      </c>
      <c r="C88" s="5">
        <v>3</v>
      </c>
      <c r="D88" s="5">
        <v>1</v>
      </c>
      <c r="E88" s="5">
        <v>5</v>
      </c>
      <c r="F88" s="5">
        <v>1</v>
      </c>
      <c r="G88" s="5">
        <v>1</v>
      </c>
      <c r="H88" s="5">
        <v>1</v>
      </c>
      <c r="I88" s="5">
        <v>5</v>
      </c>
      <c r="J88" s="5">
        <v>1</v>
      </c>
      <c r="K88" s="5">
        <v>5</v>
      </c>
      <c r="L88" s="5">
        <v>1</v>
      </c>
      <c r="M88" s="30">
        <f t="shared" si="2"/>
        <v>85</v>
      </c>
    </row>
    <row r="89" spans="1:13">
      <c r="A89">
        <v>68</v>
      </c>
      <c r="B89" s="14" t="s">
        <v>13</v>
      </c>
      <c r="C89" s="5">
        <v>5</v>
      </c>
      <c r="D89" s="5">
        <v>3</v>
      </c>
      <c r="E89" s="5">
        <v>4</v>
      </c>
      <c r="F89" s="5">
        <v>1</v>
      </c>
      <c r="G89" s="5">
        <v>2</v>
      </c>
      <c r="H89" s="5">
        <v>2</v>
      </c>
      <c r="I89" s="5">
        <v>4</v>
      </c>
      <c r="J89" s="5">
        <v>3</v>
      </c>
      <c r="K89" s="5">
        <v>4</v>
      </c>
      <c r="L89" s="5">
        <v>1</v>
      </c>
      <c r="M89" s="30">
        <f t="shared" si="2"/>
        <v>72.5</v>
      </c>
    </row>
    <row r="90" spans="1:13">
      <c r="A90">
        <v>71</v>
      </c>
      <c r="B90" s="14" t="s">
        <v>13</v>
      </c>
      <c r="C90" s="5">
        <v>2</v>
      </c>
      <c r="D90" s="5">
        <v>4</v>
      </c>
      <c r="E90" s="5">
        <v>2</v>
      </c>
      <c r="F90" s="5">
        <v>3</v>
      </c>
      <c r="G90" s="5">
        <v>2</v>
      </c>
      <c r="H90" s="5">
        <v>3</v>
      </c>
      <c r="I90" s="5">
        <v>2</v>
      </c>
      <c r="J90" s="5">
        <v>4</v>
      </c>
      <c r="K90" s="5">
        <v>2</v>
      </c>
      <c r="L90" s="5">
        <v>4</v>
      </c>
      <c r="M90" s="30">
        <f t="shared" si="2"/>
        <v>30</v>
      </c>
    </row>
    <row r="91" spans="1:13">
      <c r="A91">
        <v>72</v>
      </c>
      <c r="B91" s="14" t="s">
        <v>13</v>
      </c>
      <c r="C91" s="5">
        <v>3</v>
      </c>
      <c r="D91" s="5">
        <v>5</v>
      </c>
      <c r="E91" s="5">
        <v>1</v>
      </c>
      <c r="F91" s="5">
        <v>1</v>
      </c>
      <c r="G91" s="5">
        <v>2</v>
      </c>
      <c r="H91" s="5">
        <v>3</v>
      </c>
      <c r="I91" s="5">
        <v>2</v>
      </c>
      <c r="J91" s="5">
        <v>4</v>
      </c>
      <c r="K91" s="5">
        <v>3</v>
      </c>
      <c r="L91" s="5">
        <v>4</v>
      </c>
      <c r="M91" s="30">
        <f t="shared" si="2"/>
        <v>35</v>
      </c>
    </row>
    <row r="92" spans="1:13">
      <c r="A92">
        <v>75</v>
      </c>
      <c r="B92" s="14" t="s">
        <v>13</v>
      </c>
      <c r="C92" s="5">
        <v>4</v>
      </c>
      <c r="D92" s="5">
        <v>1</v>
      </c>
      <c r="E92" s="5">
        <v>4</v>
      </c>
      <c r="F92" s="5">
        <v>1</v>
      </c>
      <c r="G92" s="5">
        <v>5</v>
      </c>
      <c r="H92" s="5">
        <v>2</v>
      </c>
      <c r="I92" s="5">
        <v>5</v>
      </c>
      <c r="J92" s="5">
        <v>1</v>
      </c>
      <c r="K92" s="5">
        <v>4</v>
      </c>
      <c r="L92" s="5">
        <v>2</v>
      </c>
      <c r="M92" s="30">
        <f t="shared" si="2"/>
        <v>87.5</v>
      </c>
    </row>
    <row r="93" spans="1:13">
      <c r="A93">
        <v>77</v>
      </c>
      <c r="B93" s="14" t="s">
        <v>13</v>
      </c>
      <c r="C93" s="5">
        <v>1</v>
      </c>
      <c r="D93" s="5">
        <v>3</v>
      </c>
      <c r="E93" s="5">
        <v>4</v>
      </c>
      <c r="F93" s="5">
        <v>1</v>
      </c>
      <c r="G93" s="5">
        <v>3</v>
      </c>
      <c r="H93" s="5">
        <v>3</v>
      </c>
      <c r="I93" s="5">
        <v>4</v>
      </c>
      <c r="J93" s="5">
        <v>2</v>
      </c>
      <c r="K93" s="5">
        <v>5</v>
      </c>
      <c r="L93" s="5">
        <v>3</v>
      </c>
      <c r="M93" s="30">
        <f t="shared" si="2"/>
        <v>62.5</v>
      </c>
    </row>
    <row r="94" spans="1:13">
      <c r="A94">
        <v>80</v>
      </c>
      <c r="B94" s="14" t="s">
        <v>13</v>
      </c>
      <c r="C94" s="5">
        <v>3</v>
      </c>
      <c r="D94" s="5">
        <v>1</v>
      </c>
      <c r="E94" s="5">
        <v>4</v>
      </c>
      <c r="F94" s="5">
        <v>1</v>
      </c>
      <c r="G94" s="5">
        <v>3</v>
      </c>
      <c r="H94" s="5">
        <v>2</v>
      </c>
      <c r="I94" s="5">
        <v>3</v>
      </c>
      <c r="J94" s="5">
        <v>1</v>
      </c>
      <c r="K94" s="5">
        <v>4</v>
      </c>
      <c r="L94" s="5">
        <v>1</v>
      </c>
      <c r="M94" s="30">
        <f t="shared" si="2"/>
        <v>77.5</v>
      </c>
    </row>
    <row r="95" spans="1:13">
      <c r="A95">
        <v>84</v>
      </c>
      <c r="B95" s="14" t="s">
        <v>13</v>
      </c>
      <c r="C95" s="5">
        <v>2</v>
      </c>
      <c r="D95" s="5">
        <v>4</v>
      </c>
      <c r="E95" s="5">
        <v>2</v>
      </c>
      <c r="F95" s="5">
        <v>2</v>
      </c>
      <c r="G95" s="5">
        <v>2</v>
      </c>
      <c r="H95" s="5">
        <v>2</v>
      </c>
      <c r="I95" s="5">
        <v>4</v>
      </c>
      <c r="J95" s="5">
        <v>2</v>
      </c>
      <c r="K95" s="5">
        <v>2</v>
      </c>
      <c r="L95" s="5">
        <v>2</v>
      </c>
      <c r="M95" s="30">
        <f t="shared" si="2"/>
        <v>50</v>
      </c>
    </row>
    <row r="97" spans="2:9" ht="30">
      <c r="B97" s="31" t="s">
        <v>105</v>
      </c>
      <c r="C97" s="32" t="s">
        <v>106</v>
      </c>
      <c r="D97" s="50" t="s">
        <v>97</v>
      </c>
      <c r="E97" s="51"/>
      <c r="F97" s="52"/>
      <c r="G97" s="20"/>
      <c r="H97" s="49" t="s">
        <v>107</v>
      </c>
      <c r="I97" s="49"/>
    </row>
    <row r="98" spans="2:9">
      <c r="B98" s="33">
        <v>40</v>
      </c>
      <c r="C98" s="34" t="s">
        <v>98</v>
      </c>
      <c r="D98" s="37">
        <f t="array" ref="D98:D104">FREQUENCY(M57:M95,B98:B104)</f>
        <v>8</v>
      </c>
      <c r="E98" s="38"/>
      <c r="F98" s="39"/>
      <c r="H98" s="34" t="s">
        <v>108</v>
      </c>
      <c r="I98" s="34">
        <f>PERCENTILE(M57:M95,0.1)</f>
        <v>29.000000000000004</v>
      </c>
    </row>
    <row r="99" spans="2:9">
      <c r="B99" s="33">
        <v>50</v>
      </c>
      <c r="C99" s="34" t="s">
        <v>99</v>
      </c>
      <c r="D99" s="37">
        <v>5</v>
      </c>
      <c r="E99" s="38"/>
      <c r="F99" s="39"/>
      <c r="H99" s="34" t="s">
        <v>109</v>
      </c>
      <c r="I99" s="34">
        <f>QUARTILE(M57:M95,1)</f>
        <v>50</v>
      </c>
    </row>
    <row r="100" spans="2:9">
      <c r="B100" s="33">
        <v>60</v>
      </c>
      <c r="C100" s="34" t="s">
        <v>100</v>
      </c>
      <c r="D100" s="37">
        <v>6</v>
      </c>
      <c r="E100" s="38"/>
      <c r="F100" s="39"/>
      <c r="H100" s="34" t="s">
        <v>110</v>
      </c>
      <c r="I100" s="34">
        <f>QUARTILE(M57:M95,2)</f>
        <v>62.5</v>
      </c>
    </row>
    <row r="101" spans="2:9">
      <c r="B101" s="33">
        <v>70</v>
      </c>
      <c r="C101" s="34" t="s">
        <v>101</v>
      </c>
      <c r="D101" s="37">
        <v>5</v>
      </c>
      <c r="E101" s="38"/>
      <c r="F101" s="39"/>
      <c r="H101" s="34" t="s">
        <v>111</v>
      </c>
      <c r="I101" s="34">
        <f>QUARTILE(M57:M95,3)</f>
        <v>75</v>
      </c>
    </row>
    <row r="102" spans="2:9">
      <c r="B102" s="33">
        <v>80</v>
      </c>
      <c r="C102" s="34" t="s">
        <v>102</v>
      </c>
      <c r="D102" s="37">
        <v>11</v>
      </c>
      <c r="E102" s="38"/>
      <c r="F102" s="39"/>
      <c r="H102" s="34" t="s">
        <v>112</v>
      </c>
      <c r="I102" s="34">
        <f>PERCENTILE(M57:M95,0.9)</f>
        <v>81.000000000000014</v>
      </c>
    </row>
    <row r="103" spans="2:9">
      <c r="B103" s="33">
        <v>90</v>
      </c>
      <c r="C103" s="34" t="s">
        <v>103</v>
      </c>
      <c r="D103" s="37">
        <v>4</v>
      </c>
      <c r="E103" s="38"/>
      <c r="F103" s="39"/>
      <c r="H103" s="35" t="s">
        <v>51</v>
      </c>
      <c r="I103" s="36">
        <f>AVERAGE(I98:I102)</f>
        <v>59.5</v>
      </c>
    </row>
    <row r="104" spans="2:9">
      <c r="B104" s="33">
        <v>100</v>
      </c>
      <c r="C104" s="34" t="s">
        <v>104</v>
      </c>
      <c r="D104" s="37">
        <v>0</v>
      </c>
      <c r="E104" s="38"/>
      <c r="F104" s="39"/>
      <c r="H104" s="36" t="s">
        <v>113</v>
      </c>
      <c r="I104" s="36">
        <f>COUNT(M57:M95)</f>
        <v>39</v>
      </c>
    </row>
  </sheetData>
  <mergeCells count="4">
    <mergeCell ref="H48:I48"/>
    <mergeCell ref="D97:F97"/>
    <mergeCell ref="H97:I97"/>
    <mergeCell ref="D48:F4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6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3.7109375" bestFit="1" customWidth="1"/>
    <col min="2" max="2" width="25" customWidth="1"/>
    <col min="3" max="3" width="12.140625" bestFit="1" customWidth="1"/>
    <col min="4" max="4" width="15.5703125" customWidth="1"/>
    <col min="5" max="5" width="12.28515625" customWidth="1"/>
    <col min="6" max="6" width="16.5703125" customWidth="1"/>
    <col min="8" max="8" width="16" customWidth="1"/>
  </cols>
  <sheetData>
    <row r="1" spans="1:4" s="20" customFormat="1" ht="36" customHeight="1">
      <c r="A1" s="44" t="s">
        <v>0</v>
      </c>
      <c r="B1" s="45" t="s">
        <v>1</v>
      </c>
      <c r="C1" s="44" t="s">
        <v>96</v>
      </c>
      <c r="D1" s="41" t="s">
        <v>115</v>
      </c>
    </row>
    <row r="2" spans="1:4">
      <c r="A2">
        <v>1</v>
      </c>
      <c r="B2" s="14" t="s">
        <v>12</v>
      </c>
      <c r="C2" s="30">
        <v>60</v>
      </c>
      <c r="D2">
        <v>0</v>
      </c>
    </row>
    <row r="3" spans="1:4">
      <c r="A3">
        <v>3</v>
      </c>
      <c r="B3" s="14" t="s">
        <v>12</v>
      </c>
      <c r="C3" s="30">
        <v>90</v>
      </c>
      <c r="D3">
        <v>5</v>
      </c>
    </row>
    <row r="4" spans="1:4">
      <c r="A4">
        <v>7</v>
      </c>
      <c r="B4" s="14" t="s">
        <v>12</v>
      </c>
      <c r="C4" s="30">
        <v>75</v>
      </c>
      <c r="D4">
        <v>5</v>
      </c>
    </row>
    <row r="5" spans="1:4">
      <c r="A5">
        <v>9</v>
      </c>
      <c r="B5" s="14" t="s">
        <v>12</v>
      </c>
      <c r="C5" s="30">
        <v>35</v>
      </c>
      <c r="D5">
        <v>5</v>
      </c>
    </row>
    <row r="6" spans="1:4">
      <c r="A6">
        <v>10</v>
      </c>
      <c r="B6" s="14" t="s">
        <v>12</v>
      </c>
      <c r="C6" s="30" t="s">
        <v>14</v>
      </c>
      <c r="D6">
        <v>4</v>
      </c>
    </row>
    <row r="7" spans="1:4">
      <c r="A7">
        <v>11</v>
      </c>
      <c r="B7" s="14" t="s">
        <v>12</v>
      </c>
      <c r="C7" s="30">
        <v>20</v>
      </c>
      <c r="D7">
        <v>5</v>
      </c>
    </row>
    <row r="8" spans="1:4">
      <c r="A8">
        <v>16</v>
      </c>
      <c r="B8" s="14" t="s">
        <v>12</v>
      </c>
      <c r="C8" s="30">
        <v>57.5</v>
      </c>
      <c r="D8">
        <v>6</v>
      </c>
    </row>
    <row r="9" spans="1:4">
      <c r="A9">
        <v>17</v>
      </c>
      <c r="B9" s="14" t="s">
        <v>12</v>
      </c>
      <c r="C9" s="30">
        <v>35</v>
      </c>
      <c r="D9">
        <v>5</v>
      </c>
    </row>
    <row r="10" spans="1:4">
      <c r="A10">
        <v>21</v>
      </c>
      <c r="B10" s="14" t="s">
        <v>12</v>
      </c>
      <c r="C10" s="30">
        <v>77.5</v>
      </c>
      <c r="D10">
        <v>5</v>
      </c>
    </row>
    <row r="11" spans="1:4">
      <c r="A11">
        <v>22</v>
      </c>
      <c r="B11" s="14" t="s">
        <v>12</v>
      </c>
      <c r="C11" s="30">
        <v>65</v>
      </c>
      <c r="D11">
        <v>4</v>
      </c>
    </row>
    <row r="12" spans="1:4">
      <c r="A12">
        <v>23</v>
      </c>
      <c r="B12" s="14" t="s">
        <v>12</v>
      </c>
      <c r="C12" s="30">
        <v>52.5</v>
      </c>
      <c r="D12">
        <v>5</v>
      </c>
    </row>
    <row r="13" spans="1:4">
      <c r="A13">
        <v>25</v>
      </c>
      <c r="B13" s="14" t="s">
        <v>12</v>
      </c>
      <c r="C13" s="30">
        <v>75</v>
      </c>
      <c r="D13">
        <v>5</v>
      </c>
    </row>
    <row r="14" spans="1:4">
      <c r="A14">
        <v>27</v>
      </c>
      <c r="B14" s="14" t="s">
        <v>12</v>
      </c>
      <c r="C14" s="30">
        <v>57.5</v>
      </c>
      <c r="D14">
        <v>5</v>
      </c>
    </row>
    <row r="15" spans="1:4">
      <c r="A15">
        <v>28</v>
      </c>
      <c r="B15" s="14" t="s">
        <v>12</v>
      </c>
      <c r="C15" s="30">
        <v>87.5</v>
      </c>
      <c r="D15">
        <v>5</v>
      </c>
    </row>
    <row r="16" spans="1:4">
      <c r="A16">
        <v>29</v>
      </c>
      <c r="B16" s="14" t="s">
        <v>12</v>
      </c>
      <c r="C16" s="30">
        <v>17.5</v>
      </c>
      <c r="D16">
        <v>6</v>
      </c>
    </row>
    <row r="17" spans="1:4">
      <c r="A17">
        <v>30</v>
      </c>
      <c r="B17" s="14" t="s">
        <v>12</v>
      </c>
      <c r="C17" s="30">
        <v>32.5</v>
      </c>
      <c r="D17">
        <v>6</v>
      </c>
    </row>
    <row r="18" spans="1:4">
      <c r="A18">
        <v>32</v>
      </c>
      <c r="B18" s="14" t="s">
        <v>12</v>
      </c>
      <c r="C18" s="30">
        <v>62.5</v>
      </c>
      <c r="D18">
        <v>6</v>
      </c>
    </row>
    <row r="19" spans="1:4">
      <c r="A19">
        <v>33</v>
      </c>
      <c r="B19" s="14" t="s">
        <v>12</v>
      </c>
      <c r="C19" s="30">
        <v>90</v>
      </c>
      <c r="D19">
        <v>5</v>
      </c>
    </row>
    <row r="20" spans="1:4">
      <c r="A20">
        <v>34</v>
      </c>
      <c r="B20" s="14" t="s">
        <v>12</v>
      </c>
      <c r="C20" s="30" t="s">
        <v>14</v>
      </c>
      <c r="D20">
        <v>6</v>
      </c>
    </row>
    <row r="21" spans="1:4">
      <c r="A21">
        <v>36</v>
      </c>
      <c r="B21" s="14" t="s">
        <v>12</v>
      </c>
      <c r="C21" s="30">
        <v>65</v>
      </c>
      <c r="D21">
        <v>5</v>
      </c>
    </row>
    <row r="22" spans="1:4">
      <c r="A22">
        <v>39</v>
      </c>
      <c r="B22" s="14" t="s">
        <v>12</v>
      </c>
      <c r="C22" s="30">
        <v>62.5</v>
      </c>
      <c r="D22">
        <v>4</v>
      </c>
    </row>
    <row r="23" spans="1:4">
      <c r="A23">
        <v>42</v>
      </c>
      <c r="B23" s="14" t="s">
        <v>12</v>
      </c>
      <c r="C23" s="30">
        <v>52.5</v>
      </c>
      <c r="D23">
        <v>5</v>
      </c>
    </row>
    <row r="24" spans="1:4">
      <c r="A24">
        <v>44</v>
      </c>
      <c r="B24" s="14" t="s">
        <v>12</v>
      </c>
      <c r="C24" s="30">
        <v>70</v>
      </c>
      <c r="D24">
        <v>6</v>
      </c>
    </row>
    <row r="25" spans="1:4">
      <c r="A25">
        <v>45</v>
      </c>
      <c r="B25" s="14" t="s">
        <v>12</v>
      </c>
      <c r="C25" s="30">
        <v>90</v>
      </c>
      <c r="D25">
        <v>5</v>
      </c>
    </row>
    <row r="26" spans="1:4">
      <c r="A26">
        <v>47</v>
      </c>
      <c r="B26" s="14" t="s">
        <v>12</v>
      </c>
      <c r="C26" s="30">
        <v>82.5</v>
      </c>
      <c r="D26">
        <v>5</v>
      </c>
    </row>
    <row r="27" spans="1:4">
      <c r="A27">
        <v>48</v>
      </c>
      <c r="B27" s="14" t="s">
        <v>12</v>
      </c>
      <c r="C27" s="30">
        <v>52.5</v>
      </c>
      <c r="D27">
        <v>6</v>
      </c>
    </row>
    <row r="28" spans="1:4">
      <c r="A28">
        <v>51</v>
      </c>
      <c r="B28" s="14" t="s">
        <v>12</v>
      </c>
      <c r="C28" s="30">
        <v>77.5</v>
      </c>
      <c r="D28">
        <v>6</v>
      </c>
    </row>
    <row r="29" spans="1:4">
      <c r="A29">
        <v>57</v>
      </c>
      <c r="B29" s="14" t="s">
        <v>12</v>
      </c>
      <c r="C29" s="30">
        <v>52.5</v>
      </c>
      <c r="D29">
        <v>6</v>
      </c>
    </row>
    <row r="30" spans="1:4">
      <c r="A30">
        <v>58</v>
      </c>
      <c r="B30" s="14" t="s">
        <v>12</v>
      </c>
      <c r="C30" s="30">
        <v>55</v>
      </c>
      <c r="D30">
        <v>6</v>
      </c>
    </row>
    <row r="31" spans="1:4">
      <c r="A31">
        <v>60</v>
      </c>
      <c r="B31" s="14" t="s">
        <v>12</v>
      </c>
      <c r="C31" s="30">
        <v>70</v>
      </c>
      <c r="D31">
        <v>6</v>
      </c>
    </row>
    <row r="32" spans="1:4">
      <c r="A32">
        <v>61</v>
      </c>
      <c r="B32" s="14" t="s">
        <v>12</v>
      </c>
      <c r="C32" s="30">
        <v>52.5</v>
      </c>
      <c r="D32">
        <v>6</v>
      </c>
    </row>
    <row r="33" spans="1:4">
      <c r="A33">
        <v>63</v>
      </c>
      <c r="B33" s="14" t="s">
        <v>12</v>
      </c>
      <c r="C33" s="30">
        <v>60</v>
      </c>
      <c r="D33">
        <v>6</v>
      </c>
    </row>
    <row r="34" spans="1:4">
      <c r="A34">
        <v>64</v>
      </c>
      <c r="B34" s="14" t="s">
        <v>12</v>
      </c>
      <c r="C34" s="30">
        <v>70</v>
      </c>
      <c r="D34">
        <v>6</v>
      </c>
    </row>
    <row r="35" spans="1:4">
      <c r="A35">
        <v>65</v>
      </c>
      <c r="B35" s="14" t="s">
        <v>12</v>
      </c>
      <c r="C35" s="30">
        <v>77.5</v>
      </c>
      <c r="D35">
        <v>6</v>
      </c>
    </row>
    <row r="36" spans="1:4">
      <c r="A36">
        <v>66</v>
      </c>
      <c r="B36" s="14" t="s">
        <v>12</v>
      </c>
      <c r="C36" s="30">
        <v>72.5</v>
      </c>
      <c r="D36">
        <v>6</v>
      </c>
    </row>
    <row r="37" spans="1:4">
      <c r="A37">
        <v>69</v>
      </c>
      <c r="B37" s="14" t="s">
        <v>12</v>
      </c>
      <c r="C37" s="30">
        <v>72.5</v>
      </c>
      <c r="D37">
        <v>6</v>
      </c>
    </row>
    <row r="38" spans="1:4">
      <c r="A38">
        <v>70</v>
      </c>
      <c r="B38" s="14" t="s">
        <v>12</v>
      </c>
      <c r="C38" s="30">
        <v>75</v>
      </c>
      <c r="D38">
        <v>6</v>
      </c>
    </row>
    <row r="39" spans="1:4">
      <c r="A39">
        <v>73</v>
      </c>
      <c r="B39" s="14" t="s">
        <v>12</v>
      </c>
      <c r="C39" s="30">
        <v>60</v>
      </c>
      <c r="D39">
        <v>6</v>
      </c>
    </row>
    <row r="40" spans="1:4">
      <c r="A40">
        <v>74</v>
      </c>
      <c r="B40" s="14" t="s">
        <v>12</v>
      </c>
      <c r="C40" s="30">
        <v>67.5</v>
      </c>
      <c r="D40">
        <v>5</v>
      </c>
    </row>
    <row r="41" spans="1:4">
      <c r="A41">
        <v>76</v>
      </c>
      <c r="B41" s="14" t="s">
        <v>12</v>
      </c>
      <c r="C41" s="30">
        <v>32.5</v>
      </c>
      <c r="D41">
        <v>6</v>
      </c>
    </row>
    <row r="42" spans="1:4">
      <c r="A42">
        <v>78</v>
      </c>
      <c r="B42" s="14" t="s">
        <v>12</v>
      </c>
      <c r="C42" s="30">
        <v>82.5</v>
      </c>
      <c r="D42">
        <v>6</v>
      </c>
    </row>
    <row r="43" spans="1:4">
      <c r="A43">
        <v>79</v>
      </c>
      <c r="B43" s="14" t="s">
        <v>12</v>
      </c>
      <c r="C43" s="30">
        <v>85</v>
      </c>
      <c r="D43">
        <v>6</v>
      </c>
    </row>
    <row r="44" spans="1:4">
      <c r="A44">
        <v>81</v>
      </c>
      <c r="B44" s="14" t="s">
        <v>12</v>
      </c>
      <c r="C44" s="30">
        <v>60</v>
      </c>
      <c r="D44">
        <v>6</v>
      </c>
    </row>
    <row r="45" spans="1:4">
      <c r="A45">
        <v>82</v>
      </c>
      <c r="B45" s="14" t="s">
        <v>12</v>
      </c>
      <c r="C45" s="30">
        <v>45</v>
      </c>
      <c r="D45">
        <v>6</v>
      </c>
    </row>
    <row r="46" spans="1:4">
      <c r="A46">
        <v>83</v>
      </c>
      <c r="B46" s="14" t="s">
        <v>12</v>
      </c>
      <c r="C46" s="30">
        <v>52.5</v>
      </c>
      <c r="D46">
        <v>6</v>
      </c>
    </row>
    <row r="48" spans="1:4" s="20" customFormat="1" ht="30">
      <c r="B48" s="79" t="s">
        <v>122</v>
      </c>
      <c r="C48" s="74">
        <f>CORREL(C2:C46,D2:D46)</f>
        <v>-5.6037068927430676E-2</v>
      </c>
    </row>
    <row r="49" spans="1:4">
      <c r="B49" s="69" t="s">
        <v>18</v>
      </c>
      <c r="C49" s="64">
        <f>COUNT(C2:C46)</f>
        <v>43</v>
      </c>
      <c r="D49" s="20"/>
    </row>
    <row r="50" spans="1:4">
      <c r="B50" s="80" t="s">
        <v>123</v>
      </c>
      <c r="C50" s="74">
        <f>C48/SQRT((1-C48*C48)/(C49-2))</f>
        <v>-0.3593770073088573</v>
      </c>
      <c r="D50" s="20"/>
    </row>
    <row r="51" spans="1:4">
      <c r="B51" s="80" t="s">
        <v>124</v>
      </c>
      <c r="C51" s="74">
        <f>TDIST(-C50,C49-2,2)</f>
        <v>0.72115743864654624</v>
      </c>
      <c r="D51" s="20"/>
    </row>
    <row r="53" spans="1:4">
      <c r="A53">
        <v>2</v>
      </c>
      <c r="B53" s="14" t="s">
        <v>13</v>
      </c>
      <c r="C53">
        <v>17.5</v>
      </c>
      <c r="D53" s="13">
        <v>2</v>
      </c>
    </row>
    <row r="54" spans="1:4">
      <c r="A54">
        <v>4</v>
      </c>
      <c r="B54" s="14" t="s">
        <v>13</v>
      </c>
      <c r="C54">
        <v>72.5</v>
      </c>
      <c r="D54" s="13">
        <v>4</v>
      </c>
    </row>
    <row r="55" spans="1:4">
      <c r="A55">
        <v>5</v>
      </c>
      <c r="B55" s="14" t="s">
        <v>13</v>
      </c>
      <c r="C55">
        <v>10</v>
      </c>
      <c r="D55" s="13">
        <v>1</v>
      </c>
    </row>
    <row r="56" spans="1:4">
      <c r="A56">
        <v>6</v>
      </c>
      <c r="B56" s="14" t="s">
        <v>13</v>
      </c>
      <c r="C56">
        <v>60</v>
      </c>
      <c r="D56" s="13">
        <v>6</v>
      </c>
    </row>
    <row r="57" spans="1:4">
      <c r="A57">
        <v>8</v>
      </c>
      <c r="B57" s="14" t="s">
        <v>13</v>
      </c>
      <c r="C57">
        <v>60</v>
      </c>
      <c r="D57" s="13">
        <v>2</v>
      </c>
    </row>
    <row r="58" spans="1:4">
      <c r="A58">
        <v>12</v>
      </c>
      <c r="B58" s="14" t="s">
        <v>13</v>
      </c>
      <c r="C58">
        <v>42.5</v>
      </c>
      <c r="D58" s="13">
        <v>4</v>
      </c>
    </row>
    <row r="59" spans="1:4">
      <c r="A59">
        <v>13</v>
      </c>
      <c r="B59" s="14" t="s">
        <v>13</v>
      </c>
      <c r="C59">
        <v>87.5</v>
      </c>
      <c r="D59" s="13">
        <v>5</v>
      </c>
    </row>
    <row r="60" spans="1:4">
      <c r="A60">
        <v>14</v>
      </c>
      <c r="B60" s="14" t="s">
        <v>13</v>
      </c>
      <c r="C60">
        <v>60</v>
      </c>
      <c r="D60" s="13">
        <v>5</v>
      </c>
    </row>
    <row r="61" spans="1:4">
      <c r="A61">
        <v>15</v>
      </c>
      <c r="B61" s="14" t="s">
        <v>13</v>
      </c>
      <c r="C61">
        <v>35</v>
      </c>
      <c r="D61" s="13">
        <v>5</v>
      </c>
    </row>
    <row r="62" spans="1:4">
      <c r="A62">
        <v>18</v>
      </c>
      <c r="B62" s="14" t="s">
        <v>13</v>
      </c>
      <c r="C62">
        <v>30</v>
      </c>
      <c r="D62" s="13">
        <v>5</v>
      </c>
    </row>
    <row r="63" spans="1:4">
      <c r="A63">
        <v>19</v>
      </c>
      <c r="B63" s="14" t="s">
        <v>13</v>
      </c>
      <c r="C63">
        <v>25</v>
      </c>
      <c r="D63" s="13">
        <v>5</v>
      </c>
    </row>
    <row r="64" spans="1:4">
      <c r="A64">
        <v>20</v>
      </c>
      <c r="B64" s="14" t="s">
        <v>13</v>
      </c>
      <c r="C64">
        <v>50</v>
      </c>
      <c r="D64" s="13">
        <v>3</v>
      </c>
    </row>
    <row r="65" spans="1:4">
      <c r="A65">
        <v>24</v>
      </c>
      <c r="B65" s="14" t="s">
        <v>13</v>
      </c>
      <c r="C65">
        <v>67.5</v>
      </c>
      <c r="D65" s="13">
        <v>5</v>
      </c>
    </row>
    <row r="66" spans="1:4">
      <c r="A66">
        <v>26</v>
      </c>
      <c r="B66" s="14" t="s">
        <v>13</v>
      </c>
      <c r="C66">
        <v>50</v>
      </c>
      <c r="D66" s="13">
        <v>5</v>
      </c>
    </row>
    <row r="67" spans="1:4">
      <c r="A67">
        <v>31</v>
      </c>
      <c r="B67" s="14" t="s">
        <v>13</v>
      </c>
      <c r="C67">
        <v>72.5</v>
      </c>
      <c r="D67" s="13">
        <v>5</v>
      </c>
    </row>
    <row r="68" spans="1:4">
      <c r="A68">
        <v>35</v>
      </c>
      <c r="B68" s="14" t="s">
        <v>13</v>
      </c>
      <c r="C68">
        <v>22.5</v>
      </c>
      <c r="D68" s="13">
        <v>5</v>
      </c>
    </row>
    <row r="69" spans="1:4">
      <c r="A69">
        <v>37</v>
      </c>
      <c r="B69" s="14" t="s">
        <v>13</v>
      </c>
      <c r="C69">
        <v>70</v>
      </c>
      <c r="D69" s="13">
        <v>5</v>
      </c>
    </row>
    <row r="70" spans="1:4">
      <c r="A70">
        <v>38</v>
      </c>
      <c r="B70" s="14" t="s">
        <v>13</v>
      </c>
      <c r="C70">
        <v>77.5</v>
      </c>
      <c r="D70" s="13">
        <v>5</v>
      </c>
    </row>
    <row r="71" spans="1:4">
      <c r="A71">
        <v>40</v>
      </c>
      <c r="B71" s="14" t="s">
        <v>13</v>
      </c>
      <c r="C71">
        <v>50</v>
      </c>
      <c r="D71" s="13">
        <v>6</v>
      </c>
    </row>
    <row r="72" spans="1:4">
      <c r="A72">
        <v>41</v>
      </c>
      <c r="B72" s="14" t="s">
        <v>13</v>
      </c>
      <c r="C72">
        <v>62.5</v>
      </c>
      <c r="D72" s="13">
        <v>5</v>
      </c>
    </row>
    <row r="73" spans="1:4">
      <c r="A73">
        <v>43</v>
      </c>
      <c r="B73" s="14" t="s">
        <v>13</v>
      </c>
      <c r="C73">
        <v>52.5</v>
      </c>
      <c r="D73" s="13">
        <v>0</v>
      </c>
    </row>
    <row r="74" spans="1:4">
      <c r="A74">
        <v>46</v>
      </c>
      <c r="B74" s="14" t="s">
        <v>13</v>
      </c>
      <c r="C74">
        <v>85</v>
      </c>
      <c r="D74" s="13">
        <v>3</v>
      </c>
    </row>
    <row r="75" spans="1:4">
      <c r="A75">
        <v>49</v>
      </c>
      <c r="B75" s="14" t="s">
        <v>13</v>
      </c>
      <c r="C75">
        <v>55</v>
      </c>
      <c r="D75" s="13">
        <v>6</v>
      </c>
    </row>
    <row r="76" spans="1:4">
      <c r="A76">
        <v>50</v>
      </c>
      <c r="B76" s="14" t="s">
        <v>13</v>
      </c>
      <c r="C76">
        <v>75</v>
      </c>
      <c r="D76" s="13">
        <v>6</v>
      </c>
    </row>
    <row r="77" spans="1:4">
      <c r="A77">
        <v>52</v>
      </c>
      <c r="B77" s="14" t="s">
        <v>13</v>
      </c>
      <c r="C77">
        <v>62.5</v>
      </c>
      <c r="D77" s="13">
        <v>6</v>
      </c>
    </row>
    <row r="78" spans="1:4">
      <c r="A78">
        <v>53</v>
      </c>
      <c r="B78" s="14" t="s">
        <v>13</v>
      </c>
      <c r="C78">
        <v>77.5</v>
      </c>
      <c r="D78" s="13">
        <v>5</v>
      </c>
    </row>
    <row r="79" spans="1:4">
      <c r="A79">
        <v>54</v>
      </c>
      <c r="B79" s="14" t="s">
        <v>13</v>
      </c>
      <c r="C79">
        <v>77.5</v>
      </c>
      <c r="D79" s="13">
        <v>6</v>
      </c>
    </row>
    <row r="80" spans="1:4">
      <c r="A80">
        <v>55</v>
      </c>
      <c r="B80" s="14" t="s">
        <v>13</v>
      </c>
      <c r="C80">
        <v>72.5</v>
      </c>
      <c r="D80" s="13">
        <v>6</v>
      </c>
    </row>
    <row r="81" spans="1:4">
      <c r="A81">
        <v>56</v>
      </c>
      <c r="B81" s="14" t="s">
        <v>13</v>
      </c>
      <c r="C81">
        <v>55</v>
      </c>
      <c r="D81" s="13">
        <v>6</v>
      </c>
    </row>
    <row r="82" spans="1:4">
      <c r="A82">
        <v>59</v>
      </c>
      <c r="B82" s="14" t="s">
        <v>13</v>
      </c>
      <c r="C82">
        <v>75</v>
      </c>
      <c r="D82" s="13">
        <v>4</v>
      </c>
    </row>
    <row r="83" spans="1:4">
      <c r="A83">
        <v>62</v>
      </c>
      <c r="B83" s="14" t="s">
        <v>13</v>
      </c>
      <c r="C83">
        <v>80</v>
      </c>
      <c r="D83" s="13">
        <v>6</v>
      </c>
    </row>
    <row r="84" spans="1:4">
      <c r="A84">
        <v>67</v>
      </c>
      <c r="B84" s="14" t="s">
        <v>13</v>
      </c>
      <c r="C84">
        <v>85</v>
      </c>
      <c r="D84" s="13">
        <v>6</v>
      </c>
    </row>
    <row r="85" spans="1:4">
      <c r="A85">
        <v>68</v>
      </c>
      <c r="B85" s="14" t="s">
        <v>13</v>
      </c>
      <c r="C85">
        <v>72.5</v>
      </c>
      <c r="D85" s="13">
        <v>6</v>
      </c>
    </row>
    <row r="86" spans="1:4">
      <c r="A86">
        <v>71</v>
      </c>
      <c r="B86" s="14" t="s">
        <v>13</v>
      </c>
      <c r="C86">
        <v>30</v>
      </c>
      <c r="D86" s="13">
        <v>6</v>
      </c>
    </row>
    <row r="87" spans="1:4">
      <c r="A87">
        <v>72</v>
      </c>
      <c r="B87" s="14" t="s">
        <v>13</v>
      </c>
      <c r="C87">
        <v>35</v>
      </c>
      <c r="D87" s="13">
        <v>6</v>
      </c>
    </row>
    <row r="88" spans="1:4">
      <c r="A88">
        <v>75</v>
      </c>
      <c r="B88" s="14" t="s">
        <v>13</v>
      </c>
      <c r="C88">
        <v>87.5</v>
      </c>
      <c r="D88" s="13">
        <v>5</v>
      </c>
    </row>
    <row r="89" spans="1:4">
      <c r="A89">
        <v>77</v>
      </c>
      <c r="B89" s="14" t="s">
        <v>13</v>
      </c>
      <c r="C89">
        <v>62.5</v>
      </c>
      <c r="D89" s="13">
        <v>6</v>
      </c>
    </row>
    <row r="90" spans="1:4">
      <c r="A90">
        <v>80</v>
      </c>
      <c r="B90" s="14" t="s">
        <v>13</v>
      </c>
      <c r="C90">
        <v>77.5</v>
      </c>
      <c r="D90" s="13">
        <v>6</v>
      </c>
    </row>
    <row r="91" spans="1:4">
      <c r="A91">
        <v>84</v>
      </c>
      <c r="B91" s="14" t="s">
        <v>13</v>
      </c>
      <c r="C91">
        <v>50</v>
      </c>
      <c r="D91" s="13">
        <v>6</v>
      </c>
    </row>
    <row r="93" spans="1:4" ht="30">
      <c r="A93" s="20"/>
      <c r="B93" s="79" t="s">
        <v>122</v>
      </c>
      <c r="C93" s="74">
        <f>CORREL(C53:C91,D53:D91)</f>
        <v>0.30273809714027416</v>
      </c>
      <c r="D93" s="20"/>
    </row>
    <row r="94" spans="1:4">
      <c r="A94" s="20"/>
      <c r="B94" s="69" t="s">
        <v>18</v>
      </c>
      <c r="C94" s="64">
        <f>COUNT(C53:C91)</f>
        <v>39</v>
      </c>
    </row>
    <row r="95" spans="1:4">
      <c r="A95" s="20"/>
      <c r="B95" s="80" t="s">
        <v>123</v>
      </c>
      <c r="C95" s="74">
        <f>C48/SQRT((1-C48*C48)/(C49-2))</f>
        <v>-0.3593770073088573</v>
      </c>
    </row>
    <row r="96" spans="1:4">
      <c r="A96" s="20"/>
      <c r="B96" s="80" t="s">
        <v>124</v>
      </c>
      <c r="C96" s="74">
        <f>TDIST(-C95,C94-2,2)</f>
        <v>0.72135604137810416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2"/>
  <sheetViews>
    <sheetView zoomScale="70" zoomScaleNormal="70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6.85546875" customWidth="1"/>
    <col min="2" max="3" width="19" customWidth="1"/>
    <col min="4" max="4" width="15.28515625" bestFit="1" customWidth="1"/>
    <col min="5" max="5" width="11.140625" customWidth="1"/>
    <col min="6" max="6" width="13.42578125" customWidth="1"/>
    <col min="7" max="7" width="17.85546875" customWidth="1"/>
    <col min="8" max="8" width="16.7109375" customWidth="1"/>
    <col min="9" max="9" width="13.85546875" customWidth="1"/>
    <col min="10" max="10" width="15" customWidth="1"/>
    <col min="11" max="11" width="13.7109375" bestFit="1" customWidth="1"/>
    <col min="12" max="12" width="15.7109375" customWidth="1"/>
    <col min="13" max="13" width="12.85546875" bestFit="1" customWidth="1"/>
    <col min="14" max="14" width="15.28515625" customWidth="1"/>
    <col min="15" max="15" width="11.140625" customWidth="1"/>
    <col min="16" max="16" width="7.140625" customWidth="1"/>
    <col min="17" max="17" width="14" bestFit="1" customWidth="1"/>
    <col min="18" max="18" width="11" bestFit="1" customWidth="1"/>
    <col min="19" max="19" width="8.5703125" customWidth="1"/>
    <col min="20" max="20" width="11.140625" bestFit="1" customWidth="1"/>
  </cols>
  <sheetData>
    <row r="1" spans="1:10" s="20" customFormat="1" ht="31.5" customHeight="1">
      <c r="A1" s="1" t="s">
        <v>0</v>
      </c>
      <c r="B1" s="2" t="s">
        <v>1</v>
      </c>
      <c r="C1" s="20" t="s">
        <v>114</v>
      </c>
      <c r="D1" s="41" t="s">
        <v>115</v>
      </c>
      <c r="E1" s="20" t="s">
        <v>116</v>
      </c>
      <c r="F1" s="40" t="s">
        <v>117</v>
      </c>
      <c r="G1" s="40" t="s">
        <v>118</v>
      </c>
      <c r="H1" s="40" t="s">
        <v>119</v>
      </c>
      <c r="I1" s="40" t="s">
        <v>120</v>
      </c>
      <c r="J1" s="40" t="s">
        <v>121</v>
      </c>
    </row>
    <row r="2" spans="1:10">
      <c r="A2">
        <v>76</v>
      </c>
      <c r="B2" s="14" t="s">
        <v>12</v>
      </c>
      <c r="C2" s="43">
        <v>24.811000347137451</v>
      </c>
      <c r="D2">
        <v>0</v>
      </c>
      <c r="E2" s="28">
        <v>1.6</v>
      </c>
      <c r="F2" s="28">
        <f t="shared" ref="F2:F46" si="0">STANDARDIZE(C2,$C$48,$C$49)</f>
        <v>-1.1871377745101352</v>
      </c>
      <c r="G2" s="28">
        <f t="shared" ref="G2:G46" si="1">STANDARDIZE(D2,$D$48,$D$49)</f>
        <v>-5.2268472472310066</v>
      </c>
      <c r="H2" s="28">
        <f t="shared" ref="H2:H46" si="2">F2 * -1</f>
        <v>1.1871377745101352</v>
      </c>
      <c r="I2" s="28">
        <f t="shared" ref="I2:I46" si="3">STANDARDIZE(E2,$E$48,$E$49)</f>
        <v>-2.9776734249656229</v>
      </c>
      <c r="J2" s="28">
        <f t="shared" ref="J2:J46" si="4">AVERAGE(G2:I2)</f>
        <v>-2.3391276325621648</v>
      </c>
    </row>
    <row r="3" spans="1:10">
      <c r="A3">
        <v>61</v>
      </c>
      <c r="B3" s="14" t="s">
        <v>12</v>
      </c>
      <c r="C3" s="43">
        <v>134.20933373769125</v>
      </c>
      <c r="D3">
        <v>5</v>
      </c>
      <c r="E3" s="28">
        <v>3.8333333333333335</v>
      </c>
      <c r="F3" s="28">
        <f t="shared" si="0"/>
        <v>3.2852218109585198</v>
      </c>
      <c r="G3" s="28">
        <f t="shared" si="1"/>
        <v>-0.36717521984680662</v>
      </c>
      <c r="H3" s="28">
        <f t="shared" si="2"/>
        <v>-3.2852218109585198</v>
      </c>
      <c r="I3" s="28">
        <f t="shared" si="3"/>
        <v>-0.19475793325100513</v>
      </c>
      <c r="J3" s="28">
        <f t="shared" si="4"/>
        <v>-1.2823849880187772</v>
      </c>
    </row>
    <row r="4" spans="1:10">
      <c r="A4">
        <v>57</v>
      </c>
      <c r="B4" s="14" t="s">
        <v>12</v>
      </c>
      <c r="C4" s="43">
        <v>103.55400085449219</v>
      </c>
      <c r="D4">
        <v>5</v>
      </c>
      <c r="E4" s="28">
        <v>3.5</v>
      </c>
      <c r="F4" s="28">
        <f t="shared" si="0"/>
        <v>2.0319881682077416</v>
      </c>
      <c r="G4" s="28">
        <f t="shared" si="1"/>
        <v>-0.36717521984680662</v>
      </c>
      <c r="H4" s="28">
        <f t="shared" si="2"/>
        <v>-2.0319881682077416</v>
      </c>
      <c r="I4" s="28">
        <f t="shared" si="3"/>
        <v>-0.61011845440244084</v>
      </c>
      <c r="J4" s="28">
        <f t="shared" si="4"/>
        <v>-1.0030939474856631</v>
      </c>
    </row>
    <row r="5" spans="1:10">
      <c r="A5">
        <v>30</v>
      </c>
      <c r="B5" s="14" t="s">
        <v>12</v>
      </c>
      <c r="C5" s="43">
        <v>40.249166806538902</v>
      </c>
      <c r="D5">
        <v>5</v>
      </c>
      <c r="E5" s="28">
        <v>1.5</v>
      </c>
      <c r="F5" s="28">
        <f t="shared" si="0"/>
        <v>-0.55600355512241473</v>
      </c>
      <c r="G5" s="28">
        <f t="shared" si="1"/>
        <v>-0.36717521984680662</v>
      </c>
      <c r="H5" s="28">
        <f t="shared" si="2"/>
        <v>0.55600355512241473</v>
      </c>
      <c r="I5" s="28">
        <f t="shared" si="3"/>
        <v>-3.1022815813110536</v>
      </c>
      <c r="J5" s="28">
        <f t="shared" si="4"/>
        <v>-0.9711510820118151</v>
      </c>
    </row>
    <row r="6" spans="1:10">
      <c r="A6">
        <v>82</v>
      </c>
      <c r="B6" s="14" t="s">
        <v>12</v>
      </c>
      <c r="C6" s="43">
        <v>50.345666567484535</v>
      </c>
      <c r="D6">
        <v>4</v>
      </c>
      <c r="E6" s="28">
        <v>3.1666666666666665</v>
      </c>
      <c r="F6" s="28">
        <f t="shared" si="0"/>
        <v>-0.14324427364101888</v>
      </c>
      <c r="G6" s="28">
        <f t="shared" si="1"/>
        <v>-1.3391096253236465</v>
      </c>
      <c r="H6" s="28">
        <f t="shared" si="2"/>
        <v>0.14324427364101888</v>
      </c>
      <c r="I6" s="28">
        <f t="shared" si="3"/>
        <v>-1.0254789755538765</v>
      </c>
      <c r="J6" s="28">
        <f t="shared" si="4"/>
        <v>-0.74044810907883463</v>
      </c>
    </row>
    <row r="7" spans="1:10">
      <c r="A7">
        <v>58</v>
      </c>
      <c r="B7" s="14" t="s">
        <v>12</v>
      </c>
      <c r="C7" s="43">
        <v>78.03666750590007</v>
      </c>
      <c r="D7">
        <v>5</v>
      </c>
      <c r="E7" s="28">
        <v>3.3333333333333335</v>
      </c>
      <c r="F7" s="28">
        <f t="shared" si="0"/>
        <v>0.98880325980740003</v>
      </c>
      <c r="G7" s="28">
        <f t="shared" si="1"/>
        <v>-0.36717521984680662</v>
      </c>
      <c r="H7" s="28">
        <f t="shared" si="2"/>
        <v>-0.98880325980740003</v>
      </c>
      <c r="I7" s="28">
        <f t="shared" si="3"/>
        <v>-0.81779871497815837</v>
      </c>
      <c r="J7" s="28">
        <f t="shared" si="4"/>
        <v>-0.72459239821078836</v>
      </c>
    </row>
    <row r="8" spans="1:10">
      <c r="A8">
        <v>34</v>
      </c>
      <c r="B8" s="14" t="s">
        <v>12</v>
      </c>
      <c r="C8" s="43">
        <v>89.346499443054199</v>
      </c>
      <c r="D8">
        <v>6</v>
      </c>
      <c r="E8" s="28">
        <v>3</v>
      </c>
      <c r="F8" s="28">
        <f t="shared" si="0"/>
        <v>1.4511652876967422</v>
      </c>
      <c r="G8" s="28">
        <f t="shared" si="1"/>
        <v>0.60475918563003328</v>
      </c>
      <c r="H8" s="28">
        <f t="shared" si="2"/>
        <v>-1.4511652876967422</v>
      </c>
      <c r="I8" s="28">
        <f t="shared" si="3"/>
        <v>-1.233159236129594</v>
      </c>
      <c r="J8" s="28">
        <f t="shared" si="4"/>
        <v>-0.69318844606543439</v>
      </c>
    </row>
    <row r="9" spans="1:10">
      <c r="A9">
        <v>60</v>
      </c>
      <c r="B9" s="14" t="s">
        <v>12</v>
      </c>
      <c r="C9" s="43">
        <v>103.68033218383789</v>
      </c>
      <c r="D9">
        <v>5</v>
      </c>
      <c r="E9" s="28">
        <v>4.333333333333333</v>
      </c>
      <c r="F9" s="28">
        <f t="shared" si="0"/>
        <v>2.0371527727701091</v>
      </c>
      <c r="G9" s="28">
        <f t="shared" si="1"/>
        <v>-0.36717521984680662</v>
      </c>
      <c r="H9" s="28">
        <f t="shared" si="2"/>
        <v>-2.0371527727701091</v>
      </c>
      <c r="I9" s="28">
        <f t="shared" si="3"/>
        <v>0.42828284847614756</v>
      </c>
      <c r="J9" s="28">
        <f t="shared" si="4"/>
        <v>-0.65868171471358938</v>
      </c>
    </row>
    <row r="10" spans="1:10">
      <c r="A10">
        <v>42</v>
      </c>
      <c r="B10" s="14" t="s">
        <v>12</v>
      </c>
      <c r="C10" s="43">
        <v>84.745166778564453</v>
      </c>
      <c r="D10">
        <v>5</v>
      </c>
      <c r="E10" s="28">
        <v>4</v>
      </c>
      <c r="F10" s="28">
        <f t="shared" si="0"/>
        <v>1.2630562588828018</v>
      </c>
      <c r="G10" s="28">
        <f t="shared" si="1"/>
        <v>-0.36717521984680662</v>
      </c>
      <c r="H10" s="28">
        <f t="shared" si="2"/>
        <v>-1.2630562588828018</v>
      </c>
      <c r="I10" s="28">
        <f t="shared" si="3"/>
        <v>1.2922327324712424E-2</v>
      </c>
      <c r="J10" s="28">
        <f t="shared" si="4"/>
        <v>-0.53910305046829865</v>
      </c>
    </row>
    <row r="11" spans="1:10">
      <c r="A11">
        <v>17</v>
      </c>
      <c r="B11" s="14" t="s">
        <v>12</v>
      </c>
      <c r="C11" s="43">
        <v>45.046834309895836</v>
      </c>
      <c r="D11">
        <v>4</v>
      </c>
      <c r="E11" s="28">
        <v>3.5</v>
      </c>
      <c r="F11" s="28">
        <f t="shared" si="0"/>
        <v>-0.35986807863459297</v>
      </c>
      <c r="G11" s="28">
        <f t="shared" si="1"/>
        <v>-1.3391096253236465</v>
      </c>
      <c r="H11" s="28">
        <f t="shared" si="2"/>
        <v>0.35986807863459297</v>
      </c>
      <c r="I11" s="28">
        <f t="shared" si="3"/>
        <v>-0.61011845440244084</v>
      </c>
      <c r="J11" s="28">
        <f t="shared" si="4"/>
        <v>-0.52978666703049815</v>
      </c>
    </row>
    <row r="12" spans="1:10">
      <c r="A12">
        <v>63</v>
      </c>
      <c r="B12" s="14" t="s">
        <v>12</v>
      </c>
      <c r="C12" s="43">
        <v>55.29400030771891</v>
      </c>
      <c r="D12">
        <v>5</v>
      </c>
      <c r="E12" s="28">
        <v>3.1666666666666665</v>
      </c>
      <c r="F12" s="28">
        <f t="shared" si="0"/>
        <v>5.9050653067124981E-2</v>
      </c>
      <c r="G12" s="28">
        <f t="shared" si="1"/>
        <v>-0.36717521984680662</v>
      </c>
      <c r="H12" s="28">
        <f t="shared" si="2"/>
        <v>-5.9050653067124981E-2</v>
      </c>
      <c r="I12" s="28">
        <f t="shared" si="3"/>
        <v>-1.0254789755538765</v>
      </c>
      <c r="J12" s="28">
        <f t="shared" si="4"/>
        <v>-0.48390161615593602</v>
      </c>
    </row>
    <row r="13" spans="1:10">
      <c r="A13">
        <v>1</v>
      </c>
      <c r="B13" s="14" t="s">
        <v>12</v>
      </c>
      <c r="C13" s="43">
        <v>74.978833516438797</v>
      </c>
      <c r="D13">
        <v>5</v>
      </c>
      <c r="E13" s="28">
        <v>4.166666666666667</v>
      </c>
      <c r="F13" s="28">
        <f t="shared" si="0"/>
        <v>0.86379465382876597</v>
      </c>
      <c r="G13" s="28">
        <f t="shared" si="1"/>
        <v>-0.36717521984680662</v>
      </c>
      <c r="H13" s="28">
        <f t="shared" si="2"/>
        <v>-0.86379465382876597</v>
      </c>
      <c r="I13" s="28">
        <f t="shared" si="3"/>
        <v>0.22060258790043055</v>
      </c>
      <c r="J13" s="28">
        <f t="shared" si="4"/>
        <v>-0.33678909525838069</v>
      </c>
    </row>
    <row r="14" spans="1:10">
      <c r="A14">
        <v>27</v>
      </c>
      <c r="B14" s="14" t="s">
        <v>12</v>
      </c>
      <c r="C14" s="43">
        <v>67.997499465942383</v>
      </c>
      <c r="D14">
        <v>5</v>
      </c>
      <c r="E14" s="28">
        <v>4</v>
      </c>
      <c r="F14" s="28">
        <f t="shared" si="0"/>
        <v>0.57838778068537344</v>
      </c>
      <c r="G14" s="28">
        <f t="shared" si="1"/>
        <v>-0.36717521984680662</v>
      </c>
      <c r="H14" s="28">
        <f t="shared" si="2"/>
        <v>-0.57838778068537344</v>
      </c>
      <c r="I14" s="28">
        <f t="shared" si="3"/>
        <v>1.2922327324712424E-2</v>
      </c>
      <c r="J14" s="28">
        <f t="shared" si="4"/>
        <v>-0.31088022440248919</v>
      </c>
    </row>
    <row r="15" spans="1:10">
      <c r="A15">
        <v>9</v>
      </c>
      <c r="B15" s="14" t="s">
        <v>12</v>
      </c>
      <c r="C15" s="43">
        <v>29.731666247049969</v>
      </c>
      <c r="D15">
        <v>5</v>
      </c>
      <c r="E15" s="28">
        <v>3</v>
      </c>
      <c r="F15" s="28">
        <f t="shared" si="0"/>
        <v>-0.98597394849646824</v>
      </c>
      <c r="G15" s="28">
        <f t="shared" si="1"/>
        <v>-0.36717521984680662</v>
      </c>
      <c r="H15" s="28">
        <f t="shared" si="2"/>
        <v>0.98597394849646824</v>
      </c>
      <c r="I15" s="28">
        <f t="shared" si="3"/>
        <v>-1.233159236129594</v>
      </c>
      <c r="J15" s="28">
        <f t="shared" si="4"/>
        <v>-0.20478683582664411</v>
      </c>
    </row>
    <row r="16" spans="1:10">
      <c r="A16">
        <v>29</v>
      </c>
      <c r="B16" s="14" t="s">
        <v>12</v>
      </c>
      <c r="C16" s="43">
        <v>63.560165723164879</v>
      </c>
      <c r="D16">
        <v>6</v>
      </c>
      <c r="E16" s="28">
        <v>3.3333333333333335</v>
      </c>
      <c r="F16" s="28">
        <f t="shared" si="0"/>
        <v>0.39698326122540833</v>
      </c>
      <c r="G16" s="28">
        <f t="shared" si="1"/>
        <v>0.60475918563003328</v>
      </c>
      <c r="H16" s="28">
        <f t="shared" si="2"/>
        <v>-0.39698326122540833</v>
      </c>
      <c r="I16" s="28">
        <f t="shared" si="3"/>
        <v>-0.81779871497815837</v>
      </c>
      <c r="J16" s="28">
        <f t="shared" si="4"/>
        <v>-0.2033409301911778</v>
      </c>
    </row>
    <row r="17" spans="1:10">
      <c r="A17">
        <v>73</v>
      </c>
      <c r="B17" s="14" t="s">
        <v>12</v>
      </c>
      <c r="C17" s="43">
        <v>73.716166178385421</v>
      </c>
      <c r="D17">
        <v>6</v>
      </c>
      <c r="E17" s="28">
        <v>3.8333333333333335</v>
      </c>
      <c r="F17" s="28">
        <f t="shared" si="0"/>
        <v>0.81217501578143891</v>
      </c>
      <c r="G17" s="28">
        <f t="shared" si="1"/>
        <v>0.60475918563003328</v>
      </c>
      <c r="H17" s="28">
        <f t="shared" si="2"/>
        <v>-0.81217501578143891</v>
      </c>
      <c r="I17" s="28">
        <f t="shared" si="3"/>
        <v>-0.19475793325100513</v>
      </c>
      <c r="J17" s="28">
        <f t="shared" si="4"/>
        <v>-0.13405792113413692</v>
      </c>
    </row>
    <row r="18" spans="1:10">
      <c r="A18">
        <v>22</v>
      </c>
      <c r="B18" s="14" t="s">
        <v>12</v>
      </c>
      <c r="C18" s="43">
        <v>77.9375</v>
      </c>
      <c r="D18">
        <v>6</v>
      </c>
      <c r="E18" s="28">
        <v>4</v>
      </c>
      <c r="F18" s="28">
        <f t="shared" si="0"/>
        <v>0.98474915101219695</v>
      </c>
      <c r="G18" s="28">
        <f t="shared" si="1"/>
        <v>0.60475918563003328</v>
      </c>
      <c r="H18" s="28">
        <f t="shared" si="2"/>
        <v>-0.98474915101219695</v>
      </c>
      <c r="I18" s="28">
        <f t="shared" si="3"/>
        <v>1.2922327324712424E-2</v>
      </c>
      <c r="J18" s="28">
        <f t="shared" si="4"/>
        <v>-0.12235587935248375</v>
      </c>
    </row>
    <row r="19" spans="1:10">
      <c r="A19">
        <v>23</v>
      </c>
      <c r="B19" s="14" t="s">
        <v>12</v>
      </c>
      <c r="C19" s="43">
        <v>38.691500345865883</v>
      </c>
      <c r="D19">
        <v>5</v>
      </c>
      <c r="E19" s="28">
        <v>3.5</v>
      </c>
      <c r="F19" s="28">
        <f t="shared" si="0"/>
        <v>-0.61968317720115051</v>
      </c>
      <c r="G19" s="28">
        <f t="shared" si="1"/>
        <v>-0.36717521984680662</v>
      </c>
      <c r="H19" s="28">
        <f t="shared" si="2"/>
        <v>0.61968317720115051</v>
      </c>
      <c r="I19" s="28">
        <f t="shared" si="3"/>
        <v>-0.61011845440244084</v>
      </c>
      <c r="J19" s="28">
        <f t="shared" si="4"/>
        <v>-0.11920349901603232</v>
      </c>
    </row>
    <row r="20" spans="1:10">
      <c r="A20">
        <v>74</v>
      </c>
      <c r="B20" s="14" t="s">
        <v>12</v>
      </c>
      <c r="C20" s="43">
        <v>72.603500048319503</v>
      </c>
      <c r="D20">
        <v>6</v>
      </c>
      <c r="E20" s="28">
        <v>3.8333333333333335</v>
      </c>
      <c r="F20" s="28">
        <f t="shared" si="0"/>
        <v>0.76668764062681605</v>
      </c>
      <c r="G20" s="28">
        <f t="shared" si="1"/>
        <v>0.60475918563003328</v>
      </c>
      <c r="H20" s="28">
        <f t="shared" si="2"/>
        <v>-0.76668764062681605</v>
      </c>
      <c r="I20" s="28">
        <f t="shared" si="3"/>
        <v>-0.19475793325100513</v>
      </c>
      <c r="J20" s="28">
        <f t="shared" si="4"/>
        <v>-0.11889546274926262</v>
      </c>
    </row>
    <row r="21" spans="1:10">
      <c r="A21">
        <v>39</v>
      </c>
      <c r="B21" s="14" t="s">
        <v>12</v>
      </c>
      <c r="C21" s="43">
        <v>53.838500658671059</v>
      </c>
      <c r="D21">
        <v>5</v>
      </c>
      <c r="E21" s="28">
        <v>4</v>
      </c>
      <c r="F21" s="28">
        <f t="shared" si="0"/>
        <v>-4.5224432918488186E-4</v>
      </c>
      <c r="G21" s="28">
        <f t="shared" si="1"/>
        <v>-0.36717521984680662</v>
      </c>
      <c r="H21" s="28">
        <f t="shared" si="2"/>
        <v>4.5224432918488186E-4</v>
      </c>
      <c r="I21" s="28">
        <f t="shared" si="3"/>
        <v>1.2922327324712424E-2</v>
      </c>
      <c r="J21" s="28">
        <f t="shared" si="4"/>
        <v>-0.11793354939763644</v>
      </c>
    </row>
    <row r="22" spans="1:10">
      <c r="A22">
        <v>83</v>
      </c>
      <c r="B22" s="14" t="s">
        <v>12</v>
      </c>
      <c r="C22" s="43">
        <v>42.933000564575195</v>
      </c>
      <c r="D22">
        <v>4</v>
      </c>
      <c r="E22" s="28">
        <v>4.5</v>
      </c>
      <c r="F22" s="28">
        <f t="shared" si="0"/>
        <v>-0.44628461095251748</v>
      </c>
      <c r="G22" s="28">
        <f t="shared" si="1"/>
        <v>-1.3391096253236465</v>
      </c>
      <c r="H22" s="28">
        <f t="shared" si="2"/>
        <v>0.44628461095251748</v>
      </c>
      <c r="I22" s="28">
        <f t="shared" si="3"/>
        <v>0.6359631090518657</v>
      </c>
      <c r="J22" s="28">
        <f t="shared" si="4"/>
        <v>-8.5620635106421109E-2</v>
      </c>
    </row>
    <row r="23" spans="1:10">
      <c r="A23">
        <v>51</v>
      </c>
      <c r="B23" s="14" t="s">
        <v>12</v>
      </c>
      <c r="C23" s="43">
        <v>59.926167170206703</v>
      </c>
      <c r="D23">
        <v>5</v>
      </c>
      <c r="E23" s="28">
        <v>4.333333333333333</v>
      </c>
      <c r="F23" s="28">
        <f t="shared" si="0"/>
        <v>0.24842022778430589</v>
      </c>
      <c r="G23" s="28">
        <f t="shared" si="1"/>
        <v>-0.36717521984680662</v>
      </c>
      <c r="H23" s="28">
        <f t="shared" si="2"/>
        <v>-0.24842022778430589</v>
      </c>
      <c r="I23" s="28">
        <f t="shared" si="3"/>
        <v>0.42828284847614756</v>
      </c>
      <c r="J23" s="28">
        <f t="shared" si="4"/>
        <v>-6.2437533051654982E-2</v>
      </c>
    </row>
    <row r="24" spans="1:10">
      <c r="A24">
        <v>47</v>
      </c>
      <c r="B24" s="14" t="s">
        <v>12</v>
      </c>
      <c r="C24" s="43">
        <v>39.406666119893394</v>
      </c>
      <c r="D24">
        <v>6</v>
      </c>
      <c r="E24" s="28">
        <v>3</v>
      </c>
      <c r="F24" s="28">
        <f t="shared" si="0"/>
        <v>-0.59044618239929714</v>
      </c>
      <c r="G24" s="28">
        <f t="shared" si="1"/>
        <v>0.60475918563003328</v>
      </c>
      <c r="H24" s="28">
        <f t="shared" si="2"/>
        <v>0.59044618239929714</v>
      </c>
      <c r="I24" s="28">
        <f t="shared" si="3"/>
        <v>-1.233159236129594</v>
      </c>
      <c r="J24" s="28">
        <f t="shared" si="4"/>
        <v>-1.2651289366754526E-2</v>
      </c>
    </row>
    <row r="25" spans="1:10">
      <c r="A25">
        <v>10</v>
      </c>
      <c r="B25" s="14" t="s">
        <v>12</v>
      </c>
      <c r="C25" s="43">
        <v>32.513000170389809</v>
      </c>
      <c r="D25">
        <v>5</v>
      </c>
      <c r="E25" s="28">
        <v>3.6666666666666665</v>
      </c>
      <c r="F25" s="28">
        <f t="shared" si="0"/>
        <v>-0.87226905878822925</v>
      </c>
      <c r="G25" s="28">
        <f t="shared" si="1"/>
        <v>-0.36717521984680662</v>
      </c>
      <c r="H25" s="28">
        <f t="shared" si="2"/>
        <v>0.87226905878822925</v>
      </c>
      <c r="I25" s="28">
        <f t="shared" si="3"/>
        <v>-0.40243819382672325</v>
      </c>
      <c r="J25" s="28">
        <f t="shared" si="4"/>
        <v>3.4218548371566439E-2</v>
      </c>
    </row>
    <row r="26" spans="1:10">
      <c r="A26">
        <v>3</v>
      </c>
      <c r="B26" s="14" t="s">
        <v>12</v>
      </c>
      <c r="C26" s="43">
        <v>36.630166689554848</v>
      </c>
      <c r="D26">
        <v>5</v>
      </c>
      <c r="E26" s="28">
        <v>3.8333333333333335</v>
      </c>
      <c r="F26" s="28">
        <f t="shared" si="0"/>
        <v>-0.7039534311522756</v>
      </c>
      <c r="G26" s="28">
        <f t="shared" si="1"/>
        <v>-0.36717521984680662</v>
      </c>
      <c r="H26" s="28">
        <f t="shared" si="2"/>
        <v>0.7039534311522756</v>
      </c>
      <c r="I26" s="28">
        <f t="shared" si="3"/>
        <v>-0.19475793325100513</v>
      </c>
      <c r="J26" s="28">
        <f t="shared" si="4"/>
        <v>4.7340092684821283E-2</v>
      </c>
    </row>
    <row r="27" spans="1:10">
      <c r="A27">
        <v>33</v>
      </c>
      <c r="B27" s="14" t="s">
        <v>12</v>
      </c>
      <c r="C27" s="43">
        <v>80.403667132059738</v>
      </c>
      <c r="D27">
        <v>6</v>
      </c>
      <c r="E27" s="28">
        <v>4.666666666666667</v>
      </c>
      <c r="F27" s="28">
        <f t="shared" si="0"/>
        <v>1.0855695736877355</v>
      </c>
      <c r="G27" s="28">
        <f t="shared" si="1"/>
        <v>0.60475918563003328</v>
      </c>
      <c r="H27" s="28">
        <f t="shared" si="2"/>
        <v>-1.0855695736877355</v>
      </c>
      <c r="I27" s="28">
        <f t="shared" si="3"/>
        <v>0.84364336962758379</v>
      </c>
      <c r="J27" s="28">
        <f t="shared" si="4"/>
        <v>0.12094432718996051</v>
      </c>
    </row>
    <row r="28" spans="1:10">
      <c r="A28">
        <v>70</v>
      </c>
      <c r="B28" s="14" t="s">
        <v>12</v>
      </c>
      <c r="C28" s="43">
        <v>44.050333658854164</v>
      </c>
      <c r="D28">
        <v>6</v>
      </c>
      <c r="E28" s="28">
        <v>3.5</v>
      </c>
      <c r="F28" s="28">
        <f t="shared" si="0"/>
        <v>-0.40060644365795628</v>
      </c>
      <c r="G28" s="28">
        <f t="shared" si="1"/>
        <v>0.60475918563003328</v>
      </c>
      <c r="H28" s="28">
        <f t="shared" si="2"/>
        <v>0.40060644365795628</v>
      </c>
      <c r="I28" s="28">
        <f t="shared" si="3"/>
        <v>-0.61011845440244084</v>
      </c>
      <c r="J28" s="28">
        <f t="shared" si="4"/>
        <v>0.13174905829518291</v>
      </c>
    </row>
    <row r="29" spans="1:10">
      <c r="A29">
        <v>16</v>
      </c>
      <c r="B29" s="14" t="s">
        <v>12</v>
      </c>
      <c r="C29" s="43">
        <v>57.667998949686684</v>
      </c>
      <c r="D29">
        <v>6</v>
      </c>
      <c r="E29" s="28">
        <v>4.333333333333333</v>
      </c>
      <c r="F29" s="28">
        <f t="shared" si="0"/>
        <v>0.15610309667602293</v>
      </c>
      <c r="G29" s="28">
        <f t="shared" si="1"/>
        <v>0.60475918563003328</v>
      </c>
      <c r="H29" s="28">
        <f t="shared" si="2"/>
        <v>-0.15610309667602293</v>
      </c>
      <c r="I29" s="28">
        <f t="shared" si="3"/>
        <v>0.42828284847614756</v>
      </c>
      <c r="J29" s="28">
        <f t="shared" si="4"/>
        <v>0.292312979143386</v>
      </c>
    </row>
    <row r="30" spans="1:10">
      <c r="A30">
        <v>44</v>
      </c>
      <c r="B30" s="14" t="s">
        <v>12</v>
      </c>
      <c r="C30" s="43">
        <v>51.172000090281166</v>
      </c>
      <c r="D30">
        <v>6</v>
      </c>
      <c r="E30" s="28">
        <v>4.166666666666667</v>
      </c>
      <c r="F30" s="28">
        <f t="shared" si="0"/>
        <v>-0.10946258303445336</v>
      </c>
      <c r="G30" s="28">
        <f t="shared" si="1"/>
        <v>0.60475918563003328</v>
      </c>
      <c r="H30" s="28">
        <f t="shared" si="2"/>
        <v>0.10946258303445336</v>
      </c>
      <c r="I30" s="28">
        <f t="shared" si="3"/>
        <v>0.22060258790043055</v>
      </c>
      <c r="J30" s="28">
        <f t="shared" si="4"/>
        <v>0.31160811885497236</v>
      </c>
    </row>
    <row r="31" spans="1:10">
      <c r="A31">
        <v>25</v>
      </c>
      <c r="B31" s="14" t="s">
        <v>12</v>
      </c>
      <c r="C31" s="43">
        <v>61.968833923339844</v>
      </c>
      <c r="D31">
        <v>6</v>
      </c>
      <c r="E31" s="28">
        <v>4.5999999999999996</v>
      </c>
      <c r="F31" s="28">
        <f t="shared" si="0"/>
        <v>0.33192735216324054</v>
      </c>
      <c r="G31" s="28">
        <f t="shared" si="1"/>
        <v>0.60475918563003328</v>
      </c>
      <c r="H31" s="28">
        <f t="shared" si="2"/>
        <v>-0.33192735216324054</v>
      </c>
      <c r="I31" s="28">
        <f t="shared" si="3"/>
        <v>0.76057126539729591</v>
      </c>
      <c r="J31" s="28">
        <f t="shared" si="4"/>
        <v>0.34446769962136292</v>
      </c>
    </row>
    <row r="32" spans="1:10">
      <c r="A32">
        <v>36</v>
      </c>
      <c r="B32" s="14" t="s">
        <v>12</v>
      </c>
      <c r="C32" s="43">
        <v>65.24599965413411</v>
      </c>
      <c r="D32">
        <v>6</v>
      </c>
      <c r="E32" s="28">
        <v>4.833333333333333</v>
      </c>
      <c r="F32" s="28">
        <f t="shared" si="0"/>
        <v>0.46590255192211255</v>
      </c>
      <c r="G32" s="28">
        <f t="shared" si="1"/>
        <v>0.60475918563003328</v>
      </c>
      <c r="H32" s="28">
        <f t="shared" si="2"/>
        <v>-0.46590255192211255</v>
      </c>
      <c r="I32" s="28">
        <f t="shared" si="3"/>
        <v>1.0513236302033009</v>
      </c>
      <c r="J32" s="28">
        <f t="shared" si="4"/>
        <v>0.39672675463707385</v>
      </c>
    </row>
    <row r="33" spans="1:10">
      <c r="A33">
        <v>11</v>
      </c>
      <c r="B33" s="14" t="s">
        <v>12</v>
      </c>
      <c r="C33" s="43">
        <v>45.947334607442222</v>
      </c>
      <c r="D33">
        <v>6</v>
      </c>
      <c r="E33" s="28">
        <v>4.333333333333333</v>
      </c>
      <c r="F33" s="28">
        <f t="shared" si="0"/>
        <v>-0.3230543447080329</v>
      </c>
      <c r="G33" s="28">
        <f t="shared" si="1"/>
        <v>0.60475918563003328</v>
      </c>
      <c r="H33" s="28">
        <f t="shared" si="2"/>
        <v>0.3230543447080329</v>
      </c>
      <c r="I33" s="28">
        <f t="shared" si="3"/>
        <v>0.42828284847614756</v>
      </c>
      <c r="J33" s="28">
        <f t="shared" si="4"/>
        <v>0.4520321262714046</v>
      </c>
    </row>
    <row r="34" spans="1:10">
      <c r="A34">
        <v>81</v>
      </c>
      <c r="B34" s="14" t="s">
        <v>12</v>
      </c>
      <c r="C34" s="43">
        <v>44.937499364217125</v>
      </c>
      <c r="D34">
        <v>6</v>
      </c>
      <c r="E34" s="28">
        <v>4.333333333333333</v>
      </c>
      <c r="F34" s="28">
        <f t="shared" si="0"/>
        <v>-0.36433784684017606</v>
      </c>
      <c r="G34" s="28">
        <f t="shared" si="1"/>
        <v>0.60475918563003328</v>
      </c>
      <c r="H34" s="28">
        <f t="shared" si="2"/>
        <v>0.36433784684017606</v>
      </c>
      <c r="I34" s="28">
        <f t="shared" si="3"/>
        <v>0.42828284847614756</v>
      </c>
      <c r="J34" s="28">
        <f t="shared" si="4"/>
        <v>0.46579329364878563</v>
      </c>
    </row>
    <row r="35" spans="1:10">
      <c r="A35">
        <v>48</v>
      </c>
      <c r="B35" s="14" t="s">
        <v>12</v>
      </c>
      <c r="C35" s="43">
        <v>32.019165992736816</v>
      </c>
      <c r="D35">
        <v>6</v>
      </c>
      <c r="E35" s="28">
        <v>4.166666666666667</v>
      </c>
      <c r="F35" s="28">
        <f t="shared" si="0"/>
        <v>-0.89245770288917403</v>
      </c>
      <c r="G35" s="28">
        <f t="shared" si="1"/>
        <v>0.60475918563003328</v>
      </c>
      <c r="H35" s="28">
        <f t="shared" si="2"/>
        <v>0.89245770288917403</v>
      </c>
      <c r="I35" s="28">
        <f t="shared" si="3"/>
        <v>0.22060258790043055</v>
      </c>
      <c r="J35" s="28">
        <f t="shared" si="4"/>
        <v>0.57260649213987935</v>
      </c>
    </row>
    <row r="36" spans="1:10">
      <c r="A36">
        <v>7</v>
      </c>
      <c r="B36" s="14" t="s">
        <v>12</v>
      </c>
      <c r="C36" s="43">
        <v>30.994500160217285</v>
      </c>
      <c r="D36">
        <v>6</v>
      </c>
      <c r="E36" s="28">
        <v>4.166666666666667</v>
      </c>
      <c r="F36" s="28">
        <f t="shared" si="0"/>
        <v>-0.93434750062138194</v>
      </c>
      <c r="G36" s="28">
        <f t="shared" si="1"/>
        <v>0.60475918563003328</v>
      </c>
      <c r="H36" s="28">
        <f t="shared" si="2"/>
        <v>0.93434750062138194</v>
      </c>
      <c r="I36" s="28">
        <f t="shared" si="3"/>
        <v>0.22060258790043055</v>
      </c>
      <c r="J36" s="28">
        <f t="shared" si="4"/>
        <v>0.58656975805061518</v>
      </c>
    </row>
    <row r="37" spans="1:10">
      <c r="A37">
        <v>69</v>
      </c>
      <c r="B37" s="14" t="s">
        <v>12</v>
      </c>
      <c r="C37" s="43">
        <v>45.884333610534668</v>
      </c>
      <c r="D37">
        <v>6</v>
      </c>
      <c r="E37" s="28">
        <v>4.833333333333333</v>
      </c>
      <c r="F37" s="28">
        <f t="shared" si="0"/>
        <v>-0.3256299151365849</v>
      </c>
      <c r="G37" s="28">
        <f t="shared" si="1"/>
        <v>0.60475918563003328</v>
      </c>
      <c r="H37" s="28">
        <f t="shared" si="2"/>
        <v>0.3256299151365849</v>
      </c>
      <c r="I37" s="28">
        <f t="shared" si="3"/>
        <v>1.0513236302033009</v>
      </c>
      <c r="J37" s="28">
        <f t="shared" si="4"/>
        <v>0.66057091032330639</v>
      </c>
    </row>
    <row r="38" spans="1:10">
      <c r="A38">
        <v>79</v>
      </c>
      <c r="B38" s="14" t="s">
        <v>12</v>
      </c>
      <c r="C38" s="43">
        <v>42.089500109354653</v>
      </c>
      <c r="D38">
        <v>6</v>
      </c>
      <c r="E38" s="28">
        <v>4.833333333333333</v>
      </c>
      <c r="F38" s="28">
        <f t="shared" si="0"/>
        <v>-0.4807681101918076</v>
      </c>
      <c r="G38" s="28">
        <f t="shared" si="1"/>
        <v>0.60475918563003328</v>
      </c>
      <c r="H38" s="28">
        <f t="shared" si="2"/>
        <v>0.4807681101918076</v>
      </c>
      <c r="I38" s="28">
        <f t="shared" si="3"/>
        <v>1.0513236302033009</v>
      </c>
      <c r="J38" s="28">
        <f t="shared" si="4"/>
        <v>0.71228364200838057</v>
      </c>
    </row>
    <row r="39" spans="1:10">
      <c r="A39">
        <v>21</v>
      </c>
      <c r="B39" s="14" t="s">
        <v>12</v>
      </c>
      <c r="C39" s="43">
        <v>35.088500022888184</v>
      </c>
      <c r="D39">
        <v>6</v>
      </c>
      <c r="E39" s="28">
        <v>4.666666666666667</v>
      </c>
      <c r="F39" s="28">
        <f t="shared" si="0"/>
        <v>-0.76697895887808931</v>
      </c>
      <c r="G39" s="28">
        <f t="shared" si="1"/>
        <v>0.60475918563003328</v>
      </c>
      <c r="H39" s="28">
        <f t="shared" si="2"/>
        <v>0.76697895887808931</v>
      </c>
      <c r="I39" s="28">
        <f t="shared" si="3"/>
        <v>0.84364336962758379</v>
      </c>
      <c r="J39" s="28">
        <f t="shared" si="4"/>
        <v>0.73846050471190205</v>
      </c>
    </row>
    <row r="40" spans="1:10">
      <c r="A40">
        <v>64</v>
      </c>
      <c r="B40" s="14" t="s">
        <v>12</v>
      </c>
      <c r="C40" s="43">
        <v>15.689499855041504</v>
      </c>
      <c r="D40">
        <v>5</v>
      </c>
      <c r="E40" s="28">
        <v>4.833333333333333</v>
      </c>
      <c r="F40" s="28">
        <f t="shared" si="0"/>
        <v>-1.5600376980770223</v>
      </c>
      <c r="G40" s="28">
        <f t="shared" si="1"/>
        <v>-0.36717521984680662</v>
      </c>
      <c r="H40" s="28">
        <f t="shared" si="2"/>
        <v>1.5600376980770223</v>
      </c>
      <c r="I40" s="28">
        <f t="shared" si="3"/>
        <v>1.0513236302033009</v>
      </c>
      <c r="J40" s="28">
        <f t="shared" si="4"/>
        <v>0.7480620361445055</v>
      </c>
    </row>
    <row r="41" spans="1:10">
      <c r="A41">
        <v>32</v>
      </c>
      <c r="B41" s="14" t="s">
        <v>12</v>
      </c>
      <c r="C41" s="43">
        <v>31.817833582560223</v>
      </c>
      <c r="D41">
        <v>6</v>
      </c>
      <c r="E41" s="28">
        <v>4.666666666666667</v>
      </c>
      <c r="F41" s="28">
        <f t="shared" si="0"/>
        <v>-0.90068845839167555</v>
      </c>
      <c r="G41" s="28">
        <f t="shared" si="1"/>
        <v>0.60475918563003328</v>
      </c>
      <c r="H41" s="28">
        <f t="shared" si="2"/>
        <v>0.90068845839167555</v>
      </c>
      <c r="I41" s="28">
        <f t="shared" si="3"/>
        <v>0.84364336962758379</v>
      </c>
      <c r="J41" s="28">
        <f t="shared" si="4"/>
        <v>0.78303033788309762</v>
      </c>
    </row>
    <row r="42" spans="1:10">
      <c r="A42">
        <v>28</v>
      </c>
      <c r="B42" s="14" t="s">
        <v>12</v>
      </c>
      <c r="C42" s="43">
        <v>31.724000136057537</v>
      </c>
      <c r="D42">
        <v>6</v>
      </c>
      <c r="E42" s="28">
        <v>4.666666666666667</v>
      </c>
      <c r="F42" s="28">
        <f t="shared" si="0"/>
        <v>-0.90452450324626821</v>
      </c>
      <c r="G42" s="28">
        <f t="shared" si="1"/>
        <v>0.60475918563003328</v>
      </c>
      <c r="H42" s="28">
        <f t="shared" si="2"/>
        <v>0.90452450324626821</v>
      </c>
      <c r="I42" s="28">
        <f t="shared" si="3"/>
        <v>0.84364336962758379</v>
      </c>
      <c r="J42" s="28">
        <f t="shared" si="4"/>
        <v>0.78430901950129517</v>
      </c>
    </row>
    <row r="43" spans="1:10">
      <c r="A43">
        <v>66</v>
      </c>
      <c r="B43" s="14" t="s">
        <v>12</v>
      </c>
      <c r="C43" s="43">
        <v>37.875</v>
      </c>
      <c r="D43">
        <v>6</v>
      </c>
      <c r="E43" s="28">
        <v>5</v>
      </c>
      <c r="F43" s="28">
        <f t="shared" si="0"/>
        <v>-0.65306287353834414</v>
      </c>
      <c r="G43" s="28">
        <f t="shared" si="1"/>
        <v>0.60475918563003328</v>
      </c>
      <c r="H43" s="28">
        <f t="shared" si="2"/>
        <v>0.65306287353834414</v>
      </c>
      <c r="I43" s="28">
        <f t="shared" si="3"/>
        <v>1.2590038907790189</v>
      </c>
      <c r="J43" s="28">
        <f t="shared" si="4"/>
        <v>0.83894198331579872</v>
      </c>
    </row>
    <row r="44" spans="1:10">
      <c r="A44">
        <v>45</v>
      </c>
      <c r="B44" s="14" t="s">
        <v>12</v>
      </c>
      <c r="C44" s="43">
        <v>36.843666076660156</v>
      </c>
      <c r="D44">
        <v>6</v>
      </c>
      <c r="E44" s="28">
        <v>5</v>
      </c>
      <c r="F44" s="28">
        <f t="shared" si="0"/>
        <v>-0.69522527231457831</v>
      </c>
      <c r="G44" s="28">
        <f t="shared" si="1"/>
        <v>0.60475918563003328</v>
      </c>
      <c r="H44" s="28">
        <f t="shared" si="2"/>
        <v>0.69522527231457831</v>
      </c>
      <c r="I44" s="28">
        <f t="shared" si="3"/>
        <v>1.2590038907790189</v>
      </c>
      <c r="J44" s="28">
        <f t="shared" si="4"/>
        <v>0.85299611624121019</v>
      </c>
    </row>
    <row r="45" spans="1:10">
      <c r="A45">
        <v>78</v>
      </c>
      <c r="B45" s="14" t="s">
        <v>12</v>
      </c>
      <c r="C45" s="43">
        <v>35.267333348592125</v>
      </c>
      <c r="D45">
        <v>6</v>
      </c>
      <c r="E45" s="28">
        <v>5</v>
      </c>
      <c r="F45" s="28">
        <f t="shared" si="0"/>
        <v>-0.75966799797379536</v>
      </c>
      <c r="G45" s="28">
        <f t="shared" si="1"/>
        <v>0.60475918563003328</v>
      </c>
      <c r="H45" s="28">
        <f t="shared" si="2"/>
        <v>0.75966799797379536</v>
      </c>
      <c r="I45" s="28">
        <f t="shared" si="3"/>
        <v>1.2590038907790189</v>
      </c>
      <c r="J45" s="28">
        <f t="shared" si="4"/>
        <v>0.87447702479428246</v>
      </c>
    </row>
    <row r="46" spans="1:10">
      <c r="A46">
        <v>65</v>
      </c>
      <c r="B46" s="14" t="s">
        <v>12</v>
      </c>
      <c r="C46" s="43">
        <v>22.760333061218262</v>
      </c>
      <c r="D46">
        <v>6</v>
      </c>
      <c r="E46" s="28">
        <v>5</v>
      </c>
      <c r="F46" s="28">
        <f t="shared" si="0"/>
        <v>-1.2709719720572397</v>
      </c>
      <c r="G46" s="28">
        <f t="shared" si="1"/>
        <v>0.60475918563003328</v>
      </c>
      <c r="H46" s="28">
        <f t="shared" si="2"/>
        <v>1.2709719720572397</v>
      </c>
      <c r="I46" s="28">
        <f t="shared" si="3"/>
        <v>1.2590038907790189</v>
      </c>
      <c r="J46" s="28">
        <f t="shared" si="4"/>
        <v>1.0449116828220972</v>
      </c>
    </row>
    <row r="48" spans="1:10" s="20" customFormat="1">
      <c r="B48" s="69" t="s">
        <v>51</v>
      </c>
      <c r="C48" s="74">
        <f>AVERAGE(C2:C46)</f>
        <v>53.849563001703338</v>
      </c>
      <c r="D48" s="64">
        <f>AVERAGE(D2:D46)</f>
        <v>5.3777777777777782</v>
      </c>
      <c r="E48" s="74">
        <f>AVERAGE(E2:E46)</f>
        <v>3.9896296296296287</v>
      </c>
      <c r="F48" s="64">
        <f t="shared" ref="F48:J48" si="5">AVERAGE(F2:F46)</f>
        <v>-1.1348946473946044E-16</v>
      </c>
      <c r="G48" s="74">
        <f t="shared" si="5"/>
        <v>-4.1941758708061468E-16</v>
      </c>
      <c r="H48" s="64">
        <f t="shared" si="5"/>
        <v>1.1348946473946044E-16</v>
      </c>
      <c r="I48" s="74">
        <f t="shared" si="5"/>
        <v>1.105288700071267E-15</v>
      </c>
      <c r="J48" s="64">
        <f t="shared" si="5"/>
        <v>2.7138785046392718E-16</v>
      </c>
    </row>
    <row r="49" spans="1:10" s="20" customFormat="1">
      <c r="B49" s="69" t="s">
        <v>83</v>
      </c>
      <c r="C49" s="74">
        <f>STDEV(C2:C46)</f>
        <v>24.460987829781143</v>
      </c>
      <c r="D49" s="64">
        <f>STDEV(D2:D46)</f>
        <v>1.0288760171108366</v>
      </c>
      <c r="E49" s="74">
        <f>STDEV(E2:E46)</f>
        <v>0.80251568543223195</v>
      </c>
      <c r="F49" s="64">
        <f t="shared" ref="F49:J49" si="6">STDEV(F2:F46)</f>
        <v>0.99999999999999933</v>
      </c>
      <c r="G49" s="74">
        <f t="shared" si="6"/>
        <v>1</v>
      </c>
      <c r="H49" s="64">
        <f t="shared" si="6"/>
        <v>0.99999999999999933</v>
      </c>
      <c r="I49" s="74">
        <f t="shared" si="6"/>
        <v>0.99999999999999534</v>
      </c>
      <c r="J49" s="64">
        <f t="shared" si="6"/>
        <v>0.68075076790251965</v>
      </c>
    </row>
    <row r="51" spans="1:10">
      <c r="A51">
        <v>5</v>
      </c>
      <c r="B51" s="14" t="s">
        <v>13</v>
      </c>
      <c r="C51" s="28">
        <v>143.65883255004883</v>
      </c>
      <c r="D51" s="13">
        <v>2</v>
      </c>
      <c r="E51" s="28">
        <v>1</v>
      </c>
      <c r="F51" s="28">
        <f>STANDARDIZE(C51,$C$91,$C$92)</f>
        <v>3.0415544304687483</v>
      </c>
      <c r="G51" s="28">
        <f>STANDARDIZE(D51,$D$91,$D$92)</f>
        <v>-1.902147902630891</v>
      </c>
      <c r="H51" s="28">
        <f t="shared" ref="H51:H89" si="7">F51 * -1</f>
        <v>-3.0415544304687483</v>
      </c>
      <c r="I51" s="28">
        <f>STANDARDIZE(E51,$E$91,$E$92)</f>
        <v>-2.531456346200911</v>
      </c>
      <c r="J51" s="28">
        <f t="shared" ref="J51:J89" si="8">AVERAGE(G51:I51)</f>
        <v>-2.49171955976685</v>
      </c>
    </row>
    <row r="52" spans="1:10">
      <c r="A52">
        <v>31</v>
      </c>
      <c r="B52" s="14" t="s">
        <v>13</v>
      </c>
      <c r="C52" s="28">
        <v>73.395668029785156</v>
      </c>
      <c r="D52" s="13">
        <v>4</v>
      </c>
      <c r="E52" s="28">
        <v>0</v>
      </c>
      <c r="F52" s="28">
        <f>STANDARDIZE(C52,$C$91,$C$92)</f>
        <v>0.46024290478570878</v>
      </c>
      <c r="G52" s="28">
        <f>STANDARDIZE(D52,$D$91,$D$92)</f>
        <v>-0.56550343051188634</v>
      </c>
      <c r="H52" s="28">
        <f t="shared" si="7"/>
        <v>-0.46024290478570878</v>
      </c>
      <c r="I52" s="28">
        <f>STANDARDIZE(E52,$E$91,$E$92)</f>
        <v>-3.5177380395259412</v>
      </c>
      <c r="J52" s="28">
        <f t="shared" si="8"/>
        <v>-1.5144947916078453</v>
      </c>
    </row>
    <row r="53" spans="1:10">
      <c r="A53">
        <v>13</v>
      </c>
      <c r="B53" s="14" t="s">
        <v>13</v>
      </c>
      <c r="C53" s="28">
        <v>17.397666931152344</v>
      </c>
      <c r="D53" s="13">
        <v>1</v>
      </c>
      <c r="E53" s="28">
        <v>1.6666666666666667</v>
      </c>
      <c r="F53" s="28">
        <f>STANDARDIZE(C53,$C$91,$C$92)</f>
        <v>-1.5969984198549589</v>
      </c>
      <c r="G53" s="28">
        <f>STANDARDIZE(D53,$D$91,$D$92)</f>
        <v>-2.5704701386903932</v>
      </c>
      <c r="H53" s="28">
        <f t="shared" si="7"/>
        <v>1.5969984198549589</v>
      </c>
      <c r="I53" s="28">
        <f>STANDARDIZE(E53,$E$91,$E$92)</f>
        <v>-1.8739352173175574</v>
      </c>
      <c r="J53" s="28">
        <f t="shared" si="8"/>
        <v>-0.9491356453843306</v>
      </c>
    </row>
    <row r="54" spans="1:10">
      <c r="A54">
        <v>41</v>
      </c>
      <c r="B54" s="14" t="s">
        <v>13</v>
      </c>
      <c r="C54" s="28">
        <v>145.88566875457764</v>
      </c>
      <c r="D54" s="13">
        <v>6</v>
      </c>
      <c r="E54" s="28">
        <v>3.6666666666666665</v>
      </c>
      <c r="F54" s="28">
        <f>STANDARDIZE(C54,$C$91,$C$92)</f>
        <v>3.1233634124553302</v>
      </c>
      <c r="G54" s="28">
        <f>STANDARDIZE(D54,$D$91,$D$92)</f>
        <v>0.77114104160711827</v>
      </c>
      <c r="H54" s="28">
        <f t="shared" si="7"/>
        <v>-3.1233634124553302</v>
      </c>
      <c r="I54" s="28">
        <f>STANDARDIZE(E54,$E$91,$E$92)</f>
        <v>9.8628169332503124E-2</v>
      </c>
      <c r="J54" s="28">
        <f t="shared" si="8"/>
        <v>-0.75119806717190285</v>
      </c>
    </row>
    <row r="55" spans="1:10">
      <c r="A55">
        <v>40</v>
      </c>
      <c r="B55" s="14" t="s">
        <v>13</v>
      </c>
      <c r="C55" s="28">
        <v>54.457665761311851</v>
      </c>
      <c r="D55" s="13">
        <v>2</v>
      </c>
      <c r="E55" s="28">
        <v>3</v>
      </c>
      <c r="F55" s="28">
        <f>STANDARDIZE(C55,$C$91,$C$92)</f>
        <v>-0.23549694500320087</v>
      </c>
      <c r="G55" s="28">
        <f>STANDARDIZE(D55,$D$91,$D$92)</f>
        <v>-1.902147902630891</v>
      </c>
      <c r="H55" s="28">
        <f t="shared" si="7"/>
        <v>0.23549694500320087</v>
      </c>
      <c r="I55" s="28">
        <f>STANDARDIZE(E55,$E$91,$E$92)</f>
        <v>-0.55889295955085028</v>
      </c>
      <c r="J55" s="28">
        <f t="shared" si="8"/>
        <v>-0.74184797239284672</v>
      </c>
    </row>
    <row r="56" spans="1:10">
      <c r="A56">
        <v>18</v>
      </c>
      <c r="B56" s="14" t="s">
        <v>13</v>
      </c>
      <c r="C56" s="28">
        <v>82.804999987284347</v>
      </c>
      <c r="D56" s="13">
        <v>4</v>
      </c>
      <c r="E56" s="28">
        <v>3.5</v>
      </c>
      <c r="F56" s="28">
        <f>STANDARDIZE(C56,$C$91,$C$92)</f>
        <v>0.80592071757288719</v>
      </c>
      <c r="G56" s="28">
        <f>STANDARDIZE(D56,$D$91,$D$92)</f>
        <v>-0.56550343051188634</v>
      </c>
      <c r="H56" s="28">
        <f t="shared" si="7"/>
        <v>-0.80592071757288719</v>
      </c>
      <c r="I56" s="28">
        <f>STANDARDIZE(E56,$E$91,$E$92)</f>
        <v>-6.5752112888335129E-2</v>
      </c>
      <c r="J56" s="28">
        <f t="shared" si="8"/>
        <v>-0.4790587536577029</v>
      </c>
    </row>
    <row r="57" spans="1:10">
      <c r="A57">
        <v>37</v>
      </c>
      <c r="B57" s="14" t="s">
        <v>13</v>
      </c>
      <c r="C57" s="28">
        <v>82.968334197998047</v>
      </c>
      <c r="D57" s="13">
        <v>5</v>
      </c>
      <c r="E57" s="28">
        <v>2.8333333333333335</v>
      </c>
      <c r="F57" s="28">
        <f>STANDARDIZE(C57,$C$91,$C$92)</f>
        <v>0.81192125118864855</v>
      </c>
      <c r="G57" s="28">
        <f>STANDARDIZE(D57,$D$91,$D$92)</f>
        <v>0.10281880554761597</v>
      </c>
      <c r="H57" s="28">
        <f t="shared" si="7"/>
        <v>-0.81192125118864855</v>
      </c>
      <c r="I57" s="28">
        <f>STANDARDIZE(E57,$E$91,$E$92)</f>
        <v>-0.7232732417716885</v>
      </c>
      <c r="J57" s="28">
        <f t="shared" si="8"/>
        <v>-0.47745856247090707</v>
      </c>
    </row>
    <row r="58" spans="1:10">
      <c r="A58">
        <v>56</v>
      </c>
      <c r="B58" s="14" t="s">
        <v>13</v>
      </c>
      <c r="C58" s="28">
        <v>74.913999875386551</v>
      </c>
      <c r="D58" s="13">
        <v>5</v>
      </c>
      <c r="E58" s="28">
        <v>2.8333333333333335</v>
      </c>
      <c r="F58" s="28">
        <f>STANDARDIZE(C58,$C$91,$C$92)</f>
        <v>0.51602302114713705</v>
      </c>
      <c r="G58" s="28">
        <f>STANDARDIZE(D58,$D$91,$D$92)</f>
        <v>0.10281880554761597</v>
      </c>
      <c r="H58" s="28">
        <f t="shared" si="7"/>
        <v>-0.51602302114713705</v>
      </c>
      <c r="I58" s="28">
        <f>STANDARDIZE(E58,$E$91,$E$92)</f>
        <v>-0.7232732417716885</v>
      </c>
      <c r="J58" s="28">
        <f t="shared" si="8"/>
        <v>-0.37882581912373653</v>
      </c>
    </row>
    <row r="59" spans="1:10">
      <c r="A59">
        <v>2</v>
      </c>
      <c r="B59" s="14" t="s">
        <v>13</v>
      </c>
      <c r="C59" s="28">
        <v>50.011666615804039</v>
      </c>
      <c r="D59" s="13">
        <v>5</v>
      </c>
      <c r="E59" s="28">
        <v>2.1666666666666665</v>
      </c>
      <c r="F59" s="28">
        <f>STANDARDIZE(C59,$C$91,$C$92)</f>
        <v>-0.3988330104342771</v>
      </c>
      <c r="G59" s="28">
        <f>STANDARDIZE(D59,$D$91,$D$92)</f>
        <v>0.10281880554761597</v>
      </c>
      <c r="H59" s="28">
        <f t="shared" si="7"/>
        <v>0.3988330104342771</v>
      </c>
      <c r="I59" s="28">
        <f>STANDARDIZE(E59,$E$91,$E$92)</f>
        <v>-1.3807943706550423</v>
      </c>
      <c r="J59" s="28">
        <f t="shared" si="8"/>
        <v>-0.29304751822438307</v>
      </c>
    </row>
    <row r="60" spans="1:10">
      <c r="A60">
        <v>55</v>
      </c>
      <c r="B60" s="14" t="s">
        <v>13</v>
      </c>
      <c r="C60" s="28">
        <v>63.755667050679527</v>
      </c>
      <c r="D60" s="13">
        <v>5</v>
      </c>
      <c r="E60" s="28">
        <v>3</v>
      </c>
      <c r="F60" s="28">
        <f>STANDARDIZE(C60,$C$91,$C$92)</f>
        <v>0.10609082802029743</v>
      </c>
      <c r="G60" s="28">
        <f>STANDARDIZE(D60,$D$91,$D$92)</f>
        <v>0.10281880554761597</v>
      </c>
      <c r="H60" s="28">
        <f t="shared" si="7"/>
        <v>-0.10609082802029743</v>
      </c>
      <c r="I60" s="28">
        <f>STANDARDIZE(E60,$E$91,$E$92)</f>
        <v>-0.55889295955085028</v>
      </c>
      <c r="J60" s="28">
        <f t="shared" si="8"/>
        <v>-0.18738832734117725</v>
      </c>
    </row>
    <row r="61" spans="1:10">
      <c r="A61">
        <v>15</v>
      </c>
      <c r="B61" s="14" t="s">
        <v>13</v>
      </c>
      <c r="C61" s="28">
        <v>83.08716742197673</v>
      </c>
      <c r="D61" s="13">
        <v>5</v>
      </c>
      <c r="E61" s="28">
        <v>3.8333333333333335</v>
      </c>
      <c r="F61" s="28">
        <f>STANDARDIZE(C61,$C$91,$C$92)</f>
        <v>0.81628691807519738</v>
      </c>
      <c r="G61" s="28">
        <f>STANDARDIZE(D61,$D$91,$D$92)</f>
        <v>0.10281880554761597</v>
      </c>
      <c r="H61" s="28">
        <f t="shared" si="7"/>
        <v>-0.81628691807519738</v>
      </c>
      <c r="I61" s="28">
        <f>STANDARDIZE(E61,$E$91,$E$92)</f>
        <v>0.26300845155334179</v>
      </c>
      <c r="J61" s="28">
        <f t="shared" si="8"/>
        <v>-0.15015322032474657</v>
      </c>
    </row>
    <row r="62" spans="1:10">
      <c r="A62">
        <v>62</v>
      </c>
      <c r="B62" s="14" t="s">
        <v>13</v>
      </c>
      <c r="C62" s="28">
        <v>60.114332834879555</v>
      </c>
      <c r="D62" s="13">
        <v>3</v>
      </c>
      <c r="E62" s="28">
        <v>4.333333333333333</v>
      </c>
      <c r="F62" s="28">
        <f>STANDARDIZE(C62,$C$91,$C$92)</f>
        <v>-2.7683647471732527E-2</v>
      </c>
      <c r="G62" s="28">
        <f>STANDARDIZE(D62,$D$91,$D$92)</f>
        <v>-1.2338256665713887</v>
      </c>
      <c r="H62" s="28">
        <f t="shared" si="7"/>
        <v>2.7683647471732527E-2</v>
      </c>
      <c r="I62" s="28">
        <f>STANDARDIZE(E62,$E$91,$E$92)</f>
        <v>0.75614929821585652</v>
      </c>
      <c r="J62" s="28">
        <f t="shared" si="8"/>
        <v>-0.1499975736279332</v>
      </c>
    </row>
    <row r="63" spans="1:10">
      <c r="A63">
        <v>50</v>
      </c>
      <c r="B63" s="14" t="s">
        <v>13</v>
      </c>
      <c r="C63" s="28">
        <v>82.805499076843262</v>
      </c>
      <c r="D63" s="13">
        <v>5</v>
      </c>
      <c r="E63" s="28">
        <v>3.8333333333333335</v>
      </c>
      <c r="F63" s="28">
        <f>STANDARDIZE(C63,$C$91,$C$92)</f>
        <v>0.80593905300710178</v>
      </c>
      <c r="G63" s="28">
        <f>STANDARDIZE(D63,$D$91,$D$92)</f>
        <v>0.10281880554761597</v>
      </c>
      <c r="H63" s="28">
        <f t="shared" si="7"/>
        <v>-0.80593905300710178</v>
      </c>
      <c r="I63" s="28">
        <f>STANDARDIZE(E63,$E$91,$E$92)</f>
        <v>0.26300845155334179</v>
      </c>
      <c r="J63" s="28">
        <f t="shared" si="8"/>
        <v>-0.14670393196871465</v>
      </c>
    </row>
    <row r="64" spans="1:10">
      <c r="A64">
        <v>49</v>
      </c>
      <c r="B64" s="14" t="s">
        <v>13</v>
      </c>
      <c r="C64" s="28">
        <v>76.658666292826339</v>
      </c>
      <c r="D64" s="13">
        <v>5</v>
      </c>
      <c r="E64" s="28">
        <v>3.8333333333333335</v>
      </c>
      <c r="F64" s="28">
        <f>STANDARDIZE(C64,$C$91,$C$92)</f>
        <v>0.58011816349602252</v>
      </c>
      <c r="G64" s="28">
        <f>STANDARDIZE(D64,$D$91,$D$92)</f>
        <v>0.10281880554761597</v>
      </c>
      <c r="H64" s="28">
        <f t="shared" si="7"/>
        <v>-0.58011816349602252</v>
      </c>
      <c r="I64" s="28">
        <f>STANDARDIZE(E64,$E$91,$E$92)</f>
        <v>0.26300845155334179</v>
      </c>
      <c r="J64" s="28">
        <f t="shared" si="8"/>
        <v>-7.1430302131688259E-2</v>
      </c>
    </row>
    <row r="65" spans="1:10">
      <c r="A65">
        <v>80</v>
      </c>
      <c r="B65" s="14" t="s">
        <v>13</v>
      </c>
      <c r="C65" s="28">
        <v>68.414499918619796</v>
      </c>
      <c r="D65" s="13">
        <v>5</v>
      </c>
      <c r="E65" s="28">
        <v>3.6666666666666665</v>
      </c>
      <c r="F65" s="28">
        <f>STANDARDIZE(C65,$C$91,$C$92)</f>
        <v>0.27724592842538887</v>
      </c>
      <c r="G65" s="28">
        <f>STANDARDIZE(D65,$D$91,$D$92)</f>
        <v>0.10281880554761597</v>
      </c>
      <c r="H65" s="28">
        <f t="shared" si="7"/>
        <v>-0.27724592842538887</v>
      </c>
      <c r="I65" s="28">
        <f>STANDARDIZE(E65,$E$91,$E$92)</f>
        <v>9.8628169332503124E-2</v>
      </c>
      <c r="J65" s="28">
        <f t="shared" si="8"/>
        <v>-2.5266317848423259E-2</v>
      </c>
    </row>
    <row r="66" spans="1:10">
      <c r="A66">
        <v>46</v>
      </c>
      <c r="B66" s="14" t="s">
        <v>13</v>
      </c>
      <c r="C66" s="28">
        <v>81.301999409993485</v>
      </c>
      <c r="D66" s="13">
        <v>5</v>
      </c>
      <c r="E66" s="28">
        <v>4.333333333333333</v>
      </c>
      <c r="F66" s="28">
        <f>STANDARDIZE(C66,$C$91,$C$92)</f>
        <v>0.75070383772184845</v>
      </c>
      <c r="G66" s="28">
        <f>STANDARDIZE(D66,$D$91,$D$92)</f>
        <v>0.10281880554761597</v>
      </c>
      <c r="H66" s="28">
        <f t="shared" si="7"/>
        <v>-0.75070383772184845</v>
      </c>
      <c r="I66" s="28">
        <f>STANDARDIZE(E66,$E$91,$E$92)</f>
        <v>0.75614929821585652</v>
      </c>
      <c r="J66" s="28">
        <f t="shared" si="8"/>
        <v>3.6088088680541364E-2</v>
      </c>
    </row>
    <row r="67" spans="1:10">
      <c r="A67">
        <v>72</v>
      </c>
      <c r="B67" s="14" t="s">
        <v>13</v>
      </c>
      <c r="C67" s="28">
        <v>70.797832489013672</v>
      </c>
      <c r="D67" s="13">
        <v>5</v>
      </c>
      <c r="E67" s="28">
        <v>4</v>
      </c>
      <c r="F67" s="28">
        <f>STANDARDIZE(C67,$C$91,$C$92)</f>
        <v>0.36480423690036856</v>
      </c>
      <c r="G67" s="28">
        <f>STANDARDIZE(D67,$D$91,$D$92)</f>
        <v>0.10281880554761597</v>
      </c>
      <c r="H67" s="28">
        <f t="shared" si="7"/>
        <v>-0.36480423690036856</v>
      </c>
      <c r="I67" s="28">
        <f>STANDARDIZE(E67,$E$91,$E$92)</f>
        <v>0.42738873377418007</v>
      </c>
      <c r="J67" s="28">
        <f t="shared" si="8"/>
        <v>5.5134434140475828E-2</v>
      </c>
    </row>
    <row r="68" spans="1:10">
      <c r="A68">
        <v>19</v>
      </c>
      <c r="B68" s="14" t="s">
        <v>13</v>
      </c>
      <c r="C68" s="28">
        <v>48.391498883565269</v>
      </c>
      <c r="D68" s="13">
        <v>5</v>
      </c>
      <c r="E68" s="28">
        <v>3.1666666666666665</v>
      </c>
      <c r="F68" s="28">
        <f>STANDARDIZE(C68,$C$91,$C$92)</f>
        <v>-0.4583543495217241</v>
      </c>
      <c r="G68" s="28">
        <f>STANDARDIZE(D68,$D$91,$D$92)</f>
        <v>0.10281880554761597</v>
      </c>
      <c r="H68" s="28">
        <f t="shared" si="7"/>
        <v>0.4583543495217241</v>
      </c>
      <c r="I68" s="28">
        <f>STANDARDIZE(E68,$E$91,$E$92)</f>
        <v>-0.39451267733001205</v>
      </c>
      <c r="J68" s="28">
        <f t="shared" si="8"/>
        <v>5.5553492579776008E-2</v>
      </c>
    </row>
    <row r="69" spans="1:10">
      <c r="A69">
        <v>77</v>
      </c>
      <c r="B69" s="14" t="s">
        <v>13</v>
      </c>
      <c r="C69" s="28">
        <v>62.071832656860352</v>
      </c>
      <c r="D69" s="13">
        <v>6</v>
      </c>
      <c r="E69" s="28">
        <v>3</v>
      </c>
      <c r="F69" s="28">
        <f>STANDARDIZE(C69,$C$91,$C$92)</f>
        <v>4.4230518172547327E-2</v>
      </c>
      <c r="G69" s="28">
        <f>STANDARDIZE(D69,$D$91,$D$92)</f>
        <v>0.77114104160711827</v>
      </c>
      <c r="H69" s="28">
        <f t="shared" si="7"/>
        <v>-4.4230518172547327E-2</v>
      </c>
      <c r="I69" s="28">
        <f>STANDARDIZE(E69,$E$91,$E$92)</f>
        <v>-0.55889295955085028</v>
      </c>
      <c r="J69" s="28">
        <f t="shared" si="8"/>
        <v>5.6005854627906894E-2</v>
      </c>
    </row>
    <row r="70" spans="1:10">
      <c r="A70">
        <v>4</v>
      </c>
      <c r="B70" s="14" t="s">
        <v>13</v>
      </c>
      <c r="C70" s="28">
        <v>42.769167264302574</v>
      </c>
      <c r="D70" s="13">
        <v>5</v>
      </c>
      <c r="E70" s="28">
        <v>3</v>
      </c>
      <c r="F70" s="28">
        <f>STANDARDIZE(C70,$C$91,$C$92)</f>
        <v>-0.66490623925093606</v>
      </c>
      <c r="G70" s="28">
        <f>STANDARDIZE(D70,$D$91,$D$92)</f>
        <v>0.10281880554761597</v>
      </c>
      <c r="H70" s="28">
        <f t="shared" si="7"/>
        <v>0.66490623925093606</v>
      </c>
      <c r="I70" s="28">
        <f>STANDARDIZE(E70,$E$91,$E$92)</f>
        <v>-0.55889295955085028</v>
      </c>
      <c r="J70" s="28">
        <f t="shared" si="8"/>
        <v>6.9610695082567231E-2</v>
      </c>
    </row>
    <row r="71" spans="1:10">
      <c r="A71">
        <v>20</v>
      </c>
      <c r="B71" s="14" t="s">
        <v>13</v>
      </c>
      <c r="C71" s="28">
        <v>4.3091666698455811</v>
      </c>
      <c r="D71" s="13">
        <v>0</v>
      </c>
      <c r="E71" s="28">
        <v>5</v>
      </c>
      <c r="F71" s="28">
        <f>STANDARDIZE(C71,$C$91,$C$92)</f>
        <v>-2.0778406479142002</v>
      </c>
      <c r="G71" s="28">
        <f>STANDARDIZE(D71,$D$91,$D$92)</f>
        <v>-3.2387923747498957</v>
      </c>
      <c r="H71" s="28">
        <f t="shared" si="7"/>
        <v>2.0778406479142002</v>
      </c>
      <c r="I71" s="28">
        <f>STANDARDIZE(E71,$E$91,$E$92)</f>
        <v>1.4136704270992104</v>
      </c>
      <c r="J71" s="28">
        <f t="shared" si="8"/>
        <v>8.4239566754504988E-2</v>
      </c>
    </row>
    <row r="72" spans="1:10">
      <c r="A72">
        <v>84</v>
      </c>
      <c r="B72" s="14" t="s">
        <v>13</v>
      </c>
      <c r="C72" s="28">
        <v>31.263166586558025</v>
      </c>
      <c r="D72" s="13">
        <v>3</v>
      </c>
      <c r="E72" s="28">
        <v>4</v>
      </c>
      <c r="F72" s="28">
        <f>STANDARDIZE(C72,$C$91,$C$92)</f>
        <v>-1.087610971762853</v>
      </c>
      <c r="G72" s="28">
        <f>STANDARDIZE(D72,$D$91,$D$92)</f>
        <v>-1.2338256665713887</v>
      </c>
      <c r="H72" s="28">
        <f t="shared" si="7"/>
        <v>1.087610971762853</v>
      </c>
      <c r="I72" s="28">
        <f>STANDARDIZE(E72,$E$91,$E$92)</f>
        <v>0.42738873377418007</v>
      </c>
      <c r="J72" s="28">
        <f t="shared" si="8"/>
        <v>9.3724679655214804E-2</v>
      </c>
    </row>
    <row r="73" spans="1:10">
      <c r="A73">
        <v>6</v>
      </c>
      <c r="B73" s="14" t="s">
        <v>13</v>
      </c>
      <c r="C73" s="28">
        <v>82.754000027974442</v>
      </c>
      <c r="D73" s="13">
        <v>6</v>
      </c>
      <c r="E73" s="28">
        <v>4.166666666666667</v>
      </c>
      <c r="F73" s="28">
        <f>STANDARDIZE(C73,$C$91,$C$92)</f>
        <v>0.8040470931257836</v>
      </c>
      <c r="G73" s="28">
        <f>STANDARDIZE(D73,$D$91,$D$92)</f>
        <v>0.77114104160711827</v>
      </c>
      <c r="H73" s="28">
        <f t="shared" si="7"/>
        <v>-0.8040470931257836</v>
      </c>
      <c r="I73" s="28">
        <f>STANDARDIZE(E73,$E$91,$E$92)</f>
        <v>0.59176901599501874</v>
      </c>
      <c r="J73" s="28">
        <f t="shared" si="8"/>
        <v>0.18628765482545115</v>
      </c>
    </row>
    <row r="74" spans="1:10">
      <c r="A74">
        <v>12</v>
      </c>
      <c r="B74" s="14" t="s">
        <v>13</v>
      </c>
      <c r="C74" s="28">
        <v>57.304666201273598</v>
      </c>
      <c r="D74" s="13">
        <v>6</v>
      </c>
      <c r="E74" s="28">
        <v>3.3333333333333335</v>
      </c>
      <c r="F74" s="28">
        <f>STANDARDIZE(C74,$C$91,$C$92)</f>
        <v>-0.13090451596197095</v>
      </c>
      <c r="G74" s="28">
        <f>STANDARDIZE(D74,$D$91,$D$92)</f>
        <v>0.77114104160711827</v>
      </c>
      <c r="H74" s="28">
        <f t="shared" si="7"/>
        <v>0.13090451596197095</v>
      </c>
      <c r="I74" s="28">
        <f>STANDARDIZE(E74,$E$91,$E$92)</f>
        <v>-0.23013239510917338</v>
      </c>
      <c r="J74" s="28">
        <f t="shared" si="8"/>
        <v>0.22397105415330529</v>
      </c>
    </row>
    <row r="75" spans="1:10">
      <c r="A75">
        <v>54</v>
      </c>
      <c r="B75" s="14" t="s">
        <v>13</v>
      </c>
      <c r="C75" s="28">
        <v>57.853333155314125</v>
      </c>
      <c r="D75" s="13">
        <v>6</v>
      </c>
      <c r="E75" s="28">
        <v>3.5</v>
      </c>
      <c r="F75" s="28">
        <f>STANDARDIZE(C75,$C$91,$C$92)</f>
        <v>-0.11074771912687012</v>
      </c>
      <c r="G75" s="28">
        <f>STANDARDIZE(D75,$D$91,$D$92)</f>
        <v>0.77114104160711827</v>
      </c>
      <c r="H75" s="28">
        <f t="shared" si="7"/>
        <v>0.11074771912687012</v>
      </c>
      <c r="I75" s="28">
        <f>STANDARDIZE(E75,$E$91,$E$92)</f>
        <v>-6.5752112888335129E-2</v>
      </c>
      <c r="J75" s="28">
        <f t="shared" si="8"/>
        <v>0.2720455492818844</v>
      </c>
    </row>
    <row r="76" spans="1:10">
      <c r="A76">
        <v>35</v>
      </c>
      <c r="B76" s="14" t="s">
        <v>13</v>
      </c>
      <c r="C76" s="28">
        <v>46.468500137329102</v>
      </c>
      <c r="D76" s="13">
        <v>5</v>
      </c>
      <c r="E76" s="28">
        <v>3.8333333333333335</v>
      </c>
      <c r="F76" s="28">
        <f>STANDARDIZE(C76,$C$91,$C$92)</f>
        <v>-0.52900102280245709</v>
      </c>
      <c r="G76" s="28">
        <f>STANDARDIZE(D76,$D$91,$D$92)</f>
        <v>0.10281880554761597</v>
      </c>
      <c r="H76" s="28">
        <f t="shared" si="7"/>
        <v>0.52900102280245709</v>
      </c>
      <c r="I76" s="28">
        <f>STANDARDIZE(E76,$E$91,$E$92)</f>
        <v>0.26300845155334179</v>
      </c>
      <c r="J76" s="28">
        <f t="shared" si="8"/>
        <v>0.2982760933011383</v>
      </c>
    </row>
    <row r="77" spans="1:10">
      <c r="A77">
        <v>52</v>
      </c>
      <c r="B77" s="14" t="s">
        <v>13</v>
      </c>
      <c r="C77" s="28">
        <v>62.84999942779541</v>
      </c>
      <c r="D77" s="13">
        <v>6</v>
      </c>
      <c r="E77" s="28">
        <v>4</v>
      </c>
      <c r="F77" s="28">
        <f>STANDARDIZE(C77,$C$91,$C$92)</f>
        <v>7.281862501961256E-2</v>
      </c>
      <c r="G77" s="28">
        <f>STANDARDIZE(D77,$D$91,$D$92)</f>
        <v>0.77114104160711827</v>
      </c>
      <c r="H77" s="28">
        <f t="shared" si="7"/>
        <v>-7.281862501961256E-2</v>
      </c>
      <c r="I77" s="28">
        <f>STANDARDIZE(E77,$E$91,$E$92)</f>
        <v>0.42738873377418007</v>
      </c>
      <c r="J77" s="28">
        <f t="shared" si="8"/>
        <v>0.37523705012056191</v>
      </c>
    </row>
    <row r="78" spans="1:10">
      <c r="A78">
        <v>67</v>
      </c>
      <c r="B78" s="14" t="s">
        <v>13</v>
      </c>
      <c r="C78" s="28">
        <v>65.267166455586747</v>
      </c>
      <c r="D78" s="13">
        <v>6</v>
      </c>
      <c r="E78" s="28">
        <v>4.166666666666667</v>
      </c>
      <c r="F78" s="28">
        <f>STANDARDIZE(C78,$C$91,$C$92)</f>
        <v>0.16161993579091083</v>
      </c>
      <c r="G78" s="28">
        <f>STANDARDIZE(D78,$D$91,$D$92)</f>
        <v>0.77114104160711827</v>
      </c>
      <c r="H78" s="28">
        <f t="shared" si="7"/>
        <v>-0.16161993579091083</v>
      </c>
      <c r="I78" s="28">
        <f>STANDARDIZE(E78,$E$91,$E$92)</f>
        <v>0.59176901599501874</v>
      </c>
      <c r="J78" s="28">
        <f t="shared" si="8"/>
        <v>0.40043004060374204</v>
      </c>
    </row>
    <row r="79" spans="1:10">
      <c r="A79">
        <v>71</v>
      </c>
      <c r="B79" s="14" t="s">
        <v>13</v>
      </c>
      <c r="C79" s="28">
        <v>46.783499717712402</v>
      </c>
      <c r="D79" s="13">
        <v>6</v>
      </c>
      <c r="E79" s="28">
        <v>3.5</v>
      </c>
      <c r="F79" s="28">
        <f>STANDARDIZE(C79,$C$91,$C$92)</f>
        <v>-0.51742864269432465</v>
      </c>
      <c r="G79" s="28">
        <f>STANDARDIZE(D79,$D$91,$D$92)</f>
        <v>0.77114104160711827</v>
      </c>
      <c r="H79" s="28">
        <f t="shared" si="7"/>
        <v>0.51742864269432465</v>
      </c>
      <c r="I79" s="28">
        <f>STANDARDIZE(E79,$E$91,$E$92)</f>
        <v>-6.5752112888335129E-2</v>
      </c>
      <c r="J79" s="28">
        <f t="shared" si="8"/>
        <v>0.40760585713770259</v>
      </c>
    </row>
    <row r="80" spans="1:10">
      <c r="A80">
        <v>8</v>
      </c>
      <c r="B80" s="14" t="s">
        <v>13</v>
      </c>
      <c r="C80" s="28">
        <v>36.203499952952065</v>
      </c>
      <c r="D80" s="13">
        <v>4</v>
      </c>
      <c r="E80" s="28">
        <v>4.5999999999999996</v>
      </c>
      <c r="F80" s="28">
        <f>STANDARDIZE(C80,$C$91,$C$92)</f>
        <v>-0.90611417260130045</v>
      </c>
      <c r="G80" s="28">
        <f>STANDARDIZE(D80,$D$91,$D$92)</f>
        <v>-0.56550343051188634</v>
      </c>
      <c r="H80" s="28">
        <f t="shared" si="7"/>
        <v>0.90611417260130045</v>
      </c>
      <c r="I80" s="28">
        <f>STANDARDIZE(E80,$E$91,$E$92)</f>
        <v>1.0191577497691979</v>
      </c>
      <c r="J80" s="28">
        <f t="shared" si="8"/>
        <v>0.45325616395287066</v>
      </c>
    </row>
    <row r="81" spans="1:10">
      <c r="A81">
        <v>24</v>
      </c>
      <c r="B81" s="14" t="s">
        <v>13</v>
      </c>
      <c r="C81" s="28">
        <v>59.649834314982094</v>
      </c>
      <c r="D81" s="13">
        <v>6</v>
      </c>
      <c r="E81" s="28">
        <v>4.166666666666667</v>
      </c>
      <c r="F81" s="28">
        <f>STANDARDIZE(C81,$C$91,$C$92)</f>
        <v>-4.4748284273398879E-2</v>
      </c>
      <c r="G81" s="28">
        <f>STANDARDIZE(D81,$D$91,$D$92)</f>
        <v>0.77114104160711827</v>
      </c>
      <c r="H81" s="28">
        <f t="shared" si="7"/>
        <v>4.4748284273398879E-2</v>
      </c>
      <c r="I81" s="28">
        <f>STANDARDIZE(E81,$E$91,$E$92)</f>
        <v>0.59176901599501874</v>
      </c>
      <c r="J81" s="28">
        <f t="shared" si="8"/>
        <v>0.46921944729184534</v>
      </c>
    </row>
    <row r="82" spans="1:10">
      <c r="A82">
        <v>59</v>
      </c>
      <c r="B82" s="14" t="s">
        <v>13</v>
      </c>
      <c r="C82" s="28">
        <v>63.523499488830566</v>
      </c>
      <c r="D82" s="13">
        <v>6</v>
      </c>
      <c r="E82" s="28">
        <v>4.333333333333333</v>
      </c>
      <c r="F82" s="28">
        <f>STANDARDIZE(C82,$C$91,$C$92)</f>
        <v>9.7561511024937542E-2</v>
      </c>
      <c r="G82" s="28">
        <f>STANDARDIZE(D82,$D$91,$D$92)</f>
        <v>0.77114104160711827</v>
      </c>
      <c r="H82" s="28">
        <f t="shared" si="7"/>
        <v>-9.7561511024937542E-2</v>
      </c>
      <c r="I82" s="28">
        <f>STANDARDIZE(E82,$E$91,$E$92)</f>
        <v>0.75614929821585652</v>
      </c>
      <c r="J82" s="28">
        <f t="shared" si="8"/>
        <v>0.4765762762660124</v>
      </c>
    </row>
    <row r="83" spans="1:10">
      <c r="A83">
        <v>26</v>
      </c>
      <c r="B83" s="14" t="s">
        <v>13</v>
      </c>
      <c r="C83" s="28">
        <v>51.513832410176597</v>
      </c>
      <c r="D83" s="13">
        <v>6</v>
      </c>
      <c r="E83" s="28">
        <v>4</v>
      </c>
      <c r="F83" s="28">
        <f>STANDARDIZE(C83,$C$91,$C$92)</f>
        <v>-0.34364679864072162</v>
      </c>
      <c r="G83" s="28">
        <f>STANDARDIZE(D83,$D$91,$D$92)</f>
        <v>0.77114104160711827</v>
      </c>
      <c r="H83" s="28">
        <f t="shared" si="7"/>
        <v>0.34364679864072162</v>
      </c>
      <c r="I83" s="28">
        <f>STANDARDIZE(E83,$E$91,$E$92)</f>
        <v>0.42738873377418007</v>
      </c>
      <c r="J83" s="28">
        <f t="shared" si="8"/>
        <v>0.51405885800734008</v>
      </c>
    </row>
    <row r="84" spans="1:10">
      <c r="A84">
        <v>75</v>
      </c>
      <c r="B84" s="14" t="s">
        <v>13</v>
      </c>
      <c r="C84" s="28">
        <v>37.117333094278969</v>
      </c>
      <c r="D84" s="13">
        <v>6</v>
      </c>
      <c r="E84" s="28">
        <v>3.5</v>
      </c>
      <c r="F84" s="28">
        <f>STANDARDIZE(C84,$C$91,$C$92)</f>
        <v>-0.87254198671465455</v>
      </c>
      <c r="G84" s="28">
        <f>STANDARDIZE(D84,$D$91,$D$92)</f>
        <v>0.77114104160711827</v>
      </c>
      <c r="H84" s="28">
        <f t="shared" si="7"/>
        <v>0.87254198671465455</v>
      </c>
      <c r="I84" s="28">
        <f>STANDARDIZE(E84,$E$91,$E$92)</f>
        <v>-6.5752112888335129E-2</v>
      </c>
      <c r="J84" s="28">
        <f t="shared" si="8"/>
        <v>0.52597697181114589</v>
      </c>
    </row>
    <row r="85" spans="1:10">
      <c r="A85">
        <v>53</v>
      </c>
      <c r="B85" s="14" t="s">
        <v>13</v>
      </c>
      <c r="C85" s="28">
        <v>51.455666224161781</v>
      </c>
      <c r="D85" s="13">
        <v>6</v>
      </c>
      <c r="E85" s="28">
        <v>4.333333333333333</v>
      </c>
      <c r="F85" s="28">
        <f>STANDARDIZE(C85,$C$91,$C$92)</f>
        <v>-0.34578369423018468</v>
      </c>
      <c r="G85" s="28">
        <f>STANDARDIZE(D85,$D$91,$D$92)</f>
        <v>0.77114104160711827</v>
      </c>
      <c r="H85" s="28">
        <f t="shared" si="7"/>
        <v>0.34578369423018468</v>
      </c>
      <c r="I85" s="28">
        <f>STANDARDIZE(E85,$E$91,$E$92)</f>
        <v>0.75614929821585652</v>
      </c>
      <c r="J85" s="28">
        <f t="shared" si="8"/>
        <v>0.62435801135105307</v>
      </c>
    </row>
    <row r="86" spans="1:10">
      <c r="A86">
        <v>14</v>
      </c>
      <c r="B86" s="14" t="s">
        <v>13</v>
      </c>
      <c r="C86" s="28">
        <v>43.640666961669922</v>
      </c>
      <c r="D86" s="13">
        <v>5</v>
      </c>
      <c r="E86" s="28">
        <v>4.833333333333333</v>
      </c>
      <c r="F86" s="28">
        <f>STANDARDIZE(C86,$C$91,$C$92)</f>
        <v>-0.63288928941949441</v>
      </c>
      <c r="G86" s="28">
        <f>STANDARDIZE(D86,$D$91,$D$92)</f>
        <v>0.10281880554761597</v>
      </c>
      <c r="H86" s="28">
        <f t="shared" si="7"/>
        <v>0.63288928941949441</v>
      </c>
      <c r="I86" s="28">
        <f>STANDARDIZE(E86,$E$91,$E$92)</f>
        <v>1.2492901448783718</v>
      </c>
      <c r="J86" s="28">
        <f t="shared" si="8"/>
        <v>0.66166607994849402</v>
      </c>
    </row>
    <row r="87" spans="1:10">
      <c r="A87">
        <v>68</v>
      </c>
      <c r="B87" s="14" t="s">
        <v>13</v>
      </c>
      <c r="C87" s="28">
        <v>37.942667007446289</v>
      </c>
      <c r="D87" s="13">
        <v>6</v>
      </c>
      <c r="E87" s="28">
        <v>4</v>
      </c>
      <c r="F87" s="28">
        <f>STANDARDIZE(C87,$C$91,$C$92)</f>
        <v>-0.84222106454808354</v>
      </c>
      <c r="G87" s="28">
        <f>STANDARDIZE(D87,$D$91,$D$92)</f>
        <v>0.77114104160711827</v>
      </c>
      <c r="H87" s="28">
        <f t="shared" si="7"/>
        <v>0.84222106454808354</v>
      </c>
      <c r="I87" s="28">
        <f>STANDARDIZE(E87,$E$91,$E$92)</f>
        <v>0.42738873377418007</v>
      </c>
      <c r="J87" s="28">
        <f t="shared" si="8"/>
        <v>0.6802502799764607</v>
      </c>
    </row>
    <row r="88" spans="1:10">
      <c r="A88">
        <v>43</v>
      </c>
      <c r="B88" s="14" t="s">
        <v>13</v>
      </c>
      <c r="C88" s="28">
        <v>37.16016674041748</v>
      </c>
      <c r="D88" s="13">
        <v>6</v>
      </c>
      <c r="E88" s="28">
        <v>4.333333333333333</v>
      </c>
      <c r="F88" s="28">
        <f>STANDARDIZE(C88,$C$91,$C$92)</f>
        <v>-0.87096837435006369</v>
      </c>
      <c r="G88" s="28">
        <f>STANDARDIZE(D88,$D$91,$D$92)</f>
        <v>0.77114104160711827</v>
      </c>
      <c r="H88" s="28">
        <f t="shared" si="7"/>
        <v>0.87096837435006369</v>
      </c>
      <c r="I88" s="28">
        <f>STANDARDIZE(E88,$E$91,$E$92)</f>
        <v>0.75614929821585652</v>
      </c>
      <c r="J88" s="28">
        <f t="shared" si="8"/>
        <v>0.79941957139101294</v>
      </c>
    </row>
    <row r="89" spans="1:10">
      <c r="A89">
        <v>38</v>
      </c>
      <c r="B89" s="14" t="s">
        <v>13</v>
      </c>
      <c r="C89" s="28">
        <v>35.123999913533531</v>
      </c>
      <c r="D89" s="13">
        <v>6</v>
      </c>
      <c r="E89" s="28">
        <v>4.833333333333333</v>
      </c>
      <c r="F89" s="28">
        <f>STANDARDIZE(C89,$C$91,$C$92)</f>
        <v>-0.94577258982107615</v>
      </c>
      <c r="G89" s="28">
        <f>STANDARDIZE(D89,$D$91,$D$92)</f>
        <v>0.77114104160711827</v>
      </c>
      <c r="H89" s="28">
        <f t="shared" si="7"/>
        <v>0.94577258982107615</v>
      </c>
      <c r="I89" s="28">
        <f>STANDARDIZE(E89,$E$91,$E$92)</f>
        <v>1.2492901448783718</v>
      </c>
      <c r="J89" s="28">
        <f t="shared" si="8"/>
        <v>0.98873459210218873</v>
      </c>
    </row>
    <row r="91" spans="1:10">
      <c r="A91" s="20"/>
      <c r="B91" s="69" t="s">
        <v>51</v>
      </c>
      <c r="C91" s="74">
        <f>AVERAGE(C51:C89)</f>
        <v>60.867880268993545</v>
      </c>
      <c r="D91" s="64">
        <f t="shared" ref="D91:E91" si="9">AVERAGE(D51:D89)</f>
        <v>4.8461538461538458</v>
      </c>
      <c r="E91" s="74">
        <f t="shared" si="9"/>
        <v>3.5666666666666664</v>
      </c>
      <c r="F91" s="64">
        <f t="shared" ref="F91:J91" si="10">AVERAGE(F51:F89)</f>
        <v>-1.8788389647502649E-16</v>
      </c>
      <c r="G91" s="74">
        <f t="shared" si="10"/>
        <v>1.7080354225002409E-16</v>
      </c>
      <c r="H91" s="64">
        <f t="shared" si="10"/>
        <v>1.8788389647502649E-16</v>
      </c>
      <c r="I91" s="74">
        <f t="shared" si="10"/>
        <v>2.6189876478337027E-16</v>
      </c>
      <c r="J91" s="64">
        <f t="shared" si="10"/>
        <v>1.4802973661668753E-16</v>
      </c>
    </row>
    <row r="92" spans="1:10">
      <c r="A92" s="20"/>
      <c r="B92" s="69" t="s">
        <v>83</v>
      </c>
      <c r="C92" s="74">
        <f>STDEV(C51:C89)</f>
        <v>27.219947620104229</v>
      </c>
      <c r="D92" s="64">
        <f t="shared" ref="D92:E92" si="11">STDEV(D51:D89)</f>
        <v>1.496284196521882</v>
      </c>
      <c r="E92" s="74">
        <f t="shared" si="11"/>
        <v>1.0139091161965315</v>
      </c>
      <c r="F92" s="64">
        <f t="shared" ref="F92:J92" si="12">STDEV(F51:F89)</f>
        <v>0.99999999999999956</v>
      </c>
      <c r="G92" s="74">
        <f t="shared" si="12"/>
        <v>1</v>
      </c>
      <c r="H92" s="64">
        <f t="shared" si="12"/>
        <v>0.99999999999999956</v>
      </c>
      <c r="I92" s="74">
        <f t="shared" si="12"/>
        <v>1.0000000000000004</v>
      </c>
      <c r="J92" s="64">
        <f t="shared" si="12"/>
        <v>0.65210644980850374</v>
      </c>
    </row>
  </sheetData>
  <sortState ref="A51:J89">
    <sortCondition ref="J2:J40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16.140625" customWidth="1"/>
    <col min="2" max="2" width="28.7109375" customWidth="1"/>
    <col min="3" max="3" width="12.28515625" customWidth="1"/>
    <col min="4" max="4" width="20" customWidth="1"/>
  </cols>
  <sheetData>
    <row r="1" spans="1:4" s="20" customFormat="1" ht="20.25" customHeight="1">
      <c r="A1" s="48" t="s">
        <v>134</v>
      </c>
      <c r="B1" s="48" t="s">
        <v>133</v>
      </c>
      <c r="C1" s="48" t="s">
        <v>135</v>
      </c>
      <c r="D1" s="48" t="s">
        <v>138</v>
      </c>
    </row>
    <row r="2" spans="1:4">
      <c r="A2" s="46">
        <v>1</v>
      </c>
      <c r="B2" s="47" t="s">
        <v>128</v>
      </c>
      <c r="C2" s="47" t="s">
        <v>79</v>
      </c>
      <c r="D2" s="47" t="s">
        <v>136</v>
      </c>
    </row>
    <row r="3" spans="1:4">
      <c r="A3" s="46">
        <v>2</v>
      </c>
      <c r="B3" s="47" t="s">
        <v>127</v>
      </c>
      <c r="C3" s="47" t="s">
        <v>79</v>
      </c>
      <c r="D3" s="47" t="s">
        <v>136</v>
      </c>
    </row>
    <row r="4" spans="1:4">
      <c r="A4" s="46">
        <v>3</v>
      </c>
      <c r="B4" s="47" t="s">
        <v>129</v>
      </c>
      <c r="C4" s="47" t="s">
        <v>79</v>
      </c>
      <c r="D4" s="47" t="s">
        <v>136</v>
      </c>
    </row>
    <row r="5" spans="1:4">
      <c r="A5" s="46">
        <v>4</v>
      </c>
      <c r="B5" s="47" t="s">
        <v>130</v>
      </c>
      <c r="C5" s="47" t="s">
        <v>79</v>
      </c>
      <c r="D5" s="47" t="s">
        <v>136</v>
      </c>
    </row>
    <row r="6" spans="1:4">
      <c r="A6" s="46">
        <v>5</v>
      </c>
      <c r="B6" s="47" t="s">
        <v>131</v>
      </c>
      <c r="C6" s="47" t="s">
        <v>13</v>
      </c>
      <c r="D6" s="47" t="s">
        <v>137</v>
      </c>
    </row>
    <row r="7" spans="1:4">
      <c r="A7" s="46">
        <v>6</v>
      </c>
      <c r="B7" s="47" t="s">
        <v>132</v>
      </c>
      <c r="C7" s="47" t="s">
        <v>79</v>
      </c>
      <c r="D7" s="47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Task Success</vt:lpstr>
      <vt:lpstr>Task Time Data</vt:lpstr>
      <vt:lpstr>Ease Rating</vt:lpstr>
      <vt:lpstr>Finding &amp; Visual Score</vt:lpstr>
      <vt:lpstr>SUS Ratings</vt:lpstr>
      <vt:lpstr>Corelation</vt:lpstr>
      <vt:lpstr>Z-Scores</vt:lpstr>
      <vt:lpstr>Overall Comparison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2019-05-23T23:54:54Z</dcterms:created>
  <dcterms:modified xsi:type="dcterms:W3CDTF">2019-06-01T00:05:10Z</dcterms:modified>
</cp:coreProperties>
</file>