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<sst xmlns="http://schemas.openxmlformats.org/spreadsheetml/2006/main" count="74" uniqueCount="74">
  <si>
    <t xml:space="preserve">Номер комплекта</t>
  </si>
  <si>
    <t xml:space="preserve">Вартість перевезення</t>
  </si>
  <si>
    <t>УМОВА</t>
  </si>
  <si>
    <t>№</t>
  </si>
  <si>
    <t xml:space="preserve">Елемент одягу</t>
  </si>
  <si>
    <t xml:space="preserve">Вага, кг</t>
  </si>
  <si>
    <t xml:space="preserve">Вартість, у.о.</t>
  </si>
  <si>
    <t>Н</t>
  </si>
  <si>
    <t xml:space="preserve">T, ◦</t>
  </si>
  <si>
    <t xml:space="preserve">Головний убір</t>
  </si>
  <si>
    <t xml:space="preserve">Верхній одяг</t>
  </si>
  <si>
    <t>Рукавиці</t>
  </si>
  <si>
    <t>Штани</t>
  </si>
  <si>
    <t>Взуття</t>
  </si>
  <si>
    <t>Вага,кг</t>
  </si>
  <si>
    <t>Зима</t>
  </si>
  <si>
    <t>Весна</t>
  </si>
  <si>
    <t>Літо</t>
  </si>
  <si>
    <t>Осінь</t>
  </si>
  <si>
    <t>Блайзер</t>
  </si>
  <si>
    <t xml:space="preserve">&lt; -10</t>
  </si>
  <si>
    <t>Шапка</t>
  </si>
  <si>
    <t>Бушлат</t>
  </si>
  <si>
    <t>Рукавички</t>
  </si>
  <si>
    <t xml:space="preserve">Ватні штани</t>
  </si>
  <si>
    <t>Чоботи</t>
  </si>
  <si>
    <t>XII(-1)</t>
  </si>
  <si>
    <t>I(-4)</t>
  </si>
  <si>
    <t>II(-4)</t>
  </si>
  <si>
    <t>III(0)</t>
  </si>
  <si>
    <t>IV(7)</t>
  </si>
  <si>
    <t>V(12)</t>
  </si>
  <si>
    <t>VI(17)</t>
  </si>
  <si>
    <t>VII(21)</t>
  </si>
  <si>
    <t>VIII(22)</t>
  </si>
  <si>
    <t>IX(18)</t>
  </si>
  <si>
    <t>X(11)</t>
  </si>
  <si>
    <t>XI(5)</t>
  </si>
  <si>
    <t>-9..0</t>
  </si>
  <si>
    <t>Пальто</t>
  </si>
  <si>
    <t>Джинси</t>
  </si>
  <si>
    <t>1..10</t>
  </si>
  <si>
    <t>Кепка</t>
  </si>
  <si>
    <t>Куртка</t>
  </si>
  <si>
    <t>–</t>
  </si>
  <si>
    <t>Черевики</t>
  </si>
  <si>
    <t>В’єтнамки</t>
  </si>
  <si>
    <t>11..20</t>
  </si>
  <si>
    <t>Светр</t>
  </si>
  <si>
    <t>Кросівки</t>
  </si>
  <si>
    <t>21..30</t>
  </si>
  <si>
    <t>Сорочка</t>
  </si>
  <si>
    <t>30+</t>
  </si>
  <si>
    <t>Футболка</t>
  </si>
  <si>
    <t>Шорти</t>
  </si>
  <si>
    <t xml:space="preserve">Розділення на групи за температурою</t>
  </si>
  <si>
    <t>-9...0</t>
  </si>
  <si>
    <t>1...10</t>
  </si>
  <si>
    <t>11...20</t>
  </si>
  <si>
    <t>21...30</t>
  </si>
  <si>
    <t>Комплекти</t>
  </si>
  <si>
    <r>
      <rPr>
        <b/>
        <sz val="11"/>
        <color theme="1"/>
        <rFont val="Calibri"/>
        <scheme val="minor"/>
      </rPr>
      <t xml:space="preserve">Задача 1: </t>
    </r>
    <r>
      <rPr>
        <sz val="11"/>
        <color theme="1"/>
        <rFont val="Calibri"/>
        <scheme val="minor"/>
      </rPr>
      <t xml:space="preserve">ймовірність повернення в кожен з місяців однакова</t>
    </r>
  </si>
  <si>
    <t>Витрати</t>
  </si>
  <si>
    <t xml:space="preserve">Зведена таблиця цін</t>
  </si>
  <si>
    <r>
      <rPr>
        <b/>
        <sz val="11"/>
        <color theme="1"/>
        <rFont val="Calibri"/>
        <scheme val="minor"/>
      </rPr>
      <t xml:space="preserve">Задача 2: </t>
    </r>
    <r>
      <rPr>
        <sz val="11"/>
        <color theme="1"/>
        <rFont val="Calibri"/>
        <scheme val="minor"/>
      </rPr>
      <t xml:space="preserve">повернення протягом одного сезону за наданих наборів ймовірностей повернення у кожен із місяців</t>
    </r>
  </si>
  <si>
    <r>
      <rPr>
        <b/>
        <sz val="11"/>
        <color theme="1"/>
        <rFont val="Calibri"/>
        <scheme val="minor"/>
      </rPr>
      <t xml:space="preserve">Задача 3:</t>
    </r>
    <r>
      <rPr>
        <sz val="11"/>
        <color theme="1"/>
        <rFont val="Calibri"/>
        <scheme val="minor"/>
      </rPr>
      <t xml:space="preserve"> повернення протягом одного з 12 місяців за умови що ймлвірність повернення взимку втричі більша за інщі місяці</t>
    </r>
  </si>
  <si>
    <r>
      <rPr>
        <b/>
        <sz val="11"/>
        <color theme="1"/>
        <rFont val="Calibri"/>
        <scheme val="minor"/>
      </rPr>
      <t xml:space="preserve">Задача 4: </t>
    </r>
    <r>
      <rPr>
        <sz val="11"/>
        <color theme="1"/>
        <rFont val="Calibri"/>
        <scheme val="minor"/>
      </rPr>
      <t xml:space="preserve">повернення протягом одного з 12 місяців за умови що ймовірність повернення залежитьвід кількості днів у місяці</t>
    </r>
  </si>
  <si>
    <t>Т3/3</t>
  </si>
  <si>
    <t>Т5/3</t>
  </si>
  <si>
    <t>Т10/3</t>
  </si>
  <si>
    <t>Т16/3</t>
  </si>
  <si>
    <t>Т17/3</t>
  </si>
  <si>
    <r>
      <rPr>
        <b/>
        <sz val="11"/>
        <color theme="1"/>
        <rFont val="Calibri"/>
        <scheme val="minor"/>
      </rPr>
      <t xml:space="preserve">Задача 5: </t>
    </r>
    <r>
      <rPr>
        <sz val="11"/>
        <color theme="1"/>
        <rFont val="Calibri"/>
        <scheme val="minor"/>
      </rPr>
      <t xml:space="preserve">повернення протягом одного з 12-ти місяців за умови, що ймовірність повернення в кожен з місяців однакова, а початкова вартість речей з номерами № 2, 4, 9, 15, 16 зменшилася втричі.</t>
    </r>
  </si>
  <si>
    <t xml:space="preserve">Перерахована вартість комплектів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</si>
</sst>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Times New Roman"/>
      <color indexed="64"/>
      <sz val="14.000000"/>
    </font>
  </fonts>
  <fills count="11">
    <fill>
      <patternFill patternType="none"/>
    </fill>
    <fill>
      <patternFill patternType="gray125"/>
    </fill>
    <fill>
      <patternFill patternType="solid">
        <fgColor theme="2" tint="0"/>
        <bgColor theme="2" tint="0"/>
      </patternFill>
    </fill>
    <fill>
      <patternFill patternType="solid">
        <fgColor theme="4" tint="0"/>
        <bgColor theme="4" tint="0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indexed="5"/>
        <bgColor indexed="5"/>
      </patternFill>
    </fill>
    <fill>
      <patternFill patternType="solid">
        <fgColor theme="5" tint="0"/>
        <bgColor theme="5" tint="0"/>
      </patternFill>
    </fill>
    <fill>
      <patternFill patternType="solid">
        <fgColor indexed="65"/>
        <bgColor indexed="65"/>
      </patternFill>
    </fill>
    <fill>
      <patternFill patternType="solid">
        <fgColor rgb="FF00B050"/>
        <bgColor rgb="FF00B05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/>
    </border>
    <border>
      <left/>
      <right/>
      <top style="thin">
        <color indexed="64"/>
      </top>
      <bottom style="thin">
        <color theme="1" tint="0"/>
      </bottom>
      <diagonal/>
    </border>
    <border>
      <left/>
      <right style="thin">
        <color theme="1" tint="0"/>
      </right>
      <top/>
      <bottom/>
      <diagonal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/>
    </border>
    <border>
      <left style="thin">
        <color theme="1" tint="0"/>
      </left>
      <right/>
      <top/>
      <bottom/>
      <diagonal/>
    </border>
    <border>
      <left/>
      <right/>
      <top style="thin">
        <color theme="1" tint="0"/>
      </top>
      <bottom style="thin">
        <color theme="1" tint="0"/>
      </bottom>
      <diagonal/>
    </border>
    <border>
      <left/>
      <right/>
      <top style="thin">
        <color theme="1" tint="0"/>
      </top>
      <bottom/>
      <diagonal/>
    </border>
  </borders>
  <cellStyleXfs count="1">
    <xf fontId="0" fillId="0" borderId="0" numFmtId="0" applyNumberFormat="1" applyFont="1" applyFill="1" applyBorder="1"/>
  </cellStyleXfs>
  <cellXfs count="74">
    <xf fontId="0" fillId="0" borderId="0" numFmtId="0" xfId="0"/>
    <xf fontId="0" fillId="2" borderId="1" numFmtId="0" xfId="0" applyFill="1" applyBorder="1" applyAlignment="1">
      <alignment horizontal="center" vertical="center" wrapText="1"/>
    </xf>
    <xf fontId="0" fillId="0" borderId="2" numFmtId="0" xfId="0" applyBorder="1"/>
    <xf fontId="1" fillId="3" borderId="3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2" fillId="0" borderId="1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horizontal="center" vertical="center" wrapText="1"/>
    </xf>
    <xf fontId="2" fillId="4" borderId="7" numFmtId="0" xfId="0" applyFont="1" applyFill="1" applyBorder="1" applyAlignment="1">
      <alignment horizontal="center" vertical="top" wrapText="1"/>
    </xf>
    <xf fontId="0" fillId="2" borderId="1" numFmtId="0" xfId="0" applyFill="1" applyBorder="1" applyAlignment="1">
      <alignment horizontal="center"/>
    </xf>
    <xf fontId="0" fillId="0" borderId="1" numFmtId="0" xfId="0" applyBorder="1" applyAlignment="1">
      <alignment horizontal="center"/>
    </xf>
    <xf fontId="1" fillId="5" borderId="3" numFmtId="0" xfId="0" applyFont="1" applyFill="1" applyBorder="1" applyAlignment="1">
      <alignment horizontal="center" vertical="center"/>
    </xf>
    <xf fontId="1" fillId="5" borderId="4" numFmtId="0" xfId="0" applyFont="1" applyFill="1" applyBorder="1" applyAlignment="1">
      <alignment horizontal="center" vertical="center"/>
    </xf>
    <xf fontId="1" fillId="5" borderId="5" numFmtId="0" xfId="0" applyFont="1" applyFill="1" applyBorder="1" applyAlignment="1">
      <alignment horizontal="center" vertical="center"/>
    </xf>
    <xf fontId="1" fillId="6" borderId="3" numFmtId="0" xfId="0" applyFont="1" applyFill="1" applyBorder="1" applyAlignment="1">
      <alignment horizontal="center" vertical="center"/>
    </xf>
    <xf fontId="1" fillId="6" borderId="4" numFmtId="0" xfId="0" applyFont="1" applyFill="1" applyBorder="1" applyAlignment="1">
      <alignment horizontal="center" vertical="center"/>
    </xf>
    <xf fontId="1" fillId="6" borderId="5" numFmtId="0" xfId="0" applyFont="1" applyFill="1" applyBorder="1" applyAlignment="1">
      <alignment horizontal="center" vertical="center"/>
    </xf>
    <xf fontId="1" fillId="7" borderId="3" numFmtId="0" xfId="0" applyFont="1" applyFill="1" applyBorder="1" applyAlignment="1">
      <alignment horizontal="center" vertical="center"/>
    </xf>
    <xf fontId="1" fillId="7" borderId="4" numFmtId="0" xfId="0" applyFont="1" applyFill="1" applyBorder="1" applyAlignment="1">
      <alignment horizontal="center" vertical="center"/>
    </xf>
    <xf fontId="1" fillId="7" borderId="5" numFmtId="0" xfId="0" applyFont="1" applyFill="1" applyBorder="1" applyAlignment="1">
      <alignment horizontal="center" vertical="center"/>
    </xf>
    <xf fontId="1" fillId="8" borderId="3" numFmtId="0" xfId="0" applyFont="1" applyFill="1" applyBorder="1" applyAlignment="1">
      <alignment horizontal="center" vertical="center"/>
    </xf>
    <xf fontId="1" fillId="8" borderId="4" numFmtId="0" xfId="0" applyFont="1" applyFill="1" applyBorder="1" applyAlignment="1">
      <alignment horizontal="center" vertical="center"/>
    </xf>
    <xf fontId="1" fillId="8" borderId="5" numFmtId="0" xfId="0" applyFont="1" applyFill="1" applyBorder="1" applyAlignment="1">
      <alignment horizontal="center" vertical="center"/>
    </xf>
    <xf fontId="2" fillId="9" borderId="1" numFmtId="0" xfId="0" applyFont="1" applyFill="1" applyBorder="1" applyAlignment="1">
      <alignment horizontal="center" vertical="center" wrapText="1"/>
    </xf>
    <xf fontId="2" fillId="9" borderId="6" numFmtId="0" xfId="0" applyFont="1" applyFill="1" applyBorder="1" applyAlignment="1">
      <alignment horizontal="center" vertical="center" wrapText="1"/>
    </xf>
    <xf fontId="2" fillId="9" borderId="7" numFmtId="0" xfId="0" applyFont="1" applyFill="1" applyBorder="1" applyAlignment="1">
      <alignment vertical="top" wrapText="1"/>
    </xf>
    <xf fontId="2" fillId="9" borderId="7" numFmtId="0" xfId="0" applyFont="1" applyFill="1" applyBorder="1" applyAlignment="1">
      <alignment horizontal="center" vertical="top" wrapText="1"/>
    </xf>
    <xf fontId="1" fillId="0" borderId="1" numFmtId="0" xfId="0" applyFont="1" applyBorder="1" applyAlignment="1">
      <alignment horizontal="center" vertical="center"/>
    </xf>
    <xf fontId="0" fillId="0" borderId="8" numFmtId="0" xfId="0" applyBorder="1"/>
    <xf fontId="0" fillId="0" borderId="9" numFmtId="0" xfId="0" applyBorder="1" applyAlignment="1">
      <alignment horizontal="center" vertical="center"/>
    </xf>
    <xf fontId="0" fillId="0" borderId="10" numFmtId="0" xfId="0" applyBorder="1"/>
    <xf fontId="0" fillId="0" borderId="0" numFmtId="0" xfId="0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9" numFmtId="0" xfId="0" applyBorder="1"/>
    <xf fontId="1" fillId="0" borderId="10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0" fillId="0" borderId="12" numFmtId="0" xfId="0" applyBorder="1" applyAlignment="1">
      <alignment horizontal="left"/>
    </xf>
    <xf fontId="0" fillId="0" borderId="13" numFmtId="0" xfId="0" applyBorder="1"/>
    <xf fontId="1" fillId="0" borderId="14" numFmtId="0" xfId="0" applyFont="1" applyBorder="1" applyAlignment="1">
      <alignment horizontal="center" vertical="center"/>
    </xf>
    <xf fontId="1" fillId="5" borderId="1" numFmtId="0" xfId="0" applyFont="1" applyFill="1" applyBorder="1" applyAlignment="1">
      <alignment horizontal="center" vertical="center"/>
    </xf>
    <xf fontId="1" fillId="6" borderId="1" numFmtId="0" xfId="0" applyFont="1" applyFill="1" applyBorder="1" applyAlignment="1">
      <alignment horizontal="center" vertical="center"/>
    </xf>
    <xf fontId="1" fillId="8" borderId="1" numFmtId="0" xfId="0" applyFont="1" applyFill="1" applyBorder="1" applyAlignment="1">
      <alignment horizontal="center" vertical="center"/>
    </xf>
    <xf fontId="1" fillId="7" borderId="1" numFmtId="0" xfId="0" applyFont="1" applyFill="1" applyBorder="1" applyAlignment="1">
      <alignment horizontal="center" vertical="center"/>
    </xf>
    <xf fontId="0" fillId="0" borderId="11" numFmtId="0" xfId="0" applyBorder="1"/>
    <xf fontId="0" fillId="0" borderId="0" numFmtId="0" xfId="0" applyAlignment="1">
      <alignment horizontal="left" vertical="center" wrapText="1"/>
    </xf>
    <xf fontId="0" fillId="0" borderId="10" numFmtId="0" xfId="0" applyBorder="1" applyAlignment="1">
      <alignment horizontal="left" vertical="center" wrapText="1"/>
    </xf>
    <xf fontId="1" fillId="0" borderId="1" numFmtId="0" xfId="0" applyFont="1" applyBorder="1" applyAlignment="1">
      <alignment horizontal="center"/>
    </xf>
    <xf fontId="1" fillId="0" borderId="8" numFmtId="0" xfId="0" applyFont="1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1" fillId="10" borderId="1" numFmtId="0" xfId="0" applyFont="1" applyFill="1" applyBorder="1" applyAlignment="1">
      <alignment horizontal="center" vertical="center"/>
    </xf>
    <xf fontId="0" fillId="0" borderId="15" numFmtId="0" xfId="0" applyBorder="1"/>
    <xf fontId="0" fillId="0" borderId="4" numFmtId="0" xfId="0" applyBorder="1" applyAlignment="1">
      <alignment horizontal="center" vertical="center"/>
    </xf>
    <xf fontId="2" fillId="0" borderId="15" numFmtId="0" xfId="0" applyFont="1" applyBorder="1" applyAlignment="1">
      <alignment horizontal="center" vertical="center" wrapText="1"/>
    </xf>
    <xf fontId="0" fillId="0" borderId="0" numFmtId="0" xfId="0" applyAlignment="1">
      <alignment wrapText="1"/>
    </xf>
    <xf fontId="2" fillId="9" borderId="15" numFmtId="0" xfId="0" applyFont="1" applyFill="1" applyBorder="1" applyAlignment="1">
      <alignment horizontal="center" vertical="center" wrapText="1"/>
    </xf>
    <xf fontId="0" fillId="0" borderId="16" numFmtId="0" xfId="0" applyBorder="1"/>
    <xf fontId="0" fillId="0" borderId="16" numFmtId="0" xfId="0" applyBorder="1" applyAlignment="1">
      <alignment horizontal="center" vertical="center"/>
    </xf>
    <xf fontId="0" fillId="0" borderId="8" numFmtId="0" xfId="0" applyBorder="1" applyAlignment="1">
      <alignment horizontal="left" vertical="center" wrapText="1"/>
    </xf>
    <xf fontId="0" fillId="0" borderId="17" numFmtId="0" xfId="0" applyBorder="1" applyAlignment="1">
      <alignment horizontal="left" vertical="center" wrapText="1"/>
    </xf>
    <xf fontId="1" fillId="0" borderId="18" numFmtId="0" xfId="0" applyFont="1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1" fillId="10" borderId="18" numFmtId="0" xfId="0" applyFont="1" applyFill="1" applyBorder="1" applyAlignment="1">
      <alignment horizontal="center" vertical="center"/>
    </xf>
    <xf fontId="0" fillId="0" borderId="17" numFmtId="0" xfId="0" applyBorder="1"/>
    <xf fontId="0" fillId="0" borderId="20" numFmtId="0" xfId="0" applyBorder="1"/>
    <xf fontId="0" fillId="0" borderId="20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10" borderId="18" numFmtId="0" xfId="0" applyFill="1" applyBorder="1" applyAlignment="1">
      <alignment horizontal="center" vertical="center"/>
    </xf>
    <xf fontId="0" fillId="0" borderId="21" numFmtId="0" xfId="0" applyBorder="1"/>
    <xf fontId="0" fillId="0" borderId="21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2.7109375"/>
    <col bestFit="1" min="2" max="2" width="14.57421875"/>
    <col bestFit="1" min="3" max="3" width="13.140625"/>
    <col bestFit="1" min="8" max="8" width="13.18359375"/>
    <col bestFit="1" min="18" max="18" width="15.00390625"/>
    <col bestFit="1" min="19" max="19" width="11.00390625"/>
    <col bestFit="1" min="20" max="20" width="12.7109375"/>
  </cols>
  <sheetData>
    <row r="1" ht="34.5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2"/>
      <c r="Q1" s="6" t="s">
        <v>3</v>
      </c>
      <c r="R1" s="6" t="s">
        <v>4</v>
      </c>
      <c r="S1" s="6" t="s">
        <v>5</v>
      </c>
      <c r="T1" s="7" t="s">
        <v>6</v>
      </c>
      <c r="U1" s="8" t="s">
        <v>7</v>
      </c>
      <c r="V1" s="8" t="s">
        <v>8</v>
      </c>
      <c r="W1" s="8" t="s">
        <v>9</v>
      </c>
      <c r="X1" s="8" t="s">
        <v>10</v>
      </c>
      <c r="Y1" s="8" t="s">
        <v>11</v>
      </c>
      <c r="Z1" s="8" t="s">
        <v>12</v>
      </c>
      <c r="AA1" s="8" t="s">
        <v>13</v>
      </c>
      <c r="AB1" s="8" t="s">
        <v>14</v>
      </c>
    </row>
    <row r="2" ht="34.5">
      <c r="A2" s="9">
        <v>1</v>
      </c>
      <c r="B2" s="10">
        <v>95</v>
      </c>
      <c r="C2" s="2"/>
      <c r="D2" s="11" t="s">
        <v>15</v>
      </c>
      <c r="E2" s="12"/>
      <c r="F2" s="13"/>
      <c r="G2" s="14" t="s">
        <v>16</v>
      </c>
      <c r="H2" s="15"/>
      <c r="I2" s="16"/>
      <c r="J2" s="17" t="s">
        <v>17</v>
      </c>
      <c r="K2" s="18"/>
      <c r="L2" s="19"/>
      <c r="M2" s="20" t="s">
        <v>18</v>
      </c>
      <c r="N2" s="21"/>
      <c r="O2" s="22"/>
      <c r="P2" s="2"/>
      <c r="Q2" s="23">
        <v>1</v>
      </c>
      <c r="R2" s="23" t="s">
        <v>19</v>
      </c>
      <c r="S2" s="23">
        <v>0.5</v>
      </c>
      <c r="T2" s="24">
        <v>6</v>
      </c>
      <c r="U2" s="25">
        <v>1</v>
      </c>
      <c r="V2" s="26" t="s">
        <v>20</v>
      </c>
      <c r="W2" s="26" t="s">
        <v>21</v>
      </c>
      <c r="X2" s="26" t="s">
        <v>22</v>
      </c>
      <c r="Y2" s="26" t="s">
        <v>23</v>
      </c>
      <c r="Z2" s="26" t="s">
        <v>24</v>
      </c>
      <c r="AA2" s="26" t="s">
        <v>25</v>
      </c>
      <c r="AB2" s="26">
        <v>9.5</v>
      </c>
    </row>
    <row r="3" ht="17.25" customHeight="1">
      <c r="A3" s="9">
        <v>2</v>
      </c>
      <c r="B3" s="10">
        <v>75</v>
      </c>
      <c r="C3" s="2"/>
      <c r="D3" s="27" t="s">
        <v>26</v>
      </c>
      <c r="E3" s="27" t="s">
        <v>27</v>
      </c>
      <c r="F3" s="27" t="s">
        <v>28</v>
      </c>
      <c r="G3" s="27" t="s">
        <v>29</v>
      </c>
      <c r="H3" s="27" t="s">
        <v>30</v>
      </c>
      <c r="I3" s="27" t="s">
        <v>31</v>
      </c>
      <c r="J3" s="27" t="s">
        <v>32</v>
      </c>
      <c r="K3" s="27" t="s">
        <v>33</v>
      </c>
      <c r="L3" s="27" t="s">
        <v>34</v>
      </c>
      <c r="M3" s="27" t="s">
        <v>35</v>
      </c>
      <c r="N3" s="27" t="s">
        <v>36</v>
      </c>
      <c r="O3" s="27" t="s">
        <v>37</v>
      </c>
      <c r="P3" s="2"/>
      <c r="Q3" s="23">
        <v>2</v>
      </c>
      <c r="R3" s="23" t="s">
        <v>22</v>
      </c>
      <c r="S3" s="23">
        <v>4</v>
      </c>
      <c r="T3" s="24">
        <v>48</v>
      </c>
      <c r="U3" s="25">
        <v>2</v>
      </c>
      <c r="V3" s="26" t="s">
        <v>38</v>
      </c>
      <c r="W3" s="26" t="s">
        <v>21</v>
      </c>
      <c r="X3" s="26" t="s">
        <v>39</v>
      </c>
      <c r="Y3" s="26" t="s">
        <v>23</v>
      </c>
      <c r="Z3" s="26" t="s">
        <v>40</v>
      </c>
      <c r="AA3" s="26" t="s">
        <v>25</v>
      </c>
      <c r="AB3" s="26">
        <v>7.5</v>
      </c>
    </row>
    <row r="4" ht="34.5">
      <c r="A4" s="9">
        <v>3</v>
      </c>
      <c r="B4" s="10">
        <v>50</v>
      </c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23">
        <v>3</v>
      </c>
      <c r="R4" s="23" t="s">
        <v>24</v>
      </c>
      <c r="S4" s="23">
        <v>2</v>
      </c>
      <c r="T4" s="24">
        <v>24</v>
      </c>
      <c r="U4" s="25">
        <v>3</v>
      </c>
      <c r="V4" s="26" t="s">
        <v>41</v>
      </c>
      <c r="W4" s="26" t="s">
        <v>42</v>
      </c>
      <c r="X4" s="26" t="s">
        <v>43</v>
      </c>
      <c r="Y4" s="26" t="s">
        <v>44</v>
      </c>
      <c r="Z4" s="26" t="s">
        <v>40</v>
      </c>
      <c r="AA4" s="26" t="s">
        <v>45</v>
      </c>
      <c r="AB4" s="26">
        <v>5</v>
      </c>
    </row>
    <row r="5" ht="17.25" customHeight="1">
      <c r="A5" s="9">
        <v>4</v>
      </c>
      <c r="B5" s="10">
        <v>30</v>
      </c>
      <c r="C5" s="28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0"/>
      <c r="Q5" s="23">
        <v>4</v>
      </c>
      <c r="R5" s="23" t="s">
        <v>46</v>
      </c>
      <c r="S5" s="23">
        <v>0.5</v>
      </c>
      <c r="T5" s="24">
        <v>6</v>
      </c>
      <c r="U5" s="25">
        <v>4</v>
      </c>
      <c r="V5" s="26" t="s">
        <v>47</v>
      </c>
      <c r="W5" s="26" t="s">
        <v>44</v>
      </c>
      <c r="X5" s="26" t="s">
        <v>48</v>
      </c>
      <c r="Y5" s="26" t="s">
        <v>44</v>
      </c>
      <c r="Z5" s="26" t="s">
        <v>40</v>
      </c>
      <c r="AA5" s="26" t="s">
        <v>49</v>
      </c>
      <c r="AB5" s="26">
        <v>3</v>
      </c>
    </row>
    <row r="6" ht="17.25" customHeight="1">
      <c r="A6" s="9">
        <v>5</v>
      </c>
      <c r="B6" s="10">
        <v>30</v>
      </c>
      <c r="C6" s="28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0"/>
      <c r="Q6" s="23">
        <v>5</v>
      </c>
      <c r="R6" s="23" t="s">
        <v>40</v>
      </c>
      <c r="S6" s="23">
        <v>1</v>
      </c>
      <c r="T6" s="24">
        <v>12</v>
      </c>
      <c r="U6" s="25">
        <v>5</v>
      </c>
      <c r="V6" s="26" t="s">
        <v>50</v>
      </c>
      <c r="W6" s="26" t="s">
        <v>19</v>
      </c>
      <c r="X6" s="25" t="s">
        <v>51</v>
      </c>
      <c r="Y6" s="26" t="s">
        <v>44</v>
      </c>
      <c r="Z6" s="26" t="s">
        <v>40</v>
      </c>
      <c r="AA6" s="26" t="s">
        <v>49</v>
      </c>
      <c r="AB6" s="26">
        <v>3</v>
      </c>
    </row>
    <row r="7" ht="17.25" customHeight="1">
      <c r="A7" s="9">
        <v>6</v>
      </c>
      <c r="B7" s="10">
        <v>20</v>
      </c>
      <c r="C7" s="28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0"/>
      <c r="Q7" s="23">
        <v>6</v>
      </c>
      <c r="R7" s="23" t="s">
        <v>42</v>
      </c>
      <c r="S7" s="23">
        <v>0.5</v>
      </c>
      <c r="T7" s="24">
        <v>6</v>
      </c>
      <c r="U7" s="25">
        <v>6</v>
      </c>
      <c r="V7" s="26" t="s">
        <v>52</v>
      </c>
      <c r="W7" s="26" t="s">
        <v>19</v>
      </c>
      <c r="X7" s="25" t="s">
        <v>53</v>
      </c>
      <c r="Y7" s="26" t="s">
        <v>44</v>
      </c>
      <c r="Z7" s="26" t="s">
        <v>54</v>
      </c>
      <c r="AA7" s="26" t="s">
        <v>46</v>
      </c>
      <c r="AB7" s="26">
        <v>2</v>
      </c>
    </row>
    <row r="8" ht="17.25" customHeight="1">
      <c r="A8" s="33"/>
      <c r="B8" s="33"/>
      <c r="C8" s="34"/>
      <c r="D8" s="35" t="s">
        <v>55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2"/>
      <c r="Q8" s="23">
        <v>7</v>
      </c>
      <c r="R8" s="23" t="s">
        <v>49</v>
      </c>
      <c r="S8" s="23">
        <v>1</v>
      </c>
      <c r="T8" s="23">
        <v>12</v>
      </c>
      <c r="U8" s="38"/>
      <c r="V8" s="39"/>
      <c r="W8" s="39"/>
      <c r="X8" s="39"/>
      <c r="Y8" s="39"/>
      <c r="Z8" s="39"/>
      <c r="AA8" s="39"/>
      <c r="AB8" s="39"/>
    </row>
    <row r="9" ht="17.25" customHeight="1">
      <c r="C9" s="40"/>
      <c r="D9" s="35" t="s">
        <v>56</v>
      </c>
      <c r="E9" s="36"/>
      <c r="F9" s="36"/>
      <c r="G9" s="37"/>
      <c r="H9" s="35" t="s">
        <v>57</v>
      </c>
      <c r="I9" s="37"/>
      <c r="J9" s="35" t="s">
        <v>58</v>
      </c>
      <c r="K9" s="36"/>
      <c r="L9" s="36"/>
      <c r="M9" s="37"/>
      <c r="N9" s="35" t="s">
        <v>59</v>
      </c>
      <c r="O9" s="37"/>
      <c r="P9" s="2"/>
      <c r="Q9" s="23">
        <v>8</v>
      </c>
      <c r="R9" s="23" t="s">
        <v>43</v>
      </c>
      <c r="S9" s="23">
        <v>2</v>
      </c>
      <c r="T9" s="23">
        <v>24</v>
      </c>
      <c r="U9" s="28"/>
    </row>
    <row r="10" ht="17.25" customHeight="1">
      <c r="B10" s="30"/>
      <c r="C10" s="27" t="s">
        <v>60</v>
      </c>
      <c r="D10" s="41" t="s">
        <v>27</v>
      </c>
      <c r="E10" s="41" t="s">
        <v>28</v>
      </c>
      <c r="F10" s="41" t="s">
        <v>26</v>
      </c>
      <c r="G10" s="42" t="s">
        <v>29</v>
      </c>
      <c r="H10" s="42" t="s">
        <v>30</v>
      </c>
      <c r="I10" s="43" t="s">
        <v>37</v>
      </c>
      <c r="J10" s="42" t="s">
        <v>31</v>
      </c>
      <c r="K10" s="44" t="s">
        <v>32</v>
      </c>
      <c r="L10" s="43" t="s">
        <v>35</v>
      </c>
      <c r="M10" s="43" t="s">
        <v>36</v>
      </c>
      <c r="N10" s="44" t="s">
        <v>33</v>
      </c>
      <c r="O10" s="44" t="s">
        <v>34</v>
      </c>
      <c r="P10" s="2"/>
      <c r="Q10" s="23">
        <v>9</v>
      </c>
      <c r="R10" s="23" t="s">
        <v>39</v>
      </c>
      <c r="S10" s="23">
        <v>3</v>
      </c>
      <c r="T10" s="23">
        <v>36</v>
      </c>
      <c r="U10" s="28"/>
    </row>
    <row r="11" ht="17.25" customHeight="1">
      <c r="B11" s="30"/>
      <c r="C11" s="27">
        <v>1</v>
      </c>
      <c r="D11" s="27">
        <f>T10+T6+2*2</f>
        <v>52</v>
      </c>
      <c r="E11" s="27"/>
      <c r="F11" s="27"/>
      <c r="G11" s="27"/>
      <c r="H11" s="27">
        <f>T7+T9+T6+T15+2*4</f>
        <v>68</v>
      </c>
      <c r="I11" s="27"/>
      <c r="J11" s="35">
        <f>T12+T6+T8+2*3</f>
        <v>42</v>
      </c>
      <c r="K11" s="36"/>
      <c r="L11" s="36"/>
      <c r="M11" s="37"/>
      <c r="N11" s="35">
        <f>T2+T13+T6+T8+2*4</f>
        <v>44</v>
      </c>
      <c r="O11" s="37"/>
      <c r="P11" s="2"/>
      <c r="Q11" s="23">
        <v>10</v>
      </c>
      <c r="R11" s="23" t="s">
        <v>23</v>
      </c>
      <c r="S11" s="23">
        <v>0.5</v>
      </c>
      <c r="T11" s="23">
        <v>6</v>
      </c>
      <c r="U11" s="28"/>
    </row>
    <row r="12" ht="17.25" customHeight="1">
      <c r="B12" s="30"/>
      <c r="C12" s="27">
        <v>2</v>
      </c>
      <c r="D12" s="27">
        <v>0</v>
      </c>
      <c r="E12" s="27"/>
      <c r="F12" s="27"/>
      <c r="G12" s="27"/>
      <c r="H12" s="27">
        <f>T7+T9+T15+2*3</f>
        <v>54</v>
      </c>
      <c r="I12" s="27"/>
      <c r="J12" s="35">
        <f>T12+T8+2*2</f>
        <v>28</v>
      </c>
      <c r="K12" s="36"/>
      <c r="L12" s="36"/>
      <c r="M12" s="37"/>
      <c r="N12" s="35">
        <f>T2+T13+T8+2*3</f>
        <v>30</v>
      </c>
      <c r="O12" s="37"/>
      <c r="P12" s="2"/>
      <c r="Q12" s="23">
        <v>11</v>
      </c>
      <c r="R12" s="23" t="s">
        <v>48</v>
      </c>
      <c r="S12" s="23">
        <v>1</v>
      </c>
      <c r="T12" s="23">
        <v>12</v>
      </c>
      <c r="U12" s="28"/>
    </row>
    <row r="13" ht="17.25" customHeight="1">
      <c r="B13" s="30"/>
      <c r="C13" s="27">
        <v>3</v>
      </c>
      <c r="D13" s="27">
        <f>T17+T10+T11+T16+2*4</f>
        <v>86</v>
      </c>
      <c r="E13" s="27"/>
      <c r="F13" s="27"/>
      <c r="G13" s="27"/>
      <c r="H13" s="27">
        <v>0</v>
      </c>
      <c r="I13" s="27"/>
      <c r="J13" s="35">
        <f>T12+T8+2*2</f>
        <v>28</v>
      </c>
      <c r="K13" s="36"/>
      <c r="L13" s="36"/>
      <c r="M13" s="37"/>
      <c r="N13" s="35">
        <f>T2+T13+T8+2*3</f>
        <v>30</v>
      </c>
      <c r="O13" s="37"/>
      <c r="P13" s="2"/>
      <c r="Q13" s="23">
        <v>12</v>
      </c>
      <c r="R13" s="23" t="s">
        <v>51</v>
      </c>
      <c r="S13" s="23">
        <v>0.5</v>
      </c>
      <c r="T13" s="23">
        <v>6</v>
      </c>
      <c r="U13" s="28"/>
    </row>
    <row r="14" ht="17.25" customHeight="1">
      <c r="B14" s="30"/>
      <c r="C14" s="27">
        <v>4</v>
      </c>
      <c r="D14" s="27">
        <f>T17+T10+T11+T16+2*4</f>
        <v>86</v>
      </c>
      <c r="E14" s="27"/>
      <c r="F14" s="27"/>
      <c r="G14" s="27"/>
      <c r="H14" s="27">
        <f>T7+T9+T15+2*3</f>
        <v>54</v>
      </c>
      <c r="I14" s="27"/>
      <c r="J14" s="35">
        <v>0</v>
      </c>
      <c r="K14" s="36"/>
      <c r="L14" s="36"/>
      <c r="M14" s="37"/>
      <c r="N14" s="35">
        <f>T2+T13+2*2</f>
        <v>16</v>
      </c>
      <c r="O14" s="37"/>
      <c r="P14" s="2"/>
      <c r="Q14" s="23">
        <v>13</v>
      </c>
      <c r="R14" s="23" t="s">
        <v>53</v>
      </c>
      <c r="S14" s="23">
        <v>0.5</v>
      </c>
      <c r="T14" s="23">
        <v>6</v>
      </c>
      <c r="U14" s="28"/>
    </row>
    <row r="15" ht="17.25" customHeight="1">
      <c r="B15" s="30"/>
      <c r="C15" s="27">
        <v>5</v>
      </c>
      <c r="D15" s="27">
        <f>T17+T10+T11+T16+2*4</f>
        <v>86</v>
      </c>
      <c r="E15" s="27"/>
      <c r="F15" s="27"/>
      <c r="G15" s="27"/>
      <c r="H15" s="27">
        <f>T7+T9+T15+2*3</f>
        <v>54</v>
      </c>
      <c r="I15" s="27"/>
      <c r="J15" s="35">
        <f>T12+2</f>
        <v>14</v>
      </c>
      <c r="K15" s="36"/>
      <c r="L15" s="36"/>
      <c r="M15" s="37"/>
      <c r="N15" s="35">
        <v>0</v>
      </c>
      <c r="O15" s="37"/>
      <c r="P15" s="2"/>
      <c r="Q15" s="23">
        <v>14</v>
      </c>
      <c r="R15" s="23" t="s">
        <v>45</v>
      </c>
      <c r="S15" s="23">
        <v>1.5</v>
      </c>
      <c r="T15" s="23">
        <v>18</v>
      </c>
      <c r="U15" s="28"/>
    </row>
    <row r="16" ht="17.25" customHeight="1">
      <c r="B16" s="30"/>
      <c r="C16" s="27">
        <v>6</v>
      </c>
      <c r="D16" s="27">
        <f>T17+T10+T11+T6+T16+2*5</f>
        <v>100</v>
      </c>
      <c r="E16" s="27"/>
      <c r="F16" s="27"/>
      <c r="G16" s="27"/>
      <c r="H16" s="27">
        <f>T7+T9+T6+T15+2*4</f>
        <v>68</v>
      </c>
      <c r="I16" s="27"/>
      <c r="J16" s="35">
        <f>T12+T6+T8+2*3</f>
        <v>42</v>
      </c>
      <c r="K16" s="36"/>
      <c r="L16" s="36"/>
      <c r="M16" s="37"/>
      <c r="N16" s="35">
        <f>T13+T6+T8+2*3</f>
        <v>36</v>
      </c>
      <c r="O16" s="37"/>
      <c r="P16" s="2"/>
      <c r="Q16" s="23">
        <v>15</v>
      </c>
      <c r="R16" s="23" t="s">
        <v>25</v>
      </c>
      <c r="S16" s="23">
        <v>2</v>
      </c>
      <c r="T16" s="23">
        <v>24</v>
      </c>
      <c r="U16" s="28"/>
    </row>
    <row r="17" ht="17.25" customHeight="1">
      <c r="C17" s="3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23">
        <v>16</v>
      </c>
      <c r="R17" s="23" t="s">
        <v>21</v>
      </c>
      <c r="S17" s="23">
        <v>1</v>
      </c>
      <c r="T17" s="23">
        <v>12</v>
      </c>
      <c r="U17" s="28"/>
    </row>
    <row r="18" ht="17.25" customHeight="1">
      <c r="C18" s="45"/>
      <c r="D18" s="32"/>
      <c r="E18" s="31"/>
      <c r="F18" s="31"/>
      <c r="G18" s="32"/>
      <c r="H18" s="32"/>
      <c r="I18" s="32"/>
      <c r="J18" s="32"/>
      <c r="K18" s="31"/>
      <c r="L18" s="31"/>
      <c r="M18" s="31"/>
      <c r="N18" s="31"/>
      <c r="O18" s="31"/>
      <c r="P18" s="30"/>
      <c r="Q18" s="23">
        <v>17</v>
      </c>
      <c r="R18" s="23" t="s">
        <v>54</v>
      </c>
      <c r="S18" s="23">
        <v>0.5</v>
      </c>
      <c r="T18" s="23">
        <v>6</v>
      </c>
      <c r="U18" s="28"/>
    </row>
    <row r="19" ht="17.25" customHeight="1">
      <c r="A19" s="46" t="s">
        <v>61</v>
      </c>
      <c r="B19" s="47"/>
      <c r="C19" s="48" t="s">
        <v>60</v>
      </c>
      <c r="D19" s="27" t="s">
        <v>62</v>
      </c>
      <c r="E19" s="49"/>
      <c r="F19" s="34"/>
      <c r="G19" s="35" t="s">
        <v>63</v>
      </c>
      <c r="H19" s="36"/>
      <c r="I19" s="36"/>
      <c r="J19" s="37"/>
      <c r="K19" s="50"/>
      <c r="L19" s="31"/>
      <c r="M19" s="31"/>
      <c r="N19" s="31"/>
      <c r="O19" s="31"/>
      <c r="Q19" s="33"/>
      <c r="R19" s="33"/>
      <c r="S19" s="33"/>
      <c r="T19" s="33"/>
    </row>
    <row r="20" ht="17.25" customHeight="1">
      <c r="A20" s="46"/>
      <c r="B20" s="47"/>
      <c r="C20" s="48">
        <v>1</v>
      </c>
      <c r="D20" s="51">
        <f t="shared" ref="D20:D25" si="0">(B2*12+(G20+I20)*4+(H20+J20)*2)/12</f>
        <v>145</v>
      </c>
      <c r="E20" s="49"/>
      <c r="F20" s="34"/>
      <c r="G20" s="27">
        <f t="shared" ref="G20:G25" si="1">SUM(D11:G11)</f>
        <v>52</v>
      </c>
      <c r="H20" s="27">
        <f t="shared" ref="H20:H25" si="2">SUM(H11:I11)</f>
        <v>68</v>
      </c>
      <c r="I20" s="27">
        <f t="shared" ref="I20:I25" si="3">SUM(J11:M11)</f>
        <v>42</v>
      </c>
      <c r="J20" s="27">
        <f t="shared" ref="J20:J25" si="4">SUM(N11:O11)</f>
        <v>44</v>
      </c>
      <c r="K20" s="50"/>
      <c r="L20" s="31"/>
      <c r="M20" s="31"/>
      <c r="N20" s="31"/>
      <c r="O20" s="31"/>
    </row>
    <row r="21" ht="17.25" customHeight="1">
      <c r="A21" s="46"/>
      <c r="B21" s="47"/>
      <c r="C21" s="48">
        <v>2</v>
      </c>
      <c r="D21" s="51">
        <f t="shared" si="0"/>
        <v>98.333333333333329</v>
      </c>
      <c r="E21" s="49"/>
      <c r="F21" s="34"/>
      <c r="G21" s="27">
        <f t="shared" si="1"/>
        <v>0</v>
      </c>
      <c r="H21" s="27">
        <f t="shared" si="2"/>
        <v>54</v>
      </c>
      <c r="I21" s="27">
        <f t="shared" si="3"/>
        <v>28</v>
      </c>
      <c r="J21" s="27">
        <f t="shared" si="4"/>
        <v>30</v>
      </c>
      <c r="K21" s="50"/>
      <c r="L21" s="31"/>
      <c r="M21" s="31"/>
      <c r="N21" s="31"/>
      <c r="O21" s="31"/>
    </row>
    <row r="22" ht="17.25" customHeight="1">
      <c r="B22" s="30"/>
      <c r="C22" s="48">
        <v>3</v>
      </c>
      <c r="D22" s="51">
        <f t="shared" si="0"/>
        <v>93</v>
      </c>
      <c r="E22" s="49"/>
      <c r="F22" s="34"/>
      <c r="G22" s="27">
        <f t="shared" si="1"/>
        <v>86</v>
      </c>
      <c r="H22" s="27">
        <f t="shared" si="2"/>
        <v>0</v>
      </c>
      <c r="I22" s="27">
        <f t="shared" si="3"/>
        <v>28</v>
      </c>
      <c r="J22" s="27">
        <f t="shared" si="4"/>
        <v>30</v>
      </c>
      <c r="K22" s="50"/>
      <c r="L22" s="31"/>
      <c r="M22" s="31"/>
      <c r="N22" s="31"/>
      <c r="O22" s="31"/>
    </row>
    <row r="23" ht="17.25" customHeight="1">
      <c r="B23" s="30"/>
      <c r="C23" s="48">
        <v>4</v>
      </c>
      <c r="D23" s="52">
        <f t="shared" si="0"/>
        <v>70.333333333333329</v>
      </c>
      <c r="E23" s="49"/>
      <c r="F23" s="34"/>
      <c r="G23" s="27">
        <f t="shared" si="1"/>
        <v>86</v>
      </c>
      <c r="H23" s="27">
        <f t="shared" si="2"/>
        <v>54</v>
      </c>
      <c r="I23" s="27">
        <f t="shared" si="3"/>
        <v>0</v>
      </c>
      <c r="J23" s="27">
        <f t="shared" si="4"/>
        <v>16</v>
      </c>
      <c r="K23" s="50"/>
      <c r="L23" s="31"/>
      <c r="M23" s="31"/>
      <c r="N23" s="31"/>
      <c r="O23" s="31"/>
    </row>
    <row r="24" ht="17.25" customHeight="1">
      <c r="B24" s="30"/>
      <c r="C24" s="48">
        <v>5</v>
      </c>
      <c r="D24" s="51">
        <f t="shared" si="0"/>
        <v>72.333333333333329</v>
      </c>
      <c r="E24" s="49"/>
      <c r="F24" s="34"/>
      <c r="G24" s="27">
        <f t="shared" si="1"/>
        <v>86</v>
      </c>
      <c r="H24" s="27">
        <f t="shared" si="2"/>
        <v>54</v>
      </c>
      <c r="I24" s="27">
        <f t="shared" si="3"/>
        <v>14</v>
      </c>
      <c r="J24" s="27">
        <f t="shared" si="4"/>
        <v>0</v>
      </c>
      <c r="K24" s="50"/>
      <c r="L24" s="31"/>
      <c r="M24" s="31"/>
      <c r="N24" s="31"/>
      <c r="O24" s="31"/>
    </row>
    <row r="25" ht="17.25" customHeight="1">
      <c r="B25" s="30"/>
      <c r="C25" s="48">
        <v>6</v>
      </c>
      <c r="D25" s="51">
        <f t="shared" si="0"/>
        <v>84.666666666666671</v>
      </c>
      <c r="E25" s="49"/>
      <c r="F25" s="34"/>
      <c r="G25" s="27">
        <f t="shared" si="1"/>
        <v>100</v>
      </c>
      <c r="H25" s="27">
        <f t="shared" si="2"/>
        <v>68</v>
      </c>
      <c r="I25" s="27">
        <f t="shared" si="3"/>
        <v>42</v>
      </c>
      <c r="J25" s="27">
        <f t="shared" si="4"/>
        <v>36</v>
      </c>
      <c r="K25" s="50"/>
      <c r="L25" s="31"/>
      <c r="M25" s="31"/>
      <c r="N25" s="31"/>
      <c r="O25" s="31"/>
      <c r="Q25" s="53"/>
      <c r="R25" s="53"/>
      <c r="S25" s="53"/>
      <c r="T25" s="53"/>
    </row>
    <row r="26" ht="34.5">
      <c r="C26" s="33"/>
      <c r="D26" s="54"/>
      <c r="E26" s="32"/>
      <c r="F26" s="32"/>
      <c r="G26" s="54"/>
      <c r="H26" s="29"/>
      <c r="I26" s="29"/>
      <c r="J26" s="29"/>
      <c r="K26" s="31"/>
      <c r="L26" s="31"/>
      <c r="M26" s="31"/>
      <c r="N26" s="31"/>
      <c r="O26" s="31"/>
      <c r="Q26" s="55"/>
      <c r="R26" s="55"/>
      <c r="S26" s="55"/>
      <c r="T26" s="55"/>
    </row>
    <row r="27" ht="17.25" customHeight="1">
      <c r="A27" s="56"/>
      <c r="B27" s="56"/>
      <c r="C27" s="40"/>
      <c r="D27" s="35" t="s">
        <v>62</v>
      </c>
      <c r="E27" s="36"/>
      <c r="F27" s="36"/>
      <c r="G27" s="37"/>
      <c r="H27" s="50"/>
      <c r="I27" s="31"/>
      <c r="J27" s="31"/>
      <c r="K27" s="31"/>
      <c r="L27" s="31"/>
      <c r="M27" s="31"/>
      <c r="N27" s="31"/>
      <c r="O27" s="31"/>
      <c r="Q27" s="57"/>
      <c r="R27" s="57"/>
      <c r="S27" s="57"/>
      <c r="T27" s="57"/>
    </row>
    <row r="28" ht="17.25" customHeight="1">
      <c r="A28" s="46" t="s">
        <v>64</v>
      </c>
      <c r="B28" s="47"/>
      <c r="C28" s="27" t="s">
        <v>60</v>
      </c>
      <c r="D28" s="41" t="s">
        <v>15</v>
      </c>
      <c r="E28" s="42" t="s">
        <v>16</v>
      </c>
      <c r="F28" s="44" t="s">
        <v>17</v>
      </c>
      <c r="G28" s="43" t="s">
        <v>18</v>
      </c>
      <c r="H28" s="50"/>
      <c r="I28" s="31"/>
      <c r="J28" s="31"/>
      <c r="K28" s="31"/>
      <c r="L28" s="31"/>
      <c r="M28" s="31"/>
      <c r="N28" s="31"/>
      <c r="O28" s="31"/>
      <c r="Q28" s="57"/>
      <c r="R28" s="57"/>
      <c r="S28" s="57"/>
      <c r="T28" s="57"/>
    </row>
    <row r="29" ht="17.25" customHeight="1">
      <c r="A29" s="46"/>
      <c r="B29" s="47"/>
      <c r="C29" s="27">
        <v>1</v>
      </c>
      <c r="D29" s="51">
        <f t="shared" ref="D29:D34" si="5">(B2*3+G20*3)/3</f>
        <v>147</v>
      </c>
      <c r="E29" s="51">
        <f t="shared" ref="E29:E34" si="6">(B2*3+G20+H20+I20)/3</f>
        <v>149</v>
      </c>
      <c r="F29" s="51">
        <f t="shared" ref="F29:F34" si="7">(B2*3+I20+J20*2)/3</f>
        <v>138.33333333333334</v>
      </c>
      <c r="G29" s="51">
        <f t="shared" ref="G29:G34" si="8">(B2*3+H20+I20*2)/3</f>
        <v>145.66666666666666</v>
      </c>
      <c r="H29" s="50"/>
      <c r="I29" s="31"/>
      <c r="J29" s="31"/>
      <c r="K29" s="31"/>
      <c r="L29" s="31"/>
      <c r="M29" s="31"/>
      <c r="N29" s="31"/>
      <c r="O29" s="31"/>
      <c r="Q29" s="57"/>
      <c r="R29" s="57"/>
      <c r="S29" s="57"/>
      <c r="T29" s="57"/>
    </row>
    <row r="30" ht="17.25" customHeight="1">
      <c r="A30" s="46"/>
      <c r="B30" s="47"/>
      <c r="C30" s="27">
        <v>2</v>
      </c>
      <c r="D30" s="52">
        <f t="shared" si="5"/>
        <v>75</v>
      </c>
      <c r="E30" s="51">
        <f t="shared" si="6"/>
        <v>102.33333333333333</v>
      </c>
      <c r="F30" s="51">
        <f t="shared" si="7"/>
        <v>104.33333333333333</v>
      </c>
      <c r="G30" s="51">
        <f t="shared" si="8"/>
        <v>111.66666666666667</v>
      </c>
      <c r="H30" s="50"/>
      <c r="I30" s="31"/>
      <c r="J30" s="31"/>
      <c r="K30" s="31"/>
      <c r="L30" s="31"/>
      <c r="M30" s="31"/>
      <c r="N30" s="31"/>
      <c r="O30" s="31"/>
      <c r="Q30" s="57"/>
      <c r="R30" s="57"/>
      <c r="S30" s="57"/>
      <c r="T30" s="57"/>
    </row>
    <row r="31" ht="17.25" customHeight="1">
      <c r="A31" s="46"/>
      <c r="B31" s="47"/>
      <c r="C31" s="27">
        <v>3</v>
      </c>
      <c r="D31" s="51">
        <f t="shared" si="5"/>
        <v>136</v>
      </c>
      <c r="E31" s="51">
        <f t="shared" si="6"/>
        <v>88</v>
      </c>
      <c r="F31" s="51">
        <f t="shared" si="7"/>
        <v>79.333333333333329</v>
      </c>
      <c r="G31" s="51">
        <f t="shared" si="8"/>
        <v>68.666666666666671</v>
      </c>
      <c r="H31" s="50"/>
      <c r="I31" s="31"/>
      <c r="J31" s="31"/>
      <c r="K31" s="31"/>
      <c r="L31" s="31"/>
      <c r="M31" s="31"/>
      <c r="N31" s="31"/>
      <c r="O31" s="31"/>
      <c r="Q31" s="57"/>
      <c r="R31" s="57"/>
      <c r="S31" s="57"/>
      <c r="T31" s="57"/>
    </row>
    <row r="32" ht="17.25" customHeight="1">
      <c r="A32" s="46"/>
      <c r="B32" s="47"/>
      <c r="C32" s="27">
        <v>4</v>
      </c>
      <c r="D32" s="51">
        <f t="shared" si="5"/>
        <v>116</v>
      </c>
      <c r="E32" s="52">
        <f t="shared" si="6"/>
        <v>76.666666666666671</v>
      </c>
      <c r="F32" s="51">
        <f t="shared" si="7"/>
        <v>40.666666666666664</v>
      </c>
      <c r="G32" s="52">
        <f t="shared" si="8"/>
        <v>48</v>
      </c>
      <c r="H32" s="50"/>
      <c r="I32" s="31"/>
      <c r="J32" s="31"/>
      <c r="K32" s="31"/>
      <c r="L32" s="31"/>
      <c r="M32" s="31"/>
      <c r="N32" s="31"/>
      <c r="O32" s="31"/>
      <c r="Q32" s="57"/>
      <c r="R32" s="57"/>
      <c r="S32" s="57"/>
      <c r="T32" s="57"/>
    </row>
    <row r="33" ht="17.25" customHeight="1">
      <c r="A33" s="46"/>
      <c r="B33" s="47"/>
      <c r="C33" s="27">
        <v>5</v>
      </c>
      <c r="D33" s="51">
        <f t="shared" si="5"/>
        <v>116</v>
      </c>
      <c r="E33" s="51">
        <f t="shared" si="6"/>
        <v>81.333333333333329</v>
      </c>
      <c r="F33" s="52">
        <f t="shared" si="7"/>
        <v>34.666666666666664</v>
      </c>
      <c r="G33" s="51">
        <f t="shared" si="8"/>
        <v>57.333333333333336</v>
      </c>
      <c r="H33" s="50"/>
      <c r="I33" s="31"/>
      <c r="J33" s="31"/>
      <c r="K33" s="31"/>
      <c r="L33" s="31"/>
      <c r="M33" s="31"/>
      <c r="N33" s="31"/>
      <c r="O33" s="31"/>
      <c r="Q33" s="57"/>
      <c r="R33" s="57"/>
      <c r="S33" s="57"/>
      <c r="T33" s="57"/>
    </row>
    <row r="34" ht="17.25">
      <c r="B34" s="30"/>
      <c r="C34" s="27">
        <v>6</v>
      </c>
      <c r="D34" s="51">
        <f t="shared" si="5"/>
        <v>120</v>
      </c>
      <c r="E34" s="51">
        <f t="shared" si="6"/>
        <v>90</v>
      </c>
      <c r="F34" s="51">
        <f t="shared" si="7"/>
        <v>58</v>
      </c>
      <c r="G34" s="51">
        <f t="shared" si="8"/>
        <v>70.666666666666671</v>
      </c>
      <c r="H34" s="50"/>
      <c r="I34" s="31"/>
      <c r="J34" s="31"/>
      <c r="K34" s="31"/>
      <c r="L34" s="31"/>
      <c r="M34" s="31"/>
      <c r="N34" s="31"/>
      <c r="O34" s="31"/>
      <c r="Q34" s="57"/>
      <c r="R34" s="57"/>
      <c r="S34" s="57"/>
      <c r="T34" s="57"/>
    </row>
    <row r="35" ht="17.25">
      <c r="C35" s="58"/>
      <c r="D35" s="59"/>
      <c r="E35" s="29"/>
      <c r="F35" s="29"/>
      <c r="G35" s="29"/>
      <c r="H35" s="31"/>
      <c r="I35" s="31"/>
      <c r="J35" s="31"/>
      <c r="K35" s="31"/>
      <c r="L35" s="31"/>
      <c r="M35" s="31"/>
      <c r="N35" s="31"/>
      <c r="O35" s="31"/>
      <c r="Q35" s="57"/>
      <c r="R35" s="57"/>
      <c r="S35" s="57"/>
      <c r="T35" s="57"/>
    </row>
    <row r="36" ht="17.25">
      <c r="A36" s="60" t="s">
        <v>65</v>
      </c>
      <c r="B36" s="61"/>
      <c r="C36" s="62" t="s">
        <v>60</v>
      </c>
      <c r="D36" s="62" t="s">
        <v>62</v>
      </c>
      <c r="E36" s="63"/>
      <c r="F36" s="31"/>
      <c r="G36" s="31"/>
      <c r="H36" s="31"/>
      <c r="I36" s="31"/>
      <c r="J36" s="31"/>
      <c r="K36" s="31"/>
      <c r="L36" s="31"/>
      <c r="M36" s="31"/>
      <c r="N36" s="31"/>
      <c r="O36" s="31"/>
      <c r="Q36" s="57"/>
      <c r="R36" s="57"/>
      <c r="S36" s="57"/>
      <c r="T36" s="57"/>
    </row>
    <row r="37" ht="17.25">
      <c r="A37" s="60"/>
      <c r="B37" s="61"/>
      <c r="C37" s="62">
        <v>1</v>
      </c>
      <c r="D37" s="64">
        <f t="shared" ref="D37:D42" si="9">(B2*18+G20*9+(G20+H20*2+I20*4+J20*2))/18</f>
        <v>145.66666666666666</v>
      </c>
      <c r="E37" s="63"/>
      <c r="F37" s="31"/>
      <c r="G37" s="31"/>
      <c r="H37" s="31"/>
      <c r="I37" s="31"/>
      <c r="J37" s="31"/>
      <c r="K37" s="31"/>
      <c r="L37" s="31"/>
      <c r="M37" s="31"/>
      <c r="N37" s="31"/>
      <c r="O37" s="31"/>
      <c r="Q37" s="57"/>
      <c r="R37" s="57"/>
      <c r="S37" s="57"/>
      <c r="T37" s="57"/>
    </row>
    <row r="38" ht="17.25">
      <c r="A38" s="60"/>
      <c r="B38" s="61"/>
      <c r="C38" s="62">
        <v>2</v>
      </c>
      <c r="D38" s="64">
        <f t="shared" si="9"/>
        <v>90.555555555555557</v>
      </c>
      <c r="E38" s="63"/>
      <c r="F38" s="31"/>
      <c r="G38" s="31"/>
      <c r="H38" s="31"/>
      <c r="I38" s="31"/>
      <c r="J38" s="31"/>
      <c r="K38" s="31"/>
      <c r="L38" s="31"/>
      <c r="M38" s="31"/>
      <c r="N38" s="31"/>
      <c r="O38" s="31"/>
      <c r="Q38" s="57"/>
      <c r="R38" s="57"/>
      <c r="S38" s="57"/>
      <c r="T38" s="57"/>
    </row>
    <row r="39" ht="17.25">
      <c r="A39" s="60"/>
      <c r="B39" s="61"/>
      <c r="C39" s="62">
        <v>3</v>
      </c>
      <c r="D39" s="64">
        <f t="shared" si="9"/>
        <v>107.33333333333333</v>
      </c>
      <c r="E39" s="63"/>
      <c r="F39" s="31"/>
      <c r="G39" s="31"/>
      <c r="H39" s="31"/>
      <c r="I39" s="31"/>
      <c r="J39" s="31"/>
      <c r="K39" s="31"/>
      <c r="L39" s="31"/>
      <c r="M39" s="31"/>
      <c r="N39" s="31"/>
      <c r="O39" s="31"/>
      <c r="Q39" s="57"/>
      <c r="R39" s="57"/>
      <c r="S39" s="57"/>
      <c r="T39" s="57"/>
    </row>
    <row r="40" ht="17.25">
      <c r="A40" s="60"/>
      <c r="B40" s="61"/>
      <c r="C40" s="62">
        <v>4</v>
      </c>
      <c r="D40" s="65">
        <f t="shared" si="9"/>
        <v>85.555555555555557</v>
      </c>
      <c r="E40" s="63"/>
      <c r="F40" s="31"/>
      <c r="G40" s="31"/>
      <c r="H40" s="31"/>
      <c r="I40" s="31"/>
      <c r="J40" s="31"/>
      <c r="K40" s="31"/>
      <c r="L40" s="31"/>
      <c r="M40" s="31"/>
      <c r="N40" s="31"/>
      <c r="O40" s="31"/>
      <c r="Q40" s="57"/>
      <c r="R40" s="57"/>
      <c r="S40" s="57"/>
      <c r="T40" s="57"/>
    </row>
    <row r="41" ht="17.25">
      <c r="A41" s="60"/>
      <c r="B41" s="61"/>
      <c r="C41" s="62">
        <v>5</v>
      </c>
      <c r="D41" s="64">
        <f t="shared" si="9"/>
        <v>86.888888888888886</v>
      </c>
      <c r="E41" s="63"/>
      <c r="F41" s="31"/>
      <c r="G41" s="31"/>
      <c r="H41" s="31"/>
      <c r="I41" s="31"/>
      <c r="J41" s="31"/>
      <c r="K41" s="31"/>
      <c r="L41" s="31"/>
      <c r="M41" s="31"/>
      <c r="N41" s="31"/>
      <c r="O41" s="31"/>
      <c r="Q41" s="57"/>
      <c r="R41" s="57"/>
      <c r="S41" s="57"/>
      <c r="T41" s="57"/>
    </row>
    <row r="42" ht="17.25">
      <c r="B42" s="66"/>
      <c r="C42" s="62">
        <v>6</v>
      </c>
      <c r="D42" s="64">
        <f t="shared" si="9"/>
        <v>96.444444444444443</v>
      </c>
      <c r="E42" s="63"/>
      <c r="F42" s="31"/>
      <c r="G42" s="31"/>
      <c r="H42" s="31"/>
      <c r="I42" s="31"/>
      <c r="J42" s="31"/>
      <c r="K42" s="31"/>
      <c r="L42" s="31"/>
      <c r="M42" s="31"/>
      <c r="N42" s="31"/>
      <c r="O42" s="31"/>
      <c r="Q42" s="57"/>
      <c r="R42" s="57"/>
      <c r="S42" s="57"/>
      <c r="T42" s="57"/>
    </row>
    <row r="43" ht="17.25">
      <c r="C43" s="67"/>
      <c r="D43" s="68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Q43" s="57"/>
      <c r="R43" s="57"/>
      <c r="S43" s="57"/>
      <c r="T43" s="57"/>
    </row>
    <row r="44" ht="14.25">
      <c r="A44" s="46" t="s">
        <v>66</v>
      </c>
      <c r="B44" s="61"/>
      <c r="C44" s="62" t="s">
        <v>60</v>
      </c>
      <c r="D44" s="62" t="s">
        <v>62</v>
      </c>
      <c r="E44" s="63"/>
      <c r="F44" s="31"/>
      <c r="G44" s="31"/>
      <c r="H44" s="31"/>
      <c r="I44" s="31"/>
      <c r="J44" s="31"/>
      <c r="K44" s="31"/>
      <c r="L44" s="31"/>
      <c r="M44" s="31"/>
      <c r="N44" s="31"/>
      <c r="O44" s="31"/>
      <c r="Q44" s="53"/>
      <c r="R44" s="53"/>
      <c r="S44" s="53"/>
      <c r="T44" s="53"/>
    </row>
    <row r="45" ht="14.25">
      <c r="A45" s="46"/>
      <c r="B45" s="61"/>
      <c r="C45" s="62">
        <v>1</v>
      </c>
      <c r="D45" s="64">
        <f t="shared" ref="D45:D50" si="10">(B2*365+G20*121+H20*60+I20*122+J20*62)/365</f>
        <v>144.92876712328768</v>
      </c>
      <c r="E45" s="63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ht="14.25">
      <c r="A46" s="46"/>
      <c r="B46" s="61"/>
      <c r="C46" s="62">
        <v>2</v>
      </c>
      <c r="D46" s="64">
        <f t="shared" si="10"/>
        <v>98.331506849315062</v>
      </c>
      <c r="E46" s="63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ht="14.25">
      <c r="A47" s="46"/>
      <c r="B47" s="61"/>
      <c r="C47" s="62">
        <v>3</v>
      </c>
      <c r="D47" s="64">
        <f t="shared" si="10"/>
        <v>92.964383561643842</v>
      </c>
      <c r="E47" s="63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ht="14.25">
      <c r="A48" s="46"/>
      <c r="B48" s="61"/>
      <c r="C48" s="62">
        <v>4</v>
      </c>
      <c r="D48" s="65">
        <f t="shared" si="10"/>
        <v>70.104109589041101</v>
      </c>
      <c r="E48" s="63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ht="14.25">
      <c r="A49" s="46"/>
      <c r="B49" s="61"/>
      <c r="C49" s="62">
        <v>5</v>
      </c>
      <c r="D49" s="64">
        <f t="shared" si="10"/>
        <v>72.06575342465753</v>
      </c>
      <c r="E49" s="63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ht="14.25">
      <c r="B50" s="66"/>
      <c r="C50" s="62">
        <v>6</v>
      </c>
      <c r="D50" s="64">
        <f t="shared" si="10"/>
        <v>84.482191780821921</v>
      </c>
      <c r="E50" s="63"/>
      <c r="F50" s="31"/>
      <c r="G50" s="31"/>
      <c r="H50" s="31"/>
      <c r="I50" s="31"/>
      <c r="J50" s="31"/>
      <c r="K50" s="69" t="s">
        <v>67</v>
      </c>
      <c r="L50" s="69" t="s">
        <v>68</v>
      </c>
      <c r="M50" s="69" t="s">
        <v>69</v>
      </c>
      <c r="N50" s="69" t="s">
        <v>70</v>
      </c>
      <c r="O50" s="69" t="s">
        <v>71</v>
      </c>
    </row>
    <row r="51" ht="14.25">
      <c r="C51" s="67"/>
      <c r="D51" s="68"/>
      <c r="E51" s="31"/>
      <c r="F51" s="31"/>
      <c r="G51" s="31"/>
      <c r="H51" s="31"/>
      <c r="I51" s="32"/>
      <c r="J51" s="32"/>
      <c r="K51" s="32">
        <f>T3/3</f>
        <v>16</v>
      </c>
      <c r="L51" s="32">
        <f>T5/3</f>
        <v>2</v>
      </c>
      <c r="M51" s="32">
        <f>T10/3</f>
        <v>12</v>
      </c>
      <c r="N51" s="32">
        <f>T16/3</f>
        <v>8</v>
      </c>
      <c r="O51" s="32">
        <f>T17/3</f>
        <v>4</v>
      </c>
      <c r="P51" s="45"/>
      <c r="Q51" s="45"/>
      <c r="R51" s="45"/>
      <c r="S51" s="45"/>
      <c r="T51" s="45"/>
    </row>
    <row r="52" ht="14.25">
      <c r="A52" s="46" t="s">
        <v>72</v>
      </c>
      <c r="B52" s="61"/>
      <c r="C52" s="62" t="s">
        <v>60</v>
      </c>
      <c r="D52" s="62" t="s">
        <v>62</v>
      </c>
      <c r="E52" s="63"/>
      <c r="F52" s="31"/>
      <c r="G52" s="31"/>
      <c r="H52" s="34"/>
      <c r="I52" s="35" t="s">
        <v>73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7"/>
      <c r="U52" s="28"/>
    </row>
    <row r="53" ht="14.25">
      <c r="A53" s="46"/>
      <c r="B53" s="61"/>
      <c r="C53" s="62">
        <v>1</v>
      </c>
      <c r="D53" s="64">
        <f>(B2*12+(F63+H63)*4+(G63+I63)*2)/12</f>
        <v>137</v>
      </c>
      <c r="E53" s="63"/>
      <c r="F53" s="31"/>
      <c r="G53" s="31"/>
      <c r="H53" s="40"/>
      <c r="I53" s="35" t="s">
        <v>56</v>
      </c>
      <c r="J53" s="36"/>
      <c r="K53" s="36"/>
      <c r="L53" s="37"/>
      <c r="M53" s="35" t="s">
        <v>57</v>
      </c>
      <c r="N53" s="37"/>
      <c r="O53" s="35" t="s">
        <v>58</v>
      </c>
      <c r="P53" s="36"/>
      <c r="Q53" s="36"/>
      <c r="R53" s="37"/>
      <c r="S53" s="35" t="s">
        <v>59</v>
      </c>
      <c r="T53" s="37"/>
      <c r="U53" s="28"/>
    </row>
    <row r="54" ht="14.25">
      <c r="A54" s="46"/>
      <c r="B54" s="61"/>
      <c r="C54" s="62">
        <v>2</v>
      </c>
      <c r="D54" s="64">
        <f>(B3*12+(F64+H64)*4+(G64+I64)*2)/12</f>
        <v>98.333333333333329</v>
      </c>
      <c r="E54" s="63"/>
      <c r="F54" s="31"/>
      <c r="G54" s="70"/>
      <c r="H54" s="27" t="s">
        <v>60</v>
      </c>
      <c r="I54" s="41" t="s">
        <v>27</v>
      </c>
      <c r="J54" s="41" t="s">
        <v>28</v>
      </c>
      <c r="K54" s="41" t="s">
        <v>26</v>
      </c>
      <c r="L54" s="42" t="s">
        <v>29</v>
      </c>
      <c r="M54" s="42" t="s">
        <v>30</v>
      </c>
      <c r="N54" s="43" t="s">
        <v>37</v>
      </c>
      <c r="O54" s="42" t="s">
        <v>31</v>
      </c>
      <c r="P54" s="44" t="s">
        <v>32</v>
      </c>
      <c r="Q54" s="43" t="s">
        <v>35</v>
      </c>
      <c r="R54" s="43" t="s">
        <v>36</v>
      </c>
      <c r="S54" s="44" t="s">
        <v>33</v>
      </c>
      <c r="T54" s="44" t="s">
        <v>34</v>
      </c>
      <c r="U54" s="28"/>
    </row>
    <row r="55" ht="14.25">
      <c r="A55" s="46"/>
      <c r="B55" s="61"/>
      <c r="C55" s="62">
        <v>3</v>
      </c>
      <c r="D55" s="64">
        <f>(B4*12+(F65+H65)*4+(G65+I65)*2)/12</f>
        <v>77</v>
      </c>
      <c r="E55" s="63"/>
      <c r="F55" s="31"/>
      <c r="G55" s="70"/>
      <c r="H55" s="27">
        <v>1</v>
      </c>
      <c r="I55" s="35">
        <f>M51+T6+2*2</f>
        <v>28</v>
      </c>
      <c r="J55" s="36"/>
      <c r="K55" s="36"/>
      <c r="L55" s="37"/>
      <c r="M55" s="35">
        <f>T7+T9+T6+T15+2*4</f>
        <v>68</v>
      </c>
      <c r="N55" s="37"/>
      <c r="O55" s="35">
        <f>T12+T6+T8+2*3</f>
        <v>42</v>
      </c>
      <c r="P55" s="36"/>
      <c r="Q55" s="36"/>
      <c r="R55" s="37"/>
      <c r="S55" s="35">
        <f>T2+T13+T6+T8+2*4</f>
        <v>44</v>
      </c>
      <c r="T55" s="37"/>
      <c r="U55" s="28"/>
    </row>
    <row r="56" ht="14.25">
      <c r="A56" s="46"/>
      <c r="B56" s="61"/>
      <c r="C56" s="62">
        <v>4</v>
      </c>
      <c r="D56" s="71">
        <f>(B5*12+(F66+H66)*4+(G66+I66)*2)/12</f>
        <v>54.333333333333336</v>
      </c>
      <c r="E56" s="63"/>
      <c r="F56" s="31"/>
      <c r="G56" s="70"/>
      <c r="H56" s="27">
        <v>2</v>
      </c>
      <c r="I56" s="35">
        <v>0</v>
      </c>
      <c r="J56" s="36"/>
      <c r="K56" s="36"/>
      <c r="L56" s="37"/>
      <c r="M56" s="35">
        <f>T7+T9+T15+2*3</f>
        <v>54</v>
      </c>
      <c r="N56" s="37"/>
      <c r="O56" s="35">
        <f>T12+T8+2*2</f>
        <v>28</v>
      </c>
      <c r="P56" s="36"/>
      <c r="Q56" s="36"/>
      <c r="R56" s="37"/>
      <c r="S56" s="35">
        <f>T2+T13+T8+2*3</f>
        <v>30</v>
      </c>
      <c r="T56" s="37"/>
      <c r="U56" s="28"/>
    </row>
    <row r="57" ht="14.25">
      <c r="A57" s="46"/>
      <c r="B57" s="61"/>
      <c r="C57" s="62">
        <v>5</v>
      </c>
      <c r="D57" s="64">
        <f>(B6*12+(F67+H67)*4+(G67+I67)*2)/12</f>
        <v>56.333333333333336</v>
      </c>
      <c r="E57" s="63"/>
      <c r="F57" s="31"/>
      <c r="G57" s="70"/>
      <c r="H57" s="27">
        <v>3</v>
      </c>
      <c r="I57" s="35">
        <f>O51+N51+T11+M51+2*4</f>
        <v>38</v>
      </c>
      <c r="J57" s="36"/>
      <c r="K57" s="36"/>
      <c r="L57" s="37"/>
      <c r="M57" s="35">
        <v>0</v>
      </c>
      <c r="N57" s="37"/>
      <c r="O57" s="35">
        <f>T12+T8+2*2</f>
        <v>28</v>
      </c>
      <c r="P57" s="36"/>
      <c r="Q57" s="36"/>
      <c r="R57" s="37"/>
      <c r="S57" s="35">
        <f>T2+T13+T8+2*3</f>
        <v>30</v>
      </c>
      <c r="T57" s="37"/>
      <c r="U57" s="28"/>
    </row>
    <row r="58" ht="14.25">
      <c r="A58" s="46"/>
      <c r="B58" s="61"/>
      <c r="C58" s="62">
        <v>6</v>
      </c>
      <c r="D58" s="64">
        <f>(B7*12+(F68+H68)*4+(G68+I68)*2)/12</f>
        <v>71.666666666666671</v>
      </c>
      <c r="E58" s="63"/>
      <c r="F58" s="31"/>
      <c r="G58" s="70"/>
      <c r="H58" s="27">
        <v>4</v>
      </c>
      <c r="I58" s="35">
        <f>O51+N51+T11+M51+2*4</f>
        <v>38</v>
      </c>
      <c r="J58" s="36"/>
      <c r="K58" s="36"/>
      <c r="L58" s="37"/>
      <c r="M58" s="35">
        <f>T7+T9+T15+2*3</f>
        <v>54</v>
      </c>
      <c r="N58" s="37"/>
      <c r="O58" s="35">
        <v>0</v>
      </c>
      <c r="P58" s="36"/>
      <c r="Q58" s="36"/>
      <c r="R58" s="37"/>
      <c r="S58" s="35">
        <f>T2+T13+2*2</f>
        <v>16</v>
      </c>
      <c r="T58" s="37"/>
      <c r="U58" s="28"/>
    </row>
    <row r="59" ht="14.25">
      <c r="A59" s="46"/>
      <c r="B59" s="46"/>
      <c r="C59" s="72"/>
      <c r="D59" s="73"/>
      <c r="E59" s="31"/>
      <c r="F59" s="31"/>
      <c r="G59" s="70"/>
      <c r="H59" s="27">
        <v>5</v>
      </c>
      <c r="I59" s="35">
        <f>O51+N51+T11+M51+2*4</f>
        <v>38</v>
      </c>
      <c r="J59" s="36"/>
      <c r="K59" s="36"/>
      <c r="L59" s="37"/>
      <c r="M59" s="35">
        <f>T7+T9+T15+2*3</f>
        <v>54</v>
      </c>
      <c r="N59" s="37"/>
      <c r="O59" s="35">
        <f>T12+2</f>
        <v>14</v>
      </c>
      <c r="P59" s="36"/>
      <c r="Q59" s="36"/>
      <c r="R59" s="37"/>
      <c r="S59" s="35">
        <v>0</v>
      </c>
      <c r="T59" s="37"/>
      <c r="U59" s="28"/>
    </row>
    <row r="60" ht="14.25">
      <c r="D60" s="31"/>
      <c r="E60" s="31"/>
      <c r="F60" s="31"/>
      <c r="G60" s="70"/>
      <c r="H60" s="27">
        <v>6</v>
      </c>
      <c r="I60" s="35">
        <f>O51+M51+T11+T6+N51+2*5</f>
        <v>52</v>
      </c>
      <c r="J60" s="36"/>
      <c r="K60" s="36"/>
      <c r="L60" s="37"/>
      <c r="M60" s="35">
        <f>T7+T9+T6+T15+2*4</f>
        <v>68</v>
      </c>
      <c r="N60" s="37"/>
      <c r="O60" s="35">
        <f>T12+T6+T8+2*3</f>
        <v>42</v>
      </c>
      <c r="P60" s="36"/>
      <c r="Q60" s="36"/>
      <c r="R60" s="37"/>
      <c r="S60" s="35">
        <f>T13+T6+T8+2*3</f>
        <v>36</v>
      </c>
      <c r="T60" s="37"/>
      <c r="U60" s="28"/>
    </row>
    <row r="61" ht="14.25">
      <c r="D61" s="31"/>
      <c r="E61" s="31"/>
      <c r="F61" s="31"/>
      <c r="G61" s="31"/>
      <c r="H61" s="29"/>
      <c r="I61" s="29"/>
      <c r="J61" s="29"/>
      <c r="K61" s="29"/>
      <c r="L61" s="29"/>
      <c r="M61" s="29"/>
      <c r="N61" s="29"/>
      <c r="O61" s="29"/>
      <c r="P61" s="33"/>
      <c r="Q61" s="33"/>
      <c r="R61" s="33"/>
      <c r="S61" s="33"/>
      <c r="T61" s="33"/>
    </row>
    <row r="62" ht="14.25">
      <c r="F62" s="35" t="s">
        <v>63</v>
      </c>
      <c r="G62" s="36"/>
      <c r="H62" s="36"/>
      <c r="I62" s="37"/>
    </row>
    <row r="63" ht="14.25">
      <c r="F63" s="27">
        <v>28</v>
      </c>
      <c r="G63" s="27">
        <v>68</v>
      </c>
      <c r="H63" s="27">
        <v>42</v>
      </c>
      <c r="I63" s="27">
        <v>44</v>
      </c>
    </row>
    <row r="64" ht="14.25">
      <c r="F64" s="27">
        <v>0</v>
      </c>
      <c r="G64" s="27">
        <v>54</v>
      </c>
      <c r="H64" s="27">
        <v>28</v>
      </c>
      <c r="I64" s="27">
        <v>30</v>
      </c>
    </row>
    <row r="65" ht="14.25">
      <c r="F65" s="27">
        <v>38</v>
      </c>
      <c r="G65" s="27">
        <v>0</v>
      </c>
      <c r="H65" s="27">
        <v>28</v>
      </c>
      <c r="I65" s="27">
        <v>30</v>
      </c>
    </row>
    <row r="66" ht="14.25">
      <c r="F66" s="27">
        <v>38</v>
      </c>
      <c r="G66" s="27">
        <v>54</v>
      </c>
      <c r="H66" s="27">
        <v>0</v>
      </c>
      <c r="I66" s="27">
        <v>16</v>
      </c>
    </row>
    <row r="67" ht="14.25">
      <c r="F67" s="27">
        <v>38</v>
      </c>
      <c r="G67" s="27">
        <v>54</v>
      </c>
      <c r="H67" s="27">
        <v>14</v>
      </c>
      <c r="I67" s="27">
        <v>0</v>
      </c>
    </row>
    <row r="68" ht="14.25">
      <c r="F68" s="27">
        <v>52</v>
      </c>
      <c r="G68" s="27">
        <v>68</v>
      </c>
      <c r="H68" s="27">
        <v>42</v>
      </c>
      <c r="I68" s="27">
        <f>SUM(M59:N59)</f>
        <v>54</v>
      </c>
    </row>
  </sheetData>
  <mergeCells count="71">
    <mergeCell ref="D1:O1"/>
    <mergeCell ref="D2:F2"/>
    <mergeCell ref="G2:I2"/>
    <mergeCell ref="J2:L2"/>
    <mergeCell ref="M2:O2"/>
    <mergeCell ref="D8:O8"/>
    <mergeCell ref="D9:G9"/>
    <mergeCell ref="H9:I9"/>
    <mergeCell ref="J9:M9"/>
    <mergeCell ref="N9:O9"/>
    <mergeCell ref="D11:G11"/>
    <mergeCell ref="H11:I11"/>
    <mergeCell ref="J11:M11"/>
    <mergeCell ref="N11:O11"/>
    <mergeCell ref="D12:G12"/>
    <mergeCell ref="H12:I12"/>
    <mergeCell ref="J12:M12"/>
    <mergeCell ref="N12:O12"/>
    <mergeCell ref="D13:G13"/>
    <mergeCell ref="H13:I13"/>
    <mergeCell ref="J13:M13"/>
    <mergeCell ref="N13:O13"/>
    <mergeCell ref="D14:G14"/>
    <mergeCell ref="H14:I14"/>
    <mergeCell ref="J14:M14"/>
    <mergeCell ref="N14:O14"/>
    <mergeCell ref="D15:G15"/>
    <mergeCell ref="H15:I15"/>
    <mergeCell ref="J15:M15"/>
    <mergeCell ref="N15:O15"/>
    <mergeCell ref="D16:G16"/>
    <mergeCell ref="H16:I16"/>
    <mergeCell ref="J16:M16"/>
    <mergeCell ref="N16:O16"/>
    <mergeCell ref="A19:B21"/>
    <mergeCell ref="G19:J19"/>
    <mergeCell ref="D27:G27"/>
    <mergeCell ref="A28:B33"/>
    <mergeCell ref="A36:B41"/>
    <mergeCell ref="A44:B49"/>
    <mergeCell ref="A52:B59"/>
    <mergeCell ref="I52:T52"/>
    <mergeCell ref="I53:L53"/>
    <mergeCell ref="M53:N53"/>
    <mergeCell ref="O53:R53"/>
    <mergeCell ref="S53:T53"/>
    <mergeCell ref="I55:L55"/>
    <mergeCell ref="M55:N55"/>
    <mergeCell ref="O55:R55"/>
    <mergeCell ref="S55:T55"/>
    <mergeCell ref="I56:L56"/>
    <mergeCell ref="M56:N56"/>
    <mergeCell ref="O56:R56"/>
    <mergeCell ref="S56:T56"/>
    <mergeCell ref="I57:L57"/>
    <mergeCell ref="M57:N57"/>
    <mergeCell ref="O57:R57"/>
    <mergeCell ref="S57:T57"/>
    <mergeCell ref="I58:L58"/>
    <mergeCell ref="M58:N58"/>
    <mergeCell ref="O58:R58"/>
    <mergeCell ref="S58:T58"/>
    <mergeCell ref="I59:L59"/>
    <mergeCell ref="M59:N59"/>
    <mergeCell ref="O59:R59"/>
    <mergeCell ref="S59:T59"/>
    <mergeCell ref="I60:L60"/>
    <mergeCell ref="M60:N60"/>
    <mergeCell ref="O60:R60"/>
    <mergeCell ref="S60:T60"/>
    <mergeCell ref="F62:I62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2021-04-13T13:24:27Z</dcterms:modified>
</cp:coreProperties>
</file>