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Учёба\7 семестр\Анализ нечисловых данных\static-analysis-of-non-numeric-data\1лаба\"/>
    </mc:Choice>
  </mc:AlternateContent>
  <xr:revisionPtr revIDLastSave="0" documentId="13_ncr:1_{00642A5F-2912-47BE-BC7F-EC7C21846E6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Лист1" sheetId="1" r:id="rId1"/>
    <sheet name="Ожид част" sheetId="2" r:id="rId2"/>
    <sheet name="Лист3" sheetId="3" r:id="rId3"/>
    <sheet name="Коэф Пирсона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J3" i="2"/>
  <c r="J4" i="2"/>
  <c r="C32" i="3"/>
  <c r="Q5" i="3"/>
  <c r="E33" i="3" s="1"/>
  <c r="E40" i="3" s="1"/>
  <c r="O4" i="3"/>
  <c r="N4" i="3"/>
  <c r="J5" i="2"/>
  <c r="E43" i="3"/>
  <c r="D42" i="3"/>
  <c r="D43" i="3"/>
  <c r="C41" i="3"/>
  <c r="C42" i="3"/>
  <c r="C43" i="3"/>
  <c r="F42" i="3"/>
  <c r="E41" i="3"/>
  <c r="F41" i="3"/>
  <c r="D40" i="3"/>
  <c r="F35" i="3"/>
  <c r="E36" i="3"/>
  <c r="F34" i="3"/>
  <c r="E34" i="3"/>
  <c r="D35" i="3"/>
  <c r="D36" i="3"/>
  <c r="D33" i="3"/>
  <c r="C36" i="3"/>
  <c r="C35" i="3"/>
  <c r="C34" i="3"/>
  <c r="K39" i="2"/>
  <c r="K40" i="2"/>
  <c r="K38" i="2"/>
  <c r="J38" i="2"/>
  <c r="K34" i="2"/>
  <c r="K33" i="2"/>
  <c r="J28" i="2"/>
  <c r="J33" i="2"/>
  <c r="K15" i="2"/>
  <c r="J19" i="2"/>
  <c r="J15" i="2"/>
  <c r="J11" i="2"/>
  <c r="O25" i="3"/>
  <c r="Q27" i="3"/>
  <c r="Q16" i="3"/>
  <c r="Q8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6" i="3"/>
  <c r="O27" i="3"/>
  <c r="O28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Q24" i="3" s="1"/>
  <c r="N25" i="3"/>
  <c r="N26" i="3"/>
  <c r="N27" i="3"/>
  <c r="N28" i="3"/>
  <c r="O5" i="3"/>
  <c r="O6" i="3"/>
  <c r="N5" i="3"/>
  <c r="N6" i="3"/>
  <c r="J39" i="2"/>
  <c r="J40" i="2"/>
  <c r="E41" i="2"/>
  <c r="D41" i="2"/>
  <c r="C41" i="2"/>
  <c r="J34" i="2"/>
  <c r="F32" i="1"/>
  <c r="E35" i="2"/>
  <c r="D35" i="2"/>
  <c r="C35" i="2"/>
  <c r="J22" i="2"/>
  <c r="J9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15" i="2"/>
  <c r="C15" i="2"/>
  <c r="E29" i="2"/>
  <c r="K21" i="2" s="1"/>
  <c r="D29" i="2"/>
  <c r="K10" i="2"/>
  <c r="K11" i="2"/>
  <c r="K9" i="2"/>
  <c r="J10" i="2"/>
  <c r="E12" i="2"/>
  <c r="D12" i="2"/>
  <c r="C12" i="2"/>
  <c r="K5" i="2"/>
  <c r="K3" i="2"/>
  <c r="E6" i="2"/>
  <c r="D6" i="2"/>
  <c r="C6" i="2"/>
  <c r="D12" i="1"/>
  <c r="C12" i="1"/>
  <c r="B12" i="1"/>
  <c r="F40" i="1"/>
  <c r="F41" i="1"/>
  <c r="F39" i="1"/>
  <c r="F36" i="1"/>
  <c r="F35" i="1"/>
  <c r="F30" i="1"/>
  <c r="F31" i="1"/>
  <c r="F20" i="1"/>
  <c r="F21" i="1"/>
  <c r="F22" i="1"/>
  <c r="F23" i="1"/>
  <c r="F24" i="1"/>
  <c r="F25" i="1"/>
  <c r="F26" i="1"/>
  <c r="F27" i="1"/>
  <c r="F28" i="1"/>
  <c r="F29" i="1"/>
  <c r="F19" i="1"/>
  <c r="F14" i="1"/>
  <c r="F15" i="1"/>
  <c r="F16" i="1"/>
  <c r="F9" i="1"/>
  <c r="F10" i="1"/>
  <c r="F11" i="1"/>
  <c r="D32" i="3" l="1"/>
  <c r="D39" i="3" s="1"/>
  <c r="F33" i="3"/>
  <c r="F40" i="3" s="1"/>
  <c r="E32" i="3"/>
  <c r="E39" i="3" s="1"/>
  <c r="F32" i="3"/>
  <c r="F39" i="3" s="1"/>
  <c r="B33" i="3"/>
  <c r="B40" i="3" s="1"/>
  <c r="B35" i="3"/>
  <c r="B42" i="3" s="1"/>
  <c r="B36" i="3"/>
  <c r="B43" i="3" s="1"/>
  <c r="C39" i="3"/>
  <c r="B34" i="3"/>
  <c r="B41" i="3" s="1"/>
  <c r="K28" i="2"/>
  <c r="K20" i="2"/>
  <c r="K27" i="2"/>
  <c r="K19" i="2"/>
  <c r="K17" i="2"/>
  <c r="K18" i="2"/>
  <c r="K16" i="2"/>
  <c r="K26" i="2"/>
  <c r="K25" i="2"/>
  <c r="K24" i="2"/>
  <c r="K23" i="2"/>
  <c r="K22" i="2"/>
  <c r="I15" i="2"/>
  <c r="J21" i="2"/>
  <c r="J20" i="2"/>
  <c r="J27" i="2"/>
  <c r="J18" i="2"/>
  <c r="J25" i="2"/>
  <c r="J17" i="2"/>
  <c r="J26" i="2"/>
  <c r="J24" i="2"/>
  <c r="J16" i="2"/>
  <c r="J23" i="2"/>
  <c r="C29" i="2"/>
</calcChain>
</file>

<file path=xl/sharedStrings.xml><?xml version="1.0" encoding="utf-8"?>
<sst xmlns="http://schemas.openxmlformats.org/spreadsheetml/2006/main" count="191" uniqueCount="70">
  <si>
    <t>Столбец А4</t>
  </si>
  <si>
    <t>Всего</t>
  </si>
  <si>
    <t>с</t>
  </si>
  <si>
    <t>Ответ</t>
  </si>
  <si>
    <t>u</t>
  </si>
  <si>
    <t>y</t>
  </si>
  <si>
    <t>l</t>
  </si>
  <si>
    <t>1.23214286</t>
  </si>
  <si>
    <t>Столбец А5</t>
  </si>
  <si>
    <t>g</t>
  </si>
  <si>
    <t>p</t>
  </si>
  <si>
    <t>gg</t>
  </si>
  <si>
    <t>Столбец А6</t>
  </si>
  <si>
    <t>C</t>
  </si>
  <si>
    <t>D</t>
  </si>
  <si>
    <t>cc</t>
  </si>
  <si>
    <t>I</t>
  </si>
  <si>
    <t>J</t>
  </si>
  <si>
    <t>K</t>
  </si>
  <si>
    <t>M</t>
  </si>
  <si>
    <t>R</t>
  </si>
  <si>
    <t>Q</t>
  </si>
  <si>
    <t>W</t>
  </si>
  <si>
    <t>X</t>
  </si>
  <si>
    <t>E</t>
  </si>
  <si>
    <t>Aa</t>
  </si>
  <si>
    <t>ff</t>
  </si>
  <si>
    <t>Столбец А12</t>
  </si>
  <si>
    <t>T</t>
  </si>
  <si>
    <t>F</t>
  </si>
  <si>
    <t>Столбец А13</t>
  </si>
  <si>
    <t>G</t>
  </si>
  <si>
    <t>P</t>
  </si>
  <si>
    <t>s</t>
  </si>
  <si>
    <t>всего</t>
  </si>
  <si>
    <t>Набл част</t>
  </si>
  <si>
    <t>Ожид част</t>
  </si>
  <si>
    <t>а4</t>
  </si>
  <si>
    <t>а5</t>
  </si>
  <si>
    <t>а12</t>
  </si>
  <si>
    <t>а6</t>
  </si>
  <si>
    <t>а13</t>
  </si>
  <si>
    <t>наше к: 2</t>
  </si>
  <si>
    <t>наше м: 3</t>
  </si>
  <si>
    <t>м:3</t>
  </si>
  <si>
    <t>м:14</t>
  </si>
  <si>
    <t>м:2</t>
  </si>
  <si>
    <t>значения статистик</t>
  </si>
  <si>
    <t>A4</t>
  </si>
  <si>
    <t>A5</t>
  </si>
  <si>
    <t>A6</t>
  </si>
  <si>
    <t>A12</t>
  </si>
  <si>
    <t>A13</t>
  </si>
  <si>
    <t>хи для каждого столбца суммма</t>
  </si>
  <si>
    <t>Альфа=0.01</t>
  </si>
  <si>
    <t>A2</t>
  </si>
  <si>
    <t>A3</t>
  </si>
  <si>
    <t>A11</t>
  </si>
  <si>
    <t>A14</t>
  </si>
  <si>
    <t>A15</t>
  </si>
  <si>
    <t>0.9966485527801637</t>
  </si>
  <si>
    <t>0.9995918959901602</t>
  </si>
  <si>
    <t>0.9963151857668209</t>
  </si>
  <si>
    <t>0.9991768872110932</t>
  </si>
  <si>
    <t>0.9996730038959366</t>
  </si>
  <si>
    <t>0.9978668143652917</t>
  </si>
  <si>
    <t>0.9993949269549018</t>
  </si>
  <si>
    <t>0.9996621388358949</t>
  </si>
  <si>
    <t>0.9998506517235198</t>
  </si>
  <si>
    <t>0.9993673386500109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</si>
</sst>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165" fontId="1" fillId="2" borderId="4" xfId="0" applyNumberFormat="1" applyFont="1" applyFill="1" applyBorder="1" applyAlignment="1">
      <alignment vertical="center" wrapText="1"/>
    </xf>
    <xf numFmtId="165" fontId="0" fillId="0" borderId="0" xfId="0" applyNumberFormat="1"/>
    <xf numFmtId="165" fontId="1" fillId="0" borderId="2" xfId="0" applyNumberFormat="1" applyFont="1" applyBorder="1" applyAlignment="1">
      <alignment vertical="center" wrapText="1"/>
    </xf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4" fillId="2" borderId="4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0" fontId="1" fillId="3" borderId="2" xfId="0" applyFont="1" applyFill="1" applyBorder="1" applyAlignment="1">
      <alignment vertical="center" wrapText="1"/>
    </xf>
    <xf numFmtId="0" fontId="0" fillId="3" borderId="18" xfId="0" applyFill="1" applyBorder="1" applyAlignment="1">
      <alignment horizontal="center"/>
    </xf>
    <xf numFmtId="0" fontId="1" fillId="3" borderId="4" xfId="0" applyFont="1" applyFill="1" applyBorder="1" applyAlignment="1">
      <alignment vertical="center" wrapText="1"/>
    </xf>
    <xf numFmtId="0" fontId="0" fillId="3" borderId="19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1" fillId="4" borderId="2" xfId="0" applyFont="1" applyFill="1" applyBorder="1" applyAlignment="1">
      <alignment vertical="center" wrapText="1"/>
    </xf>
    <xf numFmtId="0" fontId="0" fillId="4" borderId="18" xfId="0" applyFill="1" applyBorder="1" applyAlignment="1">
      <alignment horizontal="center"/>
    </xf>
    <xf numFmtId="0" fontId="1" fillId="4" borderId="4" xfId="0" applyFont="1" applyFill="1" applyBorder="1" applyAlignment="1">
      <alignment vertical="center" wrapText="1"/>
    </xf>
    <xf numFmtId="0" fontId="0" fillId="4" borderId="19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1" fillId="5" borderId="12" xfId="0" applyFont="1" applyFill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0" fillId="5" borderId="19" xfId="0" applyFill="1" applyBorder="1" applyAlignment="1">
      <alignment horizontal="center"/>
    </xf>
    <xf numFmtId="0" fontId="1" fillId="5" borderId="14" xfId="0" applyFont="1" applyFill="1" applyBorder="1" applyAlignment="1">
      <alignment vertical="center" wrapText="1"/>
    </xf>
    <xf numFmtId="0" fontId="1" fillId="5" borderId="15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0" fillId="5" borderId="20" xfId="0" applyFill="1" applyBorder="1" applyAlignment="1">
      <alignment horizontal="center"/>
    </xf>
    <xf numFmtId="0" fontId="1" fillId="5" borderId="2" xfId="0" applyFont="1" applyFill="1" applyBorder="1" applyAlignment="1">
      <alignment vertical="center" wrapText="1"/>
    </xf>
    <xf numFmtId="0" fontId="0" fillId="5" borderId="21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1" fillId="6" borderId="2" xfId="0" applyFont="1" applyFill="1" applyBorder="1" applyAlignment="1">
      <alignment vertical="center" wrapText="1"/>
    </xf>
    <xf numFmtId="0" fontId="0" fillId="6" borderId="22" xfId="0" applyFill="1" applyBorder="1" applyAlignment="1">
      <alignment horizontal="center"/>
    </xf>
    <xf numFmtId="0" fontId="1" fillId="6" borderId="4" xfId="0" applyFont="1" applyFill="1" applyBorder="1" applyAlignment="1">
      <alignment vertical="center" wrapText="1"/>
    </xf>
    <xf numFmtId="0" fontId="0" fillId="6" borderId="21" xfId="0" applyFill="1" applyBorder="1" applyAlignment="1">
      <alignment horizontal="center"/>
    </xf>
    <xf numFmtId="0" fontId="0" fillId="5" borderId="7" xfId="0" applyFill="1" applyBorder="1"/>
    <xf numFmtId="0" fontId="0" fillId="4" borderId="7" xfId="0" applyFill="1" applyBorder="1"/>
    <xf numFmtId="0" fontId="0" fillId="3" borderId="7" xfId="0" applyFill="1" applyBorder="1"/>
    <xf numFmtId="0" fontId="0" fillId="6" borderId="7" xfId="0" applyFill="1" applyBorder="1"/>
    <xf numFmtId="0" fontId="1" fillId="7" borderId="7" xfId="0" applyFont="1" applyFill="1" applyBorder="1" applyAlignment="1">
      <alignment vertical="center" wrapText="1"/>
    </xf>
    <xf numFmtId="0" fontId="3" fillId="0" borderId="7" xfId="0" applyFont="1" applyBorder="1"/>
    <xf numFmtId="0" fontId="0" fillId="8" borderId="7" xfId="0" applyFill="1" applyBorder="1"/>
    <xf numFmtId="0" fontId="5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4" fillId="9" borderId="2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5" fillId="0" borderId="4" xfId="0" applyFont="1" applyBorder="1" applyAlignment="1">
      <alignment horizontal="right" vertical="center"/>
    </xf>
    <xf numFmtId="0" fontId="5" fillId="8" borderId="4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7" fillId="0" borderId="7" xfId="0" applyFont="1" applyBorder="1"/>
    <xf numFmtId="0" fontId="7" fillId="8" borderId="7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F41"/>
  <sheetViews>
    <sheetView topLeftCell="A31" workbookViewId="0">
      <selection activeCell="C49" sqref="C49"/>
    </sheetView>
  </sheetViews>
  <sheetFormatPr defaultRowHeight="14.5" x14ac:dyDescent="0.35"/>
  <cols>
    <col min="5" max="5" width="12.26953125" bestFit="1" customWidth="1"/>
    <col min="6" max="6" width="16.453125" customWidth="1"/>
  </cols>
  <sheetData>
    <row r="7" spans="1:6" ht="15" thickBot="1" x14ac:dyDescent="0.4"/>
    <row r="8" spans="1:6" ht="31.5" thickBot="1" x14ac:dyDescent="0.4">
      <c r="A8" s="1" t="s">
        <v>0</v>
      </c>
      <c r="B8" s="2" t="s">
        <v>1</v>
      </c>
      <c r="C8" s="2">
        <v>1</v>
      </c>
      <c r="D8" s="2">
        <v>0</v>
      </c>
      <c r="E8" s="2" t="s">
        <v>2</v>
      </c>
      <c r="F8" s="2" t="s">
        <v>3</v>
      </c>
    </row>
    <row r="9" spans="1:6" ht="16" thickBot="1" x14ac:dyDescent="0.4">
      <c r="A9" s="3" t="s">
        <v>4</v>
      </c>
      <c r="B9" s="4">
        <v>385</v>
      </c>
      <c r="C9" s="4">
        <v>192</v>
      </c>
      <c r="D9" s="4">
        <v>193</v>
      </c>
      <c r="E9" s="9">
        <v>1.23214286</v>
      </c>
      <c r="F9" s="6">
        <f>(C9+1)/(C9+1+$E$9*(D9+1))</f>
        <v>0.4467223272767521</v>
      </c>
    </row>
    <row r="10" spans="1:6" ht="16" thickBot="1" x14ac:dyDescent="0.4">
      <c r="A10" s="3" t="s">
        <v>5</v>
      </c>
      <c r="B10" s="4">
        <v>114</v>
      </c>
      <c r="C10" s="4">
        <v>31</v>
      </c>
      <c r="D10" s="4">
        <v>83</v>
      </c>
      <c r="E10" s="10"/>
      <c r="F10" s="6">
        <f t="shared" ref="F10:F11" si="0">(C10+1)/(C10+1+$E$9*(D10+1))</f>
        <v>0.2361623612053213</v>
      </c>
    </row>
    <row r="11" spans="1:6" ht="16" thickBot="1" x14ac:dyDescent="0.4">
      <c r="A11" s="3" t="s">
        <v>6</v>
      </c>
      <c r="B11" s="4">
        <v>1</v>
      </c>
      <c r="C11" s="4">
        <v>1</v>
      </c>
      <c r="D11" s="4">
        <v>0</v>
      </c>
      <c r="E11" s="11"/>
      <c r="F11" s="6">
        <f t="shared" si="0"/>
        <v>0.61878452983974852</v>
      </c>
    </row>
    <row r="12" spans="1:6" ht="16" thickBot="1" x14ac:dyDescent="0.4">
      <c r="A12" s="15" t="s">
        <v>1</v>
      </c>
      <c r="B12">
        <f>SUM(B9:B11)</f>
        <v>500</v>
      </c>
      <c r="C12">
        <f>SUM(C9:C11)</f>
        <v>224</v>
      </c>
      <c r="D12">
        <f>SUM(D9:D11)</f>
        <v>276</v>
      </c>
    </row>
    <row r="13" spans="1:6" ht="31.5" thickBot="1" x14ac:dyDescent="0.4">
      <c r="A13" s="1" t="s">
        <v>8</v>
      </c>
      <c r="B13" s="2" t="s">
        <v>1</v>
      </c>
      <c r="C13" s="2">
        <v>1</v>
      </c>
      <c r="D13" s="2">
        <v>0</v>
      </c>
      <c r="E13" s="2" t="s">
        <v>2</v>
      </c>
      <c r="F13" s="2" t="s">
        <v>3</v>
      </c>
    </row>
    <row r="14" spans="1:6" ht="16" thickBot="1" x14ac:dyDescent="0.4">
      <c r="A14" s="7" t="s">
        <v>9</v>
      </c>
      <c r="B14" s="4">
        <v>385</v>
      </c>
      <c r="C14" s="4">
        <v>192</v>
      </c>
      <c r="D14" s="4">
        <v>193</v>
      </c>
      <c r="E14" s="12" t="s">
        <v>7</v>
      </c>
      <c r="F14" s="6">
        <f>(C14+1)/(C14+1+$E$9*(D14+1))</f>
        <v>0.4467223272767521</v>
      </c>
    </row>
    <row r="15" spans="1:6" ht="16" thickBot="1" x14ac:dyDescent="0.4">
      <c r="A15" s="7" t="s">
        <v>10</v>
      </c>
      <c r="B15" s="4">
        <v>114</v>
      </c>
      <c r="C15" s="4">
        <v>31</v>
      </c>
      <c r="D15" s="4">
        <v>83</v>
      </c>
      <c r="E15" s="13"/>
      <c r="F15" s="6">
        <f t="shared" ref="F15:F16" si="1">(C15+1)/(C15+1+$E$9*(D15+1))</f>
        <v>0.2361623612053213</v>
      </c>
    </row>
    <row r="16" spans="1:6" ht="16" thickBot="1" x14ac:dyDescent="0.4">
      <c r="A16" s="7" t="s">
        <v>11</v>
      </c>
      <c r="B16" s="4">
        <v>1</v>
      </c>
      <c r="C16" s="4">
        <v>1</v>
      </c>
      <c r="D16" s="4">
        <v>0</v>
      </c>
      <c r="E16" s="14"/>
      <c r="F16" s="6">
        <f t="shared" si="1"/>
        <v>0.61878452983974852</v>
      </c>
    </row>
    <row r="17" spans="1:6" ht="15" thickBot="1" x14ac:dyDescent="0.4"/>
    <row r="18" spans="1:6" ht="31.5" thickBot="1" x14ac:dyDescent="0.4">
      <c r="A18" s="1" t="s">
        <v>12</v>
      </c>
      <c r="B18" s="2" t="s">
        <v>1</v>
      </c>
      <c r="C18" s="2">
        <v>1</v>
      </c>
      <c r="D18" s="2">
        <v>0</v>
      </c>
      <c r="E18" s="2" t="s">
        <v>2</v>
      </c>
      <c r="F18" s="2" t="s">
        <v>3</v>
      </c>
    </row>
    <row r="19" spans="1:6" ht="16" thickBot="1" x14ac:dyDescent="0.4">
      <c r="A19" s="7" t="s">
        <v>13</v>
      </c>
      <c r="B19" s="5">
        <v>105</v>
      </c>
      <c r="C19" s="4">
        <v>46</v>
      </c>
      <c r="D19" s="4">
        <v>59</v>
      </c>
      <c r="E19" s="12" t="s">
        <v>7</v>
      </c>
      <c r="F19" s="4">
        <f>(C19+1)/(C19+1+$E$9*(D19+1))</f>
        <v>0.38865918432794916</v>
      </c>
    </row>
    <row r="20" spans="1:6" ht="16" thickBot="1" x14ac:dyDescent="0.4">
      <c r="A20" s="7" t="s">
        <v>14</v>
      </c>
      <c r="B20" s="4">
        <v>19</v>
      </c>
      <c r="C20" s="4">
        <v>5</v>
      </c>
      <c r="D20" s="4">
        <v>14</v>
      </c>
      <c r="E20" s="13"/>
      <c r="F20" s="4">
        <f t="shared" ref="F20:F32" si="2">(C20+1)/(C20+1+$E$9*(D20+1))</f>
        <v>0.24507658600424231</v>
      </c>
    </row>
    <row r="21" spans="1:6" ht="16" thickBot="1" x14ac:dyDescent="0.4">
      <c r="A21" s="7" t="s">
        <v>15</v>
      </c>
      <c r="B21" s="4">
        <v>26</v>
      </c>
      <c r="C21" s="4">
        <v>18</v>
      </c>
      <c r="D21" s="4">
        <v>8</v>
      </c>
      <c r="E21" s="13"/>
      <c r="F21" s="4">
        <f t="shared" si="2"/>
        <v>0.6314540053950779</v>
      </c>
    </row>
    <row r="22" spans="1:6" ht="16" thickBot="1" x14ac:dyDescent="0.4">
      <c r="A22" s="7" t="s">
        <v>16</v>
      </c>
      <c r="B22" s="4">
        <v>43</v>
      </c>
      <c r="C22" s="4">
        <v>8</v>
      </c>
      <c r="D22" s="4">
        <v>35</v>
      </c>
      <c r="E22" s="13"/>
      <c r="F22" s="4">
        <f t="shared" si="2"/>
        <v>0.1686746984700247</v>
      </c>
    </row>
    <row r="23" spans="1:6" ht="16" thickBot="1" x14ac:dyDescent="0.4">
      <c r="A23" s="7" t="s">
        <v>17</v>
      </c>
      <c r="B23" s="4">
        <v>10</v>
      </c>
      <c r="C23" s="4">
        <v>3</v>
      </c>
      <c r="D23" s="4">
        <v>7</v>
      </c>
      <c r="E23" s="13"/>
      <c r="F23" s="4">
        <f t="shared" si="2"/>
        <v>0.28865979333829311</v>
      </c>
    </row>
    <row r="24" spans="1:6" ht="16" thickBot="1" x14ac:dyDescent="0.4">
      <c r="A24" s="7" t="s">
        <v>18</v>
      </c>
      <c r="B24" s="4">
        <v>36</v>
      </c>
      <c r="C24" s="4">
        <v>11</v>
      </c>
      <c r="D24" s="4">
        <v>25</v>
      </c>
      <c r="E24" s="13"/>
      <c r="F24" s="4">
        <f t="shared" si="2"/>
        <v>0.27250608226535877</v>
      </c>
    </row>
    <row r="25" spans="1:6" ht="16" thickBot="1" x14ac:dyDescent="0.4">
      <c r="A25" s="7" t="s">
        <v>19</v>
      </c>
      <c r="B25" s="4">
        <v>29</v>
      </c>
      <c r="C25" s="4">
        <v>11</v>
      </c>
      <c r="D25" s="4">
        <v>18</v>
      </c>
      <c r="E25" s="13"/>
      <c r="F25" s="4">
        <f t="shared" si="2"/>
        <v>0.33888048359546313</v>
      </c>
    </row>
    <row r="26" spans="1:6" ht="16" thickBot="1" x14ac:dyDescent="0.4">
      <c r="A26" s="7" t="s">
        <v>20</v>
      </c>
      <c r="B26" s="4">
        <v>3</v>
      </c>
      <c r="C26" s="4">
        <v>2</v>
      </c>
      <c r="D26" s="4">
        <v>1</v>
      </c>
      <c r="E26" s="13"/>
      <c r="F26" s="4">
        <f t="shared" si="2"/>
        <v>0.54901960726899912</v>
      </c>
    </row>
    <row r="27" spans="1:6" ht="16" thickBot="1" x14ac:dyDescent="0.4">
      <c r="A27" s="7" t="s">
        <v>21</v>
      </c>
      <c r="B27" s="4">
        <v>59</v>
      </c>
      <c r="C27" s="4">
        <v>41</v>
      </c>
      <c r="D27" s="4">
        <v>18</v>
      </c>
      <c r="E27" s="13"/>
      <c r="F27" s="4">
        <f t="shared" si="2"/>
        <v>0.64209664156375279</v>
      </c>
    </row>
    <row r="28" spans="1:6" ht="16" thickBot="1" x14ac:dyDescent="0.4">
      <c r="A28" s="7" t="s">
        <v>22</v>
      </c>
      <c r="B28" s="4">
        <v>51</v>
      </c>
      <c r="C28" s="4">
        <v>28</v>
      </c>
      <c r="D28" s="4">
        <v>23</v>
      </c>
      <c r="E28" s="13"/>
      <c r="F28" s="4">
        <f t="shared" si="2"/>
        <v>0.4951219506398572</v>
      </c>
    </row>
    <row r="29" spans="1:6" ht="16" thickBot="1" x14ac:dyDescent="0.4">
      <c r="A29" s="7" t="s">
        <v>23</v>
      </c>
      <c r="B29" s="4">
        <v>30</v>
      </c>
      <c r="C29" s="4">
        <v>25</v>
      </c>
      <c r="D29" s="4">
        <v>5</v>
      </c>
      <c r="E29" s="13"/>
      <c r="F29" s="4">
        <f t="shared" si="2"/>
        <v>0.77860962526873523</v>
      </c>
    </row>
    <row r="30" spans="1:6" ht="16" thickBot="1" x14ac:dyDescent="0.4">
      <c r="A30" s="7" t="s">
        <v>24</v>
      </c>
      <c r="B30" s="4">
        <v>14</v>
      </c>
      <c r="C30" s="4">
        <v>9</v>
      </c>
      <c r="D30" s="4">
        <v>5</v>
      </c>
      <c r="E30" s="13"/>
      <c r="F30" s="4">
        <f t="shared" si="2"/>
        <v>0.57494866473105677</v>
      </c>
    </row>
    <row r="31" spans="1:6" ht="16" thickBot="1" x14ac:dyDescent="0.4">
      <c r="A31" s="7" t="s">
        <v>25</v>
      </c>
      <c r="B31" s="4">
        <v>37</v>
      </c>
      <c r="C31" s="4">
        <v>14</v>
      </c>
      <c r="D31" s="4">
        <v>23</v>
      </c>
      <c r="E31" s="13"/>
      <c r="F31" s="4">
        <f t="shared" si="2"/>
        <v>0.33653846102071006</v>
      </c>
    </row>
    <row r="32" spans="1:6" ht="16" thickBot="1" x14ac:dyDescent="0.4">
      <c r="A32" s="7" t="s">
        <v>26</v>
      </c>
      <c r="B32" s="4">
        <v>38</v>
      </c>
      <c r="C32" s="4">
        <v>3</v>
      </c>
      <c r="D32" s="4">
        <v>35</v>
      </c>
      <c r="E32" s="14"/>
      <c r="F32" s="4">
        <f>(C32+1)/(C32+1+$E$9*(D32+1))</f>
        <v>8.2717872793037314E-2</v>
      </c>
    </row>
    <row r="33" spans="1:6" ht="15" thickBot="1" x14ac:dyDescent="0.4"/>
    <row r="34" spans="1:6" ht="31.5" thickBot="1" x14ac:dyDescent="0.4">
      <c r="A34" s="1" t="s">
        <v>27</v>
      </c>
      <c r="B34" s="2" t="s">
        <v>1</v>
      </c>
      <c r="C34" s="2">
        <v>1</v>
      </c>
      <c r="D34" s="2">
        <v>0</v>
      </c>
      <c r="E34" s="2" t="s">
        <v>2</v>
      </c>
      <c r="F34" s="2" t="s">
        <v>3</v>
      </c>
    </row>
    <row r="35" spans="1:6" ht="16" thickBot="1" x14ac:dyDescent="0.4">
      <c r="A35" s="7" t="s">
        <v>28</v>
      </c>
      <c r="B35" s="4">
        <v>231</v>
      </c>
      <c r="C35" s="4">
        <v>108</v>
      </c>
      <c r="D35" s="4">
        <v>123</v>
      </c>
      <c r="E35" s="12" t="s">
        <v>7</v>
      </c>
      <c r="F35" s="4">
        <f>(C35+1)/(C35+1+$E$9*(D35+1))</f>
        <v>0.41637107719912675</v>
      </c>
    </row>
    <row r="36" spans="1:6" ht="16" thickBot="1" x14ac:dyDescent="0.4">
      <c r="A36" s="7" t="s">
        <v>29</v>
      </c>
      <c r="B36" s="4">
        <v>269</v>
      </c>
      <c r="C36" s="4">
        <v>116</v>
      </c>
      <c r="D36" s="4">
        <v>153</v>
      </c>
      <c r="E36" s="14"/>
      <c r="F36" s="4">
        <f>(C36+1)/(C36+1+$E$9*(D36+1))</f>
        <v>0.38141809236243207</v>
      </c>
    </row>
    <row r="37" spans="1:6" ht="15" thickBot="1" x14ac:dyDescent="0.4"/>
    <row r="38" spans="1:6" ht="31.5" thickBot="1" x14ac:dyDescent="0.4">
      <c r="A38" s="1" t="s">
        <v>30</v>
      </c>
      <c r="B38" s="2" t="s">
        <v>1</v>
      </c>
      <c r="C38" s="2">
        <v>1</v>
      </c>
      <c r="D38" s="2">
        <v>0</v>
      </c>
      <c r="E38" s="2" t="s">
        <v>2</v>
      </c>
      <c r="F38" s="2" t="s">
        <v>3</v>
      </c>
    </row>
    <row r="39" spans="1:6" ht="16" thickBot="1" x14ac:dyDescent="0.4">
      <c r="A39" s="7" t="s">
        <v>31</v>
      </c>
      <c r="B39" s="4">
        <v>459</v>
      </c>
      <c r="C39" s="4">
        <v>213</v>
      </c>
      <c r="D39" s="4">
        <v>246</v>
      </c>
      <c r="E39" s="12" t="s">
        <v>7</v>
      </c>
      <c r="F39" s="4">
        <f>(C39+1)/(C39+1+$E$9*(D39+1))</f>
        <v>0.41285699464925385</v>
      </c>
    </row>
    <row r="40" spans="1:6" ht="16" thickBot="1" x14ac:dyDescent="0.4">
      <c r="A40" s="7" t="s">
        <v>32</v>
      </c>
      <c r="B40" s="4">
        <v>1</v>
      </c>
      <c r="C40" s="4">
        <v>0</v>
      </c>
      <c r="D40" s="4">
        <v>1</v>
      </c>
      <c r="E40" s="13"/>
      <c r="F40" s="4">
        <f t="shared" ref="F40:F41" si="3">(C40+1)/(C40+1+$E$9*(D40+1))</f>
        <v>0.28865979333829311</v>
      </c>
    </row>
    <row r="41" spans="1:6" ht="16" thickBot="1" x14ac:dyDescent="0.4">
      <c r="A41" s="7" t="s">
        <v>33</v>
      </c>
      <c r="B41" s="4">
        <v>40</v>
      </c>
      <c r="C41" s="4">
        <v>11</v>
      </c>
      <c r="D41" s="4">
        <v>29</v>
      </c>
      <c r="E41" s="14"/>
      <c r="F41" s="4">
        <f t="shared" si="3"/>
        <v>0.24507658600424231</v>
      </c>
    </row>
  </sheetData>
  <mergeCells count="5">
    <mergeCell ref="E9:E11"/>
    <mergeCell ref="E14:E16"/>
    <mergeCell ref="E19:E32"/>
    <mergeCell ref="E35:E36"/>
    <mergeCell ref="E39:E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E2613-1515-4604-9D53-617254825EF5}">
  <dimension ref="B1:K41"/>
  <sheetViews>
    <sheetView tabSelected="1" workbookViewId="0">
      <selection activeCell="K5" sqref="K5"/>
    </sheetView>
  </sheetViews>
  <sheetFormatPr defaultRowHeight="14.5" x14ac:dyDescent="0.35"/>
  <sheetData>
    <row r="1" spans="2:11" ht="15" thickBot="1" x14ac:dyDescent="0.4"/>
    <row r="2" spans="2:11" ht="31.5" thickBot="1" x14ac:dyDescent="0.4">
      <c r="B2" s="1" t="s">
        <v>0</v>
      </c>
      <c r="C2" s="2" t="s">
        <v>1</v>
      </c>
      <c r="D2" s="2">
        <v>1</v>
      </c>
      <c r="E2" s="2">
        <v>0</v>
      </c>
      <c r="H2" s="1" t="s">
        <v>0</v>
      </c>
      <c r="I2" s="2" t="s">
        <v>1</v>
      </c>
      <c r="J2" s="2">
        <v>1</v>
      </c>
      <c r="K2" s="2">
        <v>0</v>
      </c>
    </row>
    <row r="3" spans="2:11" ht="16" thickBot="1" x14ac:dyDescent="0.4">
      <c r="B3" s="3" t="s">
        <v>4</v>
      </c>
      <c r="C3" s="4">
        <v>385</v>
      </c>
      <c r="D3" s="4">
        <v>192</v>
      </c>
      <c r="E3" s="4">
        <v>193</v>
      </c>
      <c r="H3" s="3" t="s">
        <v>4</v>
      </c>
      <c r="I3" s="4">
        <v>385</v>
      </c>
      <c r="J3" s="19">
        <f>D6*C3/C6</f>
        <v>172.48</v>
      </c>
      <c r="K3" s="16">
        <f>$E$6*C3/$C$6</f>
        <v>212.52</v>
      </c>
    </row>
    <row r="4" spans="2:11" ht="16" thickBot="1" x14ac:dyDescent="0.4">
      <c r="B4" s="3" t="s">
        <v>5</v>
      </c>
      <c r="C4" s="4">
        <v>114</v>
      </c>
      <c r="D4" s="4">
        <v>31</v>
      </c>
      <c r="E4" s="4">
        <v>83</v>
      </c>
      <c r="H4" s="3" t="s">
        <v>5</v>
      </c>
      <c r="I4" s="4">
        <v>114</v>
      </c>
      <c r="J4" s="19">
        <f>$D$6*C4/$C$6</f>
        <v>51.072000000000003</v>
      </c>
      <c r="K4" s="16">
        <f>$E$6*C4/$C$6</f>
        <v>62.927999999999997</v>
      </c>
    </row>
    <row r="5" spans="2:11" ht="16" thickBot="1" x14ac:dyDescent="0.4">
      <c r="B5" s="3" t="s">
        <v>6</v>
      </c>
      <c r="C5" s="4">
        <v>1</v>
      </c>
      <c r="D5" s="4">
        <v>1</v>
      </c>
      <c r="E5" s="4">
        <v>0</v>
      </c>
      <c r="H5" s="3" t="s">
        <v>6</v>
      </c>
      <c r="I5" s="4">
        <v>1</v>
      </c>
      <c r="J5" s="19">
        <f>$D$6*C5/$C$6</f>
        <v>0.44800000000000001</v>
      </c>
      <c r="K5" s="16">
        <f>$E$6*C5/$C$6</f>
        <v>0.55200000000000005</v>
      </c>
    </row>
    <row r="6" spans="2:11" ht="15.5" x14ac:dyDescent="0.35">
      <c r="B6" s="15" t="s">
        <v>1</v>
      </c>
      <c r="C6">
        <f>SUM(C3:C5)</f>
        <v>500</v>
      </c>
      <c r="D6">
        <f>SUM(D3:D5)</f>
        <v>224</v>
      </c>
      <c r="E6">
        <f>SUM(E3:E5)</f>
        <v>276</v>
      </c>
      <c r="J6" s="20"/>
    </row>
    <row r="7" spans="2:11" ht="15" thickBot="1" x14ac:dyDescent="0.4">
      <c r="J7" s="20"/>
    </row>
    <row r="8" spans="2:11" ht="31.5" thickBot="1" x14ac:dyDescent="0.4">
      <c r="B8" s="1" t="s">
        <v>8</v>
      </c>
      <c r="C8" s="2" t="s">
        <v>1</v>
      </c>
      <c r="D8" s="2">
        <v>1</v>
      </c>
      <c r="E8" s="2">
        <v>0</v>
      </c>
      <c r="H8" s="1" t="s">
        <v>8</v>
      </c>
      <c r="I8" s="2" t="s">
        <v>1</v>
      </c>
      <c r="J8" s="21">
        <v>1</v>
      </c>
      <c r="K8" s="2">
        <v>0</v>
      </c>
    </row>
    <row r="9" spans="2:11" ht="16" thickBot="1" x14ac:dyDescent="0.4">
      <c r="B9" s="8" t="s">
        <v>9</v>
      </c>
      <c r="C9" s="4">
        <v>385</v>
      </c>
      <c r="D9" s="4">
        <v>192</v>
      </c>
      <c r="E9" s="4">
        <v>193</v>
      </c>
      <c r="H9" s="8" t="s">
        <v>9</v>
      </c>
      <c r="I9" s="4">
        <v>385</v>
      </c>
      <c r="J9" s="19">
        <f>$D$12*C9/$C$12</f>
        <v>172.48</v>
      </c>
      <c r="K9" s="16">
        <f>$E$12*C9/$C$12</f>
        <v>212.52</v>
      </c>
    </row>
    <row r="10" spans="2:11" ht="16" thickBot="1" x14ac:dyDescent="0.4">
      <c r="B10" s="8" t="s">
        <v>10</v>
      </c>
      <c r="C10" s="4">
        <v>114</v>
      </c>
      <c r="D10" s="4">
        <v>31</v>
      </c>
      <c r="E10" s="4">
        <v>83</v>
      </c>
      <c r="H10" s="8" t="s">
        <v>10</v>
      </c>
      <c r="I10" s="4">
        <v>114</v>
      </c>
      <c r="J10" s="19">
        <f t="shared" ref="J10:J11" si="0">$D$12*C10/$C$12</f>
        <v>51.072000000000003</v>
      </c>
      <c r="K10" s="16">
        <f t="shared" ref="K10:K11" si="1">$E$12*C10/$C$12</f>
        <v>62.927999999999997</v>
      </c>
    </row>
    <row r="11" spans="2:11" ht="16" thickBot="1" x14ac:dyDescent="0.4">
      <c r="B11" s="8" t="s">
        <v>11</v>
      </c>
      <c r="C11" s="4">
        <v>1</v>
      </c>
      <c r="D11" s="4">
        <v>1</v>
      </c>
      <c r="E11" s="4">
        <v>0</v>
      </c>
      <c r="H11" s="8" t="s">
        <v>11</v>
      </c>
      <c r="I11" s="4">
        <v>1</v>
      </c>
      <c r="J11" s="19">
        <f>$D$12*C11/$C$12</f>
        <v>0.44800000000000001</v>
      </c>
      <c r="K11" s="16">
        <f t="shared" si="1"/>
        <v>0.55200000000000005</v>
      </c>
    </row>
    <row r="12" spans="2:11" ht="15.5" x14ac:dyDescent="0.35">
      <c r="B12" s="17" t="s">
        <v>34</v>
      </c>
      <c r="C12">
        <f>SUM(C9:C11)</f>
        <v>500</v>
      </c>
      <c r="D12">
        <f>SUM(D9:D11)</f>
        <v>224</v>
      </c>
      <c r="E12">
        <f>SUM(E9:E11)</f>
        <v>276</v>
      </c>
    </row>
    <row r="13" spans="2:11" ht="15" thickBot="1" x14ac:dyDescent="0.4"/>
    <row r="14" spans="2:11" ht="31.5" thickBot="1" x14ac:dyDescent="0.4">
      <c r="B14" s="1" t="s">
        <v>12</v>
      </c>
      <c r="C14" s="2" t="s">
        <v>1</v>
      </c>
      <c r="D14" s="2">
        <v>1</v>
      </c>
      <c r="E14" s="2">
        <v>0</v>
      </c>
      <c r="H14" s="1" t="s">
        <v>12</v>
      </c>
      <c r="I14" s="2" t="s">
        <v>1</v>
      </c>
      <c r="J14" s="2">
        <v>1</v>
      </c>
      <c r="K14" s="2">
        <v>0</v>
      </c>
    </row>
    <row r="15" spans="2:11" ht="16" thickBot="1" x14ac:dyDescent="0.4">
      <c r="B15" s="8" t="s">
        <v>13</v>
      </c>
      <c r="C15" s="5">
        <f>SUM(D15:E15)</f>
        <v>105</v>
      </c>
      <c r="D15" s="4">
        <v>46</v>
      </c>
      <c r="E15" s="4">
        <v>59</v>
      </c>
      <c r="F15">
        <f>SUM(D15:E15)</f>
        <v>105</v>
      </c>
      <c r="H15" s="8" t="s">
        <v>13</v>
      </c>
      <c r="I15" s="5">
        <f>SUM(J15:K15)</f>
        <v>105</v>
      </c>
      <c r="J15" s="19">
        <f>$D$29*C15/$C$12</f>
        <v>47.04</v>
      </c>
      <c r="K15" s="19">
        <f>$E$29*C15/$C$12</f>
        <v>57.96</v>
      </c>
    </row>
    <row r="16" spans="2:11" ht="16" thickBot="1" x14ac:dyDescent="0.4">
      <c r="B16" s="8" t="s">
        <v>14</v>
      </c>
      <c r="C16" s="4">
        <v>19</v>
      </c>
      <c r="D16" s="4">
        <v>5</v>
      </c>
      <c r="E16" s="4">
        <v>14</v>
      </c>
      <c r="F16">
        <f t="shared" ref="F16:F28" si="2">SUM(D16:E16)</f>
        <v>19</v>
      </c>
      <c r="H16" s="8" t="s">
        <v>14</v>
      </c>
      <c r="I16" s="4">
        <v>19</v>
      </c>
      <c r="J16" s="19">
        <f t="shared" ref="J16:J28" si="3">$D$29*C16/$C$12</f>
        <v>8.5120000000000005</v>
      </c>
      <c r="K16" s="19">
        <f t="shared" ref="K16:K28" si="4">$E$29*C16/$C$12</f>
        <v>10.488</v>
      </c>
    </row>
    <row r="17" spans="2:11" ht="16" thickBot="1" x14ac:dyDescent="0.4">
      <c r="B17" s="8" t="s">
        <v>15</v>
      </c>
      <c r="C17" s="4">
        <v>26</v>
      </c>
      <c r="D17" s="4">
        <v>18</v>
      </c>
      <c r="E17" s="4">
        <v>8</v>
      </c>
      <c r="F17">
        <f t="shared" si="2"/>
        <v>26</v>
      </c>
      <c r="H17" s="8" t="s">
        <v>15</v>
      </c>
      <c r="I17" s="4">
        <v>26</v>
      </c>
      <c r="J17" s="19">
        <f t="shared" si="3"/>
        <v>11.648</v>
      </c>
      <c r="K17" s="19">
        <f t="shared" si="4"/>
        <v>14.352</v>
      </c>
    </row>
    <row r="18" spans="2:11" ht="16" thickBot="1" x14ac:dyDescent="0.4">
      <c r="B18" s="8" t="s">
        <v>16</v>
      </c>
      <c r="C18" s="4">
        <v>43</v>
      </c>
      <c r="D18" s="4">
        <v>8</v>
      </c>
      <c r="E18" s="4">
        <v>35</v>
      </c>
      <c r="F18">
        <f t="shared" si="2"/>
        <v>43</v>
      </c>
      <c r="H18" s="8" t="s">
        <v>16</v>
      </c>
      <c r="I18" s="4">
        <v>43</v>
      </c>
      <c r="J18" s="19">
        <f t="shared" si="3"/>
        <v>19.263999999999999</v>
      </c>
      <c r="K18" s="19">
        <f t="shared" si="4"/>
        <v>23.736000000000001</v>
      </c>
    </row>
    <row r="19" spans="2:11" ht="16" thickBot="1" x14ac:dyDescent="0.4">
      <c r="B19" s="8" t="s">
        <v>17</v>
      </c>
      <c r="C19" s="4">
        <v>10</v>
      </c>
      <c r="D19" s="4">
        <v>3</v>
      </c>
      <c r="E19" s="4">
        <v>7</v>
      </c>
      <c r="F19">
        <f t="shared" si="2"/>
        <v>10</v>
      </c>
      <c r="H19" s="8" t="s">
        <v>17</v>
      </c>
      <c r="I19" s="4">
        <v>10</v>
      </c>
      <c r="J19" s="19">
        <f>$D$29*C19/$C$12</f>
        <v>4.4800000000000004</v>
      </c>
      <c r="K19" s="19">
        <f t="shared" si="4"/>
        <v>5.52</v>
      </c>
    </row>
    <row r="20" spans="2:11" ht="16" thickBot="1" x14ac:dyDescent="0.4">
      <c r="B20" s="8" t="s">
        <v>18</v>
      </c>
      <c r="C20" s="4">
        <v>36</v>
      </c>
      <c r="D20" s="4">
        <v>11</v>
      </c>
      <c r="E20" s="4">
        <v>25</v>
      </c>
      <c r="F20">
        <f t="shared" si="2"/>
        <v>36</v>
      </c>
      <c r="H20" s="8" t="s">
        <v>18</v>
      </c>
      <c r="I20" s="4">
        <v>36</v>
      </c>
      <c r="J20" s="19">
        <f t="shared" si="3"/>
        <v>16.128</v>
      </c>
      <c r="K20" s="19">
        <f t="shared" si="4"/>
        <v>19.872</v>
      </c>
    </row>
    <row r="21" spans="2:11" ht="16" thickBot="1" x14ac:dyDescent="0.4">
      <c r="B21" s="8" t="s">
        <v>19</v>
      </c>
      <c r="C21" s="4">
        <v>29</v>
      </c>
      <c r="D21" s="4">
        <v>11</v>
      </c>
      <c r="E21" s="4">
        <v>18</v>
      </c>
      <c r="F21">
        <f t="shared" si="2"/>
        <v>29</v>
      </c>
      <c r="H21" s="8" t="s">
        <v>19</v>
      </c>
      <c r="I21" s="4">
        <v>29</v>
      </c>
      <c r="J21" s="19">
        <f t="shared" si="3"/>
        <v>12.992000000000001</v>
      </c>
      <c r="K21" s="19">
        <f t="shared" si="4"/>
        <v>16.007999999999999</v>
      </c>
    </row>
    <row r="22" spans="2:11" ht="16" thickBot="1" x14ac:dyDescent="0.4">
      <c r="B22" s="8" t="s">
        <v>20</v>
      </c>
      <c r="C22" s="4">
        <v>3</v>
      </c>
      <c r="D22" s="4">
        <v>2</v>
      </c>
      <c r="E22" s="4">
        <v>1</v>
      </c>
      <c r="F22">
        <f t="shared" si="2"/>
        <v>3</v>
      </c>
      <c r="H22" s="8" t="s">
        <v>20</v>
      </c>
      <c r="I22" s="4">
        <v>3</v>
      </c>
      <c r="J22" s="19">
        <f t="shared" si="3"/>
        <v>1.3440000000000001</v>
      </c>
      <c r="K22" s="19">
        <f t="shared" si="4"/>
        <v>1.6559999999999999</v>
      </c>
    </row>
    <row r="23" spans="2:11" ht="16" thickBot="1" x14ac:dyDescent="0.4">
      <c r="B23" s="8" t="s">
        <v>21</v>
      </c>
      <c r="C23" s="4">
        <v>59</v>
      </c>
      <c r="D23" s="4">
        <v>41</v>
      </c>
      <c r="E23" s="4">
        <v>18</v>
      </c>
      <c r="F23">
        <f t="shared" si="2"/>
        <v>59</v>
      </c>
      <c r="H23" s="8" t="s">
        <v>21</v>
      </c>
      <c r="I23" s="4">
        <v>59</v>
      </c>
      <c r="J23" s="19">
        <f t="shared" si="3"/>
        <v>26.431999999999999</v>
      </c>
      <c r="K23" s="19">
        <f t="shared" si="4"/>
        <v>32.567999999999998</v>
      </c>
    </row>
    <row r="24" spans="2:11" ht="16" thickBot="1" x14ac:dyDescent="0.4">
      <c r="B24" s="8" t="s">
        <v>22</v>
      </c>
      <c r="C24" s="4">
        <v>51</v>
      </c>
      <c r="D24" s="4">
        <v>28</v>
      </c>
      <c r="E24" s="4">
        <v>23</v>
      </c>
      <c r="F24">
        <f t="shared" si="2"/>
        <v>51</v>
      </c>
      <c r="H24" s="8" t="s">
        <v>22</v>
      </c>
      <c r="I24" s="4">
        <v>51</v>
      </c>
      <c r="J24" s="19">
        <f t="shared" si="3"/>
        <v>22.847999999999999</v>
      </c>
      <c r="K24" s="19">
        <f t="shared" si="4"/>
        <v>28.152000000000001</v>
      </c>
    </row>
    <row r="25" spans="2:11" ht="16" thickBot="1" x14ac:dyDescent="0.4">
      <c r="B25" s="8" t="s">
        <v>23</v>
      </c>
      <c r="C25" s="4">
        <v>30</v>
      </c>
      <c r="D25" s="4">
        <v>25</v>
      </c>
      <c r="E25" s="4">
        <v>5</v>
      </c>
      <c r="F25">
        <f t="shared" si="2"/>
        <v>30</v>
      </c>
      <c r="H25" s="8" t="s">
        <v>23</v>
      </c>
      <c r="I25" s="4">
        <v>30</v>
      </c>
      <c r="J25" s="19">
        <f t="shared" si="3"/>
        <v>13.44</v>
      </c>
      <c r="K25" s="19">
        <f t="shared" si="4"/>
        <v>16.559999999999999</v>
      </c>
    </row>
    <row r="26" spans="2:11" ht="16" thickBot="1" x14ac:dyDescent="0.4">
      <c r="B26" s="8" t="s">
        <v>24</v>
      </c>
      <c r="C26" s="4">
        <v>14</v>
      </c>
      <c r="D26" s="4">
        <v>9</v>
      </c>
      <c r="E26" s="4">
        <v>5</v>
      </c>
      <c r="F26">
        <f t="shared" si="2"/>
        <v>14</v>
      </c>
      <c r="H26" s="8" t="s">
        <v>24</v>
      </c>
      <c r="I26" s="4">
        <v>14</v>
      </c>
      <c r="J26" s="19">
        <f t="shared" si="3"/>
        <v>6.2720000000000002</v>
      </c>
      <c r="K26" s="19">
        <f t="shared" si="4"/>
        <v>7.7279999999999998</v>
      </c>
    </row>
    <row r="27" spans="2:11" ht="16" thickBot="1" x14ac:dyDescent="0.4">
      <c r="B27" s="8" t="s">
        <v>25</v>
      </c>
      <c r="C27" s="4">
        <v>37</v>
      </c>
      <c r="D27" s="4">
        <v>14</v>
      </c>
      <c r="E27" s="4">
        <v>23</v>
      </c>
      <c r="F27">
        <f t="shared" si="2"/>
        <v>37</v>
      </c>
      <c r="H27" s="8" t="s">
        <v>25</v>
      </c>
      <c r="I27" s="4">
        <v>37</v>
      </c>
      <c r="J27" s="19">
        <f t="shared" si="3"/>
        <v>16.576000000000001</v>
      </c>
      <c r="K27" s="19">
        <f t="shared" si="4"/>
        <v>20.423999999999999</v>
      </c>
    </row>
    <row r="28" spans="2:11" ht="16" thickBot="1" x14ac:dyDescent="0.4">
      <c r="B28" s="8" t="s">
        <v>26</v>
      </c>
      <c r="C28" s="4">
        <v>38</v>
      </c>
      <c r="D28" s="4">
        <v>3</v>
      </c>
      <c r="E28" s="4">
        <v>35</v>
      </c>
      <c r="F28">
        <f t="shared" si="2"/>
        <v>38</v>
      </c>
      <c r="H28" s="8" t="s">
        <v>26</v>
      </c>
      <c r="I28" s="4">
        <v>38</v>
      </c>
      <c r="J28" s="19">
        <f>$D$29*C28/$C$12</f>
        <v>17.024000000000001</v>
      </c>
      <c r="K28" s="19">
        <f t="shared" si="4"/>
        <v>20.975999999999999</v>
      </c>
    </row>
    <row r="29" spans="2:11" ht="15.5" x14ac:dyDescent="0.35">
      <c r="B29" s="18" t="s">
        <v>34</v>
      </c>
      <c r="C29">
        <f>SUM(C15:C28)</f>
        <v>500</v>
      </c>
      <c r="D29">
        <f>SUM(D15:D28)</f>
        <v>224</v>
      </c>
      <c r="E29">
        <f>SUM(E15:E28)</f>
        <v>276</v>
      </c>
    </row>
    <row r="31" spans="2:11" ht="15" thickBot="1" x14ac:dyDescent="0.4"/>
    <row r="32" spans="2:11" ht="31.5" thickBot="1" x14ac:dyDescent="0.4">
      <c r="B32" s="1" t="s">
        <v>27</v>
      </c>
      <c r="C32" s="2" t="s">
        <v>1</v>
      </c>
      <c r="D32" s="2">
        <v>1</v>
      </c>
      <c r="E32" s="2">
        <v>0</v>
      </c>
      <c r="H32" s="1" t="s">
        <v>27</v>
      </c>
      <c r="I32" s="2" t="s">
        <v>1</v>
      </c>
      <c r="J32" s="2">
        <v>1</v>
      </c>
      <c r="K32" s="2">
        <v>0</v>
      </c>
    </row>
    <row r="33" spans="2:11" ht="16" thickBot="1" x14ac:dyDescent="0.4">
      <c r="B33" s="8" t="s">
        <v>28</v>
      </c>
      <c r="C33" s="4">
        <v>231</v>
      </c>
      <c r="D33" s="4">
        <v>108</v>
      </c>
      <c r="E33" s="4">
        <v>123</v>
      </c>
      <c r="H33" s="8" t="s">
        <v>28</v>
      </c>
      <c r="I33" s="4">
        <v>231</v>
      </c>
      <c r="J33" s="16">
        <f>$D$29*C33/$C$12</f>
        <v>103.488</v>
      </c>
      <c r="K33" s="16">
        <f>$E$29*C33/$C$12</f>
        <v>127.512</v>
      </c>
    </row>
    <row r="34" spans="2:11" ht="16" thickBot="1" x14ac:dyDescent="0.4">
      <c r="B34" s="8" t="s">
        <v>29</v>
      </c>
      <c r="C34" s="4">
        <v>269</v>
      </c>
      <c r="D34" s="4">
        <v>116</v>
      </c>
      <c r="E34" s="4">
        <v>153</v>
      </c>
      <c r="H34" s="8" t="s">
        <v>29</v>
      </c>
      <c r="I34" s="4">
        <v>269</v>
      </c>
      <c r="J34" s="16">
        <f>$D$29*C34/$C$12</f>
        <v>120.512</v>
      </c>
      <c r="K34" s="16">
        <f>$E$29*C34/$C$12</f>
        <v>148.488</v>
      </c>
    </row>
    <row r="35" spans="2:11" ht="15.5" x14ac:dyDescent="0.35">
      <c r="B35" s="17" t="s">
        <v>34</v>
      </c>
      <c r="C35">
        <f>SUM(C33:C34)</f>
        <v>500</v>
      </c>
      <c r="D35">
        <f>SUM(D33:D34)</f>
        <v>224</v>
      </c>
      <c r="E35">
        <f>SUM(E33:E34)</f>
        <v>276</v>
      </c>
    </row>
    <row r="36" spans="2:11" ht="15" thickBot="1" x14ac:dyDescent="0.4"/>
    <row r="37" spans="2:11" ht="31.5" thickBot="1" x14ac:dyDescent="0.4">
      <c r="B37" s="1" t="s">
        <v>30</v>
      </c>
      <c r="C37" s="2" t="s">
        <v>1</v>
      </c>
      <c r="D37" s="2">
        <v>1</v>
      </c>
      <c r="E37" s="2">
        <v>0</v>
      </c>
      <c r="H37" s="1" t="s">
        <v>30</v>
      </c>
      <c r="I37" s="2" t="s">
        <v>1</v>
      </c>
      <c r="J37" s="2">
        <v>1</v>
      </c>
      <c r="K37" s="2">
        <v>0</v>
      </c>
    </row>
    <row r="38" spans="2:11" ht="16" thickBot="1" x14ac:dyDescent="0.4">
      <c r="B38" s="8" t="s">
        <v>31</v>
      </c>
      <c r="C38" s="4">
        <v>459</v>
      </c>
      <c r="D38" s="4">
        <v>213</v>
      </c>
      <c r="E38" s="4">
        <v>246</v>
      </c>
      <c r="H38" s="8" t="s">
        <v>31</v>
      </c>
      <c r="I38" s="4">
        <v>459</v>
      </c>
      <c r="J38" s="16">
        <f>$D$29*C38/$C$12</f>
        <v>205.63200000000001</v>
      </c>
      <c r="K38" s="16">
        <f>$E$29*C38/$C$12</f>
        <v>253.36799999999999</v>
      </c>
    </row>
    <row r="39" spans="2:11" ht="16" thickBot="1" x14ac:dyDescent="0.4">
      <c r="B39" s="8" t="s">
        <v>32</v>
      </c>
      <c r="C39" s="4">
        <v>1</v>
      </c>
      <c r="D39" s="4">
        <v>0</v>
      </c>
      <c r="E39" s="4">
        <v>1</v>
      </c>
      <c r="H39" s="8" t="s">
        <v>32</v>
      </c>
      <c r="I39" s="4">
        <v>1</v>
      </c>
      <c r="J39" s="16">
        <f t="shared" ref="J39:J40" si="5">$D$29*C39/$C$12</f>
        <v>0.44800000000000001</v>
      </c>
      <c r="K39" s="16">
        <f t="shared" ref="K39:K40" si="6">$E$29*C39/$C$12</f>
        <v>0.55200000000000005</v>
      </c>
    </row>
    <row r="40" spans="2:11" ht="16" thickBot="1" x14ac:dyDescent="0.4">
      <c r="B40" s="8" t="s">
        <v>33</v>
      </c>
      <c r="C40" s="4">
        <v>40</v>
      </c>
      <c r="D40" s="4">
        <v>11</v>
      </c>
      <c r="E40" s="4">
        <v>29</v>
      </c>
      <c r="H40" s="8" t="s">
        <v>33</v>
      </c>
      <c r="I40" s="4">
        <v>40</v>
      </c>
      <c r="J40" s="16">
        <f t="shared" si="5"/>
        <v>17.920000000000002</v>
      </c>
      <c r="K40" s="16">
        <f t="shared" si="6"/>
        <v>22.08</v>
      </c>
    </row>
    <row r="41" spans="2:11" ht="15.5" x14ac:dyDescent="0.35">
      <c r="B41" s="17" t="s">
        <v>1</v>
      </c>
      <c r="C41">
        <f>SUM(C38:C40)</f>
        <v>500</v>
      </c>
      <c r="D41">
        <f>SUM(D38:D40)</f>
        <v>224</v>
      </c>
      <c r="E41">
        <f>SUM(E38:E40)</f>
        <v>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9E46-6AB4-45DF-8F45-60D590E88082}">
  <dimension ref="A1:Q43"/>
  <sheetViews>
    <sheetView workbookViewId="0">
      <selection activeCell="F6" sqref="F6"/>
    </sheetView>
  </sheetViews>
  <sheetFormatPr defaultRowHeight="14.5" x14ac:dyDescent="0.35"/>
  <sheetData>
    <row r="1" spans="5:17" ht="15" thickBot="1" x14ac:dyDescent="0.4"/>
    <row r="2" spans="5:17" x14ac:dyDescent="0.35">
      <c r="E2" s="28"/>
      <c r="F2" s="24" t="s">
        <v>35</v>
      </c>
      <c r="G2" s="25"/>
      <c r="H2" s="29" t="s">
        <v>36</v>
      </c>
      <c r="I2" s="25"/>
      <c r="L2" t="s">
        <v>42</v>
      </c>
      <c r="N2" t="s">
        <v>47</v>
      </c>
      <c r="Q2" t="s">
        <v>53</v>
      </c>
    </row>
    <row r="3" spans="5:17" x14ac:dyDescent="0.35">
      <c r="E3" s="30"/>
      <c r="F3" s="26">
        <v>1</v>
      </c>
      <c r="G3" s="27">
        <v>0</v>
      </c>
      <c r="H3" s="23">
        <v>1</v>
      </c>
      <c r="I3" s="27">
        <v>0</v>
      </c>
      <c r="L3" t="s">
        <v>43</v>
      </c>
    </row>
    <row r="4" spans="5:17" ht="16" thickBot="1" x14ac:dyDescent="0.4">
      <c r="E4" s="43" t="s">
        <v>37</v>
      </c>
      <c r="F4" s="44">
        <v>192</v>
      </c>
      <c r="G4" s="45">
        <v>193</v>
      </c>
      <c r="H4" s="31">
        <v>172.48</v>
      </c>
      <c r="I4" s="31">
        <v>212.52</v>
      </c>
      <c r="N4" s="58">
        <f>(F4-H4)*(F4-H4)/H4</f>
        <v>2.2091280148423027</v>
      </c>
      <c r="O4" s="58">
        <f>(G4-I4)*(G4-I4)/I4</f>
        <v>1.7929154903067963</v>
      </c>
    </row>
    <row r="5" spans="5:17" ht="16" thickBot="1" x14ac:dyDescent="0.4">
      <c r="E5" s="43"/>
      <c r="F5" s="44">
        <v>31</v>
      </c>
      <c r="G5" s="45">
        <v>83</v>
      </c>
      <c r="H5" s="31">
        <v>51.072000000000003</v>
      </c>
      <c r="I5" s="31">
        <v>62.927999999999997</v>
      </c>
      <c r="N5" s="58">
        <f t="shared" ref="N5:N28" si="0">(F5-H5)*(F5-H5)/H5</f>
        <v>7.8885726817042618</v>
      </c>
      <c r="O5" s="58">
        <f t="shared" ref="O5:O28" si="1">(G5-I5)*(G5-I5)/I5</f>
        <v>6.402319857615054</v>
      </c>
      <c r="Q5">
        <f>SUM(N4:O6)</f>
        <v>19.525078901611273</v>
      </c>
    </row>
    <row r="6" spans="5:17" ht="16" thickBot="1" x14ac:dyDescent="0.4">
      <c r="E6" s="46"/>
      <c r="F6" s="47">
        <v>1</v>
      </c>
      <c r="G6" s="48">
        <v>0</v>
      </c>
      <c r="H6" s="31">
        <v>0.44800000000000001</v>
      </c>
      <c r="I6" s="31">
        <v>0.55200000000000005</v>
      </c>
      <c r="N6" s="58">
        <f t="shared" si="0"/>
        <v>0.68014285714285716</v>
      </c>
      <c r="O6" s="58">
        <f t="shared" si="1"/>
        <v>0.55200000000000005</v>
      </c>
    </row>
    <row r="7" spans="5:17" ht="16" thickBot="1" x14ac:dyDescent="0.4">
      <c r="E7" s="38" t="s">
        <v>38</v>
      </c>
      <c r="F7" s="39">
        <v>192</v>
      </c>
      <c r="G7" s="39">
        <v>193</v>
      </c>
      <c r="H7" s="31">
        <v>172.48</v>
      </c>
      <c r="I7" s="31">
        <v>212.52</v>
      </c>
      <c r="L7" t="s">
        <v>44</v>
      </c>
      <c r="N7" s="59">
        <f t="shared" si="0"/>
        <v>2.2091280148423027</v>
      </c>
      <c r="O7" s="59">
        <f t="shared" si="1"/>
        <v>1.7929154903067963</v>
      </c>
    </row>
    <row r="8" spans="5:17" ht="16" thickBot="1" x14ac:dyDescent="0.4">
      <c r="E8" s="40"/>
      <c r="F8" s="41">
        <v>31</v>
      </c>
      <c r="G8" s="41">
        <v>83</v>
      </c>
      <c r="H8" s="31">
        <v>51.072000000000003</v>
      </c>
      <c r="I8" s="31">
        <v>62.927999999999997</v>
      </c>
      <c r="N8" s="59">
        <f t="shared" si="0"/>
        <v>7.8885726817042618</v>
      </c>
      <c r="O8" s="59">
        <f t="shared" si="1"/>
        <v>6.402319857615054</v>
      </c>
      <c r="Q8">
        <f>SUM(N7:O9)</f>
        <v>19.525078901611273</v>
      </c>
    </row>
    <row r="9" spans="5:17" ht="16" thickBot="1" x14ac:dyDescent="0.4">
      <c r="E9" s="42"/>
      <c r="F9" s="41">
        <v>1</v>
      </c>
      <c r="G9" s="41">
        <v>0</v>
      </c>
      <c r="H9" s="31">
        <v>0.44800000000000001</v>
      </c>
      <c r="I9" s="31">
        <v>0.55200000000000005</v>
      </c>
      <c r="N9" s="59">
        <f t="shared" si="0"/>
        <v>0.68014285714285716</v>
      </c>
      <c r="O9" s="59">
        <f t="shared" si="1"/>
        <v>0.55200000000000005</v>
      </c>
    </row>
    <row r="10" spans="5:17" ht="16" thickBot="1" x14ac:dyDescent="0.4">
      <c r="E10" s="33" t="s">
        <v>40</v>
      </c>
      <c r="F10" s="34">
        <v>46</v>
      </c>
      <c r="G10" s="34">
        <v>59</v>
      </c>
      <c r="H10" s="32">
        <v>47.04</v>
      </c>
      <c r="I10" s="32">
        <v>57.96</v>
      </c>
      <c r="L10" t="s">
        <v>45</v>
      </c>
      <c r="N10" s="60">
        <f t="shared" si="0"/>
        <v>2.2993197278911526E-2</v>
      </c>
      <c r="O10" s="60">
        <f t="shared" si="1"/>
        <v>1.8661145617667324E-2</v>
      </c>
    </row>
    <row r="11" spans="5:17" ht="16" thickBot="1" x14ac:dyDescent="0.4">
      <c r="E11" s="35"/>
      <c r="F11" s="36">
        <v>5</v>
      </c>
      <c r="G11" s="36">
        <v>14</v>
      </c>
      <c r="H11" s="31">
        <v>8.5120000000000005</v>
      </c>
      <c r="I11" s="31">
        <v>10.488</v>
      </c>
      <c r="N11" s="60">
        <f t="shared" si="0"/>
        <v>1.4490300751879703</v>
      </c>
      <c r="O11" s="60">
        <f t="shared" si="1"/>
        <v>1.1760244088482079</v>
      </c>
    </row>
    <row r="12" spans="5:17" ht="16" thickBot="1" x14ac:dyDescent="0.4">
      <c r="E12" s="35"/>
      <c r="F12" s="36">
        <v>18</v>
      </c>
      <c r="G12" s="36">
        <v>8</v>
      </c>
      <c r="H12" s="31">
        <v>11.648</v>
      </c>
      <c r="I12" s="31">
        <v>14.352</v>
      </c>
      <c r="N12" s="60">
        <f t="shared" si="0"/>
        <v>3.4639340659340667</v>
      </c>
      <c r="O12" s="60">
        <f t="shared" si="1"/>
        <v>2.8113088071348944</v>
      </c>
    </row>
    <row r="13" spans="5:17" ht="16" thickBot="1" x14ac:dyDescent="0.4">
      <c r="E13" s="35"/>
      <c r="F13" s="36">
        <v>8</v>
      </c>
      <c r="G13" s="36">
        <v>35</v>
      </c>
      <c r="H13" s="31">
        <v>19.263999999999999</v>
      </c>
      <c r="I13" s="31">
        <v>23.736000000000001</v>
      </c>
      <c r="N13" s="60">
        <f t="shared" si="0"/>
        <v>6.5862591362126244</v>
      </c>
      <c r="O13" s="60">
        <f t="shared" si="1"/>
        <v>5.3453697337377815</v>
      </c>
    </row>
    <row r="14" spans="5:17" ht="16" thickBot="1" x14ac:dyDescent="0.4">
      <c r="E14" s="35"/>
      <c r="F14" s="36">
        <v>3</v>
      </c>
      <c r="G14" s="36">
        <v>7</v>
      </c>
      <c r="H14" s="31">
        <v>4.4800000000000004</v>
      </c>
      <c r="I14" s="31">
        <v>5.52</v>
      </c>
      <c r="N14" s="60">
        <f t="shared" si="0"/>
        <v>0.48892857142857166</v>
      </c>
      <c r="O14" s="60">
        <f t="shared" si="1"/>
        <v>0.3968115942028988</v>
      </c>
    </row>
    <row r="15" spans="5:17" ht="16" thickBot="1" x14ac:dyDescent="0.4">
      <c r="E15" s="35"/>
      <c r="F15" s="36">
        <v>11</v>
      </c>
      <c r="G15" s="36">
        <v>25</v>
      </c>
      <c r="H15" s="31">
        <v>16.128</v>
      </c>
      <c r="I15" s="31">
        <v>19.872</v>
      </c>
      <c r="N15" s="60">
        <f t="shared" si="0"/>
        <v>1.6304801587301587</v>
      </c>
      <c r="O15" s="60">
        <f t="shared" si="1"/>
        <v>1.3232882447665055</v>
      </c>
    </row>
    <row r="16" spans="5:17" ht="16" thickBot="1" x14ac:dyDescent="0.4">
      <c r="E16" s="35"/>
      <c r="F16" s="36">
        <v>11</v>
      </c>
      <c r="G16" s="36">
        <v>18</v>
      </c>
      <c r="H16" s="31">
        <v>12.992000000000001</v>
      </c>
      <c r="I16" s="31">
        <v>16.007999999999999</v>
      </c>
      <c r="N16" s="60">
        <f t="shared" si="0"/>
        <v>0.30542364532019728</v>
      </c>
      <c r="O16" s="60">
        <f t="shared" si="1"/>
        <v>0.24788005997001522</v>
      </c>
      <c r="Q16">
        <f>SUM(N10:O23)</f>
        <v>84.312729211631023</v>
      </c>
    </row>
    <row r="17" spans="1:17" ht="16" thickBot="1" x14ac:dyDescent="0.4">
      <c r="E17" s="35"/>
      <c r="F17" s="36">
        <v>2</v>
      </c>
      <c r="G17" s="36">
        <v>1</v>
      </c>
      <c r="H17" s="31">
        <v>1.3440000000000001</v>
      </c>
      <c r="I17" s="31">
        <v>1.6559999999999999</v>
      </c>
      <c r="N17" s="60">
        <f t="shared" si="0"/>
        <v>0.32019047619047608</v>
      </c>
      <c r="O17" s="60">
        <f t="shared" si="1"/>
        <v>0.25986473429951684</v>
      </c>
    </row>
    <row r="18" spans="1:17" ht="16" thickBot="1" x14ac:dyDescent="0.4">
      <c r="E18" s="35"/>
      <c r="F18" s="36">
        <v>41</v>
      </c>
      <c r="G18" s="36">
        <v>18</v>
      </c>
      <c r="H18" s="31">
        <v>26.431999999999999</v>
      </c>
      <c r="I18" s="31">
        <v>32.567999999999998</v>
      </c>
      <c r="N18" s="60">
        <f t="shared" si="0"/>
        <v>8.0291549636803889</v>
      </c>
      <c r="O18" s="60">
        <f t="shared" si="1"/>
        <v>6.5164156226971244</v>
      </c>
    </row>
    <row r="19" spans="1:17" ht="16" thickBot="1" x14ac:dyDescent="0.4">
      <c r="E19" s="35"/>
      <c r="F19" s="36">
        <v>28</v>
      </c>
      <c r="G19" s="36">
        <v>23</v>
      </c>
      <c r="H19" s="31">
        <v>22.847999999999999</v>
      </c>
      <c r="I19" s="31">
        <v>28.152000000000001</v>
      </c>
      <c r="N19" s="60">
        <f t="shared" si="0"/>
        <v>1.161725490196079</v>
      </c>
      <c r="O19" s="60">
        <f t="shared" si="1"/>
        <v>0.9428496732026147</v>
      </c>
    </row>
    <row r="20" spans="1:17" ht="16" thickBot="1" x14ac:dyDescent="0.4">
      <c r="E20" s="35"/>
      <c r="F20" s="36">
        <v>25</v>
      </c>
      <c r="G20" s="36">
        <v>5</v>
      </c>
      <c r="H20" s="31">
        <v>13.44</v>
      </c>
      <c r="I20" s="31">
        <v>16.559999999999999</v>
      </c>
      <c r="N20" s="60">
        <f t="shared" si="0"/>
        <v>9.9429761904761911</v>
      </c>
      <c r="O20" s="60">
        <f t="shared" si="1"/>
        <v>8.069661835748791</v>
      </c>
    </row>
    <row r="21" spans="1:17" ht="16" thickBot="1" x14ac:dyDescent="0.4">
      <c r="E21" s="35"/>
      <c r="F21" s="36">
        <v>9</v>
      </c>
      <c r="G21" s="36">
        <v>5</v>
      </c>
      <c r="H21" s="31">
        <v>6.2720000000000002</v>
      </c>
      <c r="I21" s="31">
        <v>7.7279999999999998</v>
      </c>
      <c r="N21" s="60">
        <f t="shared" si="0"/>
        <v>1.1865408163265303</v>
      </c>
      <c r="O21" s="60">
        <f t="shared" si="1"/>
        <v>0.96298964803312614</v>
      </c>
    </row>
    <row r="22" spans="1:17" ht="16" thickBot="1" x14ac:dyDescent="0.4">
      <c r="E22" s="35"/>
      <c r="F22" s="36">
        <v>14</v>
      </c>
      <c r="G22" s="36">
        <v>23</v>
      </c>
      <c r="H22" s="31">
        <v>16.576000000000001</v>
      </c>
      <c r="I22" s="31">
        <v>20.423999999999999</v>
      </c>
      <c r="N22" s="60">
        <f t="shared" si="0"/>
        <v>0.40032432432432447</v>
      </c>
      <c r="O22" s="60">
        <f t="shared" si="1"/>
        <v>0.32490090090090101</v>
      </c>
    </row>
    <row r="23" spans="1:17" ht="16" thickBot="1" x14ac:dyDescent="0.4">
      <c r="E23" s="37"/>
      <c r="F23" s="36">
        <v>3</v>
      </c>
      <c r="G23" s="36">
        <v>35</v>
      </c>
      <c r="H23" s="31">
        <v>17.024000000000001</v>
      </c>
      <c r="I23" s="31">
        <v>20.975999999999999</v>
      </c>
      <c r="N23" s="60">
        <f t="shared" si="0"/>
        <v>11.552665413533836</v>
      </c>
      <c r="O23" s="60">
        <f t="shared" si="1"/>
        <v>9.3760762776506503</v>
      </c>
    </row>
    <row r="24" spans="1:17" ht="16" thickBot="1" x14ac:dyDescent="0.4">
      <c r="E24" s="50" t="s">
        <v>39</v>
      </c>
      <c r="F24" s="51">
        <v>108</v>
      </c>
      <c r="G24" s="51">
        <v>123</v>
      </c>
      <c r="H24" s="31">
        <v>103.488</v>
      </c>
      <c r="I24" s="31">
        <v>127.512</v>
      </c>
      <c r="L24" t="s">
        <v>46</v>
      </c>
      <c r="N24" s="58">
        <f t="shared" si="0"/>
        <v>0.19671985157699445</v>
      </c>
      <c r="O24" s="58">
        <f t="shared" si="1"/>
        <v>0.15965669113495204</v>
      </c>
      <c r="Q24">
        <f>SUM(N24:O25)</f>
        <v>0.66240993069135046</v>
      </c>
    </row>
    <row r="25" spans="1:17" ht="16" thickBot="1" x14ac:dyDescent="0.4">
      <c r="E25" s="52"/>
      <c r="F25" s="49">
        <v>116</v>
      </c>
      <c r="G25" s="49">
        <v>153</v>
      </c>
      <c r="H25" s="31">
        <v>120.512</v>
      </c>
      <c r="I25" s="31">
        <v>148.488</v>
      </c>
      <c r="N25" s="58">
        <f t="shared" si="0"/>
        <v>0.16893043016463094</v>
      </c>
      <c r="O25" s="58">
        <f>(G25-I25)*(G25-I25)/I25</f>
        <v>0.13710295781477294</v>
      </c>
    </row>
    <row r="26" spans="1:17" ht="16" thickBot="1" x14ac:dyDescent="0.4">
      <c r="E26" s="53" t="s">
        <v>41</v>
      </c>
      <c r="F26" s="54">
        <v>213</v>
      </c>
      <c r="G26" s="54">
        <v>246</v>
      </c>
      <c r="H26" s="31">
        <v>205.63200000000001</v>
      </c>
      <c r="I26" s="31">
        <v>253.36799999999999</v>
      </c>
      <c r="L26" t="s">
        <v>44</v>
      </c>
      <c r="N26" s="61">
        <f t="shared" si="0"/>
        <v>0.26400280112044783</v>
      </c>
      <c r="O26" s="61">
        <f t="shared" si="1"/>
        <v>0.21426314293833446</v>
      </c>
    </row>
    <row r="27" spans="1:17" ht="16" thickBot="1" x14ac:dyDescent="0.4">
      <c r="E27" s="55"/>
      <c r="F27" s="56">
        <v>0</v>
      </c>
      <c r="G27" s="56">
        <v>1</v>
      </c>
      <c r="H27" s="31">
        <v>0.44800000000000001</v>
      </c>
      <c r="I27" s="31">
        <v>0.55200000000000005</v>
      </c>
      <c r="N27" s="61">
        <f t="shared" si="0"/>
        <v>0.44800000000000006</v>
      </c>
      <c r="O27" s="61">
        <f t="shared" si="1"/>
        <v>0.36359420289855066</v>
      </c>
      <c r="Q27">
        <f>SUM(N26:O28)</f>
        <v>6.1308604057565077</v>
      </c>
    </row>
    <row r="28" spans="1:17" ht="16" thickBot="1" x14ac:dyDescent="0.4">
      <c r="E28" s="57"/>
      <c r="F28" s="56">
        <v>11</v>
      </c>
      <c r="G28" s="56">
        <v>29</v>
      </c>
      <c r="H28" s="31">
        <v>17.920000000000002</v>
      </c>
      <c r="I28" s="31">
        <v>22.08</v>
      </c>
      <c r="N28" s="61">
        <f t="shared" si="0"/>
        <v>2.6722321428571441</v>
      </c>
      <c r="O28" s="61">
        <f t="shared" si="1"/>
        <v>2.1687681159420302</v>
      </c>
    </row>
    <row r="29" spans="1:17" x14ac:dyDescent="0.35">
      <c r="N29" s="22"/>
      <c r="O29" s="22"/>
    </row>
    <row r="31" spans="1:17" ht="15.5" x14ac:dyDescent="0.35">
      <c r="A31" s="22"/>
      <c r="B31" s="63" t="s">
        <v>48</v>
      </c>
      <c r="C31" s="63" t="s">
        <v>49</v>
      </c>
      <c r="D31" s="63" t="s">
        <v>50</v>
      </c>
      <c r="E31" s="63" t="s">
        <v>51</v>
      </c>
      <c r="F31" s="62" t="s">
        <v>52</v>
      </c>
      <c r="H31" s="72" t="s">
        <v>54</v>
      </c>
      <c r="I31" s="73"/>
      <c r="J31" s="73"/>
      <c r="K31" s="73"/>
      <c r="L31" s="74"/>
    </row>
    <row r="32" spans="1:17" x14ac:dyDescent="0.35">
      <c r="A32" s="63" t="s">
        <v>48</v>
      </c>
      <c r="B32" s="64"/>
      <c r="C32" s="22">
        <f>Q5+Q8</f>
        <v>39.050157803222547</v>
      </c>
      <c r="D32" s="22">
        <f>$Q$5+Q16</f>
        <v>103.83780811324229</v>
      </c>
      <c r="E32" s="22">
        <f>$Q$5+Q24</f>
        <v>20.187488832302623</v>
      </c>
      <c r="F32" s="22">
        <f>$Q$5+Q27</f>
        <v>25.655939307367781</v>
      </c>
      <c r="H32" s="64"/>
      <c r="I32" s="22">
        <v>0.55400000000000005</v>
      </c>
      <c r="J32" s="22">
        <v>5.81</v>
      </c>
      <c r="K32" s="22">
        <v>0.29699999999999999</v>
      </c>
      <c r="L32" s="22">
        <v>0.55400000000000005</v>
      </c>
    </row>
    <row r="33" spans="1:12" x14ac:dyDescent="0.35">
      <c r="A33" s="63" t="s">
        <v>49</v>
      </c>
      <c r="B33" s="22">
        <f>Q5+Q8</f>
        <v>39.050157803222547</v>
      </c>
      <c r="C33" s="64"/>
      <c r="D33" s="22">
        <f>$Q$8+Q16</f>
        <v>103.83780811324229</v>
      </c>
      <c r="E33" s="22">
        <f>$Q$5+Q24</f>
        <v>20.187488832302623</v>
      </c>
      <c r="F33" s="22">
        <f>$Q$5+Q27</f>
        <v>25.655939307367781</v>
      </c>
      <c r="H33" s="22">
        <v>0.55400000000000005</v>
      </c>
      <c r="I33" s="64"/>
      <c r="J33" s="22">
        <v>5.81</v>
      </c>
      <c r="K33" s="22">
        <v>0.29699999999999999</v>
      </c>
      <c r="L33" s="22">
        <v>0.55400000000000005</v>
      </c>
    </row>
    <row r="34" spans="1:12" x14ac:dyDescent="0.35">
      <c r="A34" s="63" t="s">
        <v>50</v>
      </c>
      <c r="B34" s="22">
        <f>$Q$5+Q16</f>
        <v>103.83780811324229</v>
      </c>
      <c r="C34" s="22">
        <f>$Q$8+Q16</f>
        <v>103.83780811324229</v>
      </c>
      <c r="D34" s="64"/>
      <c r="E34" s="22">
        <f>$Q$16+Q24</f>
        <v>84.975139142322377</v>
      </c>
      <c r="F34" s="22">
        <f>$Q$16+Q27</f>
        <v>90.443589617387531</v>
      </c>
      <c r="H34" s="22">
        <v>5.81</v>
      </c>
      <c r="I34" s="22">
        <v>5.81</v>
      </c>
      <c r="J34" s="64"/>
      <c r="K34" s="22">
        <v>5.23</v>
      </c>
      <c r="L34" s="22">
        <v>5.81</v>
      </c>
    </row>
    <row r="35" spans="1:12" x14ac:dyDescent="0.35">
      <c r="A35" s="63" t="s">
        <v>51</v>
      </c>
      <c r="B35" s="22">
        <f>$Q$5+Q24</f>
        <v>20.187488832302623</v>
      </c>
      <c r="C35" s="22">
        <f>$Q$8+Q24</f>
        <v>20.187488832302623</v>
      </c>
      <c r="D35" s="22">
        <f>$Q$16+Q24</f>
        <v>84.975139142322377</v>
      </c>
      <c r="E35" s="64"/>
      <c r="F35" s="22">
        <f>Q24+Q27</f>
        <v>6.7932703364478577</v>
      </c>
      <c r="H35" s="22">
        <v>0.29699999999999999</v>
      </c>
      <c r="I35" s="22">
        <v>0.29699999999999999</v>
      </c>
      <c r="J35" s="22">
        <v>5.23</v>
      </c>
      <c r="K35" s="64"/>
      <c r="L35" s="22">
        <v>0.29699999999999999</v>
      </c>
    </row>
    <row r="36" spans="1:12" x14ac:dyDescent="0.35">
      <c r="A36" s="63" t="s">
        <v>52</v>
      </c>
      <c r="B36" s="22">
        <f>$Q$5+Q27</f>
        <v>25.655939307367781</v>
      </c>
      <c r="C36" s="22">
        <f>$Q$8+Q27</f>
        <v>25.655939307367781</v>
      </c>
      <c r="D36" s="22">
        <f>$Q$16+Q27</f>
        <v>90.443589617387531</v>
      </c>
      <c r="E36" s="22">
        <f>Q24+Q27</f>
        <v>6.7932703364478577</v>
      </c>
      <c r="F36" s="64"/>
      <c r="H36" s="22">
        <v>0.55400000000000005</v>
      </c>
      <c r="I36" s="22">
        <v>0.55400000000000005</v>
      </c>
      <c r="J36" s="22">
        <v>5.81</v>
      </c>
      <c r="K36" s="22">
        <v>0.29699999999999999</v>
      </c>
      <c r="L36" s="64"/>
    </row>
    <row r="37" spans="1:12" ht="15" thickBot="1" x14ac:dyDescent="0.4"/>
    <row r="38" spans="1:12" ht="16" thickBot="1" x14ac:dyDescent="0.4">
      <c r="A38" s="65"/>
      <c r="B38" s="66" t="s">
        <v>48</v>
      </c>
      <c r="C38" s="66" t="s">
        <v>49</v>
      </c>
      <c r="D38" s="66" t="s">
        <v>50</v>
      </c>
      <c r="E38" s="66" t="s">
        <v>51</v>
      </c>
      <c r="F38" s="67" t="s">
        <v>52</v>
      </c>
    </row>
    <row r="39" spans="1:12" ht="15" thickBot="1" x14ac:dyDescent="0.4">
      <c r="A39" s="68" t="s">
        <v>48</v>
      </c>
      <c r="B39" s="69"/>
      <c r="C39" s="70">
        <f>IF(C32&gt;I32,1,0)</f>
        <v>1</v>
      </c>
      <c r="D39" s="70">
        <f t="shared" ref="D39:F39" si="2">IF(D32&gt;J32,1,0)</f>
        <v>1</v>
      </c>
      <c r="E39" s="70">
        <f t="shared" si="2"/>
        <v>1</v>
      </c>
      <c r="F39" s="70">
        <f t="shared" si="2"/>
        <v>1</v>
      </c>
    </row>
    <row r="40" spans="1:12" ht="15" thickBot="1" x14ac:dyDescent="0.4">
      <c r="A40" s="68" t="s">
        <v>49</v>
      </c>
      <c r="B40" s="70">
        <f>IF(B33&gt;H33,1,0)</f>
        <v>1</v>
      </c>
      <c r="C40" s="71"/>
      <c r="D40" s="70">
        <f t="shared" ref="D40" si="3">IF(D33&gt;J33,1,0)</f>
        <v>1</v>
      </c>
      <c r="E40" s="70">
        <f t="shared" ref="E40:F40" si="4">IF(E33&gt;K33,1,0)</f>
        <v>1</v>
      </c>
      <c r="F40" s="70">
        <f t="shared" si="4"/>
        <v>1</v>
      </c>
    </row>
    <row r="41" spans="1:12" ht="15" thickBot="1" x14ac:dyDescent="0.4">
      <c r="A41" s="68" t="s">
        <v>50</v>
      </c>
      <c r="B41" s="70">
        <f t="shared" ref="B41:E43" si="5">IF(B34&gt;H34,1,0)</f>
        <v>1</v>
      </c>
      <c r="C41" s="70">
        <f t="shared" si="5"/>
        <v>1</v>
      </c>
      <c r="D41" s="69"/>
      <c r="E41" s="70">
        <f t="shared" ref="E41" si="6">IF(E34&gt;K34,1,0)</f>
        <v>1</v>
      </c>
      <c r="F41" s="70">
        <f t="shared" ref="F41:F42" si="7">IF(F34&gt;L34,1,0)</f>
        <v>1</v>
      </c>
    </row>
    <row r="42" spans="1:12" ht="15" thickBot="1" x14ac:dyDescent="0.4">
      <c r="A42" s="68" t="s">
        <v>51</v>
      </c>
      <c r="B42" s="70">
        <f t="shared" si="5"/>
        <v>1</v>
      </c>
      <c r="C42" s="70">
        <f t="shared" si="5"/>
        <v>1</v>
      </c>
      <c r="D42" s="70">
        <f t="shared" si="5"/>
        <v>1</v>
      </c>
      <c r="E42" s="69"/>
      <c r="F42" s="70">
        <f t="shared" si="7"/>
        <v>1</v>
      </c>
    </row>
    <row r="43" spans="1:12" ht="15" thickBot="1" x14ac:dyDescent="0.4">
      <c r="A43" s="68" t="s">
        <v>52</v>
      </c>
      <c r="B43" s="70">
        <f t="shared" si="5"/>
        <v>1</v>
      </c>
      <c r="C43" s="70">
        <f t="shared" si="5"/>
        <v>1</v>
      </c>
      <c r="D43" s="70">
        <f t="shared" si="5"/>
        <v>1</v>
      </c>
      <c r="E43" s="70">
        <f t="shared" si="5"/>
        <v>1</v>
      </c>
      <c r="F43" s="69"/>
    </row>
  </sheetData>
  <mergeCells count="8">
    <mergeCell ref="E26:E28"/>
    <mergeCell ref="H31:L31"/>
    <mergeCell ref="F2:G2"/>
    <mergeCell ref="H2:I2"/>
    <mergeCell ref="E4:E6"/>
    <mergeCell ref="E7:E9"/>
    <mergeCell ref="E10:E23"/>
    <mergeCell ref="E24:E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7D50B-4FE9-4128-850C-FCA00D91FE31}">
  <dimension ref="B2:G7"/>
  <sheetViews>
    <sheetView workbookViewId="0">
      <selection activeCell="F14" sqref="F14"/>
    </sheetView>
  </sheetViews>
  <sheetFormatPr defaultRowHeight="14.5" x14ac:dyDescent="0.35"/>
  <cols>
    <col min="3" max="3" width="18.6328125" customWidth="1"/>
    <col min="4" max="5" width="18.54296875" customWidth="1"/>
    <col min="6" max="6" width="19.6328125" customWidth="1"/>
    <col min="7" max="7" width="18" customWidth="1"/>
  </cols>
  <sheetData>
    <row r="2" spans="2:7" x14ac:dyDescent="0.35">
      <c r="B2" s="75"/>
      <c r="C2" s="75" t="s">
        <v>55</v>
      </c>
      <c r="D2" s="75" t="s">
        <v>56</v>
      </c>
      <c r="E2" s="75" t="s">
        <v>57</v>
      </c>
      <c r="F2" s="75" t="s">
        <v>58</v>
      </c>
      <c r="G2" s="75" t="s">
        <v>59</v>
      </c>
    </row>
    <row r="3" spans="2:7" x14ac:dyDescent="0.35">
      <c r="B3" s="75" t="s">
        <v>55</v>
      </c>
      <c r="C3" s="76"/>
      <c r="D3" s="75" t="s">
        <v>60</v>
      </c>
      <c r="E3" s="75" t="s">
        <v>61</v>
      </c>
      <c r="F3" s="75" t="s">
        <v>62</v>
      </c>
      <c r="G3" s="75" t="s">
        <v>63</v>
      </c>
    </row>
    <row r="4" spans="2:7" x14ac:dyDescent="0.35">
      <c r="B4" s="75" t="s">
        <v>56</v>
      </c>
      <c r="C4" s="75" t="s">
        <v>60</v>
      </c>
      <c r="D4" s="76"/>
      <c r="E4" s="75" t="s">
        <v>64</v>
      </c>
      <c r="F4" s="75" t="s">
        <v>65</v>
      </c>
      <c r="G4" s="75" t="s">
        <v>66</v>
      </c>
    </row>
    <row r="5" spans="2:7" x14ac:dyDescent="0.35">
      <c r="B5" s="75" t="s">
        <v>57</v>
      </c>
      <c r="C5" s="75" t="s">
        <v>61</v>
      </c>
      <c r="D5" s="75" t="s">
        <v>64</v>
      </c>
      <c r="E5" s="76"/>
      <c r="F5" s="75" t="s">
        <v>67</v>
      </c>
      <c r="G5" s="75" t="s">
        <v>68</v>
      </c>
    </row>
    <row r="6" spans="2:7" x14ac:dyDescent="0.35">
      <c r="B6" s="75" t="s">
        <v>58</v>
      </c>
      <c r="C6" s="75" t="s">
        <v>62</v>
      </c>
      <c r="D6" s="75" t="s">
        <v>65</v>
      </c>
      <c r="E6" s="75" t="s">
        <v>67</v>
      </c>
      <c r="F6" s="76"/>
      <c r="G6" s="75" t="s">
        <v>69</v>
      </c>
    </row>
    <row r="7" spans="2:7" x14ac:dyDescent="0.35">
      <c r="B7" s="75" t="s">
        <v>59</v>
      </c>
      <c r="C7" s="75" t="s">
        <v>63</v>
      </c>
      <c r="D7" s="75" t="s">
        <v>66</v>
      </c>
      <c r="E7" s="75" t="s">
        <v>68</v>
      </c>
      <c r="F7" s="75" t="s">
        <v>69</v>
      </c>
      <c r="G7" s="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Ожид част</vt:lpstr>
      <vt:lpstr>Лист3</vt:lpstr>
      <vt:lpstr>Коэф Пирсона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katya</dc:creator>
  <cp:lastModifiedBy>avologina93@mail.ru</cp:lastModifiedBy>
  <dcterms:created xsi:type="dcterms:W3CDTF">2015-06-05T18:19:34Z</dcterms:created>
  <dcterms:modified xsi:type="dcterms:W3CDTF">2024-09-16T16:33:29Z</dcterms:modified>
</cp:coreProperties>
</file>