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Data - 2 Months " sheetId="1" r:id="rId4"/>
    <sheet state="visible" name="4 Months" sheetId="2" r:id="rId5"/>
    <sheet state="visible" name="8 Months" sheetId="3" r:id="rId6"/>
    <sheet state="visible" name="1 Year" sheetId="4" r:id="rId7"/>
    <sheet state="visible" name="Binomial Model" sheetId="5" r:id="rId8"/>
    <sheet state="visible" name="Max Payout - Binomial" sheetId="6" r:id="rId9"/>
    <sheet state="visible" name="Put-Call Parity" sheetId="7" r:id="rId10"/>
    <sheet state="visible" name="Barrier Option" sheetId="8" r:id="rId11"/>
  </sheets>
  <definedNames/>
  <calcPr/>
</workbook>
</file>

<file path=xl/sharedStrings.xml><?xml version="1.0" encoding="utf-8"?>
<sst xmlns="http://schemas.openxmlformats.org/spreadsheetml/2006/main" count="85" uniqueCount="44">
  <si>
    <t>Date</t>
  </si>
  <si>
    <t>Adjusted Close</t>
  </si>
  <si>
    <t>Daily Return</t>
  </si>
  <si>
    <t>Logarithmic Returns</t>
  </si>
  <si>
    <t>Sample Variance-Work</t>
  </si>
  <si>
    <t>Sample Mean</t>
  </si>
  <si>
    <t>Sample Variance</t>
  </si>
  <si>
    <t>Historical Volatility</t>
  </si>
  <si>
    <t>Daily Returns</t>
  </si>
  <si>
    <t>Sample Variance - Work</t>
  </si>
  <si>
    <t>Dailly Returns</t>
  </si>
  <si>
    <t>Sample Variannce</t>
  </si>
  <si>
    <t>Historical Votality</t>
  </si>
  <si>
    <t>volatility</t>
  </si>
  <si>
    <t>r</t>
  </si>
  <si>
    <t>s0</t>
  </si>
  <si>
    <t>u</t>
  </si>
  <si>
    <t>d</t>
  </si>
  <si>
    <t>K</t>
  </si>
  <si>
    <t>p</t>
  </si>
  <si>
    <t>q</t>
  </si>
  <si>
    <t>6H</t>
  </si>
  <si>
    <t>5H</t>
  </si>
  <si>
    <t>4H</t>
  </si>
  <si>
    <t>3H</t>
  </si>
  <si>
    <t>2H</t>
  </si>
  <si>
    <t>1H</t>
  </si>
  <si>
    <t>0H</t>
  </si>
  <si>
    <t>Value of Call</t>
  </si>
  <si>
    <t>Replicated Portfolio</t>
  </si>
  <si>
    <t>Sn</t>
  </si>
  <si>
    <t>S0</t>
  </si>
  <si>
    <t>U</t>
  </si>
  <si>
    <t>L</t>
  </si>
  <si>
    <t>A</t>
  </si>
  <si>
    <t>Alpha 1</t>
  </si>
  <si>
    <t>Alpha 2</t>
  </si>
  <si>
    <t>Pay at Upper Barrier</t>
  </si>
  <si>
    <t>C1</t>
  </si>
  <si>
    <t>C2</t>
  </si>
  <si>
    <t>U(200)</t>
  </si>
  <si>
    <t>L(160)</t>
  </si>
  <si>
    <t>So(180)</t>
  </si>
  <si>
    <t xml:space="preserve">Pays at Lower Barrier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</si>
</sst>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0.0000"/>
    <numFmt numFmtId="166" formatCode="mm-dd-yy"/>
    <numFmt numFmtId="167" formatCode="yyyy-mm-dd"/>
    <numFmt numFmtId="168" formatCode="m/d/yy"/>
    <numFmt numFmtId="169" formatCode="mm/dd/yyyy"/>
    <numFmt numFmtId="170" formatCode="m/d/yyyy"/>
    <numFmt numFmtId="171" formatCode="#,##0.000000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&quot;Times New Roman&quot;"/>
    </font>
    <font>
      <sz val="12.0"/>
      <color rgb="FF000000"/>
      <name val="Calibri"/>
    </font>
    <font>
      <sz val="10.0"/>
      <color rgb="FF000000"/>
      <name val="Times New Roman"/>
    </font>
    <font>
      <color theme="1"/>
      <name val="Arial"/>
      <scheme val="minor"/>
    </font>
    <font>
      <sz val="12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164" xfId="0" applyAlignment="1" applyBorder="1" applyFont="1" applyNumberFormat="1">
      <alignment vertical="bottom"/>
    </xf>
    <xf borderId="2" fillId="0" fontId="1" numFmtId="4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vertical="bottom"/>
    </xf>
    <xf borderId="0" fillId="0" fontId="1" numFmtId="165" xfId="0" applyAlignment="1" applyFont="1" applyNumberFormat="1">
      <alignment vertical="bottom"/>
    </xf>
    <xf borderId="3" fillId="0" fontId="1" numFmtId="0" xfId="0" applyAlignment="1" applyBorder="1" applyFont="1">
      <alignment vertical="bottom"/>
    </xf>
    <xf borderId="4" fillId="0" fontId="2" numFmtId="164" xfId="0" applyAlignment="1" applyBorder="1" applyFont="1" applyNumberFormat="1">
      <alignment vertical="bottom"/>
    </xf>
    <xf borderId="5" fillId="0" fontId="2" numFmtId="4" xfId="0" applyAlignment="1" applyBorder="1" applyFont="1" applyNumberFormat="1">
      <alignment vertical="bottom"/>
    </xf>
    <xf borderId="6" fillId="0" fontId="2" numFmtId="165" xfId="0" applyAlignment="1" applyBorder="1" applyFont="1" applyNumberFormat="1">
      <alignment vertical="bottom"/>
    </xf>
    <xf borderId="5" fillId="2" fontId="2" numFmtId="165" xfId="0" applyAlignment="1" applyBorder="1" applyFill="1" applyFont="1" applyNumberFormat="1">
      <alignment vertical="bottom"/>
    </xf>
    <xf borderId="5" fillId="0" fontId="2" numFmtId="165" xfId="0" applyAlignment="1" applyBorder="1" applyFont="1" applyNumberFormat="1">
      <alignment horizontal="right" vertical="bottom"/>
    </xf>
    <xf borderId="3" fillId="0" fontId="1" numFmtId="166" xfId="0" applyAlignment="1" applyBorder="1" applyFont="1" applyNumberFormat="1">
      <alignment vertical="top"/>
    </xf>
    <xf borderId="5" fillId="0" fontId="3" numFmtId="164" xfId="0" applyAlignment="1" applyBorder="1" applyFont="1" applyNumberFormat="1">
      <alignment horizontal="right" readingOrder="0" shrinkToFit="0" vertical="bottom" wrapText="0"/>
    </xf>
    <xf borderId="5" fillId="0" fontId="3" numFmtId="4" xfId="0" applyAlignment="1" applyBorder="1" applyFont="1" applyNumberFormat="1">
      <alignment horizontal="right" readingOrder="0" shrinkToFit="0" vertical="bottom" wrapText="0"/>
    </xf>
    <xf borderId="5" fillId="0" fontId="2" numFmtId="165" xfId="0" applyAlignment="1" applyBorder="1" applyFont="1" applyNumberFormat="1">
      <alignment vertical="bottom"/>
    </xf>
    <xf borderId="5" fillId="0" fontId="1" numFmtId="165" xfId="0" applyAlignment="1" applyBorder="1" applyFont="1" applyNumberFormat="1">
      <alignment vertical="bottom"/>
    </xf>
    <xf borderId="3" fillId="0" fontId="1" numFmtId="167" xfId="0" applyAlignment="1" applyBorder="1" applyFont="1" applyNumberFormat="1">
      <alignment vertical="top"/>
    </xf>
    <xf borderId="7" fillId="0" fontId="4" numFmtId="164" xfId="0" applyAlignment="1" applyBorder="1" applyFont="1" applyNumberFormat="1">
      <alignment horizontal="right" readingOrder="0" shrinkToFit="0" vertical="bottom" wrapText="0"/>
    </xf>
    <xf borderId="7" fillId="0" fontId="4" numFmtId="4" xfId="0" applyAlignment="1" applyBorder="1" applyFont="1" applyNumberFormat="1">
      <alignment horizontal="right" readingOrder="0" shrinkToFit="0" vertical="bottom" wrapText="0"/>
    </xf>
    <xf borderId="7" fillId="0" fontId="2" numFmtId="165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4" xfId="0" applyAlignment="1" applyFont="1" applyNumberFormat="1">
      <alignment vertical="bottom"/>
    </xf>
    <xf borderId="1" fillId="0" fontId="1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9" fillId="0" fontId="2" numFmtId="0" xfId="0" applyAlignment="1" applyBorder="1" applyFont="1">
      <alignment horizontal="right" vertical="bottom"/>
    </xf>
    <xf borderId="3" fillId="0" fontId="1" numFmtId="167" xfId="0" applyAlignment="1" applyBorder="1" applyFont="1" applyNumberFormat="1">
      <alignment vertical="bottom"/>
    </xf>
    <xf borderId="5" fillId="0" fontId="4" numFmtId="168" xfId="0" applyAlignment="1" applyBorder="1" applyFont="1" applyNumberFormat="1">
      <alignment horizontal="right"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3" fillId="0" fontId="1" numFmtId="169" xfId="0" applyAlignment="1" applyBorder="1" applyFont="1" applyNumberFormat="1">
      <alignment vertical="bottom"/>
    </xf>
    <xf borderId="5" fillId="0" fontId="4" numFmtId="169" xfId="0" applyAlignment="1" applyBorder="1" applyFont="1" applyNumberFormat="1">
      <alignment horizontal="right" readingOrder="0" shrinkToFit="0" vertical="bottom" wrapText="0"/>
    </xf>
    <xf borderId="3" fillId="0" fontId="1" numFmtId="170" xfId="0" applyAlignment="1" applyBorder="1" applyFont="1" applyNumberFormat="1">
      <alignment vertical="bottom"/>
    </xf>
    <xf borderId="5" fillId="0" fontId="4" numFmtId="170" xfId="0" applyAlignment="1" applyBorder="1" applyFont="1" applyNumberFormat="1">
      <alignment horizontal="right" readingOrder="0" shrinkToFit="0" vertical="bottom" wrapText="0"/>
    </xf>
    <xf borderId="7" fillId="0" fontId="4" numFmtId="168" xfId="0" applyAlignment="1" applyBorder="1" applyFont="1" applyNumberFormat="1">
      <alignment horizontal="right" readingOrder="0"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vertical="bottom"/>
    </xf>
    <xf borderId="0" fillId="0" fontId="1" numFmtId="168" xfId="0" applyAlignment="1" applyFont="1" applyNumberFormat="1">
      <alignment vertical="bottom"/>
    </xf>
    <xf borderId="0" fillId="0" fontId="1" numFmtId="169" xfId="0" applyAlignment="1" applyFont="1" applyNumberFormat="1">
      <alignment vertical="bottom"/>
    </xf>
    <xf borderId="1" fillId="0" fontId="1" numFmtId="4" xfId="0" applyAlignment="1" applyBorder="1" applyFont="1" applyNumberFormat="1">
      <alignment vertical="bottom"/>
    </xf>
    <xf borderId="6" fillId="0" fontId="2" numFmtId="4" xfId="0" applyAlignment="1" applyBorder="1" applyFont="1" applyNumberFormat="1">
      <alignment vertical="bottom"/>
    </xf>
    <xf borderId="8" fillId="0" fontId="2" numFmtId="165" xfId="0" applyAlignment="1" applyBorder="1" applyFont="1" applyNumberFormat="1">
      <alignment vertical="bottom"/>
    </xf>
    <xf borderId="9" fillId="0" fontId="1" numFmtId="165" xfId="0" applyAlignment="1" applyBorder="1" applyFont="1" applyNumberFormat="1">
      <alignment vertical="bottom"/>
    </xf>
    <xf borderId="3" fillId="2" fontId="2" numFmtId="165" xfId="0" applyAlignment="1" applyBorder="1" applyFont="1" applyNumberFormat="1">
      <alignment vertical="bottom"/>
    </xf>
    <xf borderId="3" fillId="0" fontId="1" numFmtId="166" xfId="0" applyAlignment="1" applyBorder="1" applyFont="1" applyNumberFormat="1">
      <alignment vertical="bottom"/>
    </xf>
    <xf borderId="5" fillId="0" fontId="4" numFmtId="171" xfId="0" applyAlignment="1" applyBorder="1" applyFont="1" applyNumberFormat="1">
      <alignment horizontal="right" readingOrder="0" shrinkToFit="0" vertical="bottom" wrapText="0"/>
    </xf>
    <xf borderId="10" fillId="0" fontId="1" numFmtId="165" xfId="0" applyAlignment="1" applyBorder="1" applyFont="1" applyNumberFormat="1">
      <alignment vertical="bottom"/>
    </xf>
    <xf borderId="11" fillId="0" fontId="1" numFmtId="165" xfId="0" applyAlignment="1" applyBorder="1" applyFont="1" applyNumberFormat="1">
      <alignment vertical="bottom"/>
    </xf>
    <xf borderId="2" fillId="0" fontId="1" numFmtId="165" xfId="0" applyAlignment="1" applyBorder="1" applyFont="1" applyNumberFormat="1">
      <alignment vertical="bottom"/>
    </xf>
    <xf borderId="10" fillId="0" fontId="2" numFmtId="165" xfId="0" applyAlignment="1" applyBorder="1" applyFont="1" applyNumberFormat="1">
      <alignment horizontal="right" vertical="bottom"/>
    </xf>
    <xf borderId="2" fillId="0" fontId="5" numFmtId="0" xfId="0" applyBorder="1" applyFont="1"/>
    <xf borderId="4" fillId="2" fontId="2" numFmtId="165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5" fillId="0" fontId="4" numFmtId="166" xfId="0" applyAlignment="1" applyBorder="1" applyFont="1" applyNumberFormat="1">
      <alignment horizontal="right" readingOrder="0" shrinkToFit="0" vertical="bottom" wrapText="0"/>
    </xf>
    <xf borderId="5" fillId="0" fontId="4" numFmtId="167" xfId="0" applyAlignment="1" applyBorder="1" applyFont="1" applyNumberFormat="1">
      <alignment horizontal="right" readingOrder="0" shrinkToFit="0" vertical="bottom" wrapText="0"/>
    </xf>
    <xf borderId="3" fillId="0" fontId="1" numFmtId="168" xfId="0" applyAlignment="1" applyBorder="1" applyFont="1" applyNumberForma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readingOrder="0" vertical="bottom"/>
    </xf>
    <xf borderId="5" fillId="3" fontId="2" numFmtId="0" xfId="0" applyAlignment="1" applyBorder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5" fillId="0" fontId="6" numFmtId="0" xfId="0" applyAlignment="1" applyBorder="1" applyFont="1">
      <alignment vertical="bottom"/>
    </xf>
    <xf borderId="5" fillId="0" fontId="6" numFmtId="0" xfId="0" applyAlignment="1" applyBorder="1" applyFont="1">
      <alignment horizontal="right" vertical="bottom"/>
    </xf>
    <xf borderId="5" fillId="3" fontId="6" numFmtId="0" xfId="0" applyAlignment="1" applyBorder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5" fillId="3" fontId="2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3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5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  <col customWidth="1" min="6" max="6" width="16.38"/>
    <col customWidth="1" min="8" max="8" width="15.0"/>
  </cols>
  <sheetData>
    <row r="1">
      <c r="A1" s="1"/>
      <c r="B1" s="2"/>
      <c r="C1" s="3"/>
      <c r="D1" s="4"/>
      <c r="E1" s="4"/>
      <c r="F1" s="4"/>
      <c r="G1" s="5"/>
      <c r="H1" s="5"/>
      <c r="I1" s="1"/>
    </row>
    <row r="2">
      <c r="A2" s="6"/>
      <c r="B2" s="7" t="s">
        <v>0</v>
      </c>
      <c r="C2" s="8" t="s">
        <v>1</v>
      </c>
      <c r="D2" s="9" t="s">
        <v>2</v>
      </c>
      <c r="E2" s="9" t="s">
        <v>3</v>
      </c>
      <c r="F2" s="9" t="s">
        <v>4</v>
      </c>
      <c r="G2" s="5"/>
      <c r="H2" s="10" t="s">
        <v>5</v>
      </c>
      <c r="I2" s="11">
        <f>SUM(E4:E45)/(COUNT(B3:B45)-1)</f>
        <v>0.002277208513</v>
      </c>
    </row>
    <row r="3">
      <c r="A3" s="12"/>
      <c r="B3" s="13">
        <v>44621.0</v>
      </c>
      <c r="C3" s="14">
        <v>164.0</v>
      </c>
      <c r="D3" s="15"/>
      <c r="E3" s="16"/>
      <c r="F3" s="16"/>
      <c r="G3" s="5"/>
      <c r="H3" s="5"/>
      <c r="I3" s="1"/>
    </row>
    <row r="4">
      <c r="A4" s="17"/>
      <c r="B4" s="13">
        <v>44622.0</v>
      </c>
      <c r="C4" s="14">
        <v>166.039993</v>
      </c>
      <c r="D4" s="11">
        <f t="shared" ref="D4:D45" si="1">(C4-C3)/C3</f>
        <v>0.01243898171</v>
      </c>
      <c r="E4" s="11">
        <f t="shared" ref="E4:E45" si="2">ln(D4+1)</f>
        <v>0.0123622532</v>
      </c>
      <c r="F4" s="11">
        <f t="shared" ref="F4:F45" si="3">((E4-$I$2)^2)</f>
        <v>0.0001017081264</v>
      </c>
      <c r="G4" s="5"/>
      <c r="H4" s="10" t="s">
        <v>6</v>
      </c>
      <c r="I4" s="11">
        <f>SUM(F4:F45)/(COUNT(B3:B45)-2)</f>
        <v>0.0001458328413</v>
      </c>
    </row>
    <row r="5">
      <c r="A5" s="17"/>
      <c r="B5" s="13">
        <v>44623.0</v>
      </c>
      <c r="C5" s="14">
        <v>168.479996</v>
      </c>
      <c r="D5" s="11">
        <f t="shared" si="1"/>
        <v>0.01469527284</v>
      </c>
      <c r="E5" s="11">
        <f t="shared" si="2"/>
        <v>0.01458834362</v>
      </c>
      <c r="F5" s="11">
        <f t="shared" si="3"/>
        <v>0.0001515640476</v>
      </c>
      <c r="G5" s="5"/>
      <c r="H5" s="5"/>
      <c r="I5" s="1"/>
    </row>
    <row r="6">
      <c r="A6" s="17"/>
      <c r="B6" s="13">
        <v>44624.0</v>
      </c>
      <c r="C6" s="14">
        <v>169.479996</v>
      </c>
      <c r="D6" s="11">
        <f t="shared" si="1"/>
        <v>0.005935422743</v>
      </c>
      <c r="E6" s="11">
        <f t="shared" si="2"/>
        <v>0.005917877513</v>
      </c>
      <c r="F6" s="11">
        <f t="shared" si="3"/>
        <v>0.00001325447077</v>
      </c>
      <c r="G6" s="5"/>
      <c r="H6" s="10" t="s">
        <v>7</v>
      </c>
      <c r="I6" s="11">
        <f>(I4^0.5)*(252)^0.5</f>
        <v>0.1917025717</v>
      </c>
    </row>
    <row r="7">
      <c r="A7" s="17"/>
      <c r="B7" s="13">
        <v>44627.0</v>
      </c>
      <c r="C7" s="14">
        <v>172.210007</v>
      </c>
      <c r="D7" s="11">
        <f t="shared" si="1"/>
        <v>0.01610816064</v>
      </c>
      <c r="E7" s="11">
        <f t="shared" si="2"/>
        <v>0.01597980081</v>
      </c>
      <c r="F7" s="11">
        <f t="shared" si="3"/>
        <v>0.0001877610356</v>
      </c>
      <c r="G7" s="5"/>
      <c r="H7" s="5"/>
      <c r="I7" s="1"/>
    </row>
    <row r="8">
      <c r="A8" s="17"/>
      <c r="B8" s="13">
        <v>44628.0</v>
      </c>
      <c r="C8" s="14">
        <v>168.720001</v>
      </c>
      <c r="D8" s="11">
        <f t="shared" si="1"/>
        <v>-0.02026598838</v>
      </c>
      <c r="E8" s="11">
        <f t="shared" si="2"/>
        <v>-0.02047416087</v>
      </c>
      <c r="F8" s="11">
        <f t="shared" si="3"/>
        <v>0.0005176248087</v>
      </c>
      <c r="G8" s="5"/>
      <c r="H8" s="5"/>
      <c r="I8" s="1"/>
    </row>
    <row r="9">
      <c r="A9" s="17"/>
      <c r="B9" s="13">
        <v>44629.0</v>
      </c>
      <c r="C9" s="14">
        <v>169.360001</v>
      </c>
      <c r="D9" s="11">
        <f t="shared" si="1"/>
        <v>0.003793266929</v>
      </c>
      <c r="E9" s="11">
        <f t="shared" si="2"/>
        <v>0.003786090634</v>
      </c>
      <c r="F9" s="11">
        <f t="shared" si="3"/>
        <v>0.000002276725255</v>
      </c>
      <c r="G9" s="5"/>
      <c r="H9" s="5"/>
      <c r="I9" s="1"/>
    </row>
    <row r="10">
      <c r="A10" s="17"/>
      <c r="B10" s="13">
        <v>44630.0</v>
      </c>
      <c r="C10" s="14">
        <v>169.660004</v>
      </c>
      <c r="D10" s="11">
        <f t="shared" si="1"/>
        <v>0.00177139229</v>
      </c>
      <c r="E10" s="11">
        <f t="shared" si="2"/>
        <v>0.001769825225</v>
      </c>
      <c r="F10" s="11">
        <f t="shared" si="3"/>
        <v>0.0000002574378006</v>
      </c>
      <c r="G10" s="5"/>
      <c r="H10" s="5"/>
      <c r="I10" s="1"/>
    </row>
    <row r="11">
      <c r="A11" s="17"/>
      <c r="B11" s="13">
        <v>44631.0</v>
      </c>
      <c r="C11" s="14">
        <v>169.350006</v>
      </c>
      <c r="D11" s="11">
        <f t="shared" si="1"/>
        <v>-0.001827171948</v>
      </c>
      <c r="E11" s="11">
        <f t="shared" si="2"/>
        <v>-0.001828843263</v>
      </c>
      <c r="F11" s="11">
        <f t="shared" si="3"/>
        <v>0.00001685966118</v>
      </c>
      <c r="G11" s="5"/>
    </row>
    <row r="12">
      <c r="A12" s="17"/>
      <c r="B12" s="13">
        <v>44634.0</v>
      </c>
      <c r="C12" s="14">
        <v>171.690002</v>
      </c>
      <c r="D12" s="11">
        <f t="shared" si="1"/>
        <v>0.01381751353</v>
      </c>
      <c r="E12" s="11">
        <f t="shared" si="2"/>
        <v>0.01372292204</v>
      </c>
      <c r="F12" s="11">
        <f t="shared" si="3"/>
        <v>0.0001310043583</v>
      </c>
      <c r="G12" s="5"/>
    </row>
    <row r="13">
      <c r="A13" s="17"/>
      <c r="B13" s="13">
        <v>44635.0</v>
      </c>
      <c r="C13" s="14">
        <v>176.139999</v>
      </c>
      <c r="D13" s="11">
        <f t="shared" si="1"/>
        <v>0.02591878938</v>
      </c>
      <c r="E13" s="11">
        <f t="shared" si="2"/>
        <v>0.02558859096</v>
      </c>
      <c r="F13" s="11">
        <f t="shared" si="3"/>
        <v>0.0005434205517</v>
      </c>
      <c r="G13" s="5"/>
    </row>
    <row r="14">
      <c r="A14" s="17"/>
      <c r="B14" s="13">
        <v>44636.0</v>
      </c>
      <c r="C14" s="14">
        <v>174.520004</v>
      </c>
      <c r="D14" s="11">
        <f t="shared" si="1"/>
        <v>-0.009197201142</v>
      </c>
      <c r="E14" s="11">
        <f t="shared" si="2"/>
        <v>-0.009239756525</v>
      </c>
      <c r="F14" s="11">
        <f t="shared" si="3"/>
        <v>0.0001326404837</v>
      </c>
      <c r="G14" s="5"/>
    </row>
    <row r="15">
      <c r="A15" s="17"/>
      <c r="B15" s="13">
        <v>44637.0</v>
      </c>
      <c r="C15" s="14">
        <v>176.800003</v>
      </c>
      <c r="D15" s="11">
        <f t="shared" si="1"/>
        <v>0.0130643992</v>
      </c>
      <c r="E15" s="11">
        <f t="shared" si="2"/>
        <v>0.012979796</v>
      </c>
      <c r="F15" s="11">
        <f t="shared" si="3"/>
        <v>0.0001145453788</v>
      </c>
      <c r="G15" s="5"/>
      <c r="I15" s="1"/>
    </row>
    <row r="16">
      <c r="A16" s="17"/>
      <c r="B16" s="13">
        <v>44638.0</v>
      </c>
      <c r="C16" s="14">
        <v>174.839996</v>
      </c>
      <c r="D16" s="11">
        <f t="shared" si="1"/>
        <v>-0.01108601226</v>
      </c>
      <c r="E16" s="11">
        <f t="shared" si="2"/>
        <v>-0.01114792005</v>
      </c>
      <c r="F16" s="11">
        <f t="shared" si="3"/>
        <v>0.0001802340771</v>
      </c>
      <c r="G16" s="5"/>
      <c r="H16" s="5"/>
      <c r="I16" s="1"/>
    </row>
    <row r="17">
      <c r="A17" s="17"/>
      <c r="B17" s="13">
        <v>44641.0</v>
      </c>
      <c r="C17" s="14">
        <v>175.830002</v>
      </c>
      <c r="D17" s="11">
        <f t="shared" si="1"/>
        <v>0.005662354282</v>
      </c>
      <c r="E17" s="11">
        <f t="shared" si="2"/>
        <v>0.005646383414</v>
      </c>
      <c r="F17" s="11">
        <f t="shared" si="3"/>
        <v>0.00001135133952</v>
      </c>
      <c r="G17" s="5"/>
    </row>
    <row r="18">
      <c r="A18" s="17"/>
      <c r="B18" s="13">
        <v>44642.0</v>
      </c>
      <c r="C18" s="14">
        <v>175.0</v>
      </c>
      <c r="D18" s="11">
        <f t="shared" si="1"/>
        <v>-0.004720479955</v>
      </c>
      <c r="E18" s="11">
        <f t="shared" si="2"/>
        <v>-0.004731656608</v>
      </c>
      <c r="F18" s="11">
        <f t="shared" si="3"/>
        <v>0.00004912419027</v>
      </c>
      <c r="G18" s="5"/>
      <c r="I18" s="1"/>
    </row>
    <row r="19">
      <c r="A19" s="17"/>
      <c r="B19" s="13">
        <v>44643.0</v>
      </c>
      <c r="C19" s="14">
        <v>174.339996</v>
      </c>
      <c r="D19" s="11">
        <f t="shared" si="1"/>
        <v>-0.003771451429</v>
      </c>
      <c r="E19" s="11">
        <f t="shared" si="2"/>
        <v>-0.003778581284</v>
      </c>
      <c r="F19" s="11">
        <f t="shared" si="3"/>
        <v>0.00003667259006</v>
      </c>
      <c r="G19" s="5"/>
      <c r="H19" s="5"/>
      <c r="I19" s="1"/>
    </row>
    <row r="20">
      <c r="A20" s="17"/>
      <c r="B20" s="13">
        <v>44644.0</v>
      </c>
      <c r="C20" s="14">
        <v>175.240005</v>
      </c>
      <c r="D20" s="11">
        <f t="shared" si="1"/>
        <v>0.00516237823</v>
      </c>
      <c r="E20" s="11">
        <f t="shared" si="2"/>
        <v>0.005149098838</v>
      </c>
      <c r="F20" s="11">
        <f t="shared" si="3"/>
        <v>0.000008247754042</v>
      </c>
      <c r="G20" s="5"/>
      <c r="H20" s="5"/>
      <c r="I20" s="1"/>
    </row>
    <row r="21">
      <c r="A21" s="17"/>
      <c r="B21" s="13">
        <v>44645.0</v>
      </c>
      <c r="C21" s="14">
        <v>176.919998</v>
      </c>
      <c r="D21" s="11">
        <f t="shared" si="1"/>
        <v>0.009586812098</v>
      </c>
      <c r="E21" s="11">
        <f t="shared" si="2"/>
        <v>0.009541150218</v>
      </c>
      <c r="F21" s="11">
        <f t="shared" si="3"/>
        <v>0.00005276484909</v>
      </c>
      <c r="G21" s="5"/>
      <c r="H21" s="5"/>
      <c r="I21" s="1"/>
    </row>
    <row r="22">
      <c r="A22" s="17"/>
      <c r="B22" s="13">
        <v>44648.0</v>
      </c>
      <c r="C22" s="14">
        <v>177.830002</v>
      </c>
      <c r="D22" s="11">
        <f t="shared" si="1"/>
        <v>0.005143590381</v>
      </c>
      <c r="E22" s="11">
        <f t="shared" si="2"/>
        <v>0.005130407307</v>
      </c>
      <c r="F22" s="11">
        <f t="shared" si="3"/>
        <v>0.000008140743358</v>
      </c>
      <c r="G22" s="5"/>
      <c r="H22" s="5"/>
      <c r="I22" s="1"/>
    </row>
    <row r="23">
      <c r="A23" s="17"/>
      <c r="B23" s="13">
        <v>44649.0</v>
      </c>
      <c r="C23" s="14">
        <v>177.740005</v>
      </c>
      <c r="D23" s="11">
        <f t="shared" si="1"/>
        <v>-0.000506084457</v>
      </c>
      <c r="E23" s="11">
        <f t="shared" si="2"/>
        <v>-0.000506212561</v>
      </c>
      <c r="F23" s="11">
        <f t="shared" si="3"/>
        <v>0.000007747432873</v>
      </c>
      <c r="G23" s="5"/>
      <c r="H23" s="5"/>
      <c r="I23" s="1"/>
    </row>
    <row r="24">
      <c r="A24" s="17"/>
      <c r="B24" s="13">
        <v>44650.0</v>
      </c>
      <c r="C24" s="14">
        <v>179.589996</v>
      </c>
      <c r="D24" s="11">
        <f t="shared" si="1"/>
        <v>0.01040841087</v>
      </c>
      <c r="E24" s="11">
        <f t="shared" si="2"/>
        <v>0.01035461632</v>
      </c>
      <c r="F24" s="11">
        <f t="shared" si="3"/>
        <v>0.00006524451683</v>
      </c>
      <c r="G24" s="5"/>
      <c r="H24" s="5"/>
      <c r="I24" s="1"/>
    </row>
    <row r="25">
      <c r="A25" s="17"/>
      <c r="B25" s="13">
        <v>44651.0</v>
      </c>
      <c r="C25" s="14">
        <v>177.229996</v>
      </c>
      <c r="D25" s="11">
        <f t="shared" si="1"/>
        <v>-0.01314104378</v>
      </c>
      <c r="E25" s="11">
        <f t="shared" si="2"/>
        <v>-0.01322815126</v>
      </c>
      <c r="F25" s="11">
        <f t="shared" si="3"/>
        <v>0.0002404161817</v>
      </c>
      <c r="G25" s="5"/>
      <c r="H25" s="5"/>
      <c r="I25" s="1"/>
    </row>
    <row r="26">
      <c r="A26" s="17"/>
      <c r="B26" s="13">
        <v>44652.0</v>
      </c>
      <c r="C26" s="14">
        <v>178.190002</v>
      </c>
      <c r="D26" s="11">
        <f t="shared" si="1"/>
        <v>0.005416724153</v>
      </c>
      <c r="E26" s="11">
        <f t="shared" si="2"/>
        <v>0.005402106466</v>
      </c>
      <c r="F26" s="11">
        <f t="shared" si="3"/>
        <v>0.000009764987217</v>
      </c>
      <c r="G26" s="5"/>
      <c r="H26" s="5"/>
      <c r="I26" s="1"/>
    </row>
    <row r="27">
      <c r="A27" s="17"/>
      <c r="B27" s="13">
        <v>44655.0</v>
      </c>
      <c r="C27" s="14">
        <v>176.470001</v>
      </c>
      <c r="D27" s="11">
        <f t="shared" si="1"/>
        <v>-0.009652623496</v>
      </c>
      <c r="E27" s="11">
        <f t="shared" si="2"/>
        <v>-0.009699512041</v>
      </c>
      <c r="F27" s="11">
        <f t="shared" si="3"/>
        <v>0.0001434418352</v>
      </c>
      <c r="G27" s="5"/>
      <c r="H27" s="5"/>
      <c r="I27" s="1"/>
    </row>
    <row r="28">
      <c r="A28" s="17"/>
      <c r="B28" s="13">
        <v>44656.0</v>
      </c>
      <c r="C28" s="14">
        <v>177.610001</v>
      </c>
      <c r="D28" s="11">
        <f t="shared" si="1"/>
        <v>0.006460021497</v>
      </c>
      <c r="E28" s="11">
        <f t="shared" si="2"/>
        <v>0.006439244988</v>
      </c>
      <c r="F28" s="11">
        <f t="shared" si="3"/>
        <v>0.00001732254762</v>
      </c>
      <c r="G28" s="5"/>
      <c r="H28" s="5"/>
      <c r="I28" s="1"/>
    </row>
    <row r="29">
      <c r="A29" s="17"/>
      <c r="B29" s="13">
        <v>44657.0</v>
      </c>
      <c r="C29" s="14">
        <v>182.229996</v>
      </c>
      <c r="D29" s="11">
        <f t="shared" si="1"/>
        <v>0.02601202057</v>
      </c>
      <c r="E29" s="11">
        <f t="shared" si="2"/>
        <v>0.02567946264</v>
      </c>
      <c r="F29" s="11">
        <f t="shared" si="3"/>
        <v>0.0005476654982</v>
      </c>
      <c r="G29" s="5"/>
      <c r="H29" s="5"/>
      <c r="I29" s="1"/>
    </row>
    <row r="30">
      <c r="A30" s="17"/>
      <c r="B30" s="13">
        <v>44658.0</v>
      </c>
      <c r="C30" s="14">
        <v>181.759995</v>
      </c>
      <c r="D30" s="11">
        <f t="shared" si="1"/>
        <v>-0.002579163751</v>
      </c>
      <c r="E30" s="11">
        <f t="shared" si="2"/>
        <v>-0.002582495524</v>
      </c>
      <c r="F30" s="11">
        <f t="shared" si="3"/>
        <v>0.00002361672332</v>
      </c>
      <c r="G30" s="5"/>
      <c r="H30" s="5"/>
      <c r="I30" s="1"/>
    </row>
    <row r="31">
      <c r="A31" s="17"/>
      <c r="B31" s="13">
        <v>44659.0</v>
      </c>
      <c r="C31" s="14">
        <v>182.119995</v>
      </c>
      <c r="D31" s="11">
        <f t="shared" si="1"/>
        <v>0.001980633857</v>
      </c>
      <c r="E31" s="11">
        <f t="shared" si="2"/>
        <v>0.001978674988</v>
      </c>
      <c r="F31" s="11">
        <f t="shared" si="3"/>
        <v>0.00000008912226525</v>
      </c>
      <c r="G31" s="5"/>
      <c r="H31" s="5"/>
      <c r="I31" s="1"/>
    </row>
    <row r="32">
      <c r="A32" s="17"/>
      <c r="B32" s="13">
        <v>44662.0</v>
      </c>
      <c r="C32" s="14">
        <v>179.839996</v>
      </c>
      <c r="D32" s="11">
        <f t="shared" si="1"/>
        <v>-0.01251921295</v>
      </c>
      <c r="E32" s="11">
        <f t="shared" si="2"/>
        <v>-0.01259823855</v>
      </c>
      <c r="F32" s="11">
        <f t="shared" si="3"/>
        <v>0.0002212789253</v>
      </c>
      <c r="G32" s="5"/>
      <c r="H32" s="5"/>
      <c r="I32" s="1"/>
    </row>
    <row r="33">
      <c r="A33" s="17"/>
      <c r="B33" s="13">
        <v>44663.0</v>
      </c>
      <c r="C33" s="14">
        <v>179.899994</v>
      </c>
      <c r="D33" s="11">
        <f t="shared" si="1"/>
        <v>0.0003336187797</v>
      </c>
      <c r="E33" s="11">
        <f t="shared" si="2"/>
        <v>0.0003335631413</v>
      </c>
      <c r="F33" s="11">
        <f t="shared" si="3"/>
        <v>0.00000377775733</v>
      </c>
      <c r="G33" s="5"/>
      <c r="H33" s="5"/>
      <c r="I33" s="1"/>
    </row>
    <row r="34">
      <c r="A34" s="17"/>
      <c r="B34" s="13">
        <v>44664.0</v>
      </c>
      <c r="C34" s="14">
        <v>180.660004</v>
      </c>
      <c r="D34" s="11">
        <f t="shared" si="1"/>
        <v>0.004224624932</v>
      </c>
      <c r="E34" s="11">
        <f t="shared" si="2"/>
        <v>0.004215726258</v>
      </c>
      <c r="F34" s="11">
        <f t="shared" si="3"/>
        <v>0.000003757851049</v>
      </c>
      <c r="G34" s="5"/>
      <c r="H34" s="5"/>
      <c r="I34" s="1"/>
    </row>
    <row r="35">
      <c r="A35" s="17"/>
      <c r="B35" s="13">
        <v>44665.0</v>
      </c>
      <c r="C35" s="14">
        <v>179.899994</v>
      </c>
      <c r="D35" s="11">
        <f t="shared" si="1"/>
        <v>-0.004206852558</v>
      </c>
      <c r="E35" s="11">
        <f t="shared" si="2"/>
        <v>-0.004215726258</v>
      </c>
      <c r="F35" s="11">
        <f t="shared" si="3"/>
        <v>0.00004215820194</v>
      </c>
      <c r="G35" s="5"/>
      <c r="H35" s="5"/>
      <c r="I35" s="1"/>
    </row>
    <row r="36">
      <c r="A36" s="17"/>
      <c r="B36" s="13">
        <v>44669.0</v>
      </c>
      <c r="C36" s="14">
        <v>177.660004</v>
      </c>
      <c r="D36" s="11">
        <f t="shared" si="1"/>
        <v>-0.0124513067</v>
      </c>
      <c r="E36" s="11">
        <f t="shared" si="2"/>
        <v>-0.01252947375</v>
      </c>
      <c r="F36" s="11">
        <f t="shared" si="3"/>
        <v>0.0002192378396</v>
      </c>
      <c r="G36" s="5"/>
      <c r="H36" s="5"/>
      <c r="I36" s="1"/>
    </row>
    <row r="37">
      <c r="A37" s="17"/>
      <c r="B37" s="13">
        <v>44670.0</v>
      </c>
      <c r="C37" s="14">
        <v>183.080002</v>
      </c>
      <c r="D37" s="11">
        <f t="shared" si="1"/>
        <v>0.03050769941</v>
      </c>
      <c r="E37" s="11">
        <f t="shared" si="2"/>
        <v>0.03005159285</v>
      </c>
      <c r="F37" s="11">
        <f t="shared" si="3"/>
        <v>0.0007714164255</v>
      </c>
      <c r="G37" s="5"/>
      <c r="H37" s="5"/>
      <c r="I37" s="1"/>
    </row>
    <row r="38">
      <c r="A38" s="17"/>
      <c r="B38" s="13">
        <v>44671.0</v>
      </c>
      <c r="C38" s="14">
        <v>183.889999</v>
      </c>
      <c r="D38" s="11">
        <f t="shared" si="1"/>
        <v>0.004424278955</v>
      </c>
      <c r="E38" s="11">
        <f t="shared" si="2"/>
        <v>0.004414520605</v>
      </c>
      <c r="F38" s="11">
        <f t="shared" si="3"/>
        <v>0.00000456810298</v>
      </c>
      <c r="G38" s="5"/>
      <c r="H38" s="5"/>
      <c r="I38" s="1"/>
    </row>
    <row r="39">
      <c r="A39" s="17"/>
      <c r="B39" s="13">
        <v>44672.0</v>
      </c>
      <c r="C39" s="14">
        <v>183.360001</v>
      </c>
      <c r="D39" s="11">
        <f t="shared" si="1"/>
        <v>-0.002882146951</v>
      </c>
      <c r="E39" s="11">
        <f t="shared" si="2"/>
        <v>-0.002886308335</v>
      </c>
      <c r="F39" s="11">
        <f t="shared" si="3"/>
        <v>0.00002666190623</v>
      </c>
      <c r="G39" s="5"/>
      <c r="H39" s="5"/>
      <c r="I39" s="1"/>
    </row>
    <row r="40">
      <c r="A40" s="17"/>
      <c r="B40" s="13">
        <v>44673.0</v>
      </c>
      <c r="C40" s="14">
        <v>181.539993</v>
      </c>
      <c r="D40" s="11">
        <f t="shared" si="1"/>
        <v>-0.009925872546</v>
      </c>
      <c r="E40" s="11">
        <f t="shared" si="2"/>
        <v>-0.009975462441</v>
      </c>
      <c r="F40" s="11">
        <f t="shared" si="3"/>
        <v>0.0001501279455</v>
      </c>
      <c r="G40" s="5"/>
      <c r="H40" s="5"/>
      <c r="I40" s="1"/>
    </row>
    <row r="41">
      <c r="A41" s="17"/>
      <c r="B41" s="13">
        <v>44676.0</v>
      </c>
      <c r="C41" s="14">
        <v>186.009995</v>
      </c>
      <c r="D41" s="11">
        <f t="shared" si="1"/>
        <v>0.02462268466</v>
      </c>
      <c r="E41" s="11">
        <f t="shared" si="2"/>
        <v>0.02432443229</v>
      </c>
      <c r="F41" s="11">
        <f t="shared" si="3"/>
        <v>0.0004860800762</v>
      </c>
      <c r="G41" s="5"/>
      <c r="H41" s="5"/>
      <c r="I41" s="1"/>
    </row>
    <row r="42">
      <c r="A42" s="17"/>
      <c r="B42" s="13">
        <v>44677.0</v>
      </c>
      <c r="C42" s="14">
        <v>184.679993</v>
      </c>
      <c r="D42" s="11">
        <f t="shared" si="1"/>
        <v>-0.007150164162</v>
      </c>
      <c r="E42" s="11">
        <f t="shared" si="2"/>
        <v>-0.007175849093</v>
      </c>
      <c r="F42" s="11">
        <f t="shared" si="3"/>
        <v>0.0000893602981</v>
      </c>
      <c r="G42" s="5"/>
      <c r="H42" s="5"/>
      <c r="I42" s="1"/>
    </row>
    <row r="43">
      <c r="A43" s="17"/>
      <c r="B43" s="13">
        <v>44678.0</v>
      </c>
      <c r="C43" s="14">
        <v>182.100006</v>
      </c>
      <c r="D43" s="11">
        <f t="shared" si="1"/>
        <v>-0.0139700406</v>
      </c>
      <c r="E43" s="11">
        <f t="shared" si="2"/>
        <v>-0.01406854005</v>
      </c>
      <c r="F43" s="11">
        <f t="shared" si="3"/>
        <v>0.0002671834962</v>
      </c>
      <c r="G43" s="5"/>
      <c r="H43" s="5"/>
      <c r="I43" s="1"/>
    </row>
    <row r="44">
      <c r="A44" s="17"/>
      <c r="B44" s="13">
        <v>44679.0</v>
      </c>
      <c r="C44" s="14">
        <v>183.460007</v>
      </c>
      <c r="D44" s="11">
        <f t="shared" si="1"/>
        <v>0.007468429188</v>
      </c>
      <c r="E44" s="11">
        <f t="shared" si="2"/>
        <v>0.007440678554</v>
      </c>
      <c r="F44" s="11">
        <f t="shared" si="3"/>
        <v>0.00002666142287</v>
      </c>
      <c r="G44" s="5"/>
      <c r="H44" s="5"/>
      <c r="I44" s="1"/>
    </row>
    <row r="45">
      <c r="A45" s="17"/>
      <c r="B45" s="13">
        <v>44680.0</v>
      </c>
      <c r="C45" s="14">
        <v>180.460007</v>
      </c>
      <c r="D45" s="11">
        <f t="shared" si="1"/>
        <v>-0.01635233776</v>
      </c>
      <c r="E45" s="11">
        <f t="shared" si="2"/>
        <v>-0.01648751288</v>
      </c>
      <c r="F45" s="11">
        <f t="shared" si="3"/>
        <v>0.000352114769</v>
      </c>
      <c r="G45" s="5"/>
      <c r="H45" s="5"/>
      <c r="I45" s="1"/>
    </row>
    <row r="46">
      <c r="A46" s="1"/>
      <c r="B46" s="18"/>
      <c r="C46" s="19"/>
      <c r="D46" s="20"/>
      <c r="E46" s="20"/>
      <c r="F46" s="20"/>
      <c r="G46" s="5"/>
      <c r="H46" s="5"/>
      <c r="I46" s="1"/>
    </row>
    <row r="47">
      <c r="A47" s="1"/>
      <c r="B47" s="21"/>
      <c r="C47" s="22"/>
      <c r="D47" s="5"/>
      <c r="E47" s="5"/>
      <c r="F47" s="5"/>
      <c r="G47" s="5"/>
      <c r="H47" s="5"/>
      <c r="I47" s="1"/>
    </row>
    <row r="48">
      <c r="A48" s="1"/>
      <c r="B48" s="21"/>
      <c r="C48" s="22"/>
      <c r="D48" s="5"/>
      <c r="E48" s="5"/>
      <c r="F48" s="5"/>
      <c r="G48" s="5"/>
      <c r="H48" s="5"/>
      <c r="I4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  <col customWidth="1" min="6" max="6" width="17.13"/>
    <col customWidth="1" min="8" max="8" width="13.5"/>
  </cols>
  <sheetData>
    <row r="1">
      <c r="A1" s="1"/>
      <c r="B1" s="23"/>
      <c r="C1" s="23"/>
      <c r="D1" s="23"/>
      <c r="E1" s="23"/>
      <c r="F1" s="23"/>
      <c r="G1" s="1"/>
      <c r="H1" s="23"/>
      <c r="I1" s="23"/>
    </row>
    <row r="2">
      <c r="A2" s="6"/>
      <c r="B2" s="24" t="s">
        <v>0</v>
      </c>
      <c r="C2" s="24" t="s">
        <v>1</v>
      </c>
      <c r="D2" s="24" t="s">
        <v>8</v>
      </c>
      <c r="E2" s="24" t="s">
        <v>3</v>
      </c>
      <c r="F2" s="25" t="s">
        <v>9</v>
      </c>
      <c r="G2" s="26"/>
      <c r="H2" s="27" t="s">
        <v>5</v>
      </c>
      <c r="I2" s="28">
        <f>(sum(E4:E86))/(count(B3:B86)-1)</f>
        <v>0.0006338874492</v>
      </c>
    </row>
    <row r="3">
      <c r="A3" s="29"/>
      <c r="B3" s="30">
        <v>44560.0</v>
      </c>
      <c r="C3" s="31">
        <v>171.210968</v>
      </c>
      <c r="D3" s="32"/>
      <c r="E3" s="32"/>
      <c r="F3" s="33"/>
      <c r="G3" s="34"/>
      <c r="H3" s="35"/>
      <c r="I3" s="35"/>
    </row>
    <row r="4">
      <c r="A4" s="29"/>
      <c r="B4" s="30">
        <v>44561.0</v>
      </c>
      <c r="C4" s="31">
        <v>169.978882</v>
      </c>
      <c r="D4" s="36">
        <f t="shared" ref="D4:D86" si="1">(C4-C3)/C3</f>
        <v>-0.007196302985</v>
      </c>
      <c r="E4" s="36">
        <f t="shared" ref="E4:E86" si="2">ln(D4+1)</f>
        <v>-0.007222321272</v>
      </c>
      <c r="F4" s="37">
        <f t="shared" ref="F4:F86" si="3">(E4-$I$2)^2</f>
        <v>0.00006172001546</v>
      </c>
      <c r="G4" s="26"/>
      <c r="H4" s="27" t="s">
        <v>6</v>
      </c>
      <c r="I4" s="28">
        <f>sum(F4:F86)/((count(B3:B86))-2)</f>
        <v>0.0001456134286</v>
      </c>
    </row>
    <row r="5">
      <c r="A5" s="29"/>
      <c r="B5" s="30">
        <v>44564.0</v>
      </c>
      <c r="C5" s="31">
        <v>170.445877</v>
      </c>
      <c r="D5" s="36">
        <f t="shared" si="1"/>
        <v>0.0027473707</v>
      </c>
      <c r="E5" s="36">
        <f t="shared" si="2"/>
        <v>0.002743603575</v>
      </c>
      <c r="F5" s="37">
        <f t="shared" si="3"/>
        <v>0.000004450902132</v>
      </c>
      <c r="G5" s="34"/>
      <c r="H5" s="35"/>
      <c r="I5" s="35"/>
    </row>
    <row r="6">
      <c r="A6" s="29"/>
      <c r="B6" s="30">
        <v>44565.0</v>
      </c>
      <c r="C6" s="31">
        <v>169.988815</v>
      </c>
      <c r="D6" s="36">
        <f t="shared" si="1"/>
        <v>-0.002681566771</v>
      </c>
      <c r="E6" s="36">
        <f t="shared" si="2"/>
        <v>-0.002685168612</v>
      </c>
      <c r="F6" s="37">
        <f t="shared" si="3"/>
        <v>0.00001101613313</v>
      </c>
      <c r="G6" s="26"/>
      <c r="H6" s="38" t="s">
        <v>7</v>
      </c>
      <c r="I6" s="39">
        <f>(I4^0.5)*(252)^0.5</f>
        <v>0.1915583044</v>
      </c>
    </row>
    <row r="7">
      <c r="A7" s="29"/>
      <c r="B7" s="30">
        <v>44566.0</v>
      </c>
      <c r="C7" s="31">
        <v>171.121536</v>
      </c>
      <c r="D7" s="36">
        <f t="shared" si="1"/>
        <v>0.006663503125</v>
      </c>
      <c r="E7" s="36">
        <f t="shared" si="2"/>
        <v>0.006641400123</v>
      </c>
      <c r="F7" s="36">
        <f t="shared" si="3"/>
        <v>0.00003609020852</v>
      </c>
      <c r="G7" s="1"/>
      <c r="H7" s="1"/>
      <c r="I7" s="1"/>
    </row>
    <row r="8">
      <c r="A8" s="29"/>
      <c r="B8" s="30">
        <v>44567.0</v>
      </c>
      <c r="C8" s="31">
        <v>170.535309</v>
      </c>
      <c r="D8" s="36">
        <f t="shared" si="1"/>
        <v>-0.003425793233</v>
      </c>
      <c r="E8" s="36">
        <f t="shared" si="2"/>
        <v>-0.003431674699</v>
      </c>
      <c r="F8" s="36">
        <f t="shared" si="3"/>
        <v>0.00001652879558</v>
      </c>
      <c r="G8" s="1"/>
      <c r="H8" s="1"/>
      <c r="I8" s="1"/>
    </row>
    <row r="9">
      <c r="A9" s="29"/>
      <c r="B9" s="30">
        <v>44568.0</v>
      </c>
      <c r="C9" s="31">
        <v>172.8405</v>
      </c>
      <c r="D9" s="36">
        <f t="shared" si="1"/>
        <v>0.01351738249</v>
      </c>
      <c r="E9" s="36">
        <f t="shared" si="2"/>
        <v>0.01342683772</v>
      </c>
      <c r="F9" s="36">
        <f t="shared" si="3"/>
        <v>0.0001636595765</v>
      </c>
      <c r="G9" s="1"/>
      <c r="H9" s="1"/>
      <c r="I9" s="1"/>
    </row>
    <row r="10">
      <c r="A10" s="29"/>
      <c r="B10" s="30">
        <v>44571.0</v>
      </c>
      <c r="C10" s="31">
        <v>171.985992</v>
      </c>
      <c r="D10" s="36">
        <f t="shared" si="1"/>
        <v>-0.004943910715</v>
      </c>
      <c r="E10" s="36">
        <f t="shared" si="2"/>
        <v>-0.004956172272</v>
      </c>
      <c r="F10" s="36">
        <f t="shared" si="3"/>
        <v>0.00003124876769</v>
      </c>
      <c r="G10" s="1"/>
      <c r="H10" s="1"/>
      <c r="I10" s="1"/>
    </row>
    <row r="11">
      <c r="A11" s="29"/>
      <c r="B11" s="30">
        <v>44572.0</v>
      </c>
      <c r="C11" s="31">
        <v>170.15773</v>
      </c>
      <c r="D11" s="36">
        <f t="shared" si="1"/>
        <v>-0.01063029598</v>
      </c>
      <c r="E11" s="36">
        <f t="shared" si="2"/>
        <v>-0.01068720122</v>
      </c>
      <c r="F11" s="36">
        <f t="shared" si="3"/>
        <v>0.0001281670486</v>
      </c>
      <c r="G11" s="1"/>
      <c r="H11" s="1"/>
      <c r="I11" s="1"/>
    </row>
    <row r="12">
      <c r="A12" s="29"/>
      <c r="B12" s="30">
        <v>44573.0</v>
      </c>
      <c r="C12" s="31">
        <v>168.707031</v>
      </c>
      <c r="D12" s="36">
        <f t="shared" si="1"/>
        <v>-0.008525613265</v>
      </c>
      <c r="E12" s="36">
        <f t="shared" si="2"/>
        <v>-0.0085621642</v>
      </c>
      <c r="F12" s="36">
        <f t="shared" si="3"/>
        <v>0.00008456736593</v>
      </c>
      <c r="G12" s="1"/>
      <c r="H12" s="1"/>
      <c r="I12" s="1"/>
    </row>
    <row r="13">
      <c r="A13" s="29"/>
      <c r="B13" s="30">
        <v>44574.0</v>
      </c>
      <c r="C13" s="31">
        <v>167.683609</v>
      </c>
      <c r="D13" s="36">
        <f t="shared" si="1"/>
        <v>-0.006066267623</v>
      </c>
      <c r="E13" s="36">
        <f t="shared" si="2"/>
        <v>-0.006084742177</v>
      </c>
      <c r="F13" s="36">
        <f t="shared" si="3"/>
        <v>0.00004513998406</v>
      </c>
      <c r="G13" s="1"/>
      <c r="H13" s="1"/>
      <c r="I13" s="1"/>
    </row>
    <row r="14">
      <c r="A14" s="29"/>
      <c r="B14" s="30">
        <v>44575.0</v>
      </c>
      <c r="C14" s="31">
        <v>166.76947</v>
      </c>
      <c r="D14" s="36">
        <f t="shared" si="1"/>
        <v>-0.005451570404</v>
      </c>
      <c r="E14" s="36">
        <f t="shared" si="2"/>
        <v>-0.005466484442</v>
      </c>
      <c r="F14" s="36">
        <f t="shared" si="3"/>
        <v>0.0000372145372</v>
      </c>
      <c r="G14" s="1"/>
      <c r="H14" s="1"/>
      <c r="I14" s="1"/>
    </row>
    <row r="15">
      <c r="A15" s="40"/>
      <c r="B15" s="41">
        <v>44579.0</v>
      </c>
      <c r="C15" s="31">
        <v>166.03421</v>
      </c>
      <c r="D15" s="36">
        <f t="shared" si="1"/>
        <v>-0.004408840539</v>
      </c>
      <c r="E15" s="36">
        <f t="shared" si="2"/>
        <v>-0.004418588137</v>
      </c>
      <c r="F15" s="36">
        <f t="shared" si="3"/>
        <v>0.00002552750955</v>
      </c>
      <c r="G15" s="1"/>
      <c r="H15" s="1"/>
      <c r="I15" s="1"/>
    </row>
    <row r="16">
      <c r="A16" s="40"/>
      <c r="B16" s="41">
        <v>44580.0</v>
      </c>
      <c r="C16" s="31">
        <v>165.517517</v>
      </c>
      <c r="D16" s="36">
        <f t="shared" si="1"/>
        <v>-0.003111967106</v>
      </c>
      <c r="E16" s="36">
        <f t="shared" si="2"/>
        <v>-0.003116819345</v>
      </c>
      <c r="F16" s="36">
        <f t="shared" si="3"/>
        <v>0.00001406780146</v>
      </c>
      <c r="G16" s="1"/>
      <c r="H16" s="1"/>
      <c r="I16" s="1"/>
    </row>
    <row r="17">
      <c r="A17" s="40"/>
      <c r="B17" s="41">
        <v>44581.0</v>
      </c>
      <c r="C17" s="31">
        <v>164.195999</v>
      </c>
      <c r="D17" s="36">
        <f t="shared" si="1"/>
        <v>-0.007984157955</v>
      </c>
      <c r="E17" s="36">
        <f t="shared" si="2"/>
        <v>-0.008016202021</v>
      </c>
      <c r="F17" s="36">
        <f t="shared" si="3"/>
        <v>0.00007482404784</v>
      </c>
      <c r="G17" s="1"/>
      <c r="H17" s="1"/>
      <c r="I17" s="1"/>
    </row>
    <row r="18">
      <c r="A18" s="40"/>
      <c r="B18" s="41">
        <v>44582.0</v>
      </c>
      <c r="C18" s="31">
        <v>163.81842</v>
      </c>
      <c r="D18" s="36">
        <f t="shared" si="1"/>
        <v>-0.002299562732</v>
      </c>
      <c r="E18" s="36">
        <f t="shared" si="2"/>
        <v>-0.002302210786</v>
      </c>
      <c r="F18" s="36">
        <f t="shared" si="3"/>
        <v>0.000008620672849</v>
      </c>
      <c r="G18" s="1"/>
      <c r="H18" s="1"/>
      <c r="I18" s="1"/>
    </row>
    <row r="19">
      <c r="A19" s="40"/>
      <c r="B19" s="41">
        <v>44585.0</v>
      </c>
      <c r="C19" s="31">
        <v>161.930542</v>
      </c>
      <c r="D19" s="36">
        <f t="shared" si="1"/>
        <v>-0.01152421077</v>
      </c>
      <c r="E19" s="36">
        <f t="shared" si="2"/>
        <v>-0.0115911291</v>
      </c>
      <c r="F19" s="36">
        <f t="shared" si="3"/>
        <v>0.0001494510297</v>
      </c>
      <c r="G19" s="1"/>
      <c r="H19" s="1"/>
      <c r="I19" s="1"/>
    </row>
    <row r="20">
      <c r="A20" s="40"/>
      <c r="B20" s="41">
        <v>44586.0</v>
      </c>
      <c r="C20" s="31">
        <v>166.560822</v>
      </c>
      <c r="D20" s="36">
        <f t="shared" si="1"/>
        <v>0.02859423518</v>
      </c>
      <c r="E20" s="36">
        <f t="shared" si="2"/>
        <v>0.02819304981</v>
      </c>
      <c r="F20" s="36">
        <f t="shared" si="3"/>
        <v>0.0007595074299</v>
      </c>
      <c r="G20" s="1"/>
      <c r="H20" s="1"/>
      <c r="I20" s="1"/>
    </row>
    <row r="21">
      <c r="A21" s="42"/>
      <c r="B21" s="43">
        <v>44587.0</v>
      </c>
      <c r="C21" s="31">
        <v>167.306046</v>
      </c>
      <c r="D21" s="36">
        <f t="shared" si="1"/>
        <v>0.004474185412</v>
      </c>
      <c r="E21" s="36">
        <f t="shared" si="2"/>
        <v>0.004464206</v>
      </c>
      <c r="F21" s="36">
        <f t="shared" si="3"/>
        <v>0.0000146713402</v>
      </c>
      <c r="G21" s="1"/>
      <c r="H21" s="1"/>
      <c r="I21" s="1"/>
    </row>
    <row r="22">
      <c r="A22" s="42"/>
      <c r="B22" s="43">
        <v>44588.0</v>
      </c>
      <c r="C22" s="31">
        <v>169.501938</v>
      </c>
      <c r="D22" s="36">
        <f t="shared" si="1"/>
        <v>0.01312500087</v>
      </c>
      <c r="E22" s="36">
        <f t="shared" si="2"/>
        <v>0.01303961437</v>
      </c>
      <c r="F22" s="36">
        <f t="shared" si="3"/>
        <v>0.0001539020605</v>
      </c>
      <c r="G22" s="1"/>
      <c r="H22" s="1"/>
      <c r="I22" s="1"/>
    </row>
    <row r="23">
      <c r="A23" s="29"/>
      <c r="B23" s="43">
        <v>44589.0</v>
      </c>
      <c r="C23" s="31">
        <v>170.694275</v>
      </c>
      <c r="D23" s="36">
        <f t="shared" si="1"/>
        <v>0.00703435615</v>
      </c>
      <c r="E23" s="36">
        <f t="shared" si="2"/>
        <v>0.007009730483</v>
      </c>
      <c r="F23" s="36">
        <f t="shared" si="3"/>
        <v>0.00004065137439</v>
      </c>
      <c r="G23" s="1"/>
      <c r="H23" s="1"/>
      <c r="I23" s="1"/>
    </row>
    <row r="24">
      <c r="A24" s="29"/>
      <c r="B24" s="30">
        <v>44592.0</v>
      </c>
      <c r="C24" s="31">
        <v>171.191086</v>
      </c>
      <c r="D24" s="36">
        <f t="shared" si="1"/>
        <v>0.002910531124</v>
      </c>
      <c r="E24" s="36">
        <f t="shared" si="2"/>
        <v>0.002906303729</v>
      </c>
      <c r="F24" s="36">
        <f t="shared" si="3"/>
        <v>0.000005163875747</v>
      </c>
      <c r="G24" s="1"/>
      <c r="H24" s="1"/>
      <c r="I24" s="1"/>
    </row>
    <row r="25">
      <c r="A25" s="29"/>
      <c r="B25" s="30">
        <v>44593.0</v>
      </c>
      <c r="C25" s="31">
        <v>169.790085</v>
      </c>
      <c r="D25" s="36">
        <f t="shared" si="1"/>
        <v>-0.00818384317</v>
      </c>
      <c r="E25" s="36">
        <f t="shared" si="2"/>
        <v>-0.008217514649</v>
      </c>
      <c r="F25" s="36">
        <f t="shared" si="3"/>
        <v>0.0000783473191</v>
      </c>
      <c r="G25" s="1"/>
      <c r="H25" s="1"/>
      <c r="I25" s="1"/>
    </row>
    <row r="26">
      <c r="A26" s="29"/>
      <c r="B26" s="30">
        <v>44594.0</v>
      </c>
      <c r="C26" s="31">
        <v>171.66803</v>
      </c>
      <c r="D26" s="36">
        <f t="shared" si="1"/>
        <v>0.0110603926</v>
      </c>
      <c r="E26" s="36">
        <f t="shared" si="2"/>
        <v>0.01099967377</v>
      </c>
      <c r="F26" s="36">
        <f t="shared" si="3"/>
        <v>0.000107449526</v>
      </c>
      <c r="G26" s="1"/>
      <c r="H26" s="1"/>
      <c r="I26" s="1"/>
    </row>
    <row r="27">
      <c r="A27" s="29"/>
      <c r="B27" s="30">
        <v>44595.0</v>
      </c>
      <c r="C27" s="31">
        <v>171.658096</v>
      </c>
      <c r="D27" s="36">
        <f t="shared" si="1"/>
        <v>-0.0000578675016</v>
      </c>
      <c r="E27" s="36">
        <f t="shared" si="2"/>
        <v>-0.00005786917598</v>
      </c>
      <c r="F27" s="36">
        <f t="shared" si="3"/>
        <v>0.0000004785272284</v>
      </c>
      <c r="G27" s="1"/>
      <c r="H27" s="1"/>
      <c r="I27" s="1"/>
    </row>
    <row r="28">
      <c r="A28" s="29"/>
      <c r="B28" s="30">
        <v>44596.0</v>
      </c>
      <c r="C28" s="31">
        <v>170.535309</v>
      </c>
      <c r="D28" s="36">
        <f t="shared" si="1"/>
        <v>-0.006540833355</v>
      </c>
      <c r="E28" s="36">
        <f t="shared" si="2"/>
        <v>-0.006562318343</v>
      </c>
      <c r="F28" s="36">
        <f t="shared" si="3"/>
        <v>0.00005178537781</v>
      </c>
      <c r="G28" s="1"/>
      <c r="H28" s="1"/>
      <c r="I28" s="1"/>
    </row>
    <row r="29">
      <c r="A29" s="29"/>
      <c r="B29" s="30">
        <v>44599.0</v>
      </c>
      <c r="C29" s="31">
        <v>169.968933</v>
      </c>
      <c r="D29" s="36">
        <f t="shared" si="1"/>
        <v>-0.003321165589</v>
      </c>
      <c r="E29" s="36">
        <f t="shared" si="2"/>
        <v>-0.003326692901</v>
      </c>
      <c r="F29" s="36">
        <f t="shared" si="3"/>
        <v>0.00001568619671</v>
      </c>
      <c r="G29" s="1"/>
      <c r="H29" s="1"/>
      <c r="I29" s="1"/>
    </row>
    <row r="30">
      <c r="A30" s="29"/>
      <c r="B30" s="30">
        <v>44600.0</v>
      </c>
      <c r="C30" s="31">
        <v>170.416061</v>
      </c>
      <c r="D30" s="36">
        <f t="shared" si="1"/>
        <v>0.002630645449</v>
      </c>
      <c r="E30" s="36">
        <f t="shared" si="2"/>
        <v>0.002627191357</v>
      </c>
      <c r="F30" s="36">
        <f t="shared" si="3"/>
        <v>0.00000397326047</v>
      </c>
      <c r="G30" s="1"/>
      <c r="H30" s="1"/>
      <c r="I30" s="1"/>
    </row>
    <row r="31">
      <c r="A31" s="29"/>
      <c r="B31" s="30">
        <v>44601.0</v>
      </c>
      <c r="C31" s="31">
        <v>170.39621</v>
      </c>
      <c r="D31" s="36">
        <f t="shared" si="1"/>
        <v>-0.0001164854996</v>
      </c>
      <c r="E31" s="36">
        <f t="shared" si="2"/>
        <v>-0.0001164922845</v>
      </c>
      <c r="F31" s="36">
        <f t="shared" si="3"/>
        <v>0.0000005630697447</v>
      </c>
      <c r="G31" s="1"/>
      <c r="H31" s="1"/>
      <c r="I31" s="1"/>
    </row>
    <row r="32">
      <c r="A32" s="29"/>
      <c r="B32" s="30">
        <v>44602.0</v>
      </c>
      <c r="C32" s="31">
        <v>168.339401</v>
      </c>
      <c r="D32" s="36">
        <f t="shared" si="1"/>
        <v>-0.01207074383</v>
      </c>
      <c r="E32" s="36">
        <f t="shared" si="2"/>
        <v>-0.01214418686</v>
      </c>
      <c r="F32" s="36">
        <f t="shared" si="3"/>
        <v>0.0001632791831</v>
      </c>
      <c r="G32" s="1"/>
      <c r="H32" s="1"/>
      <c r="I32" s="1"/>
    </row>
    <row r="33">
      <c r="A33" s="29"/>
      <c r="B33" s="30">
        <v>44603.0</v>
      </c>
      <c r="C33" s="31">
        <v>166.64032</v>
      </c>
      <c r="D33" s="36">
        <f t="shared" si="1"/>
        <v>-0.01009318668</v>
      </c>
      <c r="E33" s="36">
        <f t="shared" si="2"/>
        <v>-0.01014446824</v>
      </c>
      <c r="F33" s="36">
        <f t="shared" si="3"/>
        <v>0.0001161729514</v>
      </c>
      <c r="G33" s="1"/>
      <c r="H33" s="1"/>
      <c r="I33" s="1"/>
    </row>
    <row r="34">
      <c r="A34" s="29"/>
      <c r="B34" s="30">
        <v>44606.0</v>
      </c>
      <c r="C34" s="31">
        <v>164.543777</v>
      </c>
      <c r="D34" s="36">
        <f t="shared" si="1"/>
        <v>-0.01258124684</v>
      </c>
      <c r="E34" s="36">
        <f t="shared" si="2"/>
        <v>-0.01266106088</v>
      </c>
      <c r="F34" s="36">
        <f t="shared" si="3"/>
        <v>0.000176755651</v>
      </c>
      <c r="G34" s="1"/>
      <c r="H34" s="1"/>
      <c r="I34" s="1"/>
    </row>
    <row r="35">
      <c r="A35" s="40"/>
      <c r="B35" s="41">
        <v>44607.0</v>
      </c>
      <c r="C35" s="31">
        <v>166.242859</v>
      </c>
      <c r="D35" s="36">
        <f t="shared" si="1"/>
        <v>0.01032601798</v>
      </c>
      <c r="E35" s="36">
        <f t="shared" si="2"/>
        <v>0.01027306885</v>
      </c>
      <c r="F35" s="36">
        <f t="shared" si="3"/>
        <v>0.00009291381804</v>
      </c>
      <c r="G35" s="1"/>
      <c r="H35" s="1"/>
      <c r="I35" s="1"/>
    </row>
    <row r="36">
      <c r="A36" s="40"/>
      <c r="B36" s="41">
        <v>44608.0</v>
      </c>
      <c r="C36" s="31">
        <v>166.143509</v>
      </c>
      <c r="D36" s="36">
        <f t="shared" si="1"/>
        <v>-0.0005976196547</v>
      </c>
      <c r="E36" s="36">
        <f t="shared" si="2"/>
        <v>-0.0005977983006</v>
      </c>
      <c r="F36" s="36">
        <f t="shared" si="3"/>
        <v>0.000001517049786</v>
      </c>
      <c r="G36" s="1"/>
      <c r="H36" s="1"/>
      <c r="I36" s="1"/>
    </row>
    <row r="37">
      <c r="A37" s="40"/>
      <c r="B37" s="41">
        <v>44609.0</v>
      </c>
      <c r="C37" s="31">
        <v>165.130005</v>
      </c>
      <c r="D37" s="36">
        <f t="shared" si="1"/>
        <v>-0.006100172111</v>
      </c>
      <c r="E37" s="36">
        <f t="shared" si="2"/>
        <v>-0.006118854175</v>
      </c>
      <c r="F37" s="36">
        <f t="shared" si="3"/>
        <v>0.00004559951945</v>
      </c>
      <c r="G37" s="1"/>
      <c r="H37" s="1"/>
      <c r="I37" s="1"/>
    </row>
    <row r="38">
      <c r="A38" s="40"/>
      <c r="B38" s="41">
        <v>44610.0</v>
      </c>
      <c r="C38" s="31">
        <v>163.360001</v>
      </c>
      <c r="D38" s="36">
        <f t="shared" si="1"/>
        <v>-0.01071885149</v>
      </c>
      <c r="E38" s="36">
        <f t="shared" si="2"/>
        <v>-0.01077671222</v>
      </c>
      <c r="F38" s="36">
        <f t="shared" si="3"/>
        <v>0.0001302017847</v>
      </c>
      <c r="G38" s="1"/>
      <c r="H38" s="1"/>
      <c r="I38" s="1"/>
    </row>
    <row r="39">
      <c r="A39" s="40"/>
      <c r="B39" s="41">
        <v>44614.0</v>
      </c>
      <c r="C39" s="31">
        <v>161.139999</v>
      </c>
      <c r="D39" s="36">
        <f t="shared" si="1"/>
        <v>-0.01358963018</v>
      </c>
      <c r="E39" s="36">
        <f t="shared" si="2"/>
        <v>-0.01368281439</v>
      </c>
      <c r="F39" s="36">
        <f t="shared" si="3"/>
        <v>0.0002049679517</v>
      </c>
      <c r="G39" s="1"/>
      <c r="H39" s="1"/>
      <c r="I39" s="1"/>
    </row>
    <row r="40">
      <c r="A40" s="40"/>
      <c r="B40" s="41">
        <v>44615.0</v>
      </c>
      <c r="C40" s="31">
        <v>161.220001</v>
      </c>
      <c r="D40" s="36">
        <f t="shared" si="1"/>
        <v>0.0004964751179</v>
      </c>
      <c r="E40" s="36">
        <f t="shared" si="2"/>
        <v>0.0004963519149</v>
      </c>
      <c r="F40" s="36">
        <f t="shared" si="3"/>
        <v>0.00000001891602319</v>
      </c>
      <c r="G40" s="1"/>
      <c r="H40" s="1"/>
      <c r="I40" s="1"/>
    </row>
    <row r="41">
      <c r="A41" s="40"/>
      <c r="B41" s="41">
        <v>44616.0</v>
      </c>
      <c r="C41" s="31">
        <v>158.139999</v>
      </c>
      <c r="D41" s="36">
        <f t="shared" si="1"/>
        <v>-0.01910434177</v>
      </c>
      <c r="E41" s="36">
        <f t="shared" si="2"/>
        <v>-0.01928918774</v>
      </c>
      <c r="F41" s="36">
        <f t="shared" si="3"/>
        <v>0.0003969289249</v>
      </c>
      <c r="G41" s="1"/>
      <c r="H41" s="1"/>
      <c r="I41" s="1"/>
    </row>
    <row r="42">
      <c r="A42" s="42"/>
      <c r="B42" s="43">
        <v>44617.0</v>
      </c>
      <c r="C42" s="31">
        <v>166.0</v>
      </c>
      <c r="D42" s="36">
        <f t="shared" si="1"/>
        <v>0.04970280163</v>
      </c>
      <c r="E42" s="36">
        <f t="shared" si="2"/>
        <v>0.04850707804</v>
      </c>
      <c r="F42" s="36">
        <f t="shared" si="3"/>
        <v>0.002291842377</v>
      </c>
      <c r="G42" s="1"/>
      <c r="H42" s="1"/>
      <c r="I42" s="1"/>
    </row>
    <row r="43">
      <c r="A43" s="42"/>
      <c r="B43" s="43">
        <v>44620.0</v>
      </c>
      <c r="C43" s="31">
        <v>164.570007</v>
      </c>
      <c r="D43" s="36">
        <f t="shared" si="1"/>
        <v>-0.008614415663</v>
      </c>
      <c r="E43" s="36">
        <f t="shared" si="2"/>
        <v>-0.008651734214</v>
      </c>
      <c r="F43" s="36">
        <f t="shared" si="3"/>
        <v>0.00008622276967</v>
      </c>
      <c r="G43" s="1"/>
      <c r="H43" s="1"/>
      <c r="I43" s="1"/>
    </row>
    <row r="44">
      <c r="A44" s="29"/>
      <c r="B44" s="30">
        <v>44621.0</v>
      </c>
      <c r="C44" s="31">
        <v>164.0</v>
      </c>
      <c r="D44" s="36">
        <f t="shared" si="1"/>
        <v>-0.00346361412</v>
      </c>
      <c r="E44" s="36">
        <f t="shared" si="2"/>
        <v>-0.003469626318</v>
      </c>
      <c r="F44" s="36">
        <f t="shared" si="3"/>
        <v>0.00001683882524</v>
      </c>
      <c r="G44" s="1"/>
      <c r="H44" s="1"/>
      <c r="I44" s="1"/>
    </row>
    <row r="45">
      <c r="A45" s="29"/>
      <c r="B45" s="30">
        <v>44622.0</v>
      </c>
      <c r="C45" s="31">
        <v>166.039993</v>
      </c>
      <c r="D45" s="36">
        <f t="shared" si="1"/>
        <v>0.01243898171</v>
      </c>
      <c r="E45" s="36">
        <f t="shared" si="2"/>
        <v>0.0123622532</v>
      </c>
      <c r="F45" s="36">
        <f t="shared" si="3"/>
        <v>0.0001375545632</v>
      </c>
      <c r="G45" s="1"/>
      <c r="H45" s="1"/>
      <c r="I45" s="1"/>
    </row>
    <row r="46">
      <c r="A46" s="29"/>
      <c r="B46" s="30">
        <v>44623.0</v>
      </c>
      <c r="C46" s="31">
        <v>168.479996</v>
      </c>
      <c r="D46" s="36">
        <f t="shared" si="1"/>
        <v>0.01469527284</v>
      </c>
      <c r="E46" s="36">
        <f t="shared" si="2"/>
        <v>0.01458834362</v>
      </c>
      <c r="F46" s="36">
        <f t="shared" si="3"/>
        <v>0.000194726847</v>
      </c>
      <c r="G46" s="1"/>
      <c r="H46" s="1"/>
      <c r="I46" s="1"/>
    </row>
    <row r="47">
      <c r="A47" s="29"/>
      <c r="B47" s="30">
        <v>44624.0</v>
      </c>
      <c r="C47" s="31">
        <v>169.479996</v>
      </c>
      <c r="D47" s="36">
        <f t="shared" si="1"/>
        <v>0.005935422743</v>
      </c>
      <c r="E47" s="36">
        <f t="shared" si="2"/>
        <v>0.005917877513</v>
      </c>
      <c r="F47" s="36">
        <f t="shared" si="3"/>
        <v>0.00002792055099</v>
      </c>
      <c r="G47" s="1"/>
      <c r="H47" s="1"/>
      <c r="I47" s="1"/>
    </row>
    <row r="48">
      <c r="A48" s="29"/>
      <c r="B48" s="30">
        <v>44627.0</v>
      </c>
      <c r="C48" s="31">
        <v>172.210007</v>
      </c>
      <c r="D48" s="36">
        <f t="shared" si="1"/>
        <v>0.01610816064</v>
      </c>
      <c r="E48" s="36">
        <f t="shared" si="2"/>
        <v>0.01597980081</v>
      </c>
      <c r="F48" s="36">
        <f t="shared" si="3"/>
        <v>0.0002354970568</v>
      </c>
      <c r="G48" s="1"/>
      <c r="H48" s="1"/>
      <c r="I48" s="1"/>
    </row>
    <row r="49">
      <c r="A49" s="29"/>
      <c r="B49" s="30">
        <v>44628.0</v>
      </c>
      <c r="C49" s="31">
        <v>168.720001</v>
      </c>
      <c r="D49" s="36">
        <f t="shared" si="1"/>
        <v>-0.02026598838</v>
      </c>
      <c r="E49" s="36">
        <f t="shared" si="2"/>
        <v>-0.02047416087</v>
      </c>
      <c r="F49" s="36">
        <f t="shared" si="3"/>
        <v>0.0004455497037</v>
      </c>
      <c r="G49" s="1"/>
      <c r="H49" s="1"/>
      <c r="I49" s="1"/>
    </row>
    <row r="50">
      <c r="A50" s="29"/>
      <c r="B50" s="30">
        <v>44629.0</v>
      </c>
      <c r="C50" s="31">
        <v>169.360001</v>
      </c>
      <c r="D50" s="36">
        <f t="shared" si="1"/>
        <v>0.003793266929</v>
      </c>
      <c r="E50" s="36">
        <f t="shared" si="2"/>
        <v>0.003786090634</v>
      </c>
      <c r="F50" s="36">
        <f t="shared" si="3"/>
        <v>0.000009936384917</v>
      </c>
      <c r="G50" s="1"/>
      <c r="H50" s="1"/>
      <c r="I50" s="1"/>
    </row>
    <row r="51">
      <c r="A51" s="29"/>
      <c r="B51" s="30">
        <v>44630.0</v>
      </c>
      <c r="C51" s="31">
        <v>169.660004</v>
      </c>
      <c r="D51" s="36">
        <f t="shared" si="1"/>
        <v>0.00177139229</v>
      </c>
      <c r="E51" s="36">
        <f t="shared" si="2"/>
        <v>0.001769825225</v>
      </c>
      <c r="F51" s="36">
        <f t="shared" si="3"/>
        <v>0.000001290354631</v>
      </c>
      <c r="G51" s="1"/>
      <c r="H51" s="1"/>
      <c r="I51" s="1"/>
    </row>
    <row r="52">
      <c r="A52" s="29"/>
      <c r="B52" s="30">
        <v>44631.0</v>
      </c>
      <c r="C52" s="31">
        <v>169.350006</v>
      </c>
      <c r="D52" s="36">
        <f t="shared" si="1"/>
        <v>-0.001827171948</v>
      </c>
      <c r="E52" s="36">
        <f t="shared" si="2"/>
        <v>-0.001828843263</v>
      </c>
      <c r="F52" s="36">
        <f t="shared" si="3"/>
        <v>0.00000606504256</v>
      </c>
      <c r="G52" s="1"/>
      <c r="H52" s="1"/>
      <c r="I52" s="1"/>
    </row>
    <row r="53">
      <c r="A53" s="29"/>
      <c r="B53" s="30">
        <v>44634.0</v>
      </c>
      <c r="C53" s="31">
        <v>171.690002</v>
      </c>
      <c r="D53" s="36">
        <f t="shared" si="1"/>
        <v>0.01381751353</v>
      </c>
      <c r="E53" s="36">
        <f t="shared" si="2"/>
        <v>0.01372292204</v>
      </c>
      <c r="F53" s="36">
        <f t="shared" si="3"/>
        <v>0.0001713228266</v>
      </c>
      <c r="G53" s="1"/>
      <c r="H53" s="1"/>
      <c r="I53" s="1"/>
    </row>
    <row r="54">
      <c r="A54" s="29"/>
      <c r="B54" s="30">
        <v>44635.0</v>
      </c>
      <c r="C54" s="31">
        <v>176.139999</v>
      </c>
      <c r="D54" s="36">
        <f t="shared" si="1"/>
        <v>0.02591878938</v>
      </c>
      <c r="E54" s="36">
        <f t="shared" si="2"/>
        <v>0.02558859096</v>
      </c>
      <c r="F54" s="36">
        <f t="shared" si="3"/>
        <v>0.0006227372274</v>
      </c>
      <c r="G54" s="1"/>
      <c r="H54" s="1"/>
      <c r="I54" s="1"/>
    </row>
    <row r="55">
      <c r="A55" s="29"/>
      <c r="B55" s="30">
        <v>44636.0</v>
      </c>
      <c r="C55" s="31">
        <v>174.520004</v>
      </c>
      <c r="D55" s="36">
        <f t="shared" si="1"/>
        <v>-0.009197201142</v>
      </c>
      <c r="E55" s="36">
        <f t="shared" si="2"/>
        <v>-0.009239756525</v>
      </c>
      <c r="F55" s="36">
        <f t="shared" si="3"/>
        <v>0.00009748884532</v>
      </c>
      <c r="G55" s="1"/>
      <c r="H55" s="1"/>
      <c r="I55" s="1"/>
    </row>
    <row r="56">
      <c r="A56" s="29"/>
      <c r="B56" s="30">
        <v>44637.0</v>
      </c>
      <c r="C56" s="31">
        <v>176.800003</v>
      </c>
      <c r="D56" s="36">
        <f t="shared" si="1"/>
        <v>0.0130643992</v>
      </c>
      <c r="E56" s="36">
        <f t="shared" si="2"/>
        <v>0.012979796</v>
      </c>
      <c r="F56" s="36">
        <f t="shared" si="3"/>
        <v>0.0001524214579</v>
      </c>
      <c r="G56" s="1"/>
      <c r="H56" s="1"/>
      <c r="I56" s="1"/>
    </row>
    <row r="57">
      <c r="A57" s="40"/>
      <c r="B57" s="41">
        <v>44638.0</v>
      </c>
      <c r="C57" s="31">
        <v>174.839996</v>
      </c>
      <c r="D57" s="36">
        <f t="shared" si="1"/>
        <v>-0.01108601226</v>
      </c>
      <c r="E57" s="36">
        <f t="shared" si="2"/>
        <v>-0.01114792005</v>
      </c>
      <c r="F57" s="36">
        <f t="shared" si="3"/>
        <v>0.0001388109881</v>
      </c>
      <c r="G57" s="1"/>
      <c r="H57" s="1"/>
      <c r="I57" s="1"/>
    </row>
    <row r="58">
      <c r="A58" s="40"/>
      <c r="B58" s="41">
        <v>44641.0</v>
      </c>
      <c r="C58" s="31">
        <v>175.830002</v>
      </c>
      <c r="D58" s="36">
        <f t="shared" si="1"/>
        <v>0.005662354282</v>
      </c>
      <c r="E58" s="36">
        <f t="shared" si="2"/>
        <v>0.005646383414</v>
      </c>
      <c r="F58" s="36">
        <f t="shared" si="3"/>
        <v>0.0000251251158</v>
      </c>
      <c r="G58" s="1"/>
      <c r="H58" s="1"/>
      <c r="I58" s="1"/>
    </row>
    <row r="59">
      <c r="A59" s="40"/>
      <c r="B59" s="41">
        <v>44642.0</v>
      </c>
      <c r="C59" s="31">
        <v>175.0</v>
      </c>
      <c r="D59" s="36">
        <f t="shared" si="1"/>
        <v>-0.004720479955</v>
      </c>
      <c r="E59" s="36">
        <f t="shared" si="2"/>
        <v>-0.004731656608</v>
      </c>
      <c r="F59" s="36">
        <f t="shared" si="3"/>
        <v>0.00002878906302</v>
      </c>
      <c r="G59" s="1"/>
      <c r="H59" s="1"/>
      <c r="I59" s="1"/>
    </row>
    <row r="60">
      <c r="A60" s="40"/>
      <c r="B60" s="41">
        <v>44643.0</v>
      </c>
      <c r="C60" s="31">
        <v>174.339996</v>
      </c>
      <c r="D60" s="36">
        <f t="shared" si="1"/>
        <v>-0.003771451429</v>
      </c>
      <c r="E60" s="36">
        <f t="shared" si="2"/>
        <v>-0.003778581284</v>
      </c>
      <c r="F60" s="36">
        <f t="shared" si="3"/>
        <v>0.00001946988032</v>
      </c>
      <c r="G60" s="1"/>
      <c r="H60" s="1"/>
      <c r="I60" s="1"/>
    </row>
    <row r="61">
      <c r="A61" s="40"/>
      <c r="B61" s="41">
        <v>44644.0</v>
      </c>
      <c r="C61" s="31">
        <v>175.240005</v>
      </c>
      <c r="D61" s="36">
        <f t="shared" si="1"/>
        <v>0.00516237823</v>
      </c>
      <c r="E61" s="36">
        <f t="shared" si="2"/>
        <v>0.005149098838</v>
      </c>
      <c r="F61" s="36">
        <f t="shared" si="3"/>
        <v>0.00002038713389</v>
      </c>
      <c r="G61" s="1"/>
      <c r="H61" s="1"/>
      <c r="I61" s="1"/>
    </row>
    <row r="62">
      <c r="A62" s="40"/>
      <c r="B62" s="41">
        <v>44645.0</v>
      </c>
      <c r="C62" s="31">
        <v>176.919998</v>
      </c>
      <c r="D62" s="36">
        <f t="shared" si="1"/>
        <v>0.009586812098</v>
      </c>
      <c r="E62" s="36">
        <f t="shared" si="2"/>
        <v>0.009541150218</v>
      </c>
      <c r="F62" s="36">
        <f t="shared" si="3"/>
        <v>0.00007933933003</v>
      </c>
      <c r="G62" s="1"/>
      <c r="H62" s="1"/>
      <c r="I62" s="1"/>
    </row>
    <row r="63">
      <c r="A63" s="40"/>
      <c r="B63" s="41">
        <v>44648.0</v>
      </c>
      <c r="C63" s="31">
        <v>177.830002</v>
      </c>
      <c r="D63" s="36">
        <f t="shared" si="1"/>
        <v>0.005143590381</v>
      </c>
      <c r="E63" s="36">
        <f t="shared" si="2"/>
        <v>0.005130407307</v>
      </c>
      <c r="F63" s="36">
        <f t="shared" si="3"/>
        <v>0.00002021869083</v>
      </c>
      <c r="G63" s="1"/>
      <c r="H63" s="1"/>
      <c r="I63" s="1"/>
    </row>
    <row r="64">
      <c r="A64" s="29"/>
      <c r="B64" s="30">
        <v>44649.0</v>
      </c>
      <c r="C64" s="31">
        <v>177.740005</v>
      </c>
      <c r="D64" s="36">
        <f t="shared" si="1"/>
        <v>-0.000506084457</v>
      </c>
      <c r="E64" s="36">
        <f t="shared" si="2"/>
        <v>-0.000506212561</v>
      </c>
      <c r="F64" s="36">
        <f t="shared" si="3"/>
        <v>0.000001299828033</v>
      </c>
      <c r="G64" s="1"/>
      <c r="H64" s="1"/>
      <c r="I64" s="1"/>
    </row>
    <row r="65">
      <c r="A65" s="29"/>
      <c r="B65" s="30">
        <v>44650.0</v>
      </c>
      <c r="C65" s="31">
        <v>179.589996</v>
      </c>
      <c r="D65" s="36">
        <f t="shared" si="1"/>
        <v>0.01040841087</v>
      </c>
      <c r="E65" s="36">
        <f t="shared" si="2"/>
        <v>0.01035461632</v>
      </c>
      <c r="F65" s="36">
        <f t="shared" si="3"/>
        <v>0.00009449256971</v>
      </c>
      <c r="G65" s="1"/>
      <c r="H65" s="1"/>
      <c r="I65" s="1"/>
    </row>
    <row r="66">
      <c r="A66" s="29"/>
      <c r="B66" s="30">
        <v>44651.0</v>
      </c>
      <c r="C66" s="31">
        <v>177.229996</v>
      </c>
      <c r="D66" s="36">
        <f t="shared" si="1"/>
        <v>-0.01314104378</v>
      </c>
      <c r="E66" s="36">
        <f t="shared" si="2"/>
        <v>-0.01322815126</v>
      </c>
      <c r="F66" s="36">
        <f t="shared" si="3"/>
        <v>0.0001921561172</v>
      </c>
      <c r="G66" s="1"/>
      <c r="H66" s="1"/>
      <c r="I66" s="1"/>
    </row>
    <row r="67">
      <c r="A67" s="29"/>
      <c r="B67" s="30">
        <v>44652.0</v>
      </c>
      <c r="C67" s="31">
        <v>178.190002</v>
      </c>
      <c r="D67" s="36">
        <f t="shared" si="1"/>
        <v>0.005416724153</v>
      </c>
      <c r="E67" s="36">
        <f t="shared" si="2"/>
        <v>0.005402106466</v>
      </c>
      <c r="F67" s="36">
        <f t="shared" si="3"/>
        <v>0.00002273591259</v>
      </c>
      <c r="G67" s="1"/>
      <c r="H67" s="1"/>
      <c r="I67" s="1"/>
    </row>
    <row r="68">
      <c r="A68" s="29"/>
      <c r="B68" s="30">
        <v>44655.0</v>
      </c>
      <c r="C68" s="31">
        <v>176.470001</v>
      </c>
      <c r="D68" s="36">
        <f t="shared" si="1"/>
        <v>-0.009652623496</v>
      </c>
      <c r="E68" s="36">
        <f t="shared" si="2"/>
        <v>-0.009699512041</v>
      </c>
      <c r="F68" s="36">
        <f t="shared" si="3"/>
        <v>0.000106779145</v>
      </c>
      <c r="G68" s="1"/>
      <c r="H68" s="1"/>
      <c r="I68" s="1"/>
    </row>
    <row r="69">
      <c r="A69" s="29"/>
      <c r="B69" s="30">
        <v>44656.0</v>
      </c>
      <c r="C69" s="31">
        <v>177.610001</v>
      </c>
      <c r="D69" s="36">
        <f t="shared" si="1"/>
        <v>0.006460021497</v>
      </c>
      <c r="E69" s="36">
        <f t="shared" si="2"/>
        <v>0.006439244988</v>
      </c>
      <c r="F69" s="36">
        <f t="shared" si="3"/>
        <v>0.00003370217615</v>
      </c>
      <c r="G69" s="1"/>
      <c r="H69" s="1"/>
      <c r="I69" s="1"/>
    </row>
    <row r="70">
      <c r="A70" s="29"/>
      <c r="B70" s="30">
        <v>44657.0</v>
      </c>
      <c r="C70" s="31">
        <v>182.229996</v>
      </c>
      <c r="D70" s="36">
        <f t="shared" si="1"/>
        <v>0.02601202057</v>
      </c>
      <c r="E70" s="36">
        <f t="shared" si="2"/>
        <v>0.02567946264</v>
      </c>
      <c r="F70" s="36">
        <f t="shared" si="3"/>
        <v>0.0006272808365</v>
      </c>
      <c r="G70" s="1"/>
      <c r="H70" s="1"/>
      <c r="I70" s="1"/>
    </row>
    <row r="71">
      <c r="A71" s="29"/>
      <c r="B71" s="30">
        <v>44658.0</v>
      </c>
      <c r="C71" s="31">
        <v>181.759995</v>
      </c>
      <c r="D71" s="36">
        <f t="shared" si="1"/>
        <v>-0.002579163751</v>
      </c>
      <c r="E71" s="36">
        <f t="shared" si="2"/>
        <v>-0.002582495524</v>
      </c>
      <c r="F71" s="36">
        <f t="shared" si="3"/>
        <v>0.00001034511943</v>
      </c>
      <c r="G71" s="1"/>
      <c r="H71" s="1"/>
      <c r="I71" s="1"/>
    </row>
    <row r="72">
      <c r="A72" s="29"/>
      <c r="B72" s="30">
        <v>44659.0</v>
      </c>
      <c r="C72" s="31">
        <v>182.119995</v>
      </c>
      <c r="D72" s="36">
        <f t="shared" si="1"/>
        <v>0.001980633857</v>
      </c>
      <c r="E72" s="36">
        <f t="shared" si="2"/>
        <v>0.001978674988</v>
      </c>
      <c r="F72" s="36">
        <f t="shared" si="3"/>
        <v>0.000001808453525</v>
      </c>
      <c r="G72" s="1"/>
      <c r="H72" s="1"/>
      <c r="I72" s="1"/>
    </row>
    <row r="73">
      <c r="A73" s="29"/>
      <c r="B73" s="30">
        <v>44662.0</v>
      </c>
      <c r="C73" s="31">
        <v>179.839996</v>
      </c>
      <c r="D73" s="36">
        <f t="shared" si="1"/>
        <v>-0.01251921295</v>
      </c>
      <c r="E73" s="36">
        <f t="shared" si="2"/>
        <v>-0.01259823855</v>
      </c>
      <c r="F73" s="36">
        <f t="shared" si="3"/>
        <v>0.0001750891584</v>
      </c>
      <c r="G73" s="1"/>
      <c r="H73" s="1"/>
      <c r="I73" s="1"/>
    </row>
    <row r="74">
      <c r="A74" s="29"/>
      <c r="B74" s="30">
        <v>44663.0</v>
      </c>
      <c r="C74" s="31">
        <v>179.899994</v>
      </c>
      <c r="D74" s="36">
        <f t="shared" si="1"/>
        <v>0.0003336187797</v>
      </c>
      <c r="E74" s="36">
        <f t="shared" si="2"/>
        <v>0.0003335631413</v>
      </c>
      <c r="F74" s="36">
        <f t="shared" si="3"/>
        <v>0.00000009019468989</v>
      </c>
      <c r="G74" s="1"/>
      <c r="H74" s="1"/>
      <c r="I74" s="1"/>
    </row>
    <row r="75">
      <c r="A75" s="29"/>
      <c r="B75" s="30">
        <v>44664.0</v>
      </c>
      <c r="C75" s="31">
        <v>180.660004</v>
      </c>
      <c r="D75" s="36">
        <f t="shared" si="1"/>
        <v>0.004224624932</v>
      </c>
      <c r="E75" s="36">
        <f t="shared" si="2"/>
        <v>0.004215726258</v>
      </c>
      <c r="F75" s="36">
        <f t="shared" si="3"/>
        <v>0.00001282956925</v>
      </c>
      <c r="G75" s="1"/>
      <c r="H75" s="1"/>
      <c r="I75" s="1"/>
    </row>
    <row r="76">
      <c r="A76" s="40"/>
      <c r="B76" s="41">
        <v>44665.0</v>
      </c>
      <c r="C76" s="31">
        <v>179.899994</v>
      </c>
      <c r="D76" s="36">
        <f t="shared" si="1"/>
        <v>-0.004206852558</v>
      </c>
      <c r="E76" s="36">
        <f t="shared" si="2"/>
        <v>-0.004215726258</v>
      </c>
      <c r="F76" s="36">
        <f t="shared" si="3"/>
        <v>0.00002351875311</v>
      </c>
      <c r="G76" s="1"/>
      <c r="H76" s="1"/>
      <c r="I76" s="1"/>
    </row>
    <row r="77">
      <c r="A77" s="40"/>
      <c r="B77" s="41">
        <v>44669.0</v>
      </c>
      <c r="C77" s="31">
        <v>177.660004</v>
      </c>
      <c r="D77" s="36">
        <f t="shared" si="1"/>
        <v>-0.0124513067</v>
      </c>
      <c r="E77" s="36">
        <f t="shared" si="2"/>
        <v>-0.01252947375</v>
      </c>
      <c r="F77" s="36">
        <f t="shared" si="3"/>
        <v>0.000173274078</v>
      </c>
      <c r="G77" s="1"/>
      <c r="H77" s="1"/>
      <c r="I77" s="1"/>
    </row>
    <row r="78">
      <c r="A78" s="40"/>
      <c r="B78" s="41">
        <v>44670.0</v>
      </c>
      <c r="C78" s="31">
        <v>183.080002</v>
      </c>
      <c r="D78" s="36">
        <f t="shared" si="1"/>
        <v>0.03050769941</v>
      </c>
      <c r="E78" s="36">
        <f t="shared" si="2"/>
        <v>0.03005159285</v>
      </c>
      <c r="F78" s="36">
        <f t="shared" si="3"/>
        <v>0.0008654013912</v>
      </c>
      <c r="G78" s="1"/>
      <c r="H78" s="1"/>
      <c r="I78" s="1"/>
    </row>
    <row r="79">
      <c r="A79" s="40"/>
      <c r="B79" s="41">
        <v>44671.0</v>
      </c>
      <c r="C79" s="31">
        <v>183.889999</v>
      </c>
      <c r="D79" s="36">
        <f t="shared" si="1"/>
        <v>0.004424278955</v>
      </c>
      <c r="E79" s="36">
        <f t="shared" si="2"/>
        <v>0.004414520605</v>
      </c>
      <c r="F79" s="36">
        <f t="shared" si="3"/>
        <v>0.00001429318706</v>
      </c>
      <c r="G79" s="1"/>
      <c r="H79" s="1"/>
      <c r="I79" s="1"/>
    </row>
    <row r="80">
      <c r="A80" s="40"/>
      <c r="B80" s="41">
        <v>44672.0</v>
      </c>
      <c r="C80" s="31">
        <v>183.360001</v>
      </c>
      <c r="D80" s="36">
        <f t="shared" si="1"/>
        <v>-0.002882146951</v>
      </c>
      <c r="E80" s="36">
        <f t="shared" si="2"/>
        <v>-0.002886308335</v>
      </c>
      <c r="F80" s="36">
        <f t="shared" si="3"/>
        <v>0.00001239177836</v>
      </c>
      <c r="G80" s="1"/>
      <c r="H80" s="1"/>
      <c r="I80" s="1"/>
    </row>
    <row r="81">
      <c r="A81" s="40"/>
      <c r="B81" s="41">
        <v>44673.0</v>
      </c>
      <c r="C81" s="31">
        <v>181.539993</v>
      </c>
      <c r="D81" s="36">
        <f t="shared" si="1"/>
        <v>-0.009925872546</v>
      </c>
      <c r="E81" s="36">
        <f t="shared" si="2"/>
        <v>-0.009975462441</v>
      </c>
      <c r="F81" s="36">
        <f t="shared" si="3"/>
        <v>0.0001125583051</v>
      </c>
      <c r="G81" s="1"/>
      <c r="H81" s="1"/>
      <c r="I81" s="1"/>
    </row>
    <row r="82">
      <c r="A82" s="40"/>
      <c r="B82" s="41">
        <v>44676.0</v>
      </c>
      <c r="C82" s="31">
        <v>186.009995</v>
      </c>
      <c r="D82" s="36">
        <f t="shared" si="1"/>
        <v>0.02462268466</v>
      </c>
      <c r="E82" s="36">
        <f t="shared" si="2"/>
        <v>0.02432443229</v>
      </c>
      <c r="F82" s="36">
        <f t="shared" si="3"/>
        <v>0.0005612419148</v>
      </c>
      <c r="G82" s="1"/>
      <c r="H82" s="1"/>
      <c r="I82" s="1"/>
    </row>
    <row r="83">
      <c r="A83" s="40"/>
      <c r="B83" s="41">
        <v>44677.0</v>
      </c>
      <c r="C83" s="31">
        <v>184.679993</v>
      </c>
      <c r="D83" s="36">
        <f t="shared" si="1"/>
        <v>-0.007150164162</v>
      </c>
      <c r="E83" s="36">
        <f t="shared" si="2"/>
        <v>-0.007175849093</v>
      </c>
      <c r="F83" s="36">
        <f t="shared" si="3"/>
        <v>0.00006099198486</v>
      </c>
      <c r="G83" s="1"/>
      <c r="H83" s="1"/>
      <c r="I83" s="1"/>
    </row>
    <row r="84">
      <c r="A84" s="40"/>
      <c r="B84" s="41">
        <v>44678.0</v>
      </c>
      <c r="C84" s="31">
        <v>182.100006</v>
      </c>
      <c r="D84" s="36">
        <f t="shared" si="1"/>
        <v>-0.0139700406</v>
      </c>
      <c r="E84" s="36">
        <f t="shared" si="2"/>
        <v>-0.01406854005</v>
      </c>
      <c r="F84" s="36">
        <f t="shared" si="3"/>
        <v>0.0002161613745</v>
      </c>
      <c r="G84" s="1"/>
      <c r="H84" s="1"/>
      <c r="I84" s="1"/>
    </row>
    <row r="85">
      <c r="A85" s="40"/>
      <c r="B85" s="41">
        <v>44679.0</v>
      </c>
      <c r="C85" s="31">
        <v>183.460007</v>
      </c>
      <c r="D85" s="36">
        <f t="shared" si="1"/>
        <v>0.007468429188</v>
      </c>
      <c r="E85" s="36">
        <f t="shared" si="2"/>
        <v>0.007440678554</v>
      </c>
      <c r="F85" s="36">
        <f t="shared" si="3"/>
        <v>0.00004633240515</v>
      </c>
      <c r="G85" s="1"/>
      <c r="H85" s="1"/>
      <c r="I85" s="1"/>
    </row>
    <row r="86">
      <c r="A86" s="29"/>
      <c r="B86" s="30">
        <v>44680.0</v>
      </c>
      <c r="C86" s="31">
        <v>180.460007</v>
      </c>
      <c r="D86" s="36">
        <f t="shared" si="1"/>
        <v>-0.01635233776</v>
      </c>
      <c r="E86" s="36">
        <f t="shared" si="2"/>
        <v>-0.01648751288</v>
      </c>
      <c r="F86" s="36">
        <f t="shared" si="3"/>
        <v>0.0002931423493</v>
      </c>
      <c r="G86" s="1"/>
      <c r="H86" s="1"/>
      <c r="I86" s="1"/>
    </row>
    <row r="87">
      <c r="A87" s="1"/>
      <c r="B87" s="44"/>
      <c r="C87" s="45"/>
      <c r="D87" s="46"/>
      <c r="E87" s="46"/>
      <c r="F87" s="46"/>
      <c r="G87" s="1"/>
      <c r="H87" s="1"/>
      <c r="I87" s="1"/>
    </row>
    <row r="88">
      <c r="A88" s="1"/>
      <c r="B88" s="47"/>
      <c r="C88" s="1"/>
      <c r="D88" s="1"/>
      <c r="E88" s="1"/>
      <c r="F88" s="1"/>
      <c r="G88" s="1"/>
      <c r="H88" s="1"/>
      <c r="I88" s="1"/>
    </row>
    <row r="89">
      <c r="A89" s="1"/>
      <c r="B89" s="47"/>
      <c r="C89" s="1"/>
      <c r="D89" s="1"/>
      <c r="E89" s="1"/>
      <c r="F89" s="1"/>
      <c r="G89" s="1"/>
      <c r="H89" s="1"/>
      <c r="I89" s="1"/>
    </row>
    <row r="90">
      <c r="A90" s="1"/>
      <c r="B90" s="47"/>
      <c r="C90" s="1"/>
      <c r="D90" s="1"/>
      <c r="E90" s="1"/>
      <c r="F90" s="1"/>
      <c r="G90" s="1"/>
      <c r="H90" s="1"/>
      <c r="I90" s="1"/>
    </row>
    <row r="91">
      <c r="A91" s="48"/>
      <c r="B91" s="48"/>
      <c r="C91" s="1"/>
      <c r="D91" s="1"/>
      <c r="E91" s="1"/>
      <c r="F91" s="1"/>
      <c r="G91" s="1"/>
      <c r="H91" s="1"/>
      <c r="I91" s="1"/>
    </row>
    <row r="92">
      <c r="A92" s="48"/>
      <c r="B92" s="48"/>
      <c r="C92" s="1"/>
      <c r="D92" s="1"/>
      <c r="E92" s="1"/>
      <c r="F92" s="1"/>
      <c r="G92" s="1"/>
      <c r="H92" s="1"/>
      <c r="I92" s="1"/>
    </row>
    <row r="93">
      <c r="A93" s="48"/>
      <c r="B93" s="48"/>
      <c r="C93" s="1"/>
      <c r="D93" s="1"/>
      <c r="E93" s="1"/>
      <c r="F93" s="1"/>
      <c r="G93" s="1"/>
      <c r="H93" s="1"/>
      <c r="I93" s="1"/>
    </row>
    <row r="94">
      <c r="A94" s="48"/>
      <c r="B94" s="48"/>
      <c r="C94" s="1"/>
      <c r="D94" s="1"/>
      <c r="E94" s="1"/>
      <c r="F94" s="1"/>
      <c r="G94" s="1"/>
      <c r="H94" s="1"/>
      <c r="I94" s="1"/>
    </row>
    <row r="95">
      <c r="A95" s="48"/>
      <c r="B95" s="48"/>
      <c r="C95" s="1"/>
      <c r="D95" s="1"/>
      <c r="E95" s="1"/>
      <c r="F95" s="1"/>
      <c r="G95" s="1"/>
      <c r="H95" s="1"/>
      <c r="I95" s="1"/>
    </row>
    <row r="96">
      <c r="A96" s="48"/>
      <c r="B96" s="48"/>
      <c r="C96" s="1"/>
      <c r="D96" s="1"/>
      <c r="E96" s="1"/>
      <c r="F96" s="1"/>
      <c r="G96" s="1"/>
      <c r="H96" s="1"/>
      <c r="I96" s="1"/>
    </row>
    <row r="97">
      <c r="A97" s="48"/>
      <c r="B97" s="48"/>
      <c r="C97" s="1"/>
      <c r="D97" s="1"/>
      <c r="E97" s="1"/>
      <c r="F97" s="1"/>
      <c r="G97" s="1"/>
      <c r="H97" s="1"/>
      <c r="I97" s="1"/>
    </row>
    <row r="98">
      <c r="A98" s="48"/>
      <c r="B98" s="48"/>
      <c r="C98" s="1"/>
      <c r="D98" s="1"/>
      <c r="E98" s="1"/>
      <c r="F98" s="1"/>
      <c r="G98" s="1"/>
      <c r="H98" s="1"/>
      <c r="I98" s="1"/>
    </row>
    <row r="99">
      <c r="A99" s="48"/>
      <c r="B99" s="48"/>
      <c r="C99" s="1"/>
      <c r="D99" s="1"/>
      <c r="E99" s="1"/>
      <c r="F99" s="1"/>
      <c r="G99" s="1"/>
      <c r="H99" s="1"/>
      <c r="I99" s="1"/>
    </row>
    <row r="100">
      <c r="A100" s="48"/>
      <c r="B100" s="48"/>
      <c r="C100" s="1"/>
      <c r="D100" s="1"/>
      <c r="E100" s="1"/>
      <c r="F100" s="1"/>
      <c r="G100" s="1"/>
      <c r="H100" s="1"/>
      <c r="I100" s="1"/>
    </row>
    <row r="101">
      <c r="A101" s="1"/>
      <c r="B101" s="47"/>
      <c r="C101" s="1"/>
      <c r="D101" s="1"/>
      <c r="E101" s="1"/>
      <c r="F101" s="1"/>
      <c r="G101" s="1"/>
      <c r="H101" s="1"/>
      <c r="I101" s="1"/>
    </row>
    <row r="102">
      <c r="A102" s="1"/>
      <c r="B102" s="47"/>
      <c r="C102" s="1"/>
      <c r="D102" s="1"/>
      <c r="E102" s="1"/>
      <c r="F102" s="1"/>
      <c r="G102" s="1"/>
      <c r="H102" s="1"/>
      <c r="I10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25"/>
    <col customWidth="1" min="6" max="6" width="17.88"/>
    <col customWidth="1" min="8" max="8" width="13.75"/>
  </cols>
  <sheetData>
    <row r="1">
      <c r="A1" s="1"/>
      <c r="B1" s="2"/>
      <c r="C1" s="49"/>
      <c r="D1" s="4"/>
      <c r="E1" s="4"/>
      <c r="F1" s="4"/>
      <c r="G1" s="5"/>
      <c r="H1" s="4"/>
      <c r="I1" s="23"/>
      <c r="J1" s="1"/>
    </row>
    <row r="2">
      <c r="A2" s="6"/>
      <c r="B2" s="7" t="s">
        <v>0</v>
      </c>
      <c r="C2" s="50" t="s">
        <v>1</v>
      </c>
      <c r="D2" s="9" t="s">
        <v>8</v>
      </c>
      <c r="E2" s="9" t="s">
        <v>3</v>
      </c>
      <c r="F2" s="51" t="s">
        <v>9</v>
      </c>
      <c r="G2" s="52"/>
      <c r="H2" s="53" t="s">
        <v>5</v>
      </c>
      <c r="I2" s="28">
        <f>(sum(E4:E171))/(count(B3:B171)-1)</f>
        <v>0.0003055787717</v>
      </c>
      <c r="J2" s="1"/>
    </row>
    <row r="3">
      <c r="A3" s="54"/>
      <c r="B3" s="30">
        <v>44438.0</v>
      </c>
      <c r="C3" s="55">
        <v>171.429474</v>
      </c>
      <c r="D3" s="16"/>
      <c r="E3" s="16"/>
      <c r="F3" s="56"/>
      <c r="G3" s="57"/>
      <c r="H3" s="58"/>
      <c r="I3" s="35"/>
      <c r="J3" s="1"/>
    </row>
    <row r="4">
      <c r="A4" s="29"/>
      <c r="B4" s="30">
        <v>44439.0</v>
      </c>
      <c r="C4" s="55">
        <v>170.906296</v>
      </c>
      <c r="D4" s="11">
        <f t="shared" ref="D4:D171" si="1">(C4-C3)/C3</f>
        <v>-0.003051855599</v>
      </c>
      <c r="E4" s="11">
        <f t="shared" ref="E4:E171" si="2">ln(D4+1)</f>
        <v>-0.003056522006</v>
      </c>
      <c r="F4" s="59">
        <f t="shared" ref="F4:F171" si="3">(E4-$I$2)^2</f>
        <v>0.00001130372164</v>
      </c>
      <c r="G4" s="52"/>
      <c r="H4" s="53" t="s">
        <v>6</v>
      </c>
      <c r="I4" s="28">
        <f>sum(F4:F171)/((count(B3:B171))-2)</f>
        <v>0.0001150905409</v>
      </c>
      <c r="J4" s="1"/>
    </row>
    <row r="5">
      <c r="A5" s="29"/>
      <c r="B5" s="30">
        <v>44440.0</v>
      </c>
      <c r="C5" s="55">
        <v>171.508453</v>
      </c>
      <c r="D5" s="11">
        <f t="shared" si="1"/>
        <v>0.00352331666</v>
      </c>
      <c r="E5" s="11">
        <f t="shared" si="2"/>
        <v>0.003517124321</v>
      </c>
      <c r="F5" s="59">
        <f t="shared" si="3"/>
        <v>0.00001031402481</v>
      </c>
      <c r="G5" s="57"/>
      <c r="H5" s="60"/>
      <c r="I5" s="58"/>
      <c r="J5" s="1"/>
    </row>
    <row r="6">
      <c r="A6" s="29"/>
      <c r="B6" s="30">
        <v>44441.0</v>
      </c>
      <c r="C6" s="55">
        <v>172.683167</v>
      </c>
      <c r="D6" s="11">
        <f t="shared" si="1"/>
        <v>0.006849306722</v>
      </c>
      <c r="E6" s="11">
        <f t="shared" si="2"/>
        <v>0.006825956781</v>
      </c>
      <c r="F6" s="59">
        <f t="shared" si="3"/>
        <v>0.00004251532938</v>
      </c>
      <c r="G6" s="52"/>
      <c r="H6" s="61" t="s">
        <v>7</v>
      </c>
      <c r="I6" s="39">
        <f>(I4^0.5)*(252)^0.5</f>
        <v>0.1703021324</v>
      </c>
      <c r="J6" s="1"/>
    </row>
    <row r="7">
      <c r="A7" s="29"/>
      <c r="B7" s="30">
        <v>44442.0</v>
      </c>
      <c r="C7" s="55">
        <v>172.791748</v>
      </c>
      <c r="D7" s="11">
        <f t="shared" si="1"/>
        <v>0.0006287874023</v>
      </c>
      <c r="E7" s="11">
        <f t="shared" si="2"/>
        <v>0.0006285897983</v>
      </c>
      <c r="F7" s="11">
        <f t="shared" si="3"/>
        <v>0.0000001043361233</v>
      </c>
      <c r="G7" s="5"/>
      <c r="H7" s="5"/>
      <c r="I7" s="1"/>
      <c r="J7" s="1"/>
    </row>
    <row r="8">
      <c r="A8" s="29"/>
      <c r="B8" s="30">
        <v>44446.0</v>
      </c>
      <c r="C8" s="55">
        <v>170.106705</v>
      </c>
      <c r="D8" s="11">
        <f t="shared" si="1"/>
        <v>-0.01553918536</v>
      </c>
      <c r="E8" s="11">
        <f t="shared" si="2"/>
        <v>-0.01566118399</v>
      </c>
      <c r="F8" s="11">
        <f t="shared" si="3"/>
        <v>0.000254937513</v>
      </c>
      <c r="G8" s="5"/>
      <c r="H8" s="5"/>
      <c r="I8" s="1"/>
      <c r="J8" s="1"/>
    </row>
    <row r="9">
      <c r="A9" s="29"/>
      <c r="B9" s="30">
        <v>44447.0</v>
      </c>
      <c r="C9" s="55">
        <v>169.692078</v>
      </c>
      <c r="D9" s="11">
        <f t="shared" si="1"/>
        <v>-0.002437452421</v>
      </c>
      <c r="E9" s="11">
        <f t="shared" si="2"/>
        <v>-0.002440427845</v>
      </c>
      <c r="F9" s="11">
        <f t="shared" si="3"/>
        <v>0.000007540552336</v>
      </c>
      <c r="G9" s="5"/>
      <c r="H9" s="5"/>
      <c r="I9" s="1"/>
      <c r="J9" s="1"/>
    </row>
    <row r="10">
      <c r="A10" s="29"/>
      <c r="B10" s="30">
        <v>44448.0</v>
      </c>
      <c r="C10" s="55">
        <v>165.911285</v>
      </c>
      <c r="D10" s="11">
        <f t="shared" si="1"/>
        <v>-0.02228031529</v>
      </c>
      <c r="E10" s="11">
        <f t="shared" si="2"/>
        <v>-0.02253227098</v>
      </c>
      <c r="F10" s="11">
        <f t="shared" si="3"/>
        <v>0.0005215673814</v>
      </c>
      <c r="G10" s="5"/>
      <c r="H10" s="5"/>
      <c r="I10" s="1"/>
      <c r="J10" s="1"/>
    </row>
    <row r="11">
      <c r="A11" s="29"/>
      <c r="B11" s="30">
        <v>44449.0</v>
      </c>
      <c r="C11" s="55">
        <v>164.825409</v>
      </c>
      <c r="D11" s="11">
        <f t="shared" si="1"/>
        <v>-0.006544919473</v>
      </c>
      <c r="E11" s="11">
        <f t="shared" si="2"/>
        <v>-0.006566431372</v>
      </c>
      <c r="F11" s="11">
        <f t="shared" si="3"/>
        <v>0.00004722452342</v>
      </c>
      <c r="G11" s="5"/>
      <c r="H11" s="5"/>
      <c r="I11" s="1"/>
      <c r="J11" s="1"/>
    </row>
    <row r="12">
      <c r="A12" s="29"/>
      <c r="B12" s="30">
        <v>44452.0</v>
      </c>
      <c r="C12" s="55">
        <v>163.670441</v>
      </c>
      <c r="D12" s="11">
        <f t="shared" si="1"/>
        <v>-0.007007220592</v>
      </c>
      <c r="E12" s="11">
        <f t="shared" si="2"/>
        <v>-0.007031886456</v>
      </c>
      <c r="F12" s="11">
        <f t="shared" si="3"/>
        <v>0.00005383839596</v>
      </c>
      <c r="G12" s="5"/>
      <c r="H12" s="5"/>
      <c r="I12" s="1"/>
      <c r="J12" s="1"/>
    </row>
    <row r="13">
      <c r="A13" s="29"/>
      <c r="B13" s="30">
        <v>44453.0</v>
      </c>
      <c r="C13" s="55">
        <v>162.683289</v>
      </c>
      <c r="D13" s="11">
        <f t="shared" si="1"/>
        <v>-0.006031339526</v>
      </c>
      <c r="E13" s="11">
        <f t="shared" si="2"/>
        <v>-0.006049601521</v>
      </c>
      <c r="F13" s="11">
        <f t="shared" si="3"/>
        <v>0.00004038831655</v>
      </c>
      <c r="G13" s="5"/>
      <c r="H13" s="5"/>
      <c r="I13" s="1"/>
      <c r="J13" s="1"/>
    </row>
    <row r="14">
      <c r="A14" s="29"/>
      <c r="B14" s="30">
        <v>44454.0</v>
      </c>
      <c r="C14" s="55">
        <v>163.295319</v>
      </c>
      <c r="D14" s="11">
        <f t="shared" si="1"/>
        <v>0.003762095073</v>
      </c>
      <c r="E14" s="11">
        <f t="shared" si="2"/>
        <v>0.003755036092</v>
      </c>
      <c r="F14" s="11">
        <f t="shared" si="3"/>
        <v>0.00001189875581</v>
      </c>
      <c r="G14" s="5"/>
      <c r="H14" s="5"/>
      <c r="I14" s="1"/>
      <c r="J14" s="1"/>
    </row>
    <row r="15">
      <c r="A15" s="40"/>
      <c r="B15" s="41">
        <v>44455.0</v>
      </c>
      <c r="C15" s="55">
        <v>163.097885</v>
      </c>
      <c r="D15" s="11">
        <f t="shared" si="1"/>
        <v>-0.00120906099</v>
      </c>
      <c r="E15" s="11">
        <f t="shared" si="2"/>
        <v>-0.001209792494</v>
      </c>
      <c r="F15" s="11">
        <f t="shared" si="3"/>
        <v>0.000002296350072</v>
      </c>
      <c r="G15" s="5"/>
      <c r="H15" s="5"/>
      <c r="I15" s="1"/>
      <c r="J15" s="1"/>
    </row>
    <row r="16">
      <c r="A16" s="40"/>
      <c r="B16" s="41">
        <v>44456.0</v>
      </c>
      <c r="C16" s="55">
        <v>162.633926</v>
      </c>
      <c r="D16" s="11">
        <f t="shared" si="1"/>
        <v>-0.00284466595</v>
      </c>
      <c r="E16" s="11">
        <f t="shared" si="2"/>
        <v>-0.002848719702</v>
      </c>
      <c r="F16" s="11">
        <f t="shared" si="3"/>
        <v>0.00000994959886</v>
      </c>
      <c r="G16" s="5"/>
      <c r="H16" s="5"/>
      <c r="I16" s="1"/>
      <c r="J16" s="1"/>
    </row>
    <row r="17">
      <c r="A17" s="40"/>
      <c r="B17" s="41">
        <v>44459.0</v>
      </c>
      <c r="C17" s="55">
        <v>161.705994</v>
      </c>
      <c r="D17" s="11">
        <f t="shared" si="1"/>
        <v>-0.005705648402</v>
      </c>
      <c r="E17" s="11">
        <f t="shared" si="2"/>
        <v>-0.005721987795</v>
      </c>
      <c r="F17" s="11">
        <f t="shared" si="3"/>
        <v>0.00003633155871</v>
      </c>
      <c r="G17" s="5"/>
      <c r="H17" s="5"/>
      <c r="I17" s="1"/>
      <c r="J17" s="1"/>
    </row>
    <row r="18">
      <c r="A18" s="40"/>
      <c r="B18" s="41">
        <v>44460.0</v>
      </c>
      <c r="C18" s="55">
        <v>162.416748</v>
      </c>
      <c r="D18" s="11">
        <f t="shared" si="1"/>
        <v>0.004395347275</v>
      </c>
      <c r="E18" s="11">
        <f t="shared" si="2"/>
        <v>0.004385715947</v>
      </c>
      <c r="F18" s="11">
        <f t="shared" si="3"/>
        <v>0.00001664751937</v>
      </c>
      <c r="G18" s="5"/>
      <c r="H18" s="5"/>
      <c r="I18" s="1"/>
      <c r="J18" s="1"/>
    </row>
    <row r="19">
      <c r="A19" s="40"/>
      <c r="B19" s="41">
        <v>44461.0</v>
      </c>
      <c r="C19" s="55">
        <v>161.824448</v>
      </c>
      <c r="D19" s="11">
        <f t="shared" si="1"/>
        <v>-0.003646791401</v>
      </c>
      <c r="E19" s="11">
        <f t="shared" si="2"/>
        <v>-0.003653457156</v>
      </c>
      <c r="F19" s="11">
        <f t="shared" si="3"/>
        <v>0.00001567396547</v>
      </c>
      <c r="G19" s="5"/>
      <c r="H19" s="5"/>
      <c r="I19" s="1"/>
      <c r="J19" s="1"/>
    </row>
    <row r="20">
      <c r="A20" s="40"/>
      <c r="B20" s="41">
        <v>44462.0</v>
      </c>
      <c r="C20" s="55">
        <v>162.742508</v>
      </c>
      <c r="D20" s="11">
        <f t="shared" si="1"/>
        <v>0.005673184808</v>
      </c>
      <c r="E20" s="11">
        <f t="shared" si="2"/>
        <v>0.005657152901</v>
      </c>
      <c r="F20" s="11">
        <f t="shared" si="3"/>
        <v>0.00002863934567</v>
      </c>
      <c r="G20" s="5"/>
      <c r="H20" s="5"/>
      <c r="I20" s="1"/>
      <c r="J20" s="1"/>
    </row>
    <row r="21">
      <c r="A21" s="42"/>
      <c r="B21" s="43">
        <v>44463.0</v>
      </c>
      <c r="C21" s="55">
        <v>162.248932</v>
      </c>
      <c r="D21" s="11">
        <f t="shared" si="1"/>
        <v>-0.003032864653</v>
      </c>
      <c r="E21" s="11">
        <f t="shared" si="2"/>
        <v>-0.003037473107</v>
      </c>
      <c r="F21" s="11">
        <f t="shared" si="3"/>
        <v>0.00001117599586</v>
      </c>
      <c r="G21" s="5"/>
      <c r="H21" s="5"/>
      <c r="I21" s="1"/>
      <c r="J21" s="1"/>
    </row>
    <row r="22">
      <c r="A22" s="42"/>
      <c r="B22" s="43">
        <v>44466.0</v>
      </c>
      <c r="C22" s="55">
        <v>161.074203</v>
      </c>
      <c r="D22" s="11">
        <f t="shared" si="1"/>
        <v>-0.007240288029</v>
      </c>
      <c r="E22" s="11">
        <f t="shared" si="2"/>
        <v>-0.007266626121</v>
      </c>
      <c r="F22" s="11">
        <f t="shared" si="3"/>
        <v>0.00005733828694</v>
      </c>
      <c r="G22" s="5"/>
      <c r="H22" s="5"/>
      <c r="I22" s="1"/>
      <c r="J22" s="1"/>
    </row>
    <row r="23">
      <c r="A23" s="42"/>
      <c r="B23" s="43">
        <v>44467.0</v>
      </c>
      <c r="C23" s="55">
        <v>160.718842</v>
      </c>
      <c r="D23" s="11">
        <f t="shared" si="1"/>
        <v>-0.002206194371</v>
      </c>
      <c r="E23" s="11">
        <f t="shared" si="2"/>
        <v>-0.002208631603</v>
      </c>
      <c r="F23" s="11">
        <f t="shared" si="3"/>
        <v>0.00000632125381</v>
      </c>
      <c r="G23" s="5"/>
      <c r="H23" s="5"/>
      <c r="I23" s="1"/>
      <c r="J23" s="1"/>
    </row>
    <row r="24">
      <c r="A24" s="29"/>
      <c r="B24" s="30">
        <v>44468.0</v>
      </c>
      <c r="C24" s="55">
        <v>161.9133</v>
      </c>
      <c r="D24" s="11">
        <f t="shared" si="1"/>
        <v>0.007431972413</v>
      </c>
      <c r="E24" s="11">
        <f t="shared" si="2"/>
        <v>0.007404491381</v>
      </c>
      <c r="F24" s="11">
        <f t="shared" si="3"/>
        <v>0.00005039456023</v>
      </c>
      <c r="G24" s="5"/>
      <c r="H24" s="5"/>
      <c r="I24" s="1"/>
      <c r="J24" s="1"/>
    </row>
    <row r="25">
      <c r="A25" s="29"/>
      <c r="B25" s="30">
        <v>44469.0</v>
      </c>
      <c r="C25" s="55">
        <v>159.425659</v>
      </c>
      <c r="D25" s="11">
        <f t="shared" si="1"/>
        <v>-0.01536403124</v>
      </c>
      <c r="E25" s="11">
        <f t="shared" si="2"/>
        <v>-0.01548328099</v>
      </c>
      <c r="F25" s="11">
        <f t="shared" si="3"/>
        <v>0.0002492880925</v>
      </c>
      <c r="G25" s="5"/>
      <c r="H25" s="5"/>
      <c r="I25" s="1"/>
      <c r="J25" s="1"/>
    </row>
    <row r="26">
      <c r="A26" s="29"/>
      <c r="B26" s="30">
        <v>44470.0</v>
      </c>
      <c r="C26" s="55">
        <v>158.40889</v>
      </c>
      <c r="D26" s="11">
        <f t="shared" si="1"/>
        <v>-0.006377699841</v>
      </c>
      <c r="E26" s="11">
        <f t="shared" si="2"/>
        <v>-0.006398124255</v>
      </c>
      <c r="F26" s="11">
        <f t="shared" si="3"/>
        <v>0.00004493963427</v>
      </c>
      <c r="G26" s="5"/>
      <c r="H26" s="5"/>
      <c r="I26" s="1"/>
      <c r="J26" s="1"/>
    </row>
    <row r="27">
      <c r="A27" s="29"/>
      <c r="B27" s="30">
        <v>44473.0</v>
      </c>
      <c r="C27" s="55">
        <v>157.174942</v>
      </c>
      <c r="D27" s="11">
        <f t="shared" si="1"/>
        <v>-0.007789638574</v>
      </c>
      <c r="E27" s="11">
        <f t="shared" si="2"/>
        <v>-0.007820136289</v>
      </c>
      <c r="F27" s="11">
        <f t="shared" si="3"/>
        <v>0.00006602724525</v>
      </c>
      <c r="G27" s="5"/>
      <c r="H27" s="5"/>
      <c r="I27" s="1"/>
      <c r="J27" s="1"/>
    </row>
    <row r="28">
      <c r="A28" s="29"/>
      <c r="B28" s="30">
        <v>44474.0</v>
      </c>
      <c r="C28" s="55">
        <v>157.530334</v>
      </c>
      <c r="D28" s="11">
        <f t="shared" si="1"/>
        <v>0.002261123787</v>
      </c>
      <c r="E28" s="11">
        <f t="shared" si="2"/>
        <v>0.002258571293</v>
      </c>
      <c r="F28" s="11">
        <f t="shared" si="3"/>
        <v>0.000003814179788</v>
      </c>
      <c r="G28" s="5"/>
      <c r="H28" s="5"/>
      <c r="I28" s="1"/>
      <c r="J28" s="1"/>
    </row>
    <row r="29">
      <c r="A29" s="29"/>
      <c r="B29" s="30">
        <v>44475.0</v>
      </c>
      <c r="C29" s="55">
        <v>157.856094</v>
      </c>
      <c r="D29" s="11">
        <f t="shared" si="1"/>
        <v>0.002067919186</v>
      </c>
      <c r="E29" s="11">
        <f t="shared" si="2"/>
        <v>0.002065783984</v>
      </c>
      <c r="F29" s="11">
        <f t="shared" si="3"/>
        <v>0.000003098322389</v>
      </c>
      <c r="G29" s="5"/>
      <c r="H29" s="5"/>
      <c r="I29" s="1"/>
      <c r="J29" s="1"/>
    </row>
    <row r="30">
      <c r="A30" s="29"/>
      <c r="B30" s="30">
        <v>44476.0</v>
      </c>
      <c r="C30" s="55">
        <v>159.267715</v>
      </c>
      <c r="D30" s="11">
        <f t="shared" si="1"/>
        <v>0.008942454892</v>
      </c>
      <c r="E30" s="11">
        <f t="shared" si="2"/>
        <v>0.008902707923</v>
      </c>
      <c r="F30" s="11">
        <f t="shared" si="3"/>
        <v>0.00007391062965</v>
      </c>
      <c r="G30" s="5"/>
      <c r="H30" s="5"/>
      <c r="I30" s="1"/>
      <c r="J30" s="1"/>
    </row>
    <row r="31">
      <c r="A31" s="29"/>
      <c r="B31" s="30">
        <v>44477.0</v>
      </c>
      <c r="C31" s="55">
        <v>158.862991</v>
      </c>
      <c r="D31" s="11">
        <f t="shared" si="1"/>
        <v>-0.002541155312</v>
      </c>
      <c r="E31" s="11">
        <f t="shared" si="2"/>
        <v>-0.002544389527</v>
      </c>
      <c r="F31" s="11">
        <f t="shared" si="3"/>
        <v>0.000008122319306</v>
      </c>
      <c r="G31" s="5"/>
      <c r="H31" s="5"/>
      <c r="I31" s="1"/>
      <c r="J31" s="1"/>
    </row>
    <row r="32">
      <c r="A32" s="29"/>
      <c r="B32" s="30">
        <v>44480.0</v>
      </c>
      <c r="C32" s="55">
        <v>158.191727</v>
      </c>
      <c r="D32" s="11">
        <f t="shared" si="1"/>
        <v>-0.00422542718</v>
      </c>
      <c r="E32" s="11">
        <f t="shared" si="2"/>
        <v>-0.004234379524</v>
      </c>
      <c r="F32" s="11">
        <f t="shared" si="3"/>
        <v>0.00002061122133</v>
      </c>
      <c r="G32" s="5"/>
      <c r="H32" s="5"/>
      <c r="I32" s="1"/>
      <c r="J32" s="1"/>
    </row>
    <row r="33">
      <c r="A33" s="29"/>
      <c r="B33" s="30">
        <v>44481.0</v>
      </c>
      <c r="C33" s="55">
        <v>155.664597</v>
      </c>
      <c r="D33" s="11">
        <f t="shared" si="1"/>
        <v>-0.01597510848</v>
      </c>
      <c r="E33" s="11">
        <f t="shared" si="2"/>
        <v>-0.01610408599</v>
      </c>
      <c r="F33" s="11">
        <f t="shared" si="3"/>
        <v>0.0002692770977</v>
      </c>
      <c r="G33" s="5"/>
      <c r="H33" s="5"/>
      <c r="I33" s="1"/>
      <c r="J33" s="1"/>
    </row>
    <row r="34">
      <c r="A34" s="29"/>
      <c r="B34" s="30">
        <v>44482.0</v>
      </c>
      <c r="C34" s="55">
        <v>157.155212</v>
      </c>
      <c r="D34" s="11">
        <f t="shared" si="1"/>
        <v>0.00957581254</v>
      </c>
      <c r="E34" s="11">
        <f t="shared" si="2"/>
        <v>0.00953025505</v>
      </c>
      <c r="F34" s="11">
        <f t="shared" si="3"/>
        <v>0.00008509465243</v>
      </c>
      <c r="G34" s="5"/>
      <c r="H34" s="5"/>
      <c r="I34" s="1"/>
      <c r="J34" s="1"/>
    </row>
    <row r="35">
      <c r="A35" s="40"/>
      <c r="B35" s="41">
        <v>44483.0</v>
      </c>
      <c r="C35" s="55">
        <v>158.053513</v>
      </c>
      <c r="D35" s="11">
        <f t="shared" si="1"/>
        <v>0.005716011506</v>
      </c>
      <c r="E35" s="11">
        <f t="shared" si="2"/>
        <v>0.005699737099</v>
      </c>
      <c r="F35" s="11">
        <f t="shared" si="3"/>
        <v>0.00002909694406</v>
      </c>
      <c r="G35" s="5"/>
      <c r="H35" s="5"/>
      <c r="I35" s="1"/>
      <c r="J35" s="1"/>
    </row>
    <row r="36">
      <c r="A36" s="40"/>
      <c r="B36" s="41">
        <v>44484.0</v>
      </c>
      <c r="C36" s="55">
        <v>159.228241</v>
      </c>
      <c r="D36" s="11">
        <f t="shared" si="1"/>
        <v>0.007432470039</v>
      </c>
      <c r="E36" s="11">
        <f t="shared" si="2"/>
        <v>0.007404985336</v>
      </c>
      <c r="F36" s="11">
        <f t="shared" si="3"/>
        <v>0.00005040157357</v>
      </c>
      <c r="G36" s="5"/>
      <c r="H36" s="5"/>
      <c r="I36" s="1"/>
      <c r="J36" s="1"/>
    </row>
    <row r="37">
      <c r="A37" s="40"/>
      <c r="B37" s="41">
        <v>44487.0</v>
      </c>
      <c r="C37" s="55">
        <v>158.063385</v>
      </c>
      <c r="D37" s="11">
        <f t="shared" si="1"/>
        <v>-0.007315636929</v>
      </c>
      <c r="E37" s="11">
        <f t="shared" si="2"/>
        <v>-0.007342527429</v>
      </c>
      <c r="F37" s="11">
        <f t="shared" si="3"/>
        <v>0.00005849352845</v>
      </c>
      <c r="G37" s="5"/>
      <c r="H37" s="5"/>
      <c r="I37" s="1"/>
      <c r="J37" s="1"/>
    </row>
    <row r="38">
      <c r="A38" s="40"/>
      <c r="B38" s="41">
        <v>44488.0</v>
      </c>
      <c r="C38" s="55">
        <v>161.765228</v>
      </c>
      <c r="D38" s="11">
        <f t="shared" si="1"/>
        <v>0.02341999066</v>
      </c>
      <c r="E38" s="11">
        <f t="shared" si="2"/>
        <v>0.02314995077</v>
      </c>
      <c r="F38" s="11">
        <f t="shared" si="3"/>
        <v>0.000521865332</v>
      </c>
      <c r="G38" s="5"/>
      <c r="H38" s="5"/>
      <c r="I38" s="1"/>
      <c r="J38" s="1"/>
    </row>
    <row r="39">
      <c r="A39" s="40"/>
      <c r="B39" s="41">
        <v>44489.0</v>
      </c>
      <c r="C39" s="55">
        <v>161.676376</v>
      </c>
      <c r="D39" s="11">
        <f t="shared" si="1"/>
        <v>-0.0005492651363</v>
      </c>
      <c r="E39" s="11">
        <f t="shared" si="2"/>
        <v>-0.0005494160376</v>
      </c>
      <c r="F39" s="11">
        <f t="shared" si="3"/>
        <v>0.000000731016124</v>
      </c>
      <c r="G39" s="5"/>
      <c r="H39" s="5"/>
      <c r="I39" s="1"/>
      <c r="J39" s="1"/>
    </row>
    <row r="40">
      <c r="A40" s="40"/>
      <c r="B40" s="41">
        <v>44490.0</v>
      </c>
      <c r="C40" s="55">
        <v>161.301254</v>
      </c>
      <c r="D40" s="11">
        <f t="shared" si="1"/>
        <v>-0.002320202922</v>
      </c>
      <c r="E40" s="11">
        <f t="shared" si="2"/>
        <v>-0.002322898763</v>
      </c>
      <c r="F40" s="11">
        <f t="shared" si="3"/>
        <v>0.000006908894153</v>
      </c>
      <c r="G40" s="5"/>
      <c r="H40" s="5"/>
      <c r="I40" s="1"/>
      <c r="J40" s="1"/>
    </row>
    <row r="41">
      <c r="A41" s="40"/>
      <c r="B41" s="41">
        <v>44491.0</v>
      </c>
      <c r="C41" s="55">
        <v>161.617142</v>
      </c>
      <c r="D41" s="11">
        <f t="shared" si="1"/>
        <v>0.001958372872</v>
      </c>
      <c r="E41" s="11">
        <f t="shared" si="2"/>
        <v>0.001956457759</v>
      </c>
      <c r="F41" s="11">
        <f t="shared" si="3"/>
        <v>0.000002725401432</v>
      </c>
      <c r="G41" s="5"/>
      <c r="H41" s="5"/>
      <c r="I41" s="1"/>
      <c r="J41" s="1"/>
    </row>
    <row r="42">
      <c r="A42" s="42"/>
      <c r="B42" s="43">
        <v>44494.0</v>
      </c>
      <c r="C42" s="55">
        <v>161.972534</v>
      </c>
      <c r="D42" s="11">
        <f t="shared" si="1"/>
        <v>0.002198974661</v>
      </c>
      <c r="E42" s="11">
        <f t="shared" si="2"/>
        <v>0.002196560455</v>
      </c>
      <c r="F42" s="11">
        <f t="shared" si="3"/>
        <v>0.000003575811725</v>
      </c>
      <c r="G42" s="5"/>
      <c r="H42" s="5"/>
      <c r="I42" s="1"/>
      <c r="J42" s="1"/>
    </row>
    <row r="43">
      <c r="A43" s="42"/>
      <c r="B43" s="43">
        <v>44495.0</v>
      </c>
      <c r="C43" s="55">
        <v>163.621078</v>
      </c>
      <c r="D43" s="11">
        <f t="shared" si="1"/>
        <v>0.01017792313</v>
      </c>
      <c r="E43" s="11">
        <f t="shared" si="2"/>
        <v>0.01012647685</v>
      </c>
      <c r="F43" s="11">
        <f t="shared" si="3"/>
        <v>0.0000964500391</v>
      </c>
      <c r="G43" s="5"/>
      <c r="H43" s="5"/>
      <c r="I43" s="1"/>
      <c r="J43" s="1"/>
    </row>
    <row r="44">
      <c r="A44" s="29"/>
      <c r="B44" s="30">
        <v>44496.0</v>
      </c>
      <c r="C44" s="55">
        <v>161.636902</v>
      </c>
      <c r="D44" s="11">
        <f t="shared" si="1"/>
        <v>-0.01212665278</v>
      </c>
      <c r="E44" s="11">
        <f t="shared" si="2"/>
        <v>-0.01220078052</v>
      </c>
      <c r="F44" s="11">
        <f t="shared" si="3"/>
        <v>0.0001564090228</v>
      </c>
      <c r="G44" s="5"/>
      <c r="H44" s="5"/>
      <c r="I44" s="1"/>
      <c r="J44" s="1"/>
    </row>
    <row r="45">
      <c r="A45" s="29"/>
      <c r="B45" s="30">
        <v>44497.0</v>
      </c>
      <c r="C45" s="55">
        <v>160.758331</v>
      </c>
      <c r="D45" s="11">
        <f t="shared" si="1"/>
        <v>-0.005435460524</v>
      </c>
      <c r="E45" s="11">
        <f t="shared" si="2"/>
        <v>-0.005450286387</v>
      </c>
      <c r="F45" s="11">
        <f t="shared" si="3"/>
        <v>0.00003312998373</v>
      </c>
      <c r="G45" s="5"/>
      <c r="H45" s="5"/>
      <c r="I45" s="1"/>
      <c r="J45" s="1"/>
    </row>
    <row r="46">
      <c r="A46" s="29"/>
      <c r="B46" s="30">
        <v>44498.0</v>
      </c>
      <c r="C46" s="55">
        <v>160.787949</v>
      </c>
      <c r="D46" s="11">
        <f t="shared" si="1"/>
        <v>0.0001842392852</v>
      </c>
      <c r="E46" s="11">
        <f t="shared" si="2"/>
        <v>0.0001842223153</v>
      </c>
      <c r="F46" s="11">
        <f t="shared" si="3"/>
        <v>0.00000001472738952</v>
      </c>
      <c r="G46" s="5"/>
      <c r="H46" s="5"/>
      <c r="I46" s="1"/>
      <c r="J46" s="1"/>
    </row>
    <row r="47">
      <c r="A47" s="6"/>
      <c r="B47" s="30">
        <v>44501.0</v>
      </c>
      <c r="C47" s="55">
        <v>160.926147</v>
      </c>
      <c r="D47" s="11">
        <f t="shared" si="1"/>
        <v>0.0008595047133</v>
      </c>
      <c r="E47" s="11">
        <f t="shared" si="2"/>
        <v>0.0008591355506</v>
      </c>
      <c r="F47" s="11">
        <f t="shared" si="3"/>
        <v>0.0000003064251074</v>
      </c>
      <c r="G47" s="5"/>
      <c r="H47" s="5"/>
      <c r="I47" s="1"/>
      <c r="J47" s="1"/>
    </row>
    <row r="48">
      <c r="A48" s="6"/>
      <c r="B48" s="30">
        <v>44502.0</v>
      </c>
      <c r="C48" s="55">
        <v>163.463135</v>
      </c>
      <c r="D48" s="11">
        <f t="shared" si="1"/>
        <v>0.01576492104</v>
      </c>
      <c r="E48" s="11">
        <f t="shared" si="2"/>
        <v>0.01564194545</v>
      </c>
      <c r="F48" s="11">
        <f t="shared" si="3"/>
        <v>0.0002352041429</v>
      </c>
      <c r="G48" s="5"/>
      <c r="H48" s="5"/>
      <c r="I48" s="1"/>
      <c r="J48" s="1"/>
    </row>
    <row r="49">
      <c r="A49" s="6"/>
      <c r="B49" s="30">
        <v>44503.0</v>
      </c>
      <c r="C49" s="55">
        <v>162.939926</v>
      </c>
      <c r="D49" s="11">
        <f t="shared" si="1"/>
        <v>-0.003200776738</v>
      </c>
      <c r="E49" s="11">
        <f t="shared" si="2"/>
        <v>-0.003205910181</v>
      </c>
      <c r="F49" s="11">
        <f t="shared" si="3"/>
        <v>0.00001233055466</v>
      </c>
      <c r="G49" s="5"/>
      <c r="H49" s="5"/>
      <c r="I49" s="1"/>
      <c r="J49" s="1"/>
    </row>
    <row r="50">
      <c r="A50" s="6"/>
      <c r="B50" s="30">
        <v>44504.0</v>
      </c>
      <c r="C50" s="55">
        <v>162.485855</v>
      </c>
      <c r="D50" s="36">
        <f t="shared" si="1"/>
        <v>-0.002786738715</v>
      </c>
      <c r="E50" s="36">
        <f t="shared" si="2"/>
        <v>-0.0027906289</v>
      </c>
      <c r="F50" s="36">
        <f t="shared" si="3"/>
        <v>0.000009586501948</v>
      </c>
      <c r="G50" s="1"/>
      <c r="H50" s="1"/>
      <c r="I50" s="1"/>
      <c r="J50" s="1"/>
    </row>
    <row r="51">
      <c r="A51" s="6"/>
      <c r="B51" s="30">
        <v>44505.0</v>
      </c>
      <c r="C51" s="55">
        <v>161.330872</v>
      </c>
      <c r="D51" s="36">
        <f t="shared" si="1"/>
        <v>-0.007108206434</v>
      </c>
      <c r="E51" s="36">
        <f t="shared" si="2"/>
        <v>-0.007133590093</v>
      </c>
      <c r="F51" s="36">
        <f t="shared" si="3"/>
        <v>0.0000553412334</v>
      </c>
      <c r="G51" s="1"/>
      <c r="H51" s="1"/>
      <c r="I51" s="1"/>
      <c r="J51" s="1"/>
    </row>
    <row r="52">
      <c r="A52" s="6"/>
      <c r="B52" s="30">
        <v>44508.0</v>
      </c>
      <c r="C52" s="55">
        <v>160.778061</v>
      </c>
      <c r="D52" s="36">
        <f t="shared" si="1"/>
        <v>-0.003426566739</v>
      </c>
      <c r="E52" s="36">
        <f t="shared" si="2"/>
        <v>-0.003432450864</v>
      </c>
      <c r="F52" s="36">
        <f t="shared" si="3"/>
        <v>0.00001397286556</v>
      </c>
      <c r="G52" s="1"/>
      <c r="H52" s="1"/>
      <c r="I52" s="1"/>
      <c r="J52" s="1"/>
    </row>
    <row r="53">
      <c r="A53" s="6"/>
      <c r="B53" s="30">
        <v>44509.0</v>
      </c>
      <c r="C53" s="55">
        <v>160.422684</v>
      </c>
      <c r="D53" s="36">
        <f t="shared" si="1"/>
        <v>-0.002210357544</v>
      </c>
      <c r="E53" s="36">
        <f t="shared" si="2"/>
        <v>-0.00221280399</v>
      </c>
      <c r="F53" s="36">
        <f t="shared" si="3"/>
        <v>0.000006342251733</v>
      </c>
      <c r="G53" s="1"/>
      <c r="H53" s="1"/>
      <c r="I53" s="1"/>
      <c r="J53" s="1"/>
    </row>
    <row r="54">
      <c r="A54" s="6"/>
      <c r="B54" s="30">
        <v>44510.0</v>
      </c>
      <c r="C54" s="55">
        <v>162.16008</v>
      </c>
      <c r="D54" s="36">
        <f t="shared" si="1"/>
        <v>0.01083011427</v>
      </c>
      <c r="E54" s="36">
        <f t="shared" si="2"/>
        <v>0.0107718886</v>
      </c>
      <c r="F54" s="36">
        <f t="shared" si="3"/>
        <v>0.0001095436415</v>
      </c>
      <c r="G54" s="1"/>
      <c r="H54" s="1"/>
      <c r="I54" s="1"/>
      <c r="J54" s="1"/>
    </row>
    <row r="55">
      <c r="A55" s="6"/>
      <c r="B55" s="30">
        <v>44511.0</v>
      </c>
      <c r="C55" s="55">
        <v>160.965622</v>
      </c>
      <c r="D55" s="36">
        <f t="shared" si="1"/>
        <v>-0.007365918912</v>
      </c>
      <c r="E55" s="36">
        <f t="shared" si="2"/>
        <v>-0.00739318125</v>
      </c>
      <c r="F55" s="36">
        <f t="shared" si="3"/>
        <v>0.00005927090587</v>
      </c>
      <c r="G55" s="1"/>
      <c r="H55" s="1"/>
      <c r="I55" s="1"/>
      <c r="J55" s="1"/>
    </row>
    <row r="56">
      <c r="A56" s="6"/>
      <c r="B56" s="30">
        <v>44512.0</v>
      </c>
      <c r="C56" s="55">
        <v>162.890579</v>
      </c>
      <c r="D56" s="36">
        <f t="shared" si="1"/>
        <v>0.0119588082</v>
      </c>
      <c r="E56" s="36">
        <f t="shared" si="2"/>
        <v>0.01188786668</v>
      </c>
      <c r="F56" s="36">
        <f t="shared" si="3"/>
        <v>0.0001341493931</v>
      </c>
      <c r="G56" s="1"/>
      <c r="H56" s="1"/>
      <c r="I56" s="1"/>
      <c r="J56" s="1"/>
    </row>
    <row r="57">
      <c r="A57" s="40"/>
      <c r="B57" s="41">
        <v>44515.0</v>
      </c>
      <c r="C57" s="55">
        <v>161.419724</v>
      </c>
      <c r="D57" s="36">
        <f t="shared" si="1"/>
        <v>-0.009029711902</v>
      </c>
      <c r="E57" s="36">
        <f t="shared" si="2"/>
        <v>-0.00907072684</v>
      </c>
      <c r="F57" s="36">
        <f t="shared" si="3"/>
        <v>0.00008791510692</v>
      </c>
      <c r="G57" s="1"/>
      <c r="H57" s="1"/>
      <c r="I57" s="1"/>
      <c r="J57" s="1"/>
    </row>
    <row r="58">
      <c r="A58" s="40"/>
      <c r="B58" s="41">
        <v>44516.0</v>
      </c>
      <c r="C58" s="55">
        <v>160.580627</v>
      </c>
      <c r="D58" s="36">
        <f t="shared" si="1"/>
        <v>-0.005198230918</v>
      </c>
      <c r="E58" s="36">
        <f t="shared" si="2"/>
        <v>-0.005211788725</v>
      </c>
      <c r="F58" s="36">
        <f t="shared" si="3"/>
        <v>0.00003044134409</v>
      </c>
      <c r="G58" s="1"/>
      <c r="H58" s="1"/>
      <c r="I58" s="1"/>
      <c r="J58" s="1"/>
    </row>
    <row r="59">
      <c r="A59" s="40"/>
      <c r="B59" s="41">
        <v>44517.0</v>
      </c>
      <c r="C59" s="55">
        <v>161.1828</v>
      </c>
      <c r="D59" s="36">
        <f t="shared" si="1"/>
        <v>0.003749972903</v>
      </c>
      <c r="E59" s="36">
        <f t="shared" si="2"/>
        <v>0.003742959283</v>
      </c>
      <c r="F59" s="36">
        <f t="shared" si="3"/>
        <v>0.00001181558478</v>
      </c>
      <c r="G59" s="1"/>
      <c r="H59" s="1"/>
      <c r="I59" s="1"/>
      <c r="J59" s="1"/>
    </row>
    <row r="60">
      <c r="A60" s="40"/>
      <c r="B60" s="41">
        <v>44518.0</v>
      </c>
      <c r="C60" s="55">
        <v>160.314102</v>
      </c>
      <c r="D60" s="36">
        <f t="shared" si="1"/>
        <v>-0.00538952047</v>
      </c>
      <c r="E60" s="36">
        <f t="shared" si="2"/>
        <v>-0.00540409633</v>
      </c>
      <c r="F60" s="36">
        <f t="shared" si="3"/>
        <v>0.00003260038977</v>
      </c>
      <c r="G60" s="1"/>
      <c r="H60" s="1"/>
      <c r="I60" s="1"/>
      <c r="J60" s="1"/>
    </row>
    <row r="61">
      <c r="A61" s="40"/>
      <c r="B61" s="41">
        <v>44519.0</v>
      </c>
      <c r="C61" s="55">
        <v>160.797806</v>
      </c>
      <c r="D61" s="36">
        <f t="shared" si="1"/>
        <v>0.003017226769</v>
      </c>
      <c r="E61" s="36">
        <f t="shared" si="2"/>
        <v>0.003012684076</v>
      </c>
      <c r="F61" s="36">
        <f t="shared" si="3"/>
        <v>0.000007328419126</v>
      </c>
      <c r="G61" s="1"/>
      <c r="H61" s="1"/>
      <c r="I61" s="1"/>
      <c r="J61" s="1"/>
    </row>
    <row r="62">
      <c r="A62" s="40"/>
      <c r="B62" s="41">
        <v>44522.0</v>
      </c>
      <c r="C62" s="55">
        <v>158.681396</v>
      </c>
      <c r="D62" s="36">
        <f t="shared" si="1"/>
        <v>-0.01316193332</v>
      </c>
      <c r="E62" s="36">
        <f t="shared" si="2"/>
        <v>-0.01324931919</v>
      </c>
      <c r="F62" s="36">
        <f t="shared" si="3"/>
        <v>0.0001837352586</v>
      </c>
      <c r="G62" s="1"/>
      <c r="H62" s="1"/>
      <c r="I62" s="1"/>
      <c r="J62" s="1"/>
    </row>
    <row r="63">
      <c r="A63" s="40"/>
      <c r="B63" s="41">
        <v>44523.0</v>
      </c>
      <c r="C63" s="55">
        <v>159.665085</v>
      </c>
      <c r="D63" s="36">
        <f t="shared" si="1"/>
        <v>0.00619914511</v>
      </c>
      <c r="E63" s="36">
        <f t="shared" si="2"/>
        <v>0.006180009452</v>
      </c>
      <c r="F63" s="36">
        <f t="shared" si="3"/>
        <v>0.00003450893582</v>
      </c>
      <c r="G63" s="1"/>
      <c r="H63" s="1"/>
      <c r="I63" s="1"/>
      <c r="J63" s="1"/>
    </row>
    <row r="64">
      <c r="A64" s="6"/>
      <c r="B64" s="30">
        <v>44524.0</v>
      </c>
      <c r="C64" s="55">
        <v>159.217957</v>
      </c>
      <c r="D64" s="36">
        <f t="shared" si="1"/>
        <v>-0.002800411875</v>
      </c>
      <c r="E64" s="36">
        <f t="shared" si="2"/>
        <v>-0.002804340364</v>
      </c>
      <c r="F64" s="36">
        <f t="shared" si="3"/>
        <v>0.00000967159703</v>
      </c>
      <c r="G64" s="1"/>
      <c r="H64" s="1"/>
      <c r="I64" s="1"/>
      <c r="J64" s="1"/>
    </row>
    <row r="65">
      <c r="A65" s="6"/>
      <c r="B65" s="30">
        <v>44526.0</v>
      </c>
      <c r="C65" s="55">
        <v>158.184586</v>
      </c>
      <c r="D65" s="36">
        <f t="shared" si="1"/>
        <v>-0.006490291795</v>
      </c>
      <c r="E65" s="36">
        <f t="shared" si="2"/>
        <v>-0.006511445317</v>
      </c>
      <c r="F65" s="36">
        <f t="shared" si="3"/>
        <v>0.00004647181743</v>
      </c>
      <c r="G65" s="1"/>
      <c r="H65" s="1"/>
      <c r="I65" s="1"/>
      <c r="J65" s="1"/>
    </row>
    <row r="66">
      <c r="A66" s="6"/>
      <c r="B66" s="30">
        <v>44529.0</v>
      </c>
      <c r="C66" s="55">
        <v>158.731079</v>
      </c>
      <c r="D66" s="36">
        <f t="shared" si="1"/>
        <v>0.003454780354</v>
      </c>
      <c r="E66" s="36">
        <f t="shared" si="2"/>
        <v>0.00344882631</v>
      </c>
      <c r="F66" s="36">
        <f t="shared" si="3"/>
        <v>0.000009880005084</v>
      </c>
      <c r="G66" s="1"/>
      <c r="H66" s="1"/>
      <c r="I66" s="1"/>
      <c r="J66" s="1"/>
    </row>
    <row r="67">
      <c r="A67" s="6"/>
      <c r="B67" s="30">
        <v>44530.0</v>
      </c>
      <c r="C67" s="55">
        <v>154.93544</v>
      </c>
      <c r="D67" s="36">
        <f t="shared" si="1"/>
        <v>-0.02391238706</v>
      </c>
      <c r="E67" s="36">
        <f t="shared" si="2"/>
        <v>-0.02420292924</v>
      </c>
      <c r="F67" s="36">
        <f t="shared" si="3"/>
        <v>0.0006006669652</v>
      </c>
      <c r="G67" s="1"/>
      <c r="H67" s="1"/>
      <c r="I67" s="1"/>
      <c r="J67" s="1"/>
    </row>
    <row r="68">
      <c r="A68" s="6"/>
      <c r="B68" s="30">
        <v>44531.0</v>
      </c>
      <c r="C68" s="55">
        <v>157.071732</v>
      </c>
      <c r="D68" s="36">
        <f t="shared" si="1"/>
        <v>0.01378827207</v>
      </c>
      <c r="E68" s="36">
        <f t="shared" si="2"/>
        <v>0.0136940787</v>
      </c>
      <c r="F68" s="36">
        <f t="shared" si="3"/>
        <v>0.0001792519304</v>
      </c>
      <c r="G68" s="1"/>
      <c r="H68" s="1"/>
      <c r="I68" s="1"/>
      <c r="J68" s="1"/>
    </row>
    <row r="69">
      <c r="A69" s="6"/>
      <c r="B69" s="30">
        <v>44532.0</v>
      </c>
      <c r="C69" s="55">
        <v>156.088043</v>
      </c>
      <c r="D69" s="36">
        <f t="shared" si="1"/>
        <v>-0.006262673668</v>
      </c>
      <c r="E69" s="36">
        <f t="shared" si="2"/>
        <v>-0.006282366472</v>
      </c>
      <c r="F69" s="36">
        <f t="shared" si="3"/>
        <v>0.00004340102253</v>
      </c>
      <c r="G69" s="1"/>
      <c r="H69" s="1"/>
      <c r="I69" s="1"/>
      <c r="J69" s="1"/>
    </row>
    <row r="70">
      <c r="A70" s="6"/>
      <c r="B70" s="30">
        <v>44533.0</v>
      </c>
      <c r="C70" s="55">
        <v>158.363449</v>
      </c>
      <c r="D70" s="36">
        <f t="shared" si="1"/>
        <v>0.01457770856</v>
      </c>
      <c r="E70" s="36">
        <f t="shared" si="2"/>
        <v>0.01447247524</v>
      </c>
      <c r="F70" s="36">
        <f t="shared" si="3"/>
        <v>0.0002007009555</v>
      </c>
      <c r="G70" s="1"/>
      <c r="H70" s="1"/>
      <c r="I70" s="1"/>
      <c r="J70" s="1"/>
    </row>
    <row r="71">
      <c r="A71" s="6"/>
      <c r="B71" s="30">
        <v>44536.0</v>
      </c>
      <c r="C71" s="55">
        <v>161.900726</v>
      </c>
      <c r="D71" s="36">
        <f t="shared" si="1"/>
        <v>0.02233644836</v>
      </c>
      <c r="E71" s="36">
        <f t="shared" si="2"/>
        <v>0.02209064343</v>
      </c>
      <c r="F71" s="36">
        <f t="shared" si="3"/>
        <v>0.0004745890423</v>
      </c>
      <c r="G71" s="1"/>
      <c r="H71" s="1"/>
      <c r="I71" s="1"/>
      <c r="J71" s="1"/>
    </row>
    <row r="72">
      <c r="A72" s="6"/>
      <c r="B72" s="30">
        <v>44537.0</v>
      </c>
      <c r="C72" s="55">
        <v>162.318054</v>
      </c>
      <c r="D72" s="36">
        <f t="shared" si="1"/>
        <v>0.002577678373</v>
      </c>
      <c r="E72" s="36">
        <f t="shared" si="2"/>
        <v>0.002574361858</v>
      </c>
      <c r="F72" s="36">
        <f t="shared" si="3"/>
        <v>0.000005147376694</v>
      </c>
      <c r="G72" s="1"/>
      <c r="H72" s="1"/>
      <c r="I72" s="1"/>
      <c r="J72" s="1"/>
    </row>
    <row r="73">
      <c r="A73" s="6"/>
      <c r="B73" s="30">
        <v>44538.0</v>
      </c>
      <c r="C73" s="55">
        <v>163.291794</v>
      </c>
      <c r="D73" s="36">
        <f t="shared" si="1"/>
        <v>0.005998962999</v>
      </c>
      <c r="E73" s="36">
        <f t="shared" si="2"/>
        <v>0.005981040861</v>
      </c>
      <c r="F73" s="36">
        <f t="shared" si="3"/>
        <v>0.00003221086992</v>
      </c>
      <c r="G73" s="1"/>
      <c r="H73" s="1"/>
      <c r="I73" s="1"/>
      <c r="J73" s="1"/>
    </row>
    <row r="74">
      <c r="A74" s="6"/>
      <c r="B74" s="30">
        <v>44539.0</v>
      </c>
      <c r="C74" s="55">
        <v>164.841843</v>
      </c>
      <c r="D74" s="36">
        <f t="shared" si="1"/>
        <v>0.009492510077</v>
      </c>
      <c r="E74" s="36">
        <f t="shared" si="2"/>
        <v>0.009447739305</v>
      </c>
      <c r="F74" s="36">
        <f t="shared" si="3"/>
        <v>0.00008357909921</v>
      </c>
      <c r="G74" s="1"/>
      <c r="H74" s="1"/>
      <c r="I74" s="1"/>
      <c r="J74" s="1"/>
    </row>
    <row r="75">
      <c r="A75" s="6"/>
      <c r="B75" s="30">
        <v>44540.0</v>
      </c>
      <c r="C75" s="55">
        <v>164.434479</v>
      </c>
      <c r="D75" s="36">
        <f t="shared" si="1"/>
        <v>-0.00247124148</v>
      </c>
      <c r="E75" s="36">
        <f t="shared" si="2"/>
        <v>-0.002474300037</v>
      </c>
      <c r="F75" s="36">
        <f t="shared" si="3"/>
        <v>0.00000772772619</v>
      </c>
      <c r="G75" s="1"/>
      <c r="H75" s="1"/>
      <c r="I75" s="1"/>
      <c r="J75" s="1"/>
    </row>
    <row r="76">
      <c r="A76" s="40"/>
      <c r="B76" s="41">
        <v>44543.0</v>
      </c>
      <c r="C76" s="55">
        <v>167.37558</v>
      </c>
      <c r="D76" s="36">
        <f t="shared" si="1"/>
        <v>0.01788615756</v>
      </c>
      <c r="E76" s="36">
        <f t="shared" si="2"/>
        <v>0.01772808237</v>
      </c>
      <c r="F76" s="36">
        <f t="shared" si="3"/>
        <v>0.0003035436316</v>
      </c>
      <c r="G76" s="1"/>
      <c r="H76" s="1"/>
      <c r="I76" s="1"/>
      <c r="J76" s="1"/>
    </row>
    <row r="77">
      <c r="A77" s="40"/>
      <c r="B77" s="41">
        <v>44544.0</v>
      </c>
      <c r="C77" s="55">
        <v>169.203842</v>
      </c>
      <c r="D77" s="36">
        <f t="shared" si="1"/>
        <v>0.01092311077</v>
      </c>
      <c r="E77" s="36">
        <f t="shared" si="2"/>
        <v>0.01086388449</v>
      </c>
      <c r="F77" s="36">
        <f t="shared" si="3"/>
        <v>0.0001114778197</v>
      </c>
      <c r="G77" s="1"/>
      <c r="H77" s="1"/>
      <c r="I77" s="1"/>
      <c r="J77" s="1"/>
    </row>
    <row r="78">
      <c r="A78" s="40"/>
      <c r="B78" s="41">
        <v>44545.0</v>
      </c>
      <c r="C78" s="55">
        <v>170.048431</v>
      </c>
      <c r="D78" s="36">
        <f t="shared" si="1"/>
        <v>0.004991547414</v>
      </c>
      <c r="E78" s="36">
        <f t="shared" si="2"/>
        <v>0.004979130942</v>
      </c>
      <c r="F78" s="36">
        <f t="shared" si="3"/>
        <v>0.00002184208989</v>
      </c>
      <c r="G78" s="1"/>
      <c r="H78" s="1"/>
      <c r="I78" s="1"/>
      <c r="J78" s="1"/>
    </row>
    <row r="79">
      <c r="A79" s="40"/>
      <c r="B79" s="41">
        <v>44546.0</v>
      </c>
      <c r="C79" s="55">
        <v>171.906494</v>
      </c>
      <c r="D79" s="36">
        <f t="shared" si="1"/>
        <v>0.01092666947</v>
      </c>
      <c r="E79" s="36">
        <f t="shared" si="2"/>
        <v>0.01086740474</v>
      </c>
      <c r="F79" s="36">
        <f t="shared" si="3"/>
        <v>0.0001115521678</v>
      </c>
      <c r="G79" s="1"/>
      <c r="H79" s="1"/>
      <c r="I79" s="1"/>
      <c r="J79" s="1"/>
    </row>
    <row r="80">
      <c r="A80" s="40"/>
      <c r="B80" s="41">
        <v>44547.0</v>
      </c>
      <c r="C80" s="55">
        <v>167.156982</v>
      </c>
      <c r="D80" s="36">
        <f t="shared" si="1"/>
        <v>-0.02762846178</v>
      </c>
      <c r="E80" s="36">
        <f t="shared" si="2"/>
        <v>-0.02801730659</v>
      </c>
      <c r="F80" s="36">
        <f t="shared" si="3"/>
        <v>0.0008021858355</v>
      </c>
      <c r="G80" s="1"/>
      <c r="H80" s="1"/>
      <c r="I80" s="1"/>
      <c r="J80" s="1"/>
    </row>
    <row r="81">
      <c r="A81" s="40"/>
      <c r="B81" s="41">
        <v>44550.0</v>
      </c>
      <c r="C81" s="55">
        <v>166.680054</v>
      </c>
      <c r="D81" s="36">
        <f t="shared" si="1"/>
        <v>-0.002853174269</v>
      </c>
      <c r="E81" s="36">
        <f t="shared" si="2"/>
        <v>-0.00285725233</v>
      </c>
      <c r="F81" s="36">
        <f t="shared" si="3"/>
        <v>0.00001000350058</v>
      </c>
      <c r="G81" s="1"/>
      <c r="H81" s="1"/>
      <c r="I81" s="1"/>
      <c r="J81" s="1"/>
    </row>
    <row r="82">
      <c r="A82" s="40"/>
      <c r="B82" s="41">
        <v>44551.0</v>
      </c>
      <c r="C82" s="55">
        <v>166.143509</v>
      </c>
      <c r="D82" s="36">
        <f t="shared" si="1"/>
        <v>-0.003219011436</v>
      </c>
      <c r="E82" s="36">
        <f t="shared" si="2"/>
        <v>-0.003224203599</v>
      </c>
      <c r="F82" s="36">
        <f t="shared" si="3"/>
        <v>0.00001245936358</v>
      </c>
      <c r="G82" s="1"/>
      <c r="H82" s="1"/>
      <c r="I82" s="1"/>
      <c r="J82" s="1"/>
    </row>
    <row r="83">
      <c r="A83" s="40"/>
      <c r="B83" s="41">
        <v>44552.0</v>
      </c>
      <c r="C83" s="55">
        <v>166.858902</v>
      </c>
      <c r="D83" s="36">
        <f t="shared" si="1"/>
        <v>0.004305873906</v>
      </c>
      <c r="E83" s="36">
        <f t="shared" si="2"/>
        <v>0.004296630156</v>
      </c>
      <c r="F83" s="36">
        <f t="shared" si="3"/>
        <v>0.00001592849115</v>
      </c>
      <c r="G83" s="1"/>
      <c r="H83" s="1"/>
      <c r="I83" s="1"/>
      <c r="J83" s="1"/>
    </row>
    <row r="84">
      <c r="A84" s="40"/>
      <c r="B84" s="41">
        <v>44553.0</v>
      </c>
      <c r="C84" s="55">
        <v>167.176865</v>
      </c>
      <c r="D84" s="36">
        <f t="shared" si="1"/>
        <v>0.001905580081</v>
      </c>
      <c r="E84" s="36">
        <f t="shared" si="2"/>
        <v>0.001903766767</v>
      </c>
      <c r="F84" s="36">
        <f t="shared" si="3"/>
        <v>0.000002554204867</v>
      </c>
      <c r="G84" s="1"/>
      <c r="H84" s="1"/>
      <c r="I84" s="1"/>
      <c r="J84" s="1"/>
    </row>
    <row r="85">
      <c r="A85" s="40"/>
      <c r="B85" s="41">
        <v>44557.0</v>
      </c>
      <c r="C85" s="55">
        <v>168.587799</v>
      </c>
      <c r="D85" s="36">
        <f t="shared" si="1"/>
        <v>0.008439768266</v>
      </c>
      <c r="E85" s="36">
        <f t="shared" si="2"/>
        <v>0.008404352549</v>
      </c>
      <c r="F85" s="36">
        <f t="shared" si="3"/>
        <v>0.0000655901367</v>
      </c>
      <c r="G85" s="1"/>
      <c r="H85" s="1"/>
      <c r="I85" s="1"/>
      <c r="J85" s="1"/>
    </row>
    <row r="86">
      <c r="A86" s="6"/>
      <c r="B86" s="30">
        <v>44558.0</v>
      </c>
      <c r="C86" s="55">
        <v>169.263474</v>
      </c>
      <c r="D86" s="36">
        <f t="shared" si="1"/>
        <v>0.004007852312</v>
      </c>
      <c r="E86" s="36">
        <f t="shared" si="2"/>
        <v>0.003999842267</v>
      </c>
      <c r="F86" s="36">
        <f t="shared" si="3"/>
        <v>0.00001364758277</v>
      </c>
      <c r="G86" s="1"/>
      <c r="H86" s="1"/>
      <c r="I86" s="1"/>
      <c r="J86" s="1"/>
    </row>
    <row r="87">
      <c r="A87" s="6"/>
      <c r="B87" s="30">
        <v>44559.0</v>
      </c>
      <c r="C87" s="55">
        <v>170.455811</v>
      </c>
      <c r="D87" s="36">
        <f t="shared" si="1"/>
        <v>0.007044266384</v>
      </c>
      <c r="E87" s="36">
        <f t="shared" si="2"/>
        <v>0.007019571444</v>
      </c>
      <c r="F87" s="36">
        <f t="shared" si="3"/>
        <v>0.0000450776976</v>
      </c>
      <c r="G87" s="1"/>
      <c r="H87" s="1"/>
      <c r="I87" s="1"/>
      <c r="J87" s="1"/>
    </row>
    <row r="88">
      <c r="A88" s="6"/>
      <c r="B88" s="30">
        <v>44560.0</v>
      </c>
      <c r="C88" s="55">
        <v>171.210968</v>
      </c>
      <c r="D88" s="36">
        <f t="shared" si="1"/>
        <v>0.004430221508</v>
      </c>
      <c r="E88" s="36">
        <f t="shared" si="2"/>
        <v>0.004420436964</v>
      </c>
      <c r="F88" s="36">
        <f t="shared" si="3"/>
        <v>0.00001693205794</v>
      </c>
      <c r="G88" s="1"/>
      <c r="H88" s="1"/>
      <c r="I88" s="1"/>
      <c r="J88" s="1"/>
    </row>
    <row r="89">
      <c r="A89" s="6"/>
      <c r="B89" s="30">
        <v>44561.0</v>
      </c>
      <c r="C89" s="55">
        <v>169.978882</v>
      </c>
      <c r="D89" s="36">
        <f t="shared" si="1"/>
        <v>-0.007196302985</v>
      </c>
      <c r="E89" s="36">
        <f t="shared" si="2"/>
        <v>-0.007222321272</v>
      </c>
      <c r="F89" s="36">
        <f t="shared" si="3"/>
        <v>0.00005666927906</v>
      </c>
      <c r="G89" s="1"/>
      <c r="H89" s="1"/>
      <c r="I89" s="1"/>
      <c r="J89" s="1"/>
    </row>
    <row r="90">
      <c r="A90" s="6"/>
      <c r="B90" s="30">
        <v>44564.0</v>
      </c>
      <c r="C90" s="55">
        <v>170.445877</v>
      </c>
      <c r="D90" s="36">
        <f t="shared" si="1"/>
        <v>0.0027473707</v>
      </c>
      <c r="E90" s="36">
        <f t="shared" si="2"/>
        <v>0.002743603575</v>
      </c>
      <c r="F90" s="36">
        <f t="shared" si="3"/>
        <v>0.000005943964942</v>
      </c>
      <c r="G90" s="1"/>
      <c r="H90" s="1"/>
      <c r="I90" s="1"/>
      <c r="J90" s="1"/>
    </row>
    <row r="91">
      <c r="A91" s="6"/>
      <c r="B91" s="30">
        <v>44565.0</v>
      </c>
      <c r="C91" s="55">
        <v>169.988815</v>
      </c>
      <c r="D91" s="36">
        <f t="shared" si="1"/>
        <v>-0.002681566771</v>
      </c>
      <c r="E91" s="36">
        <f t="shared" si="2"/>
        <v>-0.002685168612</v>
      </c>
      <c r="F91" s="36">
        <f t="shared" si="3"/>
        <v>0.000008944569911</v>
      </c>
      <c r="G91" s="1"/>
      <c r="H91" s="1"/>
      <c r="I91" s="1"/>
      <c r="J91" s="1"/>
    </row>
    <row r="92">
      <c r="A92" s="6"/>
      <c r="B92" s="30">
        <v>44566.0</v>
      </c>
      <c r="C92" s="55">
        <v>171.121536</v>
      </c>
      <c r="D92" s="36">
        <f t="shared" si="1"/>
        <v>0.006663503125</v>
      </c>
      <c r="E92" s="36">
        <f t="shared" si="2"/>
        <v>0.006641400123</v>
      </c>
      <c r="F92" s="36">
        <f t="shared" si="3"/>
        <v>0.00004014263219</v>
      </c>
      <c r="G92" s="1"/>
      <c r="H92" s="1"/>
      <c r="I92" s="1"/>
      <c r="J92" s="1"/>
    </row>
    <row r="93">
      <c r="A93" s="6"/>
      <c r="B93" s="30">
        <v>44567.0</v>
      </c>
      <c r="C93" s="55">
        <v>170.535309</v>
      </c>
      <c r="D93" s="36">
        <f t="shared" si="1"/>
        <v>-0.003425793233</v>
      </c>
      <c r="E93" s="36">
        <f t="shared" si="2"/>
        <v>-0.003431674699</v>
      </c>
      <c r="F93" s="36">
        <f t="shared" si="3"/>
        <v>0.0000139670635</v>
      </c>
      <c r="G93" s="1"/>
      <c r="H93" s="1"/>
      <c r="I93" s="1"/>
      <c r="J93" s="1"/>
    </row>
    <row r="94">
      <c r="A94" s="6"/>
      <c r="B94" s="30">
        <v>44568.0</v>
      </c>
      <c r="C94" s="55">
        <v>172.8405</v>
      </c>
      <c r="D94" s="36">
        <f t="shared" si="1"/>
        <v>0.01351738249</v>
      </c>
      <c r="E94" s="36">
        <f t="shared" si="2"/>
        <v>0.01342683772</v>
      </c>
      <c r="F94" s="36">
        <f t="shared" si="3"/>
        <v>0.0001721674363</v>
      </c>
      <c r="G94" s="1"/>
      <c r="H94" s="1"/>
      <c r="I94" s="1"/>
      <c r="J94" s="1"/>
    </row>
    <row r="95">
      <c r="A95" s="40"/>
      <c r="B95" s="41">
        <v>44571.0</v>
      </c>
      <c r="C95" s="55">
        <v>171.985992</v>
      </c>
      <c r="D95" s="36">
        <f t="shared" si="1"/>
        <v>-0.004943910715</v>
      </c>
      <c r="E95" s="36">
        <f t="shared" si="2"/>
        <v>-0.004956172272</v>
      </c>
      <c r="F95" s="36">
        <f t="shared" si="3"/>
        <v>0.00002768602405</v>
      </c>
      <c r="G95" s="1"/>
      <c r="H95" s="1"/>
      <c r="I95" s="1"/>
      <c r="J95" s="1"/>
    </row>
    <row r="96">
      <c r="A96" s="40"/>
      <c r="B96" s="41">
        <v>44572.0</v>
      </c>
      <c r="C96" s="55">
        <v>170.15773</v>
      </c>
      <c r="D96" s="36">
        <f t="shared" si="1"/>
        <v>-0.01063029598</v>
      </c>
      <c r="E96" s="36">
        <f t="shared" si="2"/>
        <v>-0.01068720122</v>
      </c>
      <c r="F96" s="36">
        <f t="shared" si="3"/>
        <v>0.0001208412119</v>
      </c>
      <c r="G96" s="1"/>
      <c r="H96" s="1"/>
      <c r="I96" s="1"/>
      <c r="J96" s="1"/>
    </row>
    <row r="97">
      <c r="A97" s="40"/>
      <c r="B97" s="41">
        <v>44573.0</v>
      </c>
      <c r="C97" s="55">
        <v>168.707031</v>
      </c>
      <c r="D97" s="36">
        <f t="shared" si="1"/>
        <v>-0.008525613265</v>
      </c>
      <c r="E97" s="36">
        <f t="shared" si="2"/>
        <v>-0.0085621642</v>
      </c>
      <c r="F97" s="36">
        <f t="shared" si="3"/>
        <v>0.00007863686541</v>
      </c>
      <c r="G97" s="1"/>
      <c r="H97" s="1"/>
      <c r="I97" s="1"/>
      <c r="J97" s="1"/>
    </row>
    <row r="98">
      <c r="A98" s="40"/>
      <c r="B98" s="41">
        <v>44574.0</v>
      </c>
      <c r="C98" s="55">
        <v>167.683609</v>
      </c>
      <c r="D98" s="36">
        <f t="shared" si="1"/>
        <v>-0.006066267623</v>
      </c>
      <c r="E98" s="36">
        <f t="shared" si="2"/>
        <v>-0.006084742177</v>
      </c>
      <c r="F98" s="36">
        <f t="shared" si="3"/>
        <v>0.00004083620183</v>
      </c>
      <c r="G98" s="1"/>
      <c r="H98" s="1"/>
      <c r="I98" s="1"/>
      <c r="J98" s="1"/>
    </row>
    <row r="99">
      <c r="A99" s="40"/>
      <c r="B99" s="41">
        <v>44575.0</v>
      </c>
      <c r="C99" s="55">
        <v>166.76947</v>
      </c>
      <c r="D99" s="36">
        <f t="shared" si="1"/>
        <v>-0.005451570404</v>
      </c>
      <c r="E99" s="36">
        <f t="shared" si="2"/>
        <v>-0.005466484442</v>
      </c>
      <c r="F99" s="36">
        <f t="shared" si="3"/>
        <v>0.00003331671374</v>
      </c>
      <c r="G99" s="1"/>
      <c r="H99" s="1"/>
      <c r="I99" s="1"/>
      <c r="J99" s="1"/>
    </row>
    <row r="100">
      <c r="A100" s="40"/>
      <c r="B100" s="41">
        <v>44579.0</v>
      </c>
      <c r="C100" s="55">
        <v>166.03421</v>
      </c>
      <c r="D100" s="36">
        <f t="shared" si="1"/>
        <v>-0.004408840539</v>
      </c>
      <c r="E100" s="36">
        <f t="shared" si="2"/>
        <v>-0.004418588137</v>
      </c>
      <c r="F100" s="36">
        <f t="shared" si="3"/>
        <v>0.00002231775299</v>
      </c>
      <c r="G100" s="1"/>
      <c r="H100" s="1"/>
      <c r="I100" s="1"/>
      <c r="J100" s="1"/>
    </row>
    <row r="101">
      <c r="A101" s="40"/>
      <c r="B101" s="41">
        <v>44580.0</v>
      </c>
      <c r="C101" s="55">
        <v>165.517517</v>
      </c>
      <c r="D101" s="36">
        <f t="shared" si="1"/>
        <v>-0.003111967106</v>
      </c>
      <c r="E101" s="36">
        <f t="shared" si="2"/>
        <v>-0.003116819345</v>
      </c>
      <c r="F101" s="36">
        <f t="shared" si="3"/>
        <v>0.00001171280887</v>
      </c>
      <c r="G101" s="1"/>
      <c r="H101" s="1"/>
      <c r="I101" s="1"/>
      <c r="J101" s="1"/>
    </row>
    <row r="102">
      <c r="A102" s="40"/>
      <c r="B102" s="41">
        <v>44581.0</v>
      </c>
      <c r="C102" s="55">
        <v>164.195999</v>
      </c>
      <c r="D102" s="36">
        <f t="shared" si="1"/>
        <v>-0.007984157955</v>
      </c>
      <c r="E102" s="36">
        <f t="shared" si="2"/>
        <v>-0.008016202021</v>
      </c>
      <c r="F102" s="36">
        <f t="shared" si="3"/>
        <v>0.00006925203556</v>
      </c>
      <c r="G102" s="1"/>
      <c r="H102" s="1"/>
      <c r="I102" s="1"/>
      <c r="J102" s="1"/>
    </row>
    <row r="103">
      <c r="A103" s="40"/>
      <c r="B103" s="41">
        <v>44582.0</v>
      </c>
      <c r="C103" s="55">
        <v>163.81842</v>
      </c>
      <c r="D103" s="36">
        <f t="shared" si="1"/>
        <v>-0.002299562732</v>
      </c>
      <c r="E103" s="36">
        <f t="shared" si="2"/>
        <v>-0.002302210786</v>
      </c>
      <c r="F103" s="36">
        <f t="shared" si="3"/>
        <v>0.00000680056638</v>
      </c>
      <c r="G103" s="1"/>
      <c r="H103" s="1"/>
      <c r="I103" s="1"/>
      <c r="J103" s="1"/>
    </row>
    <row r="104">
      <c r="A104" s="40"/>
      <c r="B104" s="41">
        <v>44585.0</v>
      </c>
      <c r="C104" s="55">
        <v>161.930542</v>
      </c>
      <c r="D104" s="36">
        <f t="shared" si="1"/>
        <v>-0.01152421077</v>
      </c>
      <c r="E104" s="36">
        <f t="shared" si="2"/>
        <v>-0.0115911291</v>
      </c>
      <c r="F104" s="36">
        <f t="shared" si="3"/>
        <v>0.0001415316583</v>
      </c>
      <c r="G104" s="1"/>
      <c r="H104" s="1"/>
      <c r="I104" s="1"/>
      <c r="J104" s="1"/>
    </row>
    <row r="105">
      <c r="A105" s="6"/>
      <c r="B105" s="30">
        <v>44586.0</v>
      </c>
      <c r="C105" s="55">
        <v>166.560822</v>
      </c>
      <c r="D105" s="36">
        <f t="shared" si="1"/>
        <v>0.02859423518</v>
      </c>
      <c r="E105" s="36">
        <f t="shared" si="2"/>
        <v>0.02819304981</v>
      </c>
      <c r="F105" s="36">
        <f t="shared" si="3"/>
        <v>0.0007777110408</v>
      </c>
      <c r="G105" s="1"/>
      <c r="H105" s="1"/>
      <c r="I105" s="1"/>
      <c r="J105" s="1"/>
    </row>
    <row r="106">
      <c r="A106" s="6"/>
      <c r="B106" s="30">
        <v>44587.0</v>
      </c>
      <c r="C106" s="55">
        <v>167.306046</v>
      </c>
      <c r="D106" s="36">
        <f t="shared" si="1"/>
        <v>0.004474185412</v>
      </c>
      <c r="E106" s="36">
        <f t="shared" si="2"/>
        <v>0.004464206</v>
      </c>
      <c r="F106" s="36">
        <f t="shared" si="3"/>
        <v>0.00001729418042</v>
      </c>
      <c r="G106" s="1"/>
      <c r="H106" s="1"/>
      <c r="I106" s="1"/>
      <c r="J106" s="1"/>
    </row>
    <row r="107">
      <c r="A107" s="6"/>
      <c r="B107" s="30">
        <v>44588.0</v>
      </c>
      <c r="C107" s="55">
        <v>169.501938</v>
      </c>
      <c r="D107" s="36">
        <f t="shared" si="1"/>
        <v>0.01312500087</v>
      </c>
      <c r="E107" s="36">
        <f t="shared" si="2"/>
        <v>0.01303961437</v>
      </c>
      <c r="F107" s="36">
        <f t="shared" si="3"/>
        <v>0.0001621556626</v>
      </c>
      <c r="G107" s="1"/>
      <c r="H107" s="1"/>
      <c r="I107" s="1"/>
      <c r="J107" s="1"/>
    </row>
    <row r="108">
      <c r="A108" s="6"/>
      <c r="B108" s="30">
        <v>44589.0</v>
      </c>
      <c r="C108" s="55">
        <v>170.694275</v>
      </c>
      <c r="D108" s="36">
        <f t="shared" si="1"/>
        <v>0.00703435615</v>
      </c>
      <c r="E108" s="36">
        <f t="shared" si="2"/>
        <v>0.007009730483</v>
      </c>
      <c r="F108" s="36">
        <f t="shared" si="3"/>
        <v>0.00004494565017</v>
      </c>
      <c r="G108" s="1"/>
      <c r="H108" s="1"/>
      <c r="I108" s="1"/>
      <c r="J108" s="1"/>
    </row>
    <row r="109">
      <c r="A109" s="6"/>
      <c r="B109" s="30">
        <v>44592.0</v>
      </c>
      <c r="C109" s="55">
        <v>171.191086</v>
      </c>
      <c r="D109" s="36">
        <f t="shared" si="1"/>
        <v>0.002910531124</v>
      </c>
      <c r="E109" s="36">
        <f t="shared" si="2"/>
        <v>0.002906303729</v>
      </c>
      <c r="F109" s="36">
        <f t="shared" si="3"/>
        <v>0.000006763770301</v>
      </c>
      <c r="G109" s="1"/>
      <c r="H109" s="1"/>
      <c r="I109" s="1"/>
      <c r="J109" s="1"/>
    </row>
    <row r="110">
      <c r="A110" s="6"/>
      <c r="B110" s="30">
        <v>44593.0</v>
      </c>
      <c r="C110" s="55">
        <v>169.790085</v>
      </c>
      <c r="D110" s="36">
        <f t="shared" si="1"/>
        <v>-0.00818384317</v>
      </c>
      <c r="E110" s="36">
        <f t="shared" si="2"/>
        <v>-0.008217514649</v>
      </c>
      <c r="F110" s="36">
        <f t="shared" si="3"/>
        <v>0.00007264312146</v>
      </c>
      <c r="G110" s="1"/>
      <c r="H110" s="1"/>
      <c r="I110" s="1"/>
      <c r="J110" s="1"/>
    </row>
    <row r="111">
      <c r="A111" s="6"/>
      <c r="B111" s="30">
        <v>44594.0</v>
      </c>
      <c r="C111" s="55">
        <v>171.66803</v>
      </c>
      <c r="D111" s="36">
        <f t="shared" si="1"/>
        <v>0.0110603926</v>
      </c>
      <c r="E111" s="36">
        <f t="shared" si="2"/>
        <v>0.01099967377</v>
      </c>
      <c r="F111" s="36">
        <f t="shared" si="3"/>
        <v>0.0001143636677</v>
      </c>
      <c r="G111" s="1"/>
      <c r="H111" s="1"/>
      <c r="I111" s="1"/>
      <c r="J111" s="1"/>
    </row>
    <row r="112">
      <c r="A112" s="6"/>
      <c r="B112" s="30">
        <v>44595.0</v>
      </c>
      <c r="C112" s="55">
        <v>171.658096</v>
      </c>
      <c r="D112" s="36">
        <f t="shared" si="1"/>
        <v>-0.0000578675016</v>
      </c>
      <c r="E112" s="36">
        <f t="shared" si="2"/>
        <v>-0.00005786917598</v>
      </c>
      <c r="F112" s="36">
        <f t="shared" si="3"/>
        <v>0.0000001320944107</v>
      </c>
      <c r="G112" s="1"/>
      <c r="H112" s="1"/>
      <c r="I112" s="1"/>
      <c r="J112" s="1"/>
    </row>
    <row r="113">
      <c r="A113" s="6"/>
      <c r="B113" s="30">
        <v>44596.0</v>
      </c>
      <c r="C113" s="55">
        <v>170.535309</v>
      </c>
      <c r="D113" s="36">
        <f t="shared" si="1"/>
        <v>-0.006540833355</v>
      </c>
      <c r="E113" s="36">
        <f t="shared" si="2"/>
        <v>-0.006562318343</v>
      </c>
      <c r="F113" s="36">
        <f t="shared" si="3"/>
        <v>0.00004716801078</v>
      </c>
      <c r="G113" s="1"/>
      <c r="H113" s="1"/>
      <c r="I113" s="1"/>
      <c r="J113" s="1"/>
    </row>
    <row r="114">
      <c r="A114" s="6"/>
      <c r="B114" s="30">
        <v>44599.0</v>
      </c>
      <c r="C114" s="55">
        <v>169.968933</v>
      </c>
      <c r="D114" s="36">
        <f t="shared" si="1"/>
        <v>-0.003321165589</v>
      </c>
      <c r="E114" s="36">
        <f t="shared" si="2"/>
        <v>-0.003326692901</v>
      </c>
      <c r="F114" s="36">
        <f t="shared" si="3"/>
        <v>0.00001319339751</v>
      </c>
      <c r="G114" s="1"/>
      <c r="H114" s="1"/>
      <c r="I114" s="1"/>
      <c r="J114" s="1"/>
    </row>
    <row r="115">
      <c r="A115" s="6"/>
      <c r="B115" s="30">
        <v>44600.0</v>
      </c>
      <c r="C115" s="55">
        <v>170.416061</v>
      </c>
      <c r="D115" s="36">
        <f t="shared" si="1"/>
        <v>0.002630645449</v>
      </c>
      <c r="E115" s="36">
        <f t="shared" si="2"/>
        <v>0.002627191357</v>
      </c>
      <c r="F115" s="36">
        <f t="shared" si="3"/>
        <v>0.000005389884997</v>
      </c>
      <c r="G115" s="1"/>
      <c r="H115" s="1"/>
      <c r="I115" s="1"/>
      <c r="J115" s="1"/>
    </row>
    <row r="116">
      <c r="A116" s="6"/>
      <c r="B116" s="30">
        <v>44601.0</v>
      </c>
      <c r="C116" s="55">
        <v>170.39621</v>
      </c>
      <c r="D116" s="36">
        <f t="shared" si="1"/>
        <v>-0.0001164854996</v>
      </c>
      <c r="E116" s="36">
        <f t="shared" si="2"/>
        <v>-0.0001164922845</v>
      </c>
      <c r="F116" s="36">
        <f t="shared" si="3"/>
        <v>0.0000001781439765</v>
      </c>
      <c r="G116" s="1"/>
      <c r="H116" s="1"/>
      <c r="I116" s="1"/>
      <c r="J116" s="1"/>
    </row>
    <row r="117">
      <c r="A117" s="6"/>
      <c r="B117" s="30">
        <v>44602.0</v>
      </c>
      <c r="C117" s="55">
        <v>168.339401</v>
      </c>
      <c r="D117" s="36">
        <f t="shared" si="1"/>
        <v>-0.01207074383</v>
      </c>
      <c r="E117" s="36">
        <f t="shared" si="2"/>
        <v>-0.01214418686</v>
      </c>
      <c r="F117" s="36">
        <f t="shared" si="3"/>
        <v>0.0001549966643</v>
      </c>
      <c r="G117" s="1"/>
      <c r="H117" s="1"/>
      <c r="I117" s="1"/>
      <c r="J117" s="1"/>
    </row>
    <row r="118">
      <c r="A118" s="40"/>
      <c r="B118" s="41">
        <v>44603.0</v>
      </c>
      <c r="C118" s="55">
        <v>166.64032</v>
      </c>
      <c r="D118" s="36">
        <f t="shared" si="1"/>
        <v>-0.01009318668</v>
      </c>
      <c r="E118" s="36">
        <f t="shared" si="2"/>
        <v>-0.01014446824</v>
      </c>
      <c r="F118" s="36">
        <f t="shared" si="3"/>
        <v>0.0001092034826</v>
      </c>
      <c r="G118" s="1"/>
      <c r="H118" s="1"/>
      <c r="I118" s="1"/>
      <c r="J118" s="1"/>
    </row>
    <row r="119">
      <c r="A119" s="40"/>
      <c r="B119" s="41">
        <v>44606.0</v>
      </c>
      <c r="C119" s="55">
        <v>164.543777</v>
      </c>
      <c r="D119" s="36">
        <f t="shared" si="1"/>
        <v>-0.01258124684</v>
      </c>
      <c r="E119" s="36">
        <f t="shared" si="2"/>
        <v>-0.01266106088</v>
      </c>
      <c r="F119" s="36">
        <f t="shared" si="3"/>
        <v>0.0001681337438</v>
      </c>
      <c r="G119" s="1"/>
      <c r="H119" s="1"/>
      <c r="I119" s="1"/>
      <c r="J119" s="1"/>
    </row>
    <row r="120">
      <c r="A120" s="40"/>
      <c r="B120" s="41">
        <v>44607.0</v>
      </c>
      <c r="C120" s="55">
        <v>166.242859</v>
      </c>
      <c r="D120" s="36">
        <f t="shared" si="1"/>
        <v>0.01032601798</v>
      </c>
      <c r="E120" s="36">
        <f t="shared" si="2"/>
        <v>0.01027306885</v>
      </c>
      <c r="F120" s="36">
        <f t="shared" si="3"/>
        <v>0.00009935085842</v>
      </c>
      <c r="G120" s="1"/>
      <c r="H120" s="1"/>
      <c r="I120" s="1"/>
      <c r="J120" s="1"/>
    </row>
    <row r="121">
      <c r="A121" s="40"/>
      <c r="B121" s="41">
        <v>44608.0</v>
      </c>
      <c r="C121" s="55">
        <v>166.143509</v>
      </c>
      <c r="D121" s="36">
        <f t="shared" si="1"/>
        <v>-0.0005976196547</v>
      </c>
      <c r="E121" s="36">
        <f t="shared" si="2"/>
        <v>-0.0005977983006</v>
      </c>
      <c r="F121" s="36">
        <f t="shared" si="3"/>
        <v>0.0000008160901347</v>
      </c>
      <c r="G121" s="1"/>
      <c r="H121" s="1"/>
      <c r="I121" s="1"/>
      <c r="J121" s="1"/>
    </row>
    <row r="122">
      <c r="A122" s="40"/>
      <c r="B122" s="41">
        <v>44609.0</v>
      </c>
      <c r="C122" s="55">
        <v>165.130005</v>
      </c>
      <c r="D122" s="36">
        <f t="shared" si="1"/>
        <v>-0.006100172111</v>
      </c>
      <c r="E122" s="36">
        <f t="shared" si="2"/>
        <v>-0.006118854175</v>
      </c>
      <c r="F122" s="36">
        <f t="shared" si="3"/>
        <v>0.00004127333869</v>
      </c>
      <c r="G122" s="1"/>
      <c r="H122" s="1"/>
      <c r="I122" s="1"/>
      <c r="J122" s="1"/>
    </row>
    <row r="123">
      <c r="A123" s="40"/>
      <c r="B123" s="41">
        <v>44610.0</v>
      </c>
      <c r="C123" s="55">
        <v>163.360001</v>
      </c>
      <c r="D123" s="36">
        <f t="shared" si="1"/>
        <v>-0.01071885149</v>
      </c>
      <c r="E123" s="36">
        <f t="shared" si="2"/>
        <v>-0.01077671222</v>
      </c>
      <c r="F123" s="36">
        <f t="shared" si="3"/>
        <v>0.0001228171735</v>
      </c>
      <c r="G123" s="1"/>
      <c r="H123" s="1"/>
      <c r="I123" s="1"/>
      <c r="J123" s="1"/>
    </row>
    <row r="124">
      <c r="A124" s="40"/>
      <c r="B124" s="41">
        <v>44614.0</v>
      </c>
      <c r="C124" s="55">
        <v>161.139999</v>
      </c>
      <c r="D124" s="36">
        <f t="shared" si="1"/>
        <v>-0.01358963018</v>
      </c>
      <c r="E124" s="36">
        <f t="shared" si="2"/>
        <v>-0.01368281439</v>
      </c>
      <c r="F124" s="36">
        <f t="shared" si="3"/>
        <v>0.0001956751434</v>
      </c>
      <c r="G124" s="1"/>
      <c r="H124" s="1"/>
      <c r="I124" s="1"/>
      <c r="J124" s="1"/>
    </row>
    <row r="125">
      <c r="A125" s="6"/>
      <c r="B125" s="30">
        <v>44615.0</v>
      </c>
      <c r="C125" s="55">
        <v>161.220001</v>
      </c>
      <c r="D125" s="36">
        <f t="shared" si="1"/>
        <v>0.0004964751179</v>
      </c>
      <c r="E125" s="36">
        <f t="shared" si="2"/>
        <v>0.0004963519149</v>
      </c>
      <c r="F125" s="36">
        <f t="shared" si="3"/>
        <v>0.00000003639439216</v>
      </c>
      <c r="G125" s="1"/>
      <c r="H125" s="1"/>
      <c r="I125" s="1"/>
      <c r="J125" s="1"/>
    </row>
    <row r="126">
      <c r="A126" s="6"/>
      <c r="B126" s="30">
        <v>44616.0</v>
      </c>
      <c r="C126" s="55">
        <v>158.139999</v>
      </c>
      <c r="D126" s="36">
        <f t="shared" si="1"/>
        <v>-0.01910434177</v>
      </c>
      <c r="E126" s="36">
        <f t="shared" si="2"/>
        <v>-0.01928918774</v>
      </c>
      <c r="F126" s="36">
        <f t="shared" si="3"/>
        <v>0.0003839548746</v>
      </c>
      <c r="G126" s="1"/>
      <c r="H126" s="1"/>
      <c r="I126" s="1"/>
      <c r="J126" s="1"/>
    </row>
    <row r="127">
      <c r="A127" s="6"/>
      <c r="B127" s="30">
        <v>44617.0</v>
      </c>
      <c r="C127" s="55">
        <v>166.0</v>
      </c>
      <c r="D127" s="36">
        <f t="shared" si="1"/>
        <v>0.04970280163</v>
      </c>
      <c r="E127" s="36">
        <f t="shared" si="2"/>
        <v>0.04850707804</v>
      </c>
      <c r="F127" s="36">
        <f t="shared" si="3"/>
        <v>0.002323384531</v>
      </c>
      <c r="G127" s="1"/>
      <c r="H127" s="1"/>
      <c r="I127" s="1"/>
      <c r="J127" s="1"/>
    </row>
    <row r="128">
      <c r="A128" s="6"/>
      <c r="B128" s="30">
        <v>44620.0</v>
      </c>
      <c r="C128" s="55">
        <v>164.570007</v>
      </c>
      <c r="D128" s="36">
        <f t="shared" si="1"/>
        <v>-0.008614415663</v>
      </c>
      <c r="E128" s="36">
        <f t="shared" si="2"/>
        <v>-0.008651734214</v>
      </c>
      <c r="F128" s="36">
        <f t="shared" si="3"/>
        <v>0.00008023345593</v>
      </c>
      <c r="G128" s="1"/>
      <c r="H128" s="1"/>
      <c r="I128" s="1"/>
      <c r="J128" s="1"/>
    </row>
    <row r="129">
      <c r="A129" s="6"/>
      <c r="B129" s="30">
        <v>44621.0</v>
      </c>
      <c r="C129" s="55">
        <v>164.0</v>
      </c>
      <c r="D129" s="36">
        <f t="shared" si="1"/>
        <v>-0.00346361412</v>
      </c>
      <c r="E129" s="36">
        <f t="shared" si="2"/>
        <v>-0.003469626318</v>
      </c>
      <c r="F129" s="36">
        <f t="shared" si="3"/>
        <v>0.00001425217347</v>
      </c>
      <c r="G129" s="1"/>
      <c r="H129" s="1"/>
      <c r="I129" s="1"/>
      <c r="J129" s="1"/>
    </row>
    <row r="130">
      <c r="A130" s="6"/>
      <c r="B130" s="30">
        <v>44622.0</v>
      </c>
      <c r="C130" s="55">
        <v>166.039993</v>
      </c>
      <c r="D130" s="36">
        <f t="shared" si="1"/>
        <v>0.01243898171</v>
      </c>
      <c r="E130" s="36">
        <f t="shared" si="2"/>
        <v>0.0123622532</v>
      </c>
      <c r="F130" s="36">
        <f t="shared" si="3"/>
        <v>0.0001453633983</v>
      </c>
      <c r="G130" s="1"/>
      <c r="H130" s="1"/>
      <c r="I130" s="1"/>
      <c r="J130" s="1"/>
    </row>
    <row r="131">
      <c r="A131" s="6"/>
      <c r="B131" s="30">
        <v>44623.0</v>
      </c>
      <c r="C131" s="55">
        <v>168.479996</v>
      </c>
      <c r="D131" s="36">
        <f t="shared" si="1"/>
        <v>0.01469527284</v>
      </c>
      <c r="E131" s="36">
        <f t="shared" si="2"/>
        <v>0.01458834362</v>
      </c>
      <c r="F131" s="36">
        <f t="shared" si="3"/>
        <v>0.0002039973716</v>
      </c>
      <c r="G131" s="1"/>
      <c r="H131" s="1"/>
      <c r="I131" s="1"/>
      <c r="J131" s="1"/>
    </row>
    <row r="132">
      <c r="A132" s="6"/>
      <c r="B132" s="30">
        <v>44624.0</v>
      </c>
      <c r="C132" s="55">
        <v>169.479996</v>
      </c>
      <c r="D132" s="36">
        <f t="shared" si="1"/>
        <v>0.005935422743</v>
      </c>
      <c r="E132" s="36">
        <f t="shared" si="2"/>
        <v>0.005917877513</v>
      </c>
      <c r="F132" s="36">
        <f t="shared" si="3"/>
        <v>0.00003149789716</v>
      </c>
      <c r="G132" s="1"/>
      <c r="H132" s="1"/>
      <c r="I132" s="1"/>
      <c r="J132" s="1"/>
    </row>
    <row r="133">
      <c r="A133" s="6"/>
      <c r="B133" s="30">
        <v>44627.0</v>
      </c>
      <c r="C133" s="55">
        <v>172.210007</v>
      </c>
      <c r="D133" s="36">
        <f t="shared" si="1"/>
        <v>0.01610816064</v>
      </c>
      <c r="E133" s="36">
        <f t="shared" si="2"/>
        <v>0.01597980081</v>
      </c>
      <c r="F133" s="36">
        <f t="shared" si="3"/>
        <v>0.0002456812364</v>
      </c>
      <c r="G133" s="1"/>
      <c r="H133" s="1"/>
      <c r="I133" s="1"/>
      <c r="J133" s="1"/>
    </row>
    <row r="134">
      <c r="A134" s="6"/>
      <c r="B134" s="30">
        <v>44628.0</v>
      </c>
      <c r="C134" s="55">
        <v>168.720001</v>
      </c>
      <c r="D134" s="36">
        <f t="shared" si="1"/>
        <v>-0.02026598838</v>
      </c>
      <c r="E134" s="36">
        <f t="shared" si="2"/>
        <v>-0.02047416087</v>
      </c>
      <c r="F134" s="36">
        <f t="shared" si="3"/>
        <v>0.0004317975795</v>
      </c>
      <c r="G134" s="1"/>
      <c r="H134" s="1"/>
      <c r="I134" s="1"/>
      <c r="J134" s="1"/>
    </row>
    <row r="135">
      <c r="A135" s="6"/>
      <c r="B135" s="30">
        <v>44629.0</v>
      </c>
      <c r="C135" s="55">
        <v>169.360001</v>
      </c>
      <c r="D135" s="36">
        <f t="shared" si="1"/>
        <v>0.003793266929</v>
      </c>
      <c r="E135" s="36">
        <f t="shared" si="2"/>
        <v>0.003786090634</v>
      </c>
      <c r="F135" s="36">
        <f t="shared" si="3"/>
        <v>0.00001211396282</v>
      </c>
      <c r="G135" s="1"/>
      <c r="H135" s="1"/>
      <c r="I135" s="1"/>
      <c r="J135" s="1"/>
    </row>
    <row r="136">
      <c r="A136" s="6"/>
      <c r="B136" s="30">
        <v>44630.0</v>
      </c>
      <c r="C136" s="55">
        <v>169.660004</v>
      </c>
      <c r="D136" s="36">
        <f t="shared" si="1"/>
        <v>0.00177139229</v>
      </c>
      <c r="E136" s="36">
        <f t="shared" si="2"/>
        <v>0.001769825225</v>
      </c>
      <c r="F136" s="36">
        <f t="shared" si="3"/>
        <v>0.000002144017676</v>
      </c>
      <c r="G136" s="1"/>
      <c r="H136" s="1"/>
      <c r="I136" s="1"/>
      <c r="J136" s="1"/>
    </row>
    <row r="137">
      <c r="A137" s="6"/>
      <c r="B137" s="30">
        <v>44631.0</v>
      </c>
      <c r="C137" s="55">
        <v>169.350006</v>
      </c>
      <c r="D137" s="36">
        <f t="shared" si="1"/>
        <v>-0.001827171948</v>
      </c>
      <c r="E137" s="36">
        <f t="shared" si="2"/>
        <v>-0.001828843263</v>
      </c>
      <c r="F137" s="36">
        <f t="shared" si="3"/>
        <v>0.000004555757421</v>
      </c>
      <c r="G137" s="1"/>
      <c r="H137" s="1"/>
      <c r="I137" s="1"/>
      <c r="J137" s="1"/>
    </row>
    <row r="138">
      <c r="A138" s="6"/>
      <c r="B138" s="30">
        <v>44634.0</v>
      </c>
      <c r="C138" s="55">
        <v>171.690002</v>
      </c>
      <c r="D138" s="36">
        <f t="shared" si="1"/>
        <v>0.01381751353</v>
      </c>
      <c r="E138" s="36">
        <f t="shared" si="2"/>
        <v>0.01372292204</v>
      </c>
      <c r="F138" s="36">
        <f t="shared" si="3"/>
        <v>0.0001800251005</v>
      </c>
      <c r="G138" s="1"/>
      <c r="H138" s="1"/>
      <c r="I138" s="1"/>
      <c r="J138" s="1"/>
    </row>
    <row r="139">
      <c r="A139" s="40"/>
      <c r="B139" s="41">
        <v>44635.0</v>
      </c>
      <c r="C139" s="55">
        <v>176.139999</v>
      </c>
      <c r="D139" s="36">
        <f t="shared" si="1"/>
        <v>0.02591878938</v>
      </c>
      <c r="E139" s="36">
        <f t="shared" si="2"/>
        <v>0.02558859096</v>
      </c>
      <c r="F139" s="36">
        <f t="shared" si="3"/>
        <v>0.0006392307054</v>
      </c>
      <c r="G139" s="1"/>
      <c r="H139" s="1"/>
      <c r="I139" s="1"/>
      <c r="J139" s="1"/>
    </row>
    <row r="140">
      <c r="A140" s="40"/>
      <c r="B140" s="41">
        <v>44636.0</v>
      </c>
      <c r="C140" s="55">
        <v>174.520004</v>
      </c>
      <c r="D140" s="36">
        <f t="shared" si="1"/>
        <v>-0.009197201142</v>
      </c>
      <c r="E140" s="36">
        <f t="shared" si="2"/>
        <v>-0.009239756525</v>
      </c>
      <c r="F140" s="36">
        <f t="shared" si="3"/>
        <v>0.00009111342592</v>
      </c>
      <c r="G140" s="1"/>
      <c r="H140" s="1"/>
      <c r="I140" s="1"/>
      <c r="J140" s="1"/>
    </row>
    <row r="141">
      <c r="A141" s="40"/>
      <c r="B141" s="41">
        <v>44637.0</v>
      </c>
      <c r="C141" s="55">
        <v>176.800003</v>
      </c>
      <c r="D141" s="36">
        <f t="shared" si="1"/>
        <v>0.0130643992</v>
      </c>
      <c r="E141" s="36">
        <f t="shared" si="2"/>
        <v>0.012979796</v>
      </c>
      <c r="F141" s="36">
        <f t="shared" si="3"/>
        <v>0.0001606357823</v>
      </c>
      <c r="G141" s="1"/>
      <c r="H141" s="1"/>
      <c r="I141" s="1"/>
      <c r="J141" s="1"/>
    </row>
    <row r="142">
      <c r="A142" s="40"/>
      <c r="B142" s="41">
        <v>44638.0</v>
      </c>
      <c r="C142" s="55">
        <v>174.839996</v>
      </c>
      <c r="D142" s="36">
        <f t="shared" si="1"/>
        <v>-0.01108601226</v>
      </c>
      <c r="E142" s="36">
        <f t="shared" si="2"/>
        <v>-0.01114792005</v>
      </c>
      <c r="F142" s="36">
        <f t="shared" si="3"/>
        <v>0.0001311826354</v>
      </c>
      <c r="G142" s="1"/>
      <c r="H142" s="1"/>
      <c r="I142" s="1"/>
      <c r="J142" s="1"/>
    </row>
    <row r="143">
      <c r="A143" s="40"/>
      <c r="B143" s="41">
        <v>44641.0</v>
      </c>
      <c r="C143" s="55">
        <v>175.830002</v>
      </c>
      <c r="D143" s="36">
        <f t="shared" si="1"/>
        <v>0.005662354282</v>
      </c>
      <c r="E143" s="36">
        <f t="shared" si="2"/>
        <v>0.005646383414</v>
      </c>
      <c r="F143" s="36">
        <f t="shared" si="3"/>
        <v>0.00002852419423</v>
      </c>
      <c r="G143" s="1"/>
      <c r="H143" s="1"/>
      <c r="I143" s="1"/>
      <c r="J143" s="1"/>
    </row>
    <row r="144">
      <c r="A144" s="40"/>
      <c r="B144" s="41">
        <v>44642.0</v>
      </c>
      <c r="C144" s="55">
        <v>175.0</v>
      </c>
      <c r="D144" s="36">
        <f t="shared" si="1"/>
        <v>-0.004720479955</v>
      </c>
      <c r="E144" s="36">
        <f t="shared" si="2"/>
        <v>-0.004731656608</v>
      </c>
      <c r="F144" s="36">
        <f t="shared" si="3"/>
        <v>0.00002537374027</v>
      </c>
      <c r="G144" s="1"/>
      <c r="H144" s="1"/>
      <c r="I144" s="1"/>
      <c r="J144" s="1"/>
    </row>
    <row r="145">
      <c r="A145" s="40"/>
      <c r="B145" s="41">
        <v>44643.0</v>
      </c>
      <c r="C145" s="55">
        <v>174.339996</v>
      </c>
      <c r="D145" s="36">
        <f t="shared" si="1"/>
        <v>-0.003771451429</v>
      </c>
      <c r="E145" s="36">
        <f t="shared" si="2"/>
        <v>-0.003778581284</v>
      </c>
      <c r="F145" s="36">
        <f t="shared" si="3"/>
        <v>0.00001668036336</v>
      </c>
      <c r="G145" s="1"/>
      <c r="H145" s="1"/>
      <c r="I145" s="1"/>
      <c r="J145" s="1"/>
    </row>
    <row r="146">
      <c r="A146" s="40"/>
      <c r="B146" s="41">
        <v>44644.0</v>
      </c>
      <c r="C146" s="55">
        <v>175.240005</v>
      </c>
      <c r="D146" s="36">
        <f t="shared" si="1"/>
        <v>0.00516237823</v>
      </c>
      <c r="E146" s="36">
        <f t="shared" si="2"/>
        <v>0.005149098838</v>
      </c>
      <c r="F146" s="36">
        <f t="shared" si="3"/>
        <v>0.00002345968663</v>
      </c>
      <c r="G146" s="1"/>
      <c r="H146" s="1"/>
      <c r="I146" s="1"/>
      <c r="J146" s="1"/>
    </row>
    <row r="147">
      <c r="A147" s="6"/>
      <c r="B147" s="30">
        <v>44645.0</v>
      </c>
      <c r="C147" s="55">
        <v>176.919998</v>
      </c>
      <c r="D147" s="36">
        <f t="shared" si="1"/>
        <v>0.009586812098</v>
      </c>
      <c r="E147" s="36">
        <f t="shared" si="2"/>
        <v>0.009541150218</v>
      </c>
      <c r="F147" s="36">
        <f t="shared" si="3"/>
        <v>0.00008529577993</v>
      </c>
      <c r="G147" s="1"/>
      <c r="H147" s="1"/>
      <c r="I147" s="1"/>
      <c r="J147" s="1"/>
    </row>
    <row r="148">
      <c r="A148" s="6"/>
      <c r="B148" s="30">
        <v>44648.0</v>
      </c>
      <c r="C148" s="55">
        <v>177.830002</v>
      </c>
      <c r="D148" s="36">
        <f t="shared" si="1"/>
        <v>0.005143590381</v>
      </c>
      <c r="E148" s="36">
        <f t="shared" si="2"/>
        <v>0.005130407307</v>
      </c>
      <c r="F148" s="36">
        <f t="shared" si="3"/>
        <v>0.00002327897039</v>
      </c>
      <c r="G148" s="1"/>
      <c r="H148" s="1"/>
      <c r="I148" s="1"/>
      <c r="J148" s="1"/>
    </row>
    <row r="149">
      <c r="A149" s="6"/>
      <c r="B149" s="30">
        <v>44649.0</v>
      </c>
      <c r="C149" s="55">
        <v>177.740005</v>
      </c>
      <c r="D149" s="36">
        <f t="shared" si="1"/>
        <v>-0.000506084457</v>
      </c>
      <c r="E149" s="36">
        <f t="shared" si="2"/>
        <v>-0.000506212561</v>
      </c>
      <c r="F149" s="36">
        <f t="shared" si="3"/>
        <v>0.0000006590051678</v>
      </c>
      <c r="G149" s="1"/>
      <c r="H149" s="1"/>
      <c r="I149" s="1"/>
      <c r="J149" s="1"/>
    </row>
    <row r="150">
      <c r="A150" s="6"/>
      <c r="B150" s="30">
        <v>44650.0</v>
      </c>
      <c r="C150" s="55">
        <v>179.589996</v>
      </c>
      <c r="D150" s="36">
        <f t="shared" si="1"/>
        <v>0.01040841087</v>
      </c>
      <c r="E150" s="36">
        <f t="shared" si="2"/>
        <v>0.01035461632</v>
      </c>
      <c r="F150" s="36">
        <f t="shared" si="3"/>
        <v>0.0001009831556</v>
      </c>
      <c r="G150" s="1"/>
      <c r="H150" s="1"/>
      <c r="I150" s="1"/>
      <c r="J150" s="1"/>
    </row>
    <row r="151">
      <c r="A151" s="6"/>
      <c r="B151" s="30">
        <v>44651.0</v>
      </c>
      <c r="C151" s="55">
        <v>177.229996</v>
      </c>
      <c r="D151" s="36">
        <f t="shared" si="1"/>
        <v>-0.01314104378</v>
      </c>
      <c r="E151" s="36">
        <f t="shared" si="2"/>
        <v>-0.01322815126</v>
      </c>
      <c r="F151" s="36">
        <f t="shared" si="3"/>
        <v>0.0001831618486</v>
      </c>
      <c r="G151" s="1"/>
      <c r="H151" s="1"/>
      <c r="I151" s="1"/>
      <c r="J151" s="1"/>
    </row>
    <row r="152">
      <c r="A152" s="6"/>
      <c r="B152" s="30">
        <v>44652.0</v>
      </c>
      <c r="C152" s="55">
        <v>178.190002</v>
      </c>
      <c r="D152" s="36">
        <f t="shared" si="1"/>
        <v>0.005416724153</v>
      </c>
      <c r="E152" s="36">
        <f t="shared" si="2"/>
        <v>0.005402106466</v>
      </c>
      <c r="F152" s="36">
        <f t="shared" si="3"/>
        <v>0.00002597459454</v>
      </c>
      <c r="G152" s="1"/>
      <c r="H152" s="1"/>
      <c r="I152" s="1"/>
      <c r="J152" s="1"/>
    </row>
    <row r="153">
      <c r="A153" s="6"/>
      <c r="B153" s="30">
        <v>44655.0</v>
      </c>
      <c r="C153" s="55">
        <v>176.470001</v>
      </c>
      <c r="D153" s="36">
        <f t="shared" si="1"/>
        <v>-0.009652623496</v>
      </c>
      <c r="E153" s="36">
        <f t="shared" si="2"/>
        <v>-0.009699512041</v>
      </c>
      <c r="F153" s="36">
        <f t="shared" si="3"/>
        <v>0.0001001018422</v>
      </c>
      <c r="G153" s="1"/>
      <c r="H153" s="1"/>
      <c r="I153" s="1"/>
      <c r="J153" s="1"/>
    </row>
    <row r="154">
      <c r="A154" s="6"/>
      <c r="B154" s="30">
        <v>44656.0</v>
      </c>
      <c r="C154" s="55">
        <v>177.610001</v>
      </c>
      <c r="D154" s="36">
        <f t="shared" si="1"/>
        <v>0.006460021497</v>
      </c>
      <c r="E154" s="36">
        <f t="shared" si="2"/>
        <v>0.006439244988</v>
      </c>
      <c r="F154" s="36">
        <f t="shared" si="3"/>
        <v>0.00003762186125</v>
      </c>
      <c r="G154" s="1"/>
      <c r="H154" s="1"/>
      <c r="I154" s="1"/>
      <c r="J154" s="1"/>
    </row>
    <row r="155">
      <c r="A155" s="6"/>
      <c r="B155" s="30">
        <v>44657.0</v>
      </c>
      <c r="C155" s="55">
        <v>182.229996</v>
      </c>
      <c r="D155" s="36">
        <f t="shared" si="1"/>
        <v>0.02601202057</v>
      </c>
      <c r="E155" s="36">
        <f t="shared" si="2"/>
        <v>0.02567946264</v>
      </c>
      <c r="F155" s="36">
        <f t="shared" si="3"/>
        <v>0.0006438339825</v>
      </c>
      <c r="G155" s="1"/>
      <c r="H155" s="1"/>
      <c r="I155" s="1"/>
      <c r="J155" s="1"/>
    </row>
    <row r="156">
      <c r="A156" s="6"/>
      <c r="B156" s="30">
        <v>44658.0</v>
      </c>
      <c r="C156" s="55">
        <v>181.759995</v>
      </c>
      <c r="D156" s="36">
        <f t="shared" si="1"/>
        <v>-0.002579163751</v>
      </c>
      <c r="E156" s="36">
        <f t="shared" si="2"/>
        <v>-0.002582495524</v>
      </c>
      <c r="F156" s="36">
        <f t="shared" si="3"/>
        <v>0.000008340973136</v>
      </c>
      <c r="G156" s="1"/>
      <c r="H156" s="1"/>
      <c r="I156" s="1"/>
      <c r="J156" s="1"/>
    </row>
    <row r="157">
      <c r="A157" s="6"/>
      <c r="B157" s="30">
        <v>44659.0</v>
      </c>
      <c r="C157" s="55">
        <v>182.119995</v>
      </c>
      <c r="D157" s="36">
        <f t="shared" si="1"/>
        <v>0.001980633857</v>
      </c>
      <c r="E157" s="36">
        <f t="shared" si="2"/>
        <v>0.001978674988</v>
      </c>
      <c r="F157" s="36">
        <f t="shared" si="3"/>
        <v>0.00000279925095</v>
      </c>
      <c r="G157" s="1"/>
      <c r="H157" s="1"/>
      <c r="I157" s="1"/>
      <c r="J157" s="1"/>
    </row>
    <row r="158">
      <c r="A158" s="6"/>
      <c r="B158" s="30">
        <v>44662.0</v>
      </c>
      <c r="C158" s="55">
        <v>179.839996</v>
      </c>
      <c r="D158" s="36">
        <f t="shared" si="1"/>
        <v>-0.01251921295</v>
      </c>
      <c r="E158" s="36">
        <f t="shared" si="2"/>
        <v>-0.01259823855</v>
      </c>
      <c r="F158" s="36">
        <f t="shared" si="3"/>
        <v>0.0001665085014</v>
      </c>
      <c r="G158" s="1"/>
      <c r="H158" s="1"/>
      <c r="I158" s="1"/>
      <c r="J158" s="1"/>
    </row>
    <row r="159">
      <c r="A159" s="40"/>
      <c r="B159" s="41">
        <v>44663.0</v>
      </c>
      <c r="C159" s="55">
        <v>179.899994</v>
      </c>
      <c r="D159" s="36">
        <f t="shared" si="1"/>
        <v>0.0003336187797</v>
      </c>
      <c r="E159" s="36">
        <f t="shared" si="2"/>
        <v>0.0003335631413</v>
      </c>
      <c r="F159" s="36">
        <f t="shared" si="3"/>
        <v>0.0000000007831249402</v>
      </c>
      <c r="G159" s="1"/>
      <c r="H159" s="1"/>
      <c r="I159" s="1"/>
      <c r="J159" s="1"/>
    </row>
    <row r="160">
      <c r="A160" s="40"/>
      <c r="B160" s="41">
        <v>44664.0</v>
      </c>
      <c r="C160" s="55">
        <v>180.660004</v>
      </c>
      <c r="D160" s="36">
        <f t="shared" si="1"/>
        <v>0.004224624932</v>
      </c>
      <c r="E160" s="36">
        <f t="shared" si="2"/>
        <v>0.004215726258</v>
      </c>
      <c r="F160" s="36">
        <f t="shared" si="3"/>
        <v>0.00001528925337</v>
      </c>
      <c r="G160" s="1"/>
      <c r="H160" s="1"/>
      <c r="I160" s="1"/>
      <c r="J160" s="1"/>
    </row>
    <row r="161">
      <c r="A161" s="40"/>
      <c r="B161" s="41">
        <v>44665.0</v>
      </c>
      <c r="C161" s="55">
        <v>179.899994</v>
      </c>
      <c r="D161" s="36">
        <f t="shared" si="1"/>
        <v>-0.004206852558</v>
      </c>
      <c r="E161" s="36">
        <f t="shared" si="2"/>
        <v>-0.004215726258</v>
      </c>
      <c r="F161" s="36">
        <f t="shared" si="3"/>
        <v>0.00002044219917</v>
      </c>
      <c r="G161" s="1"/>
      <c r="H161" s="1"/>
      <c r="I161" s="1"/>
      <c r="J161" s="1"/>
    </row>
    <row r="162">
      <c r="A162" s="40"/>
      <c r="B162" s="41">
        <v>44669.0</v>
      </c>
      <c r="C162" s="55">
        <v>177.660004</v>
      </c>
      <c r="D162" s="36">
        <f t="shared" si="1"/>
        <v>-0.0124513067</v>
      </c>
      <c r="E162" s="36">
        <f t="shared" si="2"/>
        <v>-0.01252947375</v>
      </c>
      <c r="F162" s="36">
        <f t="shared" si="3"/>
        <v>0.0001647385732</v>
      </c>
      <c r="G162" s="1"/>
      <c r="H162" s="1"/>
      <c r="I162" s="1"/>
      <c r="J162" s="1"/>
    </row>
    <row r="163">
      <c r="A163" s="40"/>
      <c r="B163" s="41">
        <v>44670.0</v>
      </c>
      <c r="C163" s="55">
        <v>183.080002</v>
      </c>
      <c r="D163" s="36">
        <f t="shared" si="1"/>
        <v>0.03050769941</v>
      </c>
      <c r="E163" s="36">
        <f t="shared" si="2"/>
        <v>0.03005159285</v>
      </c>
      <c r="F163" s="36">
        <f t="shared" si="3"/>
        <v>0.0008848253537</v>
      </c>
      <c r="G163" s="1"/>
      <c r="H163" s="1"/>
      <c r="I163" s="1"/>
      <c r="J163" s="1"/>
    </row>
    <row r="164">
      <c r="A164" s="40"/>
      <c r="B164" s="41">
        <v>44671.0</v>
      </c>
      <c r="C164" s="55">
        <v>183.889999</v>
      </c>
      <c r="D164" s="36">
        <f t="shared" si="1"/>
        <v>0.004424278955</v>
      </c>
      <c r="E164" s="36">
        <f t="shared" si="2"/>
        <v>0.004414520605</v>
      </c>
      <c r="F164" s="36">
        <f t="shared" si="3"/>
        <v>0.00001688340299</v>
      </c>
      <c r="G164" s="1"/>
      <c r="H164" s="1"/>
      <c r="I164" s="1"/>
      <c r="J164" s="1"/>
    </row>
    <row r="165">
      <c r="A165" s="40"/>
      <c r="B165" s="41">
        <v>44672.0</v>
      </c>
      <c r="C165" s="55">
        <v>183.360001</v>
      </c>
      <c r="D165" s="36">
        <f t="shared" si="1"/>
        <v>-0.002882146951</v>
      </c>
      <c r="E165" s="36">
        <f t="shared" si="2"/>
        <v>-0.002886308335</v>
      </c>
      <c r="F165" s="36">
        <f t="shared" si="3"/>
        <v>0.0000101881433</v>
      </c>
      <c r="G165" s="1"/>
      <c r="H165" s="1"/>
      <c r="I165" s="1"/>
      <c r="J165" s="1"/>
    </row>
    <row r="166">
      <c r="A166" s="40"/>
      <c r="B166" s="41">
        <v>44673.0</v>
      </c>
      <c r="C166" s="55">
        <v>181.539993</v>
      </c>
      <c r="D166" s="36">
        <f t="shared" si="1"/>
        <v>-0.009925872546</v>
      </c>
      <c r="E166" s="36">
        <f t="shared" si="2"/>
        <v>-0.009975462441</v>
      </c>
      <c r="F166" s="36">
        <f t="shared" si="3"/>
        <v>0.0001056998084</v>
      </c>
      <c r="G166" s="1"/>
      <c r="H166" s="1"/>
      <c r="I166" s="1"/>
      <c r="J166" s="1"/>
    </row>
    <row r="167">
      <c r="A167" s="40"/>
      <c r="B167" s="41">
        <v>44676.0</v>
      </c>
      <c r="C167" s="55">
        <v>186.009995</v>
      </c>
      <c r="D167" s="36">
        <f t="shared" si="1"/>
        <v>0.02462268466</v>
      </c>
      <c r="E167" s="36">
        <f t="shared" si="2"/>
        <v>0.02432443229</v>
      </c>
      <c r="F167" s="36">
        <f t="shared" si="3"/>
        <v>0.0005769053243</v>
      </c>
      <c r="G167" s="1"/>
      <c r="H167" s="1"/>
      <c r="I167" s="1"/>
      <c r="J167" s="1"/>
    </row>
    <row r="168">
      <c r="A168" s="6"/>
      <c r="B168" s="30">
        <v>44677.0</v>
      </c>
      <c r="C168" s="55">
        <v>184.679993</v>
      </c>
      <c r="D168" s="36">
        <f t="shared" si="1"/>
        <v>-0.007150164162</v>
      </c>
      <c r="E168" s="36">
        <f t="shared" si="2"/>
        <v>-0.007175849093</v>
      </c>
      <c r="F168" s="36">
        <f t="shared" si="3"/>
        <v>0.0000559717629</v>
      </c>
      <c r="G168" s="1"/>
      <c r="H168" s="1"/>
      <c r="I168" s="1"/>
      <c r="J168" s="1"/>
    </row>
    <row r="169">
      <c r="A169" s="6"/>
      <c r="B169" s="30">
        <v>44678.0</v>
      </c>
      <c r="C169" s="55">
        <v>182.100006</v>
      </c>
      <c r="D169" s="36">
        <f t="shared" si="1"/>
        <v>-0.0139700406</v>
      </c>
      <c r="E169" s="36">
        <f t="shared" si="2"/>
        <v>-0.01406854005</v>
      </c>
      <c r="F169" s="36">
        <f t="shared" si="3"/>
        <v>0.000206615292</v>
      </c>
      <c r="G169" s="1"/>
      <c r="H169" s="1"/>
      <c r="I169" s="1"/>
      <c r="J169" s="1"/>
    </row>
    <row r="170">
      <c r="A170" s="6"/>
      <c r="B170" s="30">
        <v>44679.0</v>
      </c>
      <c r="C170" s="55">
        <v>183.460007</v>
      </c>
      <c r="D170" s="36">
        <f t="shared" si="1"/>
        <v>0.007468429188</v>
      </c>
      <c r="E170" s="36">
        <f t="shared" si="2"/>
        <v>0.007440678554</v>
      </c>
      <c r="F170" s="36">
        <f t="shared" si="3"/>
        <v>0.00005090964891</v>
      </c>
      <c r="G170" s="1"/>
      <c r="H170" s="1"/>
      <c r="I170" s="1"/>
      <c r="J170" s="1"/>
    </row>
    <row r="171">
      <c r="A171" s="6"/>
      <c r="B171" s="30">
        <v>44680.0</v>
      </c>
      <c r="C171" s="55">
        <v>180.460007</v>
      </c>
      <c r="D171" s="36">
        <f t="shared" si="1"/>
        <v>-0.01635233776</v>
      </c>
      <c r="E171" s="36">
        <f t="shared" si="2"/>
        <v>-0.01648751288</v>
      </c>
      <c r="F171" s="36">
        <f t="shared" si="3"/>
        <v>0.0002820079273</v>
      </c>
      <c r="G171" s="1"/>
      <c r="H171" s="1"/>
      <c r="I171" s="1"/>
      <c r="J171" s="1"/>
    </row>
    <row r="172">
      <c r="A172" s="1"/>
      <c r="B172" s="47"/>
      <c r="C172" s="1"/>
      <c r="D172" s="1"/>
      <c r="E172" s="1"/>
      <c r="F172" s="1"/>
      <c r="G172" s="1"/>
      <c r="H172" s="1"/>
      <c r="I172" s="1"/>
      <c r="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88"/>
    <col customWidth="1" min="6" max="6" width="14.38"/>
    <col customWidth="1" min="8" max="8" width="13.63"/>
    <col customWidth="1" min="9" max="9" width="13.75"/>
  </cols>
  <sheetData>
    <row r="1">
      <c r="A1" s="62"/>
      <c r="B1" s="23"/>
      <c r="C1" s="23"/>
      <c r="D1" s="23"/>
      <c r="E1" s="23"/>
      <c r="F1" s="23"/>
      <c r="G1" s="1"/>
      <c r="H1" s="23"/>
      <c r="I1" s="23"/>
      <c r="J1" s="1"/>
    </row>
    <row r="2">
      <c r="A2" s="6"/>
      <c r="B2" s="63" t="s">
        <v>0</v>
      </c>
      <c r="C2" s="24" t="s">
        <v>1</v>
      </c>
      <c r="D2" s="24" t="s">
        <v>10</v>
      </c>
      <c r="E2" s="24" t="s">
        <v>3</v>
      </c>
      <c r="F2" s="25" t="s">
        <v>11</v>
      </c>
      <c r="G2" s="26"/>
      <c r="H2" s="27" t="s">
        <v>5</v>
      </c>
      <c r="I2" s="28">
        <f>SUM(E4:E254)/((COUNT(B3:B254)-1))</f>
        <v>0.0004516469611</v>
      </c>
      <c r="J2" s="1"/>
    </row>
    <row r="3">
      <c r="A3" s="54"/>
      <c r="B3" s="64">
        <v>44319.0</v>
      </c>
      <c r="C3" s="31">
        <v>161.119415</v>
      </c>
      <c r="D3" s="32"/>
      <c r="E3" s="32"/>
      <c r="F3" s="33"/>
      <c r="G3" s="34"/>
      <c r="H3" s="35"/>
      <c r="I3" s="35"/>
      <c r="J3" s="1"/>
    </row>
    <row r="4">
      <c r="A4" s="29"/>
      <c r="B4" s="65">
        <v>44320.0</v>
      </c>
      <c r="C4" s="31">
        <v>163.615997</v>
      </c>
      <c r="D4" s="36">
        <f t="shared" ref="D4:D254" si="1">(C4-C3)/C3</f>
        <v>0.01549522756</v>
      </c>
      <c r="E4" s="36">
        <f t="shared" ref="E4:E254" si="2">ln(D4+1)</f>
        <v>0.01537640243</v>
      </c>
      <c r="F4" s="37">
        <f t="shared" ref="F4:F254" si="3">((E4-$I$2)^2)</f>
        <v>0.0002227483259</v>
      </c>
      <c r="G4" s="26"/>
      <c r="H4" s="27" t="s">
        <v>6</v>
      </c>
      <c r="I4" s="28">
        <f>SUM(F4:F254)/(COUNT(B3:B254)-2)</f>
        <v>0.0000946368369</v>
      </c>
      <c r="J4" s="1"/>
    </row>
    <row r="5">
      <c r="A5" s="29"/>
      <c r="B5" s="65">
        <v>44321.0</v>
      </c>
      <c r="C5" s="31">
        <v>162.93335</v>
      </c>
      <c r="D5" s="36">
        <f t="shared" si="1"/>
        <v>-0.004172250957</v>
      </c>
      <c r="E5" s="36">
        <f t="shared" si="2"/>
        <v>-0.004180979081</v>
      </c>
      <c r="F5" s="37">
        <f t="shared" si="3"/>
        <v>0.00002146122405</v>
      </c>
      <c r="G5" s="34"/>
      <c r="H5" s="35"/>
      <c r="I5" s="35"/>
      <c r="J5" s="1"/>
    </row>
    <row r="6">
      <c r="A6" s="29"/>
      <c r="B6" s="65">
        <v>44322.0</v>
      </c>
      <c r="C6" s="31">
        <v>163.586761</v>
      </c>
      <c r="D6" s="36">
        <f t="shared" si="1"/>
        <v>0.004010296235</v>
      </c>
      <c r="E6" s="36">
        <f t="shared" si="2"/>
        <v>0.004002276431</v>
      </c>
      <c r="F6" s="37">
        <f t="shared" si="3"/>
        <v>0.00001260696963</v>
      </c>
      <c r="G6" s="26"/>
      <c r="H6" s="38" t="s">
        <v>12</v>
      </c>
      <c r="I6" s="39">
        <f>(I4^0.5)*(252)^0.5</f>
        <v>0.1544295402</v>
      </c>
      <c r="J6" s="1"/>
    </row>
    <row r="7">
      <c r="A7" s="29"/>
      <c r="B7" s="65">
        <v>44323.0</v>
      </c>
      <c r="C7" s="31">
        <v>164.327942</v>
      </c>
      <c r="D7" s="36">
        <f t="shared" si="1"/>
        <v>0.004530812857</v>
      </c>
      <c r="E7" s="36">
        <f t="shared" si="2"/>
        <v>0.004520579623</v>
      </c>
      <c r="F7" s="36">
        <f t="shared" si="3"/>
        <v>0.00001655621301</v>
      </c>
      <c r="G7" s="1"/>
      <c r="H7" s="1"/>
      <c r="I7" s="1"/>
      <c r="J7" s="1"/>
    </row>
    <row r="8">
      <c r="A8" s="29"/>
      <c r="B8" s="65">
        <v>44326.0</v>
      </c>
      <c r="C8" s="31">
        <v>166.054123</v>
      </c>
      <c r="D8" s="36">
        <f t="shared" si="1"/>
        <v>0.01050448864</v>
      </c>
      <c r="E8" s="36">
        <f t="shared" si="2"/>
        <v>0.01044969985</v>
      </c>
      <c r="F8" s="36">
        <f t="shared" si="3"/>
        <v>0.00009996106159</v>
      </c>
      <c r="G8" s="1"/>
      <c r="H8" s="1"/>
      <c r="I8" s="1"/>
      <c r="J8" s="1"/>
    </row>
    <row r="9">
      <c r="A9" s="29"/>
      <c r="B9" s="65">
        <v>44327.0</v>
      </c>
      <c r="C9" s="31">
        <v>164.698532</v>
      </c>
      <c r="D9" s="36">
        <f t="shared" si="1"/>
        <v>-0.008163549182</v>
      </c>
      <c r="E9" s="36">
        <f t="shared" si="2"/>
        <v>-0.008197053417</v>
      </c>
      <c r="F9" s="36">
        <f t="shared" si="3"/>
        <v>0.00007480001822</v>
      </c>
      <c r="G9" s="1"/>
      <c r="H9" s="1"/>
      <c r="I9" s="1"/>
      <c r="J9" s="1"/>
    </row>
    <row r="10">
      <c r="A10" s="29"/>
      <c r="B10" s="65">
        <v>44328.0</v>
      </c>
      <c r="C10" s="31">
        <v>164.03537</v>
      </c>
      <c r="D10" s="36">
        <f t="shared" si="1"/>
        <v>-0.004026520406</v>
      </c>
      <c r="E10" s="36">
        <f t="shared" si="2"/>
        <v>-0.004034648666</v>
      </c>
      <c r="F10" s="36">
        <f t="shared" si="3"/>
        <v>0.00002012684845</v>
      </c>
      <c r="G10" s="1"/>
      <c r="H10" s="1"/>
      <c r="I10" s="1"/>
      <c r="J10" s="1"/>
    </row>
    <row r="11">
      <c r="A11" s="29"/>
      <c r="B11" s="65">
        <v>44329.0</v>
      </c>
      <c r="C11" s="31">
        <v>165.751785</v>
      </c>
      <c r="D11" s="36">
        <f t="shared" si="1"/>
        <v>0.01046368841</v>
      </c>
      <c r="E11" s="36">
        <f t="shared" si="2"/>
        <v>0.01040932294</v>
      </c>
      <c r="F11" s="36">
        <f t="shared" si="3"/>
        <v>0.00009915531083</v>
      </c>
      <c r="G11" s="1"/>
      <c r="H11" s="1"/>
      <c r="I11" s="1"/>
      <c r="J11" s="1"/>
    </row>
    <row r="12">
      <c r="A12" s="29"/>
      <c r="B12" s="65">
        <v>44330.0</v>
      </c>
      <c r="C12" s="31">
        <v>166.005356</v>
      </c>
      <c r="D12" s="36">
        <f t="shared" si="1"/>
        <v>0.001529823646</v>
      </c>
      <c r="E12" s="36">
        <f t="shared" si="2"/>
        <v>0.001528654658</v>
      </c>
      <c r="F12" s="36">
        <f t="shared" si="3"/>
        <v>0.000001159945578</v>
      </c>
      <c r="G12" s="1"/>
      <c r="H12" s="1"/>
      <c r="I12" s="1"/>
      <c r="J12" s="1"/>
    </row>
    <row r="13">
      <c r="A13" s="29"/>
      <c r="B13" s="65">
        <v>44333.0</v>
      </c>
      <c r="C13" s="31">
        <v>166.171143</v>
      </c>
      <c r="D13" s="36">
        <f t="shared" si="1"/>
        <v>0.0009986846448</v>
      </c>
      <c r="E13" s="36">
        <f t="shared" si="2"/>
        <v>0.0009981862911</v>
      </c>
      <c r="F13" s="36">
        <f t="shared" si="3"/>
        <v>0.0000002987052393</v>
      </c>
      <c r="G13" s="1"/>
      <c r="H13" s="1"/>
      <c r="I13" s="1"/>
      <c r="J13" s="1"/>
    </row>
    <row r="14">
      <c r="A14" s="29"/>
      <c r="B14" s="65">
        <v>44334.0</v>
      </c>
      <c r="C14" s="31">
        <v>166.229645</v>
      </c>
      <c r="D14" s="36">
        <f t="shared" si="1"/>
        <v>0.0003520587206</v>
      </c>
      <c r="E14" s="36">
        <f t="shared" si="2"/>
        <v>0.0003519967624</v>
      </c>
      <c r="F14" s="36">
        <f t="shared" si="3"/>
        <v>0.000000009930162086</v>
      </c>
      <c r="G14" s="1"/>
      <c r="H14" s="1"/>
      <c r="I14" s="1"/>
      <c r="J14" s="1"/>
    </row>
    <row r="15">
      <c r="A15" s="29"/>
      <c r="B15" s="65">
        <v>44335.0</v>
      </c>
      <c r="C15" s="31">
        <v>165.86882</v>
      </c>
      <c r="D15" s="36">
        <f t="shared" si="1"/>
        <v>-0.002170641705</v>
      </c>
      <c r="E15" s="36">
        <f t="shared" si="2"/>
        <v>-0.002173000962</v>
      </c>
      <c r="F15" s="36">
        <f t="shared" si="3"/>
        <v>0.000006888776721</v>
      </c>
      <c r="G15" s="1"/>
      <c r="H15" s="1"/>
      <c r="I15" s="1"/>
      <c r="J15" s="1"/>
    </row>
    <row r="16">
      <c r="A16" s="29"/>
      <c r="B16" s="65">
        <v>44336.0</v>
      </c>
      <c r="C16" s="31">
        <v>166.83432</v>
      </c>
      <c r="D16" s="36">
        <f t="shared" si="1"/>
        <v>0.005820864946</v>
      </c>
      <c r="E16" s="36">
        <f t="shared" si="2"/>
        <v>0.005803989168</v>
      </c>
      <c r="F16" s="36">
        <f t="shared" si="3"/>
        <v>0.0000286475671</v>
      </c>
      <c r="G16" s="1"/>
      <c r="H16" s="1"/>
      <c r="I16" s="1"/>
      <c r="J16" s="1"/>
    </row>
    <row r="17">
      <c r="A17" s="29"/>
      <c r="B17" s="65">
        <v>44337.0</v>
      </c>
      <c r="C17" s="31">
        <v>166.727036</v>
      </c>
      <c r="D17" s="36">
        <f t="shared" si="1"/>
        <v>-0.000643057136</v>
      </c>
      <c r="E17" s="36">
        <f t="shared" si="2"/>
        <v>-0.0006432639859</v>
      </c>
      <c r="F17" s="36">
        <f t="shared" si="3"/>
        <v>0.000001198829982</v>
      </c>
      <c r="G17" s="1"/>
      <c r="H17" s="1"/>
      <c r="I17" s="1"/>
      <c r="J17" s="1"/>
    </row>
    <row r="18">
      <c r="A18" s="29"/>
      <c r="B18" s="65">
        <v>44340.0</v>
      </c>
      <c r="C18" s="31">
        <v>167.364883</v>
      </c>
      <c r="D18" s="36">
        <f t="shared" si="1"/>
        <v>0.003825696272</v>
      </c>
      <c r="E18" s="36">
        <f t="shared" si="2"/>
        <v>0.003818396906</v>
      </c>
      <c r="F18" s="36">
        <f t="shared" si="3"/>
        <v>0.00001133500519</v>
      </c>
      <c r="G18" s="1"/>
      <c r="H18" s="1"/>
      <c r="I18" s="1"/>
      <c r="J18" s="1"/>
    </row>
    <row r="19">
      <c r="A19" s="29"/>
      <c r="B19" s="65">
        <v>44341.0</v>
      </c>
      <c r="C19" s="31">
        <v>166.903671</v>
      </c>
      <c r="D19" s="36">
        <f t="shared" si="1"/>
        <v>-0.002755727437</v>
      </c>
      <c r="E19" s="36">
        <f t="shared" si="2"/>
        <v>-0.002759531444</v>
      </c>
      <c r="F19" s="36">
        <f t="shared" si="3"/>
        <v>0.00001031166675</v>
      </c>
      <c r="G19" s="1"/>
      <c r="H19" s="1"/>
      <c r="I19" s="1"/>
      <c r="J19" s="1"/>
    </row>
    <row r="20">
      <c r="A20" s="29"/>
      <c r="B20" s="65">
        <v>44342.0</v>
      </c>
      <c r="C20" s="31">
        <v>165.912521</v>
      </c>
      <c r="D20" s="36">
        <f t="shared" si="1"/>
        <v>-0.005938455362</v>
      </c>
      <c r="E20" s="36">
        <f t="shared" si="2"/>
        <v>-0.005956158108</v>
      </c>
      <c r="F20" s="36">
        <f t="shared" si="3"/>
        <v>0.0000410599658</v>
      </c>
      <c r="G20" s="1"/>
      <c r="H20" s="1"/>
      <c r="I20" s="1"/>
      <c r="J20" s="1"/>
    </row>
    <row r="21">
      <c r="A21" s="29"/>
      <c r="B21" s="65">
        <v>44343.0</v>
      </c>
      <c r="C21" s="31">
        <v>165.657379</v>
      </c>
      <c r="D21" s="36">
        <f t="shared" si="1"/>
        <v>-0.001537810398</v>
      </c>
      <c r="E21" s="36">
        <f t="shared" si="2"/>
        <v>-0.001538994042</v>
      </c>
      <c r="F21" s="36">
        <f t="shared" si="3"/>
        <v>0.000003962651604</v>
      </c>
      <c r="G21" s="1"/>
      <c r="H21" s="1"/>
      <c r="I21" s="1"/>
      <c r="J21" s="1"/>
    </row>
    <row r="22">
      <c r="A22" s="29"/>
      <c r="B22" s="65">
        <v>44344.0</v>
      </c>
      <c r="C22" s="31">
        <v>166.089172</v>
      </c>
      <c r="D22" s="36">
        <f t="shared" si="1"/>
        <v>0.002606542507</v>
      </c>
      <c r="E22" s="36">
        <f t="shared" si="2"/>
        <v>0.002603151367</v>
      </c>
      <c r="F22" s="36">
        <f t="shared" si="3"/>
        <v>0.000004628971208</v>
      </c>
      <c r="G22" s="1"/>
      <c r="H22" s="1"/>
      <c r="I22" s="1"/>
      <c r="J22" s="1"/>
    </row>
    <row r="23">
      <c r="A23" s="29"/>
      <c r="B23" s="65">
        <v>44348.0</v>
      </c>
      <c r="C23" s="31">
        <v>162.438644</v>
      </c>
      <c r="D23" s="36">
        <f t="shared" si="1"/>
        <v>-0.02197932566</v>
      </c>
      <c r="E23" s="36">
        <f t="shared" si="2"/>
        <v>-0.02222446976</v>
      </c>
      <c r="F23" s="36">
        <f t="shared" si="3"/>
        <v>0.0005142062697</v>
      </c>
      <c r="G23" s="1"/>
      <c r="H23" s="1"/>
      <c r="I23" s="1"/>
      <c r="J23" s="1"/>
    </row>
    <row r="24">
      <c r="A24" s="29"/>
      <c r="B24" s="65">
        <v>44349.0</v>
      </c>
      <c r="C24" s="31">
        <v>163.096115</v>
      </c>
      <c r="D24" s="36">
        <f t="shared" si="1"/>
        <v>0.004047503622</v>
      </c>
      <c r="E24" s="36">
        <f t="shared" si="2"/>
        <v>0.004039334515</v>
      </c>
      <c r="F24" s="36">
        <f t="shared" si="3"/>
        <v>0.00001287150199</v>
      </c>
      <c r="G24" s="1"/>
      <c r="H24" s="1"/>
      <c r="I24" s="1"/>
      <c r="J24" s="1"/>
    </row>
    <row r="25">
      <c r="A25" s="29"/>
      <c r="B25" s="65">
        <v>44350.0</v>
      </c>
      <c r="C25" s="31">
        <v>162.939117</v>
      </c>
      <c r="D25" s="36">
        <f t="shared" si="1"/>
        <v>-0.0009626102988</v>
      </c>
      <c r="E25" s="36">
        <f t="shared" si="2"/>
        <v>-0.0009630739057</v>
      </c>
      <c r="F25" s="36">
        <f t="shared" si="3"/>
        <v>0.000002001435131</v>
      </c>
      <c r="G25" s="1"/>
      <c r="H25" s="1"/>
      <c r="I25" s="1"/>
      <c r="J25" s="1"/>
    </row>
    <row r="26">
      <c r="A26" s="29"/>
      <c r="B26" s="65">
        <v>44351.0</v>
      </c>
      <c r="C26" s="31">
        <v>162.870422</v>
      </c>
      <c r="D26" s="36">
        <f t="shared" si="1"/>
        <v>-0.0004215991916</v>
      </c>
      <c r="E26" s="36">
        <f t="shared" si="2"/>
        <v>-0.0004216880895</v>
      </c>
      <c r="F26" s="36">
        <f t="shared" si="3"/>
        <v>0.0000007627141105</v>
      </c>
      <c r="G26" s="1"/>
      <c r="H26" s="1"/>
      <c r="I26" s="1"/>
      <c r="J26" s="1"/>
    </row>
    <row r="27">
      <c r="A27" s="29"/>
      <c r="B27" s="65">
        <v>44354.0</v>
      </c>
      <c r="C27" s="31">
        <v>161.761505</v>
      </c>
      <c r="D27" s="36">
        <f t="shared" si="1"/>
        <v>-0.006808584311</v>
      </c>
      <c r="E27" s="36">
        <f t="shared" si="2"/>
        <v>-0.00683186847</v>
      </c>
      <c r="F27" s="36">
        <f t="shared" si="3"/>
        <v>0.00005304959703</v>
      </c>
      <c r="G27" s="1"/>
      <c r="H27" s="1"/>
      <c r="I27" s="1"/>
      <c r="J27" s="1"/>
    </row>
    <row r="28">
      <c r="A28" s="29"/>
      <c r="B28" s="65">
        <v>44355.0</v>
      </c>
      <c r="C28" s="31">
        <v>160.338593</v>
      </c>
      <c r="D28" s="36">
        <f t="shared" si="1"/>
        <v>-0.008796357329</v>
      </c>
      <c r="E28" s="36">
        <f t="shared" si="2"/>
        <v>-0.008835273663</v>
      </c>
      <c r="F28" s="36">
        <f t="shared" si="3"/>
        <v>0.00008624689467</v>
      </c>
      <c r="G28" s="1"/>
      <c r="H28" s="1"/>
      <c r="I28" s="1"/>
      <c r="J28" s="1"/>
    </row>
    <row r="29">
      <c r="A29" s="29"/>
      <c r="B29" s="65">
        <v>44356.0</v>
      </c>
      <c r="C29" s="31">
        <v>162.497513</v>
      </c>
      <c r="D29" s="36">
        <f t="shared" si="1"/>
        <v>0.0134647558</v>
      </c>
      <c r="E29" s="36">
        <f t="shared" si="2"/>
        <v>0.01337491156</v>
      </c>
      <c r="F29" s="36">
        <f t="shared" si="3"/>
        <v>0.000167010768</v>
      </c>
      <c r="G29" s="1"/>
      <c r="H29" s="1"/>
      <c r="I29" s="1"/>
      <c r="J29" s="1"/>
    </row>
    <row r="30">
      <c r="A30" s="29"/>
      <c r="B30" s="65">
        <v>44357.0</v>
      </c>
      <c r="C30" s="31">
        <v>163.959702</v>
      </c>
      <c r="D30" s="36">
        <f t="shared" si="1"/>
        <v>0.008998223868</v>
      </c>
      <c r="E30" s="36">
        <f t="shared" si="2"/>
        <v>0.008957981081</v>
      </c>
      <c r="F30" s="36">
        <f t="shared" si="3"/>
        <v>0.00007235772016</v>
      </c>
      <c r="G30" s="1"/>
      <c r="H30" s="1"/>
      <c r="I30" s="1"/>
      <c r="J30" s="1"/>
    </row>
    <row r="31">
      <c r="A31" s="29"/>
      <c r="B31" s="65">
        <v>44358.0</v>
      </c>
      <c r="C31" s="31">
        <v>161.879288</v>
      </c>
      <c r="D31" s="36">
        <f t="shared" si="1"/>
        <v>-0.01268856905</v>
      </c>
      <c r="E31" s="36">
        <f t="shared" si="2"/>
        <v>-0.01276975644</v>
      </c>
      <c r="F31" s="36">
        <f t="shared" si="3"/>
        <v>0.0001748055079</v>
      </c>
      <c r="G31" s="1"/>
      <c r="H31" s="1"/>
      <c r="I31" s="1"/>
      <c r="J31" s="1"/>
    </row>
    <row r="32">
      <c r="A32" s="29"/>
      <c r="B32" s="65">
        <v>44361.0</v>
      </c>
      <c r="C32" s="31">
        <v>162.281631</v>
      </c>
      <c r="D32" s="36">
        <f t="shared" si="1"/>
        <v>0.002485450764</v>
      </c>
      <c r="E32" s="36">
        <f t="shared" si="2"/>
        <v>0.002482367139</v>
      </c>
      <c r="F32" s="36">
        <f t="shared" si="3"/>
        <v>0.000004123824443</v>
      </c>
      <c r="G32" s="1"/>
      <c r="H32" s="1"/>
      <c r="I32" s="1"/>
      <c r="J32" s="1"/>
    </row>
    <row r="33">
      <c r="A33" s="29"/>
      <c r="B33" s="65">
        <v>44362.0</v>
      </c>
      <c r="C33" s="31">
        <v>161.418076</v>
      </c>
      <c r="D33" s="36">
        <f t="shared" si="1"/>
        <v>-0.005321335475</v>
      </c>
      <c r="E33" s="36">
        <f t="shared" si="2"/>
        <v>-0.005335544209</v>
      </c>
      <c r="F33" s="36">
        <f t="shared" si="3"/>
        <v>0.00003349158164</v>
      </c>
      <c r="G33" s="1"/>
      <c r="H33" s="1"/>
      <c r="I33" s="1"/>
      <c r="J33" s="1"/>
    </row>
    <row r="34">
      <c r="A34" s="29"/>
      <c r="B34" s="65">
        <v>44363.0</v>
      </c>
      <c r="C34" s="31">
        <v>161.359177</v>
      </c>
      <c r="D34" s="36">
        <f t="shared" si="1"/>
        <v>-0.0003648847853</v>
      </c>
      <c r="E34" s="36">
        <f t="shared" si="2"/>
        <v>-0.0003649513719</v>
      </c>
      <c r="F34" s="36">
        <f t="shared" si="3"/>
        <v>0.0000006668328374</v>
      </c>
      <c r="G34" s="1"/>
      <c r="H34" s="1"/>
      <c r="I34" s="1"/>
      <c r="J34" s="1"/>
    </row>
    <row r="35">
      <c r="A35" s="29"/>
      <c r="B35" s="65">
        <v>44364.0</v>
      </c>
      <c r="C35" s="31">
        <v>162.134415</v>
      </c>
      <c r="D35" s="36">
        <f t="shared" si="1"/>
        <v>0.004804424604</v>
      </c>
      <c r="E35" s="36">
        <f t="shared" si="2"/>
        <v>0.004792920189</v>
      </c>
      <c r="F35" s="36">
        <f t="shared" si="3"/>
        <v>0.00001884665324</v>
      </c>
      <c r="G35" s="1"/>
      <c r="H35" s="1"/>
      <c r="I35" s="1"/>
      <c r="J35" s="1"/>
    </row>
    <row r="36">
      <c r="A36" s="29"/>
      <c r="B36" s="65">
        <v>44365.0</v>
      </c>
      <c r="C36" s="31">
        <v>158.954941</v>
      </c>
      <c r="D36" s="36">
        <f t="shared" si="1"/>
        <v>-0.01961011177</v>
      </c>
      <c r="E36" s="36">
        <f t="shared" si="2"/>
        <v>-0.0198049413</v>
      </c>
      <c r="F36" s="36">
        <f t="shared" si="3"/>
        <v>0.0004103293682</v>
      </c>
      <c r="G36" s="1"/>
      <c r="H36" s="1"/>
      <c r="I36" s="1"/>
      <c r="J36" s="1"/>
    </row>
    <row r="37">
      <c r="A37" s="29"/>
      <c r="B37" s="65">
        <v>44368.0</v>
      </c>
      <c r="C37" s="31">
        <v>160.780197</v>
      </c>
      <c r="D37" s="36">
        <f t="shared" si="1"/>
        <v>0.01148285161</v>
      </c>
      <c r="E37" s="36">
        <f t="shared" si="2"/>
        <v>0.01141742406</v>
      </c>
      <c r="F37" s="36">
        <f t="shared" si="3"/>
        <v>0.0001202482673</v>
      </c>
      <c r="G37" s="1"/>
      <c r="H37" s="1"/>
      <c r="I37" s="1"/>
      <c r="J37" s="1"/>
    </row>
    <row r="38">
      <c r="A38" s="29"/>
      <c r="B38" s="65">
        <v>44369.0</v>
      </c>
      <c r="C38" s="31">
        <v>160.564301</v>
      </c>
      <c r="D38" s="36">
        <f t="shared" si="1"/>
        <v>-0.001342802186</v>
      </c>
      <c r="E38" s="36">
        <f t="shared" si="2"/>
        <v>-0.001343704553</v>
      </c>
      <c r="F38" s="36">
        <f t="shared" si="3"/>
        <v>0.000003223287058</v>
      </c>
      <c r="G38" s="1"/>
      <c r="H38" s="1"/>
      <c r="I38" s="1"/>
      <c r="J38" s="1"/>
    </row>
    <row r="39">
      <c r="A39" s="29"/>
      <c r="B39" s="65">
        <v>44370.0</v>
      </c>
      <c r="C39" s="31">
        <v>159.592804</v>
      </c>
      <c r="D39" s="36">
        <f t="shared" si="1"/>
        <v>-0.006050516796</v>
      </c>
      <c r="E39" s="36">
        <f t="shared" si="2"/>
        <v>-0.006068895343</v>
      </c>
      <c r="F39" s="36">
        <f t="shared" si="3"/>
        <v>0.00004251747194</v>
      </c>
      <c r="G39" s="1"/>
      <c r="H39" s="1"/>
      <c r="I39" s="1"/>
      <c r="J39" s="1"/>
    </row>
    <row r="40">
      <c r="A40" s="29"/>
      <c r="B40" s="65">
        <v>44371.0</v>
      </c>
      <c r="C40" s="31">
        <v>160.31897</v>
      </c>
      <c r="D40" s="36">
        <f t="shared" si="1"/>
        <v>0.004550117435</v>
      </c>
      <c r="E40" s="36">
        <f t="shared" si="2"/>
        <v>0.004539796945</v>
      </c>
      <c r="F40" s="36">
        <f t="shared" si="3"/>
        <v>0.00001671297029</v>
      </c>
      <c r="G40" s="1"/>
      <c r="H40" s="1"/>
      <c r="I40" s="1"/>
      <c r="J40" s="1"/>
    </row>
    <row r="41">
      <c r="A41" s="29"/>
      <c r="B41" s="65">
        <v>44372.0</v>
      </c>
      <c r="C41" s="31">
        <v>161.143311</v>
      </c>
      <c r="D41" s="36">
        <f t="shared" si="1"/>
        <v>0.00514188059</v>
      </c>
      <c r="E41" s="36">
        <f t="shared" si="2"/>
        <v>0.005128706263</v>
      </c>
      <c r="F41" s="36">
        <f t="shared" si="3"/>
        <v>0.00002187488371</v>
      </c>
      <c r="G41" s="1"/>
      <c r="H41" s="1"/>
      <c r="I41" s="1"/>
      <c r="J41" s="1"/>
    </row>
    <row r="42">
      <c r="A42" s="29"/>
      <c r="B42" s="65">
        <v>44375.0</v>
      </c>
      <c r="C42" s="31">
        <v>160.956848</v>
      </c>
      <c r="D42" s="36">
        <f t="shared" si="1"/>
        <v>-0.001157125287</v>
      </c>
      <c r="E42" s="36">
        <f t="shared" si="2"/>
        <v>-0.001157795273</v>
      </c>
      <c r="F42" s="36">
        <f t="shared" si="3"/>
        <v>0.000002590304306</v>
      </c>
      <c r="G42" s="1"/>
      <c r="H42" s="1"/>
      <c r="I42" s="1"/>
      <c r="J42" s="1"/>
    </row>
    <row r="43">
      <c r="A43" s="29"/>
      <c r="B43" s="65">
        <v>44376.0</v>
      </c>
      <c r="C43" s="31">
        <v>160.966644</v>
      </c>
      <c r="D43" s="36">
        <f t="shared" si="1"/>
        <v>0.00006086103277</v>
      </c>
      <c r="E43" s="36">
        <f t="shared" si="2"/>
        <v>0.00006085918081</v>
      </c>
      <c r="F43" s="36">
        <f t="shared" si="3"/>
        <v>0.0000001527150892</v>
      </c>
      <c r="G43" s="1"/>
      <c r="H43" s="1"/>
      <c r="I43" s="1"/>
      <c r="J43" s="1"/>
    </row>
    <row r="44">
      <c r="A44" s="29"/>
      <c r="B44" s="65">
        <v>44377.0</v>
      </c>
      <c r="C44" s="31">
        <v>161.663391</v>
      </c>
      <c r="D44" s="36">
        <f t="shared" si="1"/>
        <v>0.004328517901</v>
      </c>
      <c r="E44" s="36">
        <f t="shared" si="2"/>
        <v>0.004319176813</v>
      </c>
      <c r="F44" s="36">
        <f t="shared" si="3"/>
        <v>0.00001495778716</v>
      </c>
      <c r="G44" s="1"/>
      <c r="H44" s="1"/>
      <c r="I44" s="1"/>
      <c r="J44" s="1"/>
    </row>
    <row r="45">
      <c r="A45" s="29"/>
      <c r="B45" s="65">
        <v>44378.0</v>
      </c>
      <c r="C45" s="31">
        <v>162.860611</v>
      </c>
      <c r="D45" s="36">
        <f t="shared" si="1"/>
        <v>0.007405634588</v>
      </c>
      <c r="E45" s="36">
        <f t="shared" si="2"/>
        <v>0.007378347512</v>
      </c>
      <c r="F45" s="36">
        <f t="shared" si="3"/>
        <v>0.00004797918052</v>
      </c>
      <c r="G45" s="1"/>
      <c r="H45" s="1"/>
      <c r="I45" s="1"/>
      <c r="J45" s="1"/>
    </row>
    <row r="46">
      <c r="A46" s="29"/>
      <c r="B46" s="65">
        <v>44379.0</v>
      </c>
      <c r="C46" s="31">
        <v>165.824203</v>
      </c>
      <c r="D46" s="36">
        <f t="shared" si="1"/>
        <v>0.01819710722</v>
      </c>
      <c r="E46" s="36">
        <f t="shared" si="2"/>
        <v>0.01803352141</v>
      </c>
      <c r="F46" s="36">
        <f t="shared" si="3"/>
        <v>0.0003091223091</v>
      </c>
      <c r="G46" s="1"/>
      <c r="H46" s="1"/>
      <c r="I46" s="1"/>
      <c r="J46" s="1"/>
    </row>
    <row r="47">
      <c r="A47" s="66"/>
      <c r="B47" s="30">
        <v>44383.0</v>
      </c>
      <c r="C47" s="31">
        <v>164.833069</v>
      </c>
      <c r="D47" s="36">
        <f t="shared" si="1"/>
        <v>-0.005977016515</v>
      </c>
      <c r="E47" s="36">
        <f t="shared" si="2"/>
        <v>-0.005994950375</v>
      </c>
      <c r="F47" s="36">
        <f t="shared" si="3"/>
        <v>0.00004155861721</v>
      </c>
      <c r="G47" s="1"/>
      <c r="H47" s="1"/>
      <c r="I47" s="1"/>
      <c r="J47" s="1"/>
    </row>
    <row r="48">
      <c r="A48" s="66"/>
      <c r="B48" s="30">
        <v>44384.0</v>
      </c>
      <c r="C48" s="31">
        <v>166.24617</v>
      </c>
      <c r="D48" s="36">
        <f t="shared" si="1"/>
        <v>0.008572921736</v>
      </c>
      <c r="E48" s="36">
        <f t="shared" si="2"/>
        <v>0.008536382923</v>
      </c>
      <c r="F48" s="36">
        <f t="shared" si="3"/>
        <v>0.00006536295558</v>
      </c>
      <c r="G48" s="1"/>
      <c r="H48" s="1"/>
      <c r="I48" s="1"/>
      <c r="J48" s="1"/>
    </row>
    <row r="49">
      <c r="A49" s="66"/>
      <c r="B49" s="30">
        <v>44385.0</v>
      </c>
      <c r="C49" s="31">
        <v>165.922333</v>
      </c>
      <c r="D49" s="36">
        <f t="shared" si="1"/>
        <v>-0.001947936605</v>
      </c>
      <c r="E49" s="36">
        <f t="shared" si="2"/>
        <v>-0.001949836301</v>
      </c>
      <c r="F49" s="36">
        <f t="shared" si="3"/>
        <v>0.000005767121858</v>
      </c>
      <c r="G49" s="1"/>
      <c r="H49" s="1"/>
      <c r="I49" s="1"/>
      <c r="J49" s="1"/>
    </row>
    <row r="50">
      <c r="A50" s="66"/>
      <c r="B50" s="30">
        <v>44386.0</v>
      </c>
      <c r="C50" s="31">
        <v>166.579834</v>
      </c>
      <c r="D50" s="36">
        <f t="shared" si="1"/>
        <v>0.003962703441</v>
      </c>
      <c r="E50" s="36">
        <f t="shared" si="2"/>
        <v>0.003954872613</v>
      </c>
      <c r="F50" s="36">
        <f t="shared" si="3"/>
        <v>0.00001227258997</v>
      </c>
      <c r="G50" s="1"/>
      <c r="H50" s="1"/>
      <c r="I50" s="1"/>
      <c r="J50" s="1"/>
    </row>
    <row r="51">
      <c r="A51" s="66"/>
      <c r="B51" s="30">
        <v>44389.0</v>
      </c>
      <c r="C51" s="31">
        <v>166.31488</v>
      </c>
      <c r="D51" s="36">
        <f t="shared" si="1"/>
        <v>-0.001590552672</v>
      </c>
      <c r="E51" s="36">
        <f t="shared" si="2"/>
        <v>-0.001591818943</v>
      </c>
      <c r="F51" s="36">
        <f t="shared" si="3"/>
        <v>0.000004175752903</v>
      </c>
      <c r="G51" s="1"/>
      <c r="H51" s="1"/>
      <c r="I51" s="1"/>
      <c r="J51" s="1"/>
    </row>
    <row r="52">
      <c r="A52" s="66"/>
      <c r="B52" s="30">
        <v>44390.0</v>
      </c>
      <c r="C52" s="31">
        <v>166.10878</v>
      </c>
      <c r="D52" s="36">
        <f t="shared" si="1"/>
        <v>-0.001239215637</v>
      </c>
      <c r="E52" s="36">
        <f t="shared" si="2"/>
        <v>-0.0012399841</v>
      </c>
      <c r="F52" s="36">
        <f t="shared" si="3"/>
        <v>0.000002861615646</v>
      </c>
      <c r="G52" s="1"/>
      <c r="H52" s="1"/>
      <c r="I52" s="1"/>
      <c r="J52" s="1"/>
    </row>
    <row r="53">
      <c r="A53" s="66"/>
      <c r="B53" s="30">
        <v>44391.0</v>
      </c>
      <c r="C53" s="31">
        <v>167.23732</v>
      </c>
      <c r="D53" s="36">
        <f t="shared" si="1"/>
        <v>0.006793981631</v>
      </c>
      <c r="E53" s="36">
        <f t="shared" si="2"/>
        <v>0.00677100654</v>
      </c>
      <c r="F53" s="36">
        <f t="shared" si="3"/>
        <v>0.00003993430549</v>
      </c>
      <c r="G53" s="1"/>
      <c r="H53" s="1"/>
      <c r="I53" s="1"/>
      <c r="J53" s="1"/>
    </row>
    <row r="54">
      <c r="A54" s="66"/>
      <c r="B54" s="30">
        <v>44392.0</v>
      </c>
      <c r="C54" s="31">
        <v>165.225601</v>
      </c>
      <c r="D54" s="36">
        <f t="shared" si="1"/>
        <v>-0.01202912723</v>
      </c>
      <c r="E54" s="36">
        <f t="shared" si="2"/>
        <v>-0.01210206267</v>
      </c>
      <c r="F54" s="36">
        <f t="shared" si="3"/>
        <v>0.0001575956255</v>
      </c>
      <c r="G54" s="1"/>
      <c r="H54" s="1"/>
      <c r="I54" s="1"/>
      <c r="J54" s="1"/>
    </row>
    <row r="55">
      <c r="A55" s="66"/>
      <c r="B55" s="30">
        <v>44393.0</v>
      </c>
      <c r="C55" s="31">
        <v>164.960648</v>
      </c>
      <c r="D55" s="36">
        <f t="shared" si="1"/>
        <v>-0.001603583212</v>
      </c>
      <c r="E55" s="36">
        <f t="shared" si="2"/>
        <v>-0.001604870328</v>
      </c>
      <c r="F55" s="36">
        <f t="shared" si="3"/>
        <v>0.00000422926336</v>
      </c>
      <c r="G55" s="1"/>
      <c r="H55" s="1"/>
      <c r="I55" s="1"/>
      <c r="J55" s="1"/>
    </row>
    <row r="56">
      <c r="A56" s="66"/>
      <c r="B56" s="30">
        <v>44396.0</v>
      </c>
      <c r="C56" s="31">
        <v>163.763443</v>
      </c>
      <c r="D56" s="36">
        <f t="shared" si="1"/>
        <v>-0.007257518775</v>
      </c>
      <c r="E56" s="36">
        <f t="shared" si="2"/>
        <v>-0.007283982684</v>
      </c>
      <c r="F56" s="36">
        <f t="shared" si="3"/>
        <v>0.000059839966</v>
      </c>
      <c r="G56" s="1"/>
      <c r="H56" s="1"/>
      <c r="I56" s="1"/>
      <c r="J56" s="1"/>
    </row>
    <row r="57">
      <c r="A57" s="66"/>
      <c r="B57" s="30">
        <v>44397.0</v>
      </c>
      <c r="C57" s="31">
        <v>165.304108</v>
      </c>
      <c r="D57" s="36">
        <f t="shared" si="1"/>
        <v>0.009407868886</v>
      </c>
      <c r="E57" s="36">
        <f t="shared" si="2"/>
        <v>0.009363890501</v>
      </c>
      <c r="F57" s="36">
        <f t="shared" si="3"/>
        <v>0.00007942808491</v>
      </c>
      <c r="G57" s="1"/>
      <c r="H57" s="1"/>
      <c r="I57" s="1"/>
      <c r="J57" s="1"/>
    </row>
    <row r="58">
      <c r="A58" s="66"/>
      <c r="B58" s="30">
        <v>44398.0</v>
      </c>
      <c r="C58" s="31">
        <v>166.324692</v>
      </c>
      <c r="D58" s="36">
        <f t="shared" si="1"/>
        <v>0.006173978447</v>
      </c>
      <c r="E58" s="36">
        <f t="shared" si="2"/>
        <v>0.006154997527</v>
      </c>
      <c r="F58" s="36">
        <f t="shared" si="3"/>
        <v>0.00003252820768</v>
      </c>
      <c r="G58" s="1"/>
      <c r="H58" s="1"/>
      <c r="I58" s="1"/>
      <c r="J58" s="1"/>
    </row>
    <row r="59">
      <c r="A59" s="66"/>
      <c r="B59" s="30">
        <v>44399.0</v>
      </c>
      <c r="C59" s="31">
        <v>166.805527</v>
      </c>
      <c r="D59" s="36">
        <f t="shared" si="1"/>
        <v>0.002890941773</v>
      </c>
      <c r="E59" s="36">
        <f t="shared" si="2"/>
        <v>0.002886771037</v>
      </c>
      <c r="F59" s="36">
        <f t="shared" si="3"/>
        <v>0.000005929829266</v>
      </c>
      <c r="G59" s="1"/>
      <c r="H59" s="1"/>
      <c r="I59" s="1"/>
      <c r="J59" s="1"/>
    </row>
    <row r="60">
      <c r="A60" s="66"/>
      <c r="B60" s="30">
        <v>44400.0</v>
      </c>
      <c r="C60" s="31">
        <v>168.581726</v>
      </c>
      <c r="D60" s="36">
        <f t="shared" si="1"/>
        <v>0.01064832222</v>
      </c>
      <c r="E60" s="36">
        <f t="shared" si="2"/>
        <v>0.01059202811</v>
      </c>
      <c r="F60" s="36">
        <f t="shared" si="3"/>
        <v>0.0001028273299</v>
      </c>
      <c r="G60" s="1"/>
      <c r="H60" s="1"/>
      <c r="I60" s="1"/>
      <c r="J60" s="1"/>
    </row>
    <row r="61">
      <c r="A61" s="66"/>
      <c r="B61" s="30">
        <v>44403.0</v>
      </c>
      <c r="C61" s="31">
        <v>168.660233</v>
      </c>
      <c r="D61" s="36">
        <f t="shared" si="1"/>
        <v>0.0004656910441</v>
      </c>
      <c r="E61" s="36">
        <f t="shared" si="2"/>
        <v>0.0004655826437</v>
      </c>
      <c r="F61" s="36">
        <f t="shared" si="3"/>
        <v>0.0000000001942032505</v>
      </c>
      <c r="G61" s="1"/>
      <c r="H61" s="1"/>
      <c r="I61" s="1"/>
      <c r="J61" s="1"/>
    </row>
    <row r="62">
      <c r="A62" s="66"/>
      <c r="B62" s="30">
        <v>44404.0</v>
      </c>
      <c r="C62" s="31">
        <v>169.435471</v>
      </c>
      <c r="D62" s="36">
        <f t="shared" si="1"/>
        <v>0.004596448055</v>
      </c>
      <c r="E62" s="36">
        <f t="shared" si="2"/>
        <v>0.004585916647</v>
      </c>
      <c r="F62" s="36">
        <f t="shared" si="3"/>
        <v>0.00001709218584</v>
      </c>
      <c r="G62" s="1"/>
      <c r="H62" s="1"/>
      <c r="I62" s="1"/>
      <c r="J62" s="1"/>
    </row>
    <row r="63">
      <c r="A63" s="66"/>
      <c r="B63" s="30">
        <v>44405.0</v>
      </c>
      <c r="C63" s="31">
        <v>168.964432</v>
      </c>
      <c r="D63" s="36">
        <f t="shared" si="1"/>
        <v>-0.002780049521</v>
      </c>
      <c r="E63" s="36">
        <f t="shared" si="2"/>
        <v>-0.002783921036</v>
      </c>
      <c r="F63" s="36">
        <f t="shared" si="3"/>
        <v>0.00001046890026</v>
      </c>
      <c r="G63" s="1"/>
      <c r="H63" s="1"/>
      <c r="I63" s="1"/>
      <c r="J63" s="1"/>
    </row>
    <row r="64">
      <c r="A64" s="66"/>
      <c r="B64" s="30">
        <v>44406.0</v>
      </c>
      <c r="C64" s="31">
        <v>168.964432</v>
      </c>
      <c r="D64" s="36">
        <f t="shared" si="1"/>
        <v>0</v>
      </c>
      <c r="E64" s="36">
        <f t="shared" si="2"/>
        <v>0</v>
      </c>
      <c r="F64" s="36">
        <f t="shared" si="3"/>
        <v>0.0000002039849774</v>
      </c>
      <c r="G64" s="1"/>
      <c r="H64" s="1"/>
      <c r="I64" s="1"/>
      <c r="J64" s="1"/>
    </row>
    <row r="65">
      <c r="A65" s="66"/>
      <c r="B65" s="30">
        <v>44407.0</v>
      </c>
      <c r="C65" s="31">
        <v>168.98407</v>
      </c>
      <c r="D65" s="36">
        <f t="shared" si="1"/>
        <v>0.0001162256445</v>
      </c>
      <c r="E65" s="36">
        <f t="shared" si="2"/>
        <v>0.0001162188908</v>
      </c>
      <c r="F65" s="36">
        <f t="shared" si="3"/>
        <v>0.0000001125119903</v>
      </c>
      <c r="G65" s="1"/>
      <c r="H65" s="1"/>
      <c r="I65" s="1"/>
      <c r="J65" s="1"/>
    </row>
    <row r="66">
      <c r="A66" s="66"/>
      <c r="B66" s="30">
        <v>44410.0</v>
      </c>
      <c r="C66" s="31">
        <v>169.05275</v>
      </c>
      <c r="D66" s="36">
        <f t="shared" si="1"/>
        <v>0.0004064288427</v>
      </c>
      <c r="E66" s="36">
        <f t="shared" si="2"/>
        <v>0.0004063462728</v>
      </c>
      <c r="F66" s="36">
        <f t="shared" si="3"/>
        <v>0.000000002052152353</v>
      </c>
      <c r="G66" s="1"/>
      <c r="H66" s="1"/>
      <c r="I66" s="1"/>
      <c r="J66" s="1"/>
    </row>
    <row r="67">
      <c r="A67" s="66"/>
      <c r="B67" s="30">
        <v>44411.0</v>
      </c>
      <c r="C67" s="31">
        <v>171.133163</v>
      </c>
      <c r="D67" s="36">
        <f t="shared" si="1"/>
        <v>0.01230629493</v>
      </c>
      <c r="E67" s="36">
        <f t="shared" si="2"/>
        <v>0.01223118805</v>
      </c>
      <c r="F67" s="36">
        <f t="shared" si="3"/>
        <v>0.0001387575881</v>
      </c>
      <c r="G67" s="1"/>
      <c r="H67" s="1"/>
      <c r="I67" s="1"/>
      <c r="J67" s="1"/>
    </row>
    <row r="68">
      <c r="A68" s="66"/>
      <c r="B68" s="30">
        <v>44412.0</v>
      </c>
      <c r="C68" s="31">
        <v>170.122406</v>
      </c>
      <c r="D68" s="36">
        <f t="shared" si="1"/>
        <v>-0.005906260261</v>
      </c>
      <c r="E68" s="36">
        <f t="shared" si="2"/>
        <v>-0.0059237712</v>
      </c>
      <c r="F68" s="36">
        <f t="shared" si="3"/>
        <v>0.00004064595673</v>
      </c>
      <c r="G68" s="1"/>
      <c r="H68" s="1"/>
      <c r="I68" s="1"/>
      <c r="J68" s="1"/>
    </row>
    <row r="69">
      <c r="A69" s="66"/>
      <c r="B69" s="30">
        <v>44413.0</v>
      </c>
      <c r="C69" s="31">
        <v>170.446243</v>
      </c>
      <c r="D69" s="36">
        <f t="shared" si="1"/>
        <v>0.001903552904</v>
      </c>
      <c r="E69" s="36">
        <f t="shared" si="2"/>
        <v>0.001901743443</v>
      </c>
      <c r="F69" s="36">
        <f t="shared" si="3"/>
        <v>0.000002102779808</v>
      </c>
      <c r="G69" s="1"/>
      <c r="H69" s="1"/>
      <c r="I69" s="1"/>
      <c r="J69" s="1"/>
    </row>
    <row r="70">
      <c r="A70" s="66"/>
      <c r="B70" s="30">
        <v>44414.0</v>
      </c>
      <c r="C70" s="31">
        <v>169.877075</v>
      </c>
      <c r="D70" s="36">
        <f t="shared" si="1"/>
        <v>-0.003339281582</v>
      </c>
      <c r="E70" s="36">
        <f t="shared" si="2"/>
        <v>-0.003344869426</v>
      </c>
      <c r="F70" s="36">
        <f t="shared" si="3"/>
        <v>0.00001441353668</v>
      </c>
      <c r="G70" s="1"/>
      <c r="H70" s="1"/>
      <c r="I70" s="1"/>
      <c r="J70" s="1"/>
    </row>
    <row r="71">
      <c r="A71" s="66"/>
      <c r="B71" s="30">
        <v>44417.0</v>
      </c>
      <c r="C71" s="31">
        <v>170.465881</v>
      </c>
      <c r="D71" s="36">
        <f t="shared" si="1"/>
        <v>0.003466070981</v>
      </c>
      <c r="E71" s="36">
        <f t="shared" si="2"/>
        <v>0.003460078001</v>
      </c>
      <c r="F71" s="36">
        <f t="shared" si="3"/>
        <v>0.000009050657323</v>
      </c>
      <c r="G71" s="1"/>
      <c r="H71" s="1"/>
      <c r="I71" s="1"/>
      <c r="J71" s="1"/>
    </row>
    <row r="72">
      <c r="A72" s="66"/>
      <c r="B72" s="30">
        <v>44418.0</v>
      </c>
      <c r="C72" s="31">
        <v>170.52475</v>
      </c>
      <c r="D72" s="36">
        <f t="shared" si="1"/>
        <v>0.0003453418341</v>
      </c>
      <c r="E72" s="36">
        <f t="shared" si="2"/>
        <v>0.0003452822174</v>
      </c>
      <c r="F72" s="36">
        <f t="shared" si="3"/>
        <v>0.0000000113134587</v>
      </c>
      <c r="G72" s="1"/>
      <c r="H72" s="1"/>
      <c r="I72" s="1"/>
      <c r="J72" s="1"/>
    </row>
    <row r="73">
      <c r="A73" s="66"/>
      <c r="B73" s="30">
        <v>44419.0</v>
      </c>
      <c r="C73" s="31">
        <v>170.554199</v>
      </c>
      <c r="D73" s="36">
        <f t="shared" si="1"/>
        <v>0.0001726963388</v>
      </c>
      <c r="E73" s="36">
        <f t="shared" si="2"/>
        <v>0.0001726814285</v>
      </c>
      <c r="F73" s="36">
        <f t="shared" si="3"/>
        <v>0.00000007782176835</v>
      </c>
      <c r="G73" s="1"/>
      <c r="H73" s="1"/>
      <c r="I73" s="1"/>
      <c r="J73" s="1"/>
    </row>
    <row r="74">
      <c r="A74" s="66"/>
      <c r="B74" s="30">
        <v>44420.0</v>
      </c>
      <c r="C74" s="31">
        <v>171.92804</v>
      </c>
      <c r="D74" s="36">
        <f t="shared" si="1"/>
        <v>0.00805515788</v>
      </c>
      <c r="E74" s="36">
        <f t="shared" si="2"/>
        <v>0.008022888271</v>
      </c>
      <c r="F74" s="36">
        <f t="shared" si="3"/>
        <v>0.00005732369497</v>
      </c>
      <c r="G74" s="1"/>
      <c r="H74" s="1"/>
      <c r="I74" s="1"/>
      <c r="J74" s="1"/>
    </row>
    <row r="75">
      <c r="A75" s="66"/>
      <c r="B75" s="30">
        <v>44421.0</v>
      </c>
      <c r="C75" s="31">
        <v>172.958435</v>
      </c>
      <c r="D75" s="36">
        <f t="shared" si="1"/>
        <v>0.005993175982</v>
      </c>
      <c r="E75" s="36">
        <f t="shared" si="2"/>
        <v>0.005975288337</v>
      </c>
      <c r="F75" s="36">
        <f t="shared" si="3"/>
        <v>0.00003051061405</v>
      </c>
      <c r="G75" s="1"/>
      <c r="H75" s="1"/>
      <c r="I75" s="1"/>
      <c r="J75" s="1"/>
    </row>
    <row r="76">
      <c r="A76" s="66"/>
      <c r="B76" s="30">
        <v>44424.0</v>
      </c>
      <c r="C76" s="31">
        <v>174.518738</v>
      </c>
      <c r="D76" s="36">
        <f t="shared" si="1"/>
        <v>0.009021259935</v>
      </c>
      <c r="E76" s="36">
        <f t="shared" si="2"/>
        <v>0.008980811451</v>
      </c>
      <c r="F76" s="36">
        <f t="shared" si="3"/>
        <v>0.0000727466469</v>
      </c>
      <c r="G76" s="1"/>
      <c r="H76" s="1"/>
      <c r="I76" s="1"/>
      <c r="J76" s="1"/>
    </row>
    <row r="77">
      <c r="A77" s="66"/>
      <c r="B77" s="30">
        <v>44425.0</v>
      </c>
      <c r="C77" s="31">
        <v>176.118301</v>
      </c>
      <c r="D77" s="36">
        <f t="shared" si="1"/>
        <v>0.009165565935</v>
      </c>
      <c r="E77" s="36">
        <f t="shared" si="2"/>
        <v>0.009123817043</v>
      </c>
      <c r="F77" s="36">
        <f t="shared" si="3"/>
        <v>0.00007520653393</v>
      </c>
      <c r="G77" s="1"/>
      <c r="H77" s="1"/>
      <c r="I77" s="1"/>
      <c r="J77" s="1"/>
    </row>
    <row r="78">
      <c r="A78" s="66"/>
      <c r="B78" s="30">
        <v>44426.0</v>
      </c>
      <c r="C78" s="31">
        <v>173.88089</v>
      </c>
      <c r="D78" s="36">
        <f t="shared" si="1"/>
        <v>-0.0127040233</v>
      </c>
      <c r="E78" s="36">
        <f t="shared" si="2"/>
        <v>-0.01278540943</v>
      </c>
      <c r="F78" s="36">
        <f t="shared" si="3"/>
        <v>0.0001752196619</v>
      </c>
      <c r="G78" s="1"/>
      <c r="H78" s="1"/>
      <c r="I78" s="1"/>
      <c r="J78" s="1"/>
    </row>
    <row r="79">
      <c r="A79" s="66"/>
      <c r="B79" s="30">
        <v>44427.0</v>
      </c>
      <c r="C79" s="31">
        <v>175.235123</v>
      </c>
      <c r="D79" s="36">
        <f t="shared" si="1"/>
        <v>0.007788279667</v>
      </c>
      <c r="E79" s="36">
        <f t="shared" si="2"/>
        <v>0.007758107574</v>
      </c>
      <c r="F79" s="36">
        <f t="shared" si="3"/>
        <v>0.00005338436669</v>
      </c>
      <c r="G79" s="1"/>
      <c r="H79" s="1"/>
      <c r="I79" s="1"/>
      <c r="J79" s="1"/>
    </row>
    <row r="80">
      <c r="A80" s="66"/>
      <c r="B80" s="30">
        <v>44428.0</v>
      </c>
      <c r="C80" s="31">
        <v>176.088852</v>
      </c>
      <c r="D80" s="36">
        <f t="shared" si="1"/>
        <v>0.004871905731</v>
      </c>
      <c r="E80" s="36">
        <f t="shared" si="2"/>
        <v>0.004860076404</v>
      </c>
      <c r="F80" s="36">
        <f t="shared" si="3"/>
        <v>0.00001943425015</v>
      </c>
      <c r="G80" s="1"/>
      <c r="H80" s="1"/>
      <c r="I80" s="1"/>
      <c r="J80" s="1"/>
    </row>
    <row r="81">
      <c r="A81" s="66"/>
      <c r="B81" s="30">
        <v>44431.0</v>
      </c>
      <c r="C81" s="31">
        <v>175.328735</v>
      </c>
      <c r="D81" s="36">
        <f t="shared" si="1"/>
        <v>-0.004316667361</v>
      </c>
      <c r="E81" s="36">
        <f t="shared" si="2"/>
        <v>-0.004326011068</v>
      </c>
      <c r="F81" s="36">
        <f t="shared" si="3"/>
        <v>0.00002282601624</v>
      </c>
      <c r="G81" s="1"/>
      <c r="H81" s="1"/>
      <c r="I81" s="1"/>
      <c r="J81" s="1"/>
    </row>
    <row r="82">
      <c r="A82" s="66"/>
      <c r="B82" s="30">
        <v>44432.0</v>
      </c>
      <c r="C82" s="31">
        <v>173.137253</v>
      </c>
      <c r="D82" s="36">
        <f t="shared" si="1"/>
        <v>-0.01249927458</v>
      </c>
      <c r="E82" s="36">
        <f t="shared" si="2"/>
        <v>-0.0125780476</v>
      </c>
      <c r="F82" s="36">
        <f t="shared" si="3"/>
        <v>0.0001697729404</v>
      </c>
      <c r="G82" s="1"/>
      <c r="H82" s="1"/>
      <c r="I82" s="1"/>
      <c r="J82" s="1"/>
    </row>
    <row r="83">
      <c r="A83" s="66"/>
      <c r="B83" s="30">
        <v>44433.0</v>
      </c>
      <c r="C83" s="31">
        <v>171.992157</v>
      </c>
      <c r="D83" s="36">
        <f t="shared" si="1"/>
        <v>-0.006613804829</v>
      </c>
      <c r="E83" s="36">
        <f t="shared" si="2"/>
        <v>-0.006635772952</v>
      </c>
      <c r="F83" s="36">
        <f t="shared" si="3"/>
        <v>0.00005023152102</v>
      </c>
      <c r="G83" s="1"/>
      <c r="H83" s="1"/>
      <c r="I83" s="1"/>
      <c r="J83" s="1"/>
    </row>
    <row r="84">
      <c r="A84" s="66"/>
      <c r="B84" s="30">
        <v>44434.0</v>
      </c>
      <c r="C84" s="31">
        <v>171.074112</v>
      </c>
      <c r="D84" s="36">
        <f t="shared" si="1"/>
        <v>-0.005337714324</v>
      </c>
      <c r="E84" s="36">
        <f t="shared" si="2"/>
        <v>-0.005352010817</v>
      </c>
      <c r="F84" s="36">
        <f t="shared" si="3"/>
        <v>0.00003368244361</v>
      </c>
      <c r="G84" s="1"/>
      <c r="H84" s="1"/>
      <c r="I84" s="1"/>
      <c r="J84" s="1"/>
    </row>
    <row r="85">
      <c r="A85" s="66"/>
      <c r="B85" s="30">
        <v>44435.0</v>
      </c>
      <c r="C85" s="31">
        <v>170.708847</v>
      </c>
      <c r="D85" s="36">
        <f t="shared" si="1"/>
        <v>-0.00213512726</v>
      </c>
      <c r="E85" s="36">
        <f t="shared" si="2"/>
        <v>-0.002137409894</v>
      </c>
      <c r="F85" s="36">
        <f t="shared" si="3"/>
        <v>0.000006703215398</v>
      </c>
      <c r="G85" s="1"/>
      <c r="H85" s="1"/>
      <c r="I85" s="1"/>
      <c r="J85" s="1"/>
    </row>
    <row r="86">
      <c r="A86" s="66"/>
      <c r="B86" s="30">
        <v>44438.0</v>
      </c>
      <c r="C86" s="31">
        <v>171.429474</v>
      </c>
      <c r="D86" s="36">
        <f t="shared" si="1"/>
        <v>0.004221380512</v>
      </c>
      <c r="E86" s="36">
        <f t="shared" si="2"/>
        <v>0.004212495482</v>
      </c>
      <c r="F86" s="36">
        <f t="shared" si="3"/>
        <v>0.00001414398159</v>
      </c>
      <c r="G86" s="1"/>
      <c r="H86" s="1"/>
      <c r="I86" s="1"/>
      <c r="J86" s="1"/>
    </row>
    <row r="87">
      <c r="A87" s="66"/>
      <c r="B87" s="30">
        <v>44439.0</v>
      </c>
      <c r="C87" s="31">
        <v>170.906296</v>
      </c>
      <c r="D87" s="36">
        <f t="shared" si="1"/>
        <v>-0.003051855599</v>
      </c>
      <c r="E87" s="36">
        <f t="shared" si="2"/>
        <v>-0.003056522006</v>
      </c>
      <c r="F87" s="36">
        <f t="shared" si="3"/>
        <v>0.0000123072495</v>
      </c>
      <c r="G87" s="1"/>
      <c r="H87" s="1"/>
      <c r="I87" s="1"/>
      <c r="J87" s="1"/>
    </row>
    <row r="88">
      <c r="A88" s="66"/>
      <c r="B88" s="30">
        <v>44440.0</v>
      </c>
      <c r="C88" s="31">
        <v>171.508453</v>
      </c>
      <c r="D88" s="36">
        <f t="shared" si="1"/>
        <v>0.00352331666</v>
      </c>
      <c r="E88" s="36">
        <f t="shared" si="2"/>
        <v>0.003517124321</v>
      </c>
      <c r="F88" s="36">
        <f t="shared" si="3"/>
        <v>0.000009397151442</v>
      </c>
      <c r="G88" s="1"/>
      <c r="H88" s="1"/>
      <c r="I88" s="1"/>
      <c r="J88" s="1"/>
    </row>
    <row r="89">
      <c r="A89" s="66"/>
      <c r="B89" s="30">
        <v>44441.0</v>
      </c>
      <c r="C89" s="31">
        <v>172.683167</v>
      </c>
      <c r="D89" s="36">
        <f t="shared" si="1"/>
        <v>0.006849306722</v>
      </c>
      <c r="E89" s="36">
        <f t="shared" si="2"/>
        <v>0.006825956781</v>
      </c>
      <c r="F89" s="36">
        <f t="shared" si="3"/>
        <v>0.00004063182568</v>
      </c>
      <c r="G89" s="1"/>
      <c r="H89" s="1"/>
      <c r="I89" s="1"/>
      <c r="J89" s="1"/>
    </row>
    <row r="90">
      <c r="A90" s="66"/>
      <c r="B90" s="30">
        <v>44442.0</v>
      </c>
      <c r="C90" s="31">
        <v>172.791748</v>
      </c>
      <c r="D90" s="36">
        <f t="shared" si="1"/>
        <v>0.0006287874023</v>
      </c>
      <c r="E90" s="36">
        <f t="shared" si="2"/>
        <v>0.0006285897983</v>
      </c>
      <c r="F90" s="36">
        <f t="shared" si="3"/>
        <v>0.00000003130876766</v>
      </c>
      <c r="G90" s="1"/>
      <c r="H90" s="1"/>
      <c r="I90" s="1"/>
      <c r="J90" s="1"/>
    </row>
    <row r="91">
      <c r="A91" s="66"/>
      <c r="B91" s="30">
        <v>44446.0</v>
      </c>
      <c r="C91" s="31">
        <v>170.106705</v>
      </c>
      <c r="D91" s="36">
        <f t="shared" si="1"/>
        <v>-0.01553918536</v>
      </c>
      <c r="E91" s="36">
        <f t="shared" si="2"/>
        <v>-0.01566118399</v>
      </c>
      <c r="F91" s="36">
        <f t="shared" si="3"/>
        <v>0.0002596233211</v>
      </c>
      <c r="G91" s="1"/>
      <c r="H91" s="1"/>
      <c r="I91" s="1"/>
      <c r="J91" s="1"/>
    </row>
    <row r="92">
      <c r="A92" s="66"/>
      <c r="B92" s="30">
        <v>44447.0</v>
      </c>
      <c r="C92" s="31">
        <v>169.692078</v>
      </c>
      <c r="D92" s="36">
        <f t="shared" si="1"/>
        <v>-0.002437452421</v>
      </c>
      <c r="E92" s="36">
        <f t="shared" si="2"/>
        <v>-0.002440427845</v>
      </c>
      <c r="F92" s="36">
        <f t="shared" si="3"/>
        <v>0.000008364096681</v>
      </c>
      <c r="G92" s="1"/>
      <c r="H92" s="1"/>
      <c r="I92" s="1"/>
      <c r="J92" s="1"/>
    </row>
    <row r="93">
      <c r="A93" s="66"/>
      <c r="B93" s="30">
        <v>44448.0</v>
      </c>
      <c r="C93" s="31">
        <v>165.911285</v>
      </c>
      <c r="D93" s="36">
        <f t="shared" si="1"/>
        <v>-0.02228031529</v>
      </c>
      <c r="E93" s="36">
        <f t="shared" si="2"/>
        <v>-0.02253227098</v>
      </c>
      <c r="F93" s="36">
        <f t="shared" si="3"/>
        <v>0.000528260484</v>
      </c>
      <c r="G93" s="1"/>
      <c r="H93" s="1"/>
      <c r="I93" s="1"/>
      <c r="J93" s="1"/>
    </row>
    <row r="94">
      <c r="A94" s="66"/>
      <c r="B94" s="30">
        <v>44449.0</v>
      </c>
      <c r="C94" s="31">
        <v>164.825409</v>
      </c>
      <c r="D94" s="36">
        <f t="shared" si="1"/>
        <v>-0.006544919473</v>
      </c>
      <c r="E94" s="36">
        <f t="shared" si="2"/>
        <v>-0.006566431372</v>
      </c>
      <c r="F94" s="36">
        <f t="shared" si="3"/>
        <v>0.00004925342349</v>
      </c>
      <c r="G94" s="1"/>
      <c r="H94" s="1"/>
      <c r="I94" s="1"/>
      <c r="J94" s="1"/>
    </row>
    <row r="95">
      <c r="A95" s="66"/>
      <c r="B95" s="30">
        <v>44452.0</v>
      </c>
      <c r="C95" s="31">
        <v>163.670441</v>
      </c>
      <c r="D95" s="36">
        <f t="shared" si="1"/>
        <v>-0.007007220592</v>
      </c>
      <c r="E95" s="36">
        <f t="shared" si="2"/>
        <v>-0.007031886456</v>
      </c>
      <c r="F95" s="36">
        <f t="shared" si="3"/>
        <v>0.0000560032724</v>
      </c>
      <c r="G95" s="1"/>
      <c r="H95" s="1"/>
      <c r="I95" s="1"/>
      <c r="J95" s="1"/>
    </row>
    <row r="96">
      <c r="A96" s="66"/>
      <c r="B96" s="30">
        <v>44453.0</v>
      </c>
      <c r="C96" s="31">
        <v>162.683289</v>
      </c>
      <c r="D96" s="36">
        <f t="shared" si="1"/>
        <v>-0.006031339526</v>
      </c>
      <c r="E96" s="36">
        <f t="shared" si="2"/>
        <v>-0.006049601521</v>
      </c>
      <c r="F96" s="36">
        <f t="shared" si="3"/>
        <v>0.00004226623182</v>
      </c>
      <c r="G96" s="1"/>
      <c r="H96" s="1"/>
      <c r="I96" s="1"/>
      <c r="J96" s="1"/>
    </row>
    <row r="97">
      <c r="A97" s="66"/>
      <c r="B97" s="30">
        <v>44454.0</v>
      </c>
      <c r="C97" s="31">
        <v>163.295319</v>
      </c>
      <c r="D97" s="36">
        <f t="shared" si="1"/>
        <v>0.003762095073</v>
      </c>
      <c r="E97" s="36">
        <f t="shared" si="2"/>
        <v>0.003755036092</v>
      </c>
      <c r="F97" s="36">
        <f t="shared" si="3"/>
        <v>0.00001091237975</v>
      </c>
      <c r="G97" s="1"/>
      <c r="H97" s="1"/>
      <c r="I97" s="1"/>
      <c r="J97" s="1"/>
    </row>
    <row r="98">
      <c r="A98" s="66"/>
      <c r="B98" s="30">
        <v>44455.0</v>
      </c>
      <c r="C98" s="31">
        <v>163.097885</v>
      </c>
      <c r="D98" s="36">
        <f t="shared" si="1"/>
        <v>-0.00120906099</v>
      </c>
      <c r="E98" s="36">
        <f t="shared" si="2"/>
        <v>-0.001209792494</v>
      </c>
      <c r="F98" s="36">
        <f t="shared" si="3"/>
        <v>0.000002760381062</v>
      </c>
      <c r="G98" s="1"/>
      <c r="H98" s="1"/>
      <c r="I98" s="1"/>
      <c r="J98" s="1"/>
    </row>
    <row r="99">
      <c r="A99" s="66"/>
      <c r="B99" s="30">
        <v>44456.0</v>
      </c>
      <c r="C99" s="31">
        <v>162.633926</v>
      </c>
      <c r="D99" s="36">
        <f t="shared" si="1"/>
        <v>-0.00284466595</v>
      </c>
      <c r="E99" s="36">
        <f t="shared" si="2"/>
        <v>-0.002848719702</v>
      </c>
      <c r="F99" s="36">
        <f t="shared" si="3"/>
        <v>0.00001089242011</v>
      </c>
      <c r="G99" s="1"/>
      <c r="H99" s="1"/>
      <c r="I99" s="1"/>
      <c r="J99" s="1"/>
    </row>
    <row r="100">
      <c r="A100" s="66"/>
      <c r="B100" s="30">
        <v>44459.0</v>
      </c>
      <c r="C100" s="31">
        <v>161.705994</v>
      </c>
      <c r="D100" s="36">
        <f t="shared" si="1"/>
        <v>-0.005705648402</v>
      </c>
      <c r="E100" s="36">
        <f t="shared" si="2"/>
        <v>-0.005721987795</v>
      </c>
      <c r="F100" s="36">
        <f t="shared" si="3"/>
        <v>0.0000381137661</v>
      </c>
      <c r="G100" s="1"/>
      <c r="H100" s="1"/>
      <c r="I100" s="1"/>
      <c r="J100" s="1"/>
    </row>
    <row r="101">
      <c r="A101" s="66"/>
      <c r="B101" s="30">
        <v>44460.0</v>
      </c>
      <c r="C101" s="31">
        <v>162.416748</v>
      </c>
      <c r="D101" s="36">
        <f t="shared" si="1"/>
        <v>0.004395347275</v>
      </c>
      <c r="E101" s="36">
        <f t="shared" si="2"/>
        <v>0.004385715947</v>
      </c>
      <c r="F101" s="36">
        <f t="shared" si="3"/>
        <v>0.00001547689879</v>
      </c>
      <c r="G101" s="1"/>
      <c r="H101" s="1"/>
      <c r="I101" s="1"/>
      <c r="J101" s="1"/>
    </row>
    <row r="102">
      <c r="A102" s="66"/>
      <c r="B102" s="30">
        <v>44461.0</v>
      </c>
      <c r="C102" s="31">
        <v>161.824448</v>
      </c>
      <c r="D102" s="36">
        <f t="shared" si="1"/>
        <v>-0.003646791401</v>
      </c>
      <c r="E102" s="36">
        <f t="shared" si="2"/>
        <v>-0.003653457156</v>
      </c>
      <c r="F102" s="36">
        <f t="shared" si="3"/>
        <v>0.00001685187981</v>
      </c>
      <c r="G102" s="1"/>
      <c r="H102" s="1"/>
      <c r="I102" s="1"/>
      <c r="J102" s="1"/>
    </row>
    <row r="103">
      <c r="A103" s="66"/>
      <c r="B103" s="30">
        <v>44462.0</v>
      </c>
      <c r="C103" s="31">
        <v>162.742508</v>
      </c>
      <c r="D103" s="36">
        <f t="shared" si="1"/>
        <v>0.005673184808</v>
      </c>
      <c r="E103" s="36">
        <f t="shared" si="2"/>
        <v>0.005657152901</v>
      </c>
      <c r="F103" s="36">
        <f t="shared" si="3"/>
        <v>0.00002709729209</v>
      </c>
      <c r="G103" s="1"/>
      <c r="H103" s="1"/>
      <c r="I103" s="1"/>
      <c r="J103" s="1"/>
    </row>
    <row r="104">
      <c r="A104" s="66"/>
      <c r="B104" s="30">
        <v>44463.0</v>
      </c>
      <c r="C104" s="31">
        <v>162.248932</v>
      </c>
      <c r="D104" s="36">
        <f t="shared" si="1"/>
        <v>-0.003032864653</v>
      </c>
      <c r="E104" s="36">
        <f t="shared" si="2"/>
        <v>-0.003037473107</v>
      </c>
      <c r="F104" s="36">
        <f t="shared" si="3"/>
        <v>0.00001217395885</v>
      </c>
      <c r="G104" s="1"/>
      <c r="H104" s="1"/>
      <c r="I104" s="1"/>
      <c r="J104" s="1"/>
    </row>
    <row r="105">
      <c r="A105" s="66"/>
      <c r="B105" s="30">
        <v>44466.0</v>
      </c>
      <c r="C105" s="31">
        <v>161.074203</v>
      </c>
      <c r="D105" s="36">
        <f t="shared" si="1"/>
        <v>-0.007240288029</v>
      </c>
      <c r="E105" s="36">
        <f t="shared" si="2"/>
        <v>-0.007266626121</v>
      </c>
      <c r="F105" s="36">
        <f t="shared" si="3"/>
        <v>0.00005957173937</v>
      </c>
      <c r="G105" s="1"/>
      <c r="H105" s="1"/>
      <c r="I105" s="1"/>
      <c r="J105" s="1"/>
    </row>
    <row r="106">
      <c r="A106" s="66"/>
      <c r="B106" s="30">
        <v>44467.0</v>
      </c>
      <c r="C106" s="31">
        <v>160.718842</v>
      </c>
      <c r="D106" s="36">
        <f t="shared" si="1"/>
        <v>-0.002206194371</v>
      </c>
      <c r="E106" s="36">
        <f t="shared" si="2"/>
        <v>-0.002208631603</v>
      </c>
      <c r="F106" s="36">
        <f t="shared" si="3"/>
        <v>0.00000707708204</v>
      </c>
      <c r="G106" s="1"/>
      <c r="H106" s="1"/>
      <c r="I106" s="1"/>
      <c r="J106" s="1"/>
    </row>
    <row r="107">
      <c r="A107" s="66"/>
      <c r="B107" s="30">
        <v>44468.0</v>
      </c>
      <c r="C107" s="31">
        <v>161.9133</v>
      </c>
      <c r="D107" s="36">
        <f t="shared" si="1"/>
        <v>0.007431972413</v>
      </c>
      <c r="E107" s="36">
        <f t="shared" si="2"/>
        <v>0.007404491381</v>
      </c>
      <c r="F107" s="36">
        <f t="shared" si="3"/>
        <v>0.00004834204553</v>
      </c>
      <c r="G107" s="1"/>
      <c r="H107" s="1"/>
      <c r="I107" s="1"/>
      <c r="J107" s="1"/>
    </row>
    <row r="108">
      <c r="A108" s="66"/>
      <c r="B108" s="30">
        <v>44469.0</v>
      </c>
      <c r="C108" s="31">
        <v>159.425659</v>
      </c>
      <c r="D108" s="36">
        <f t="shared" si="1"/>
        <v>-0.01536403124</v>
      </c>
      <c r="E108" s="36">
        <f t="shared" si="2"/>
        <v>-0.01548328099</v>
      </c>
      <c r="F108" s="36">
        <f t="shared" si="3"/>
        <v>0.0002539219287</v>
      </c>
      <c r="G108" s="1"/>
      <c r="H108" s="1"/>
      <c r="I108" s="1"/>
      <c r="J108" s="1"/>
    </row>
    <row r="109">
      <c r="A109" s="66"/>
      <c r="B109" s="30">
        <v>44470.0</v>
      </c>
      <c r="C109" s="31">
        <v>158.40889</v>
      </c>
      <c r="D109" s="36">
        <f t="shared" si="1"/>
        <v>-0.006377699841</v>
      </c>
      <c r="E109" s="36">
        <f t="shared" si="2"/>
        <v>-0.006398124255</v>
      </c>
      <c r="F109" s="36">
        <f t="shared" si="3"/>
        <v>0.00004691936571</v>
      </c>
      <c r="G109" s="1"/>
      <c r="H109" s="1"/>
      <c r="I109" s="1"/>
      <c r="J109" s="1"/>
    </row>
    <row r="110">
      <c r="A110" s="66"/>
      <c r="B110" s="30">
        <v>44473.0</v>
      </c>
      <c r="C110" s="31">
        <v>157.174942</v>
      </c>
      <c r="D110" s="36">
        <f t="shared" si="1"/>
        <v>-0.007789638574</v>
      </c>
      <c r="E110" s="36">
        <f t="shared" si="2"/>
        <v>-0.007820136289</v>
      </c>
      <c r="F110" s="36">
        <f t="shared" si="3"/>
        <v>0.00006842239814</v>
      </c>
      <c r="G110" s="1"/>
      <c r="H110" s="1"/>
      <c r="I110" s="1"/>
      <c r="J110" s="1"/>
    </row>
    <row r="111">
      <c r="A111" s="66"/>
      <c r="B111" s="30">
        <v>44474.0</v>
      </c>
      <c r="C111" s="31">
        <v>157.530334</v>
      </c>
      <c r="D111" s="36">
        <f t="shared" si="1"/>
        <v>0.002261123787</v>
      </c>
      <c r="E111" s="36">
        <f t="shared" si="2"/>
        <v>0.002258571293</v>
      </c>
      <c r="F111" s="36">
        <f t="shared" si="3"/>
        <v>0.000003264975542</v>
      </c>
      <c r="G111" s="1"/>
      <c r="H111" s="1"/>
      <c r="I111" s="1"/>
      <c r="J111" s="1"/>
    </row>
    <row r="112">
      <c r="A112" s="66"/>
      <c r="B112" s="30">
        <v>44475.0</v>
      </c>
      <c r="C112" s="31">
        <v>157.856094</v>
      </c>
      <c r="D112" s="36">
        <f t="shared" si="1"/>
        <v>0.002067919186</v>
      </c>
      <c r="E112" s="36">
        <f t="shared" si="2"/>
        <v>0.002065783984</v>
      </c>
      <c r="F112" s="36">
        <f t="shared" si="3"/>
        <v>0.000002605438328</v>
      </c>
      <c r="G112" s="1"/>
      <c r="H112" s="1"/>
      <c r="I112" s="1"/>
      <c r="J112" s="1"/>
    </row>
    <row r="113">
      <c r="A113" s="66"/>
      <c r="B113" s="30">
        <v>44476.0</v>
      </c>
      <c r="C113" s="31">
        <v>159.267715</v>
      </c>
      <c r="D113" s="36">
        <f t="shared" si="1"/>
        <v>0.008942454892</v>
      </c>
      <c r="E113" s="36">
        <f t="shared" si="2"/>
        <v>0.008902707923</v>
      </c>
      <c r="F113" s="36">
        <f t="shared" si="3"/>
        <v>0.00007142043139</v>
      </c>
      <c r="G113" s="1"/>
      <c r="H113" s="1"/>
      <c r="I113" s="1"/>
      <c r="J113" s="1"/>
    </row>
    <row r="114">
      <c r="A114" s="66"/>
      <c r="B114" s="30">
        <v>44477.0</v>
      </c>
      <c r="C114" s="31">
        <v>158.862991</v>
      </c>
      <c r="D114" s="36">
        <f t="shared" si="1"/>
        <v>-0.002541155312</v>
      </c>
      <c r="E114" s="36">
        <f t="shared" si="2"/>
        <v>-0.002544389527</v>
      </c>
      <c r="F114" s="36">
        <f t="shared" si="3"/>
        <v>0.00000897623464</v>
      </c>
      <c r="G114" s="1"/>
      <c r="H114" s="1"/>
      <c r="I114" s="1"/>
      <c r="J114" s="1"/>
    </row>
    <row r="115">
      <c r="A115" s="66"/>
      <c r="B115" s="30">
        <v>44480.0</v>
      </c>
      <c r="C115" s="31">
        <v>158.191727</v>
      </c>
      <c r="D115" s="36">
        <f t="shared" si="1"/>
        <v>-0.00422542718</v>
      </c>
      <c r="E115" s="36">
        <f t="shared" si="2"/>
        <v>-0.004234379524</v>
      </c>
      <c r="F115" s="36">
        <f t="shared" si="3"/>
        <v>0.00002195884422</v>
      </c>
      <c r="G115" s="1"/>
      <c r="H115" s="1"/>
      <c r="I115" s="1"/>
      <c r="J115" s="1"/>
    </row>
    <row r="116">
      <c r="A116" s="66"/>
      <c r="B116" s="30">
        <v>44481.0</v>
      </c>
      <c r="C116" s="31">
        <v>155.664597</v>
      </c>
      <c r="D116" s="36">
        <f t="shared" si="1"/>
        <v>-0.01597510848</v>
      </c>
      <c r="E116" s="36">
        <f t="shared" si="2"/>
        <v>-0.01610408599</v>
      </c>
      <c r="F116" s="36">
        <f t="shared" si="3"/>
        <v>0.0002740922936</v>
      </c>
      <c r="G116" s="1"/>
      <c r="H116" s="1"/>
      <c r="I116" s="1"/>
      <c r="J116" s="1"/>
    </row>
    <row r="117">
      <c r="A117" s="66"/>
      <c r="B117" s="30">
        <v>44482.0</v>
      </c>
      <c r="C117" s="31">
        <v>157.155212</v>
      </c>
      <c r="D117" s="36">
        <f t="shared" si="1"/>
        <v>0.00957581254</v>
      </c>
      <c r="E117" s="36">
        <f t="shared" si="2"/>
        <v>0.00953025505</v>
      </c>
      <c r="F117" s="36">
        <f t="shared" si="3"/>
        <v>0.00008242112483</v>
      </c>
      <c r="G117" s="1"/>
      <c r="H117" s="1"/>
      <c r="I117" s="1"/>
      <c r="J117" s="1"/>
    </row>
    <row r="118">
      <c r="A118" s="66"/>
      <c r="B118" s="30">
        <v>44483.0</v>
      </c>
      <c r="C118" s="31">
        <v>158.053513</v>
      </c>
      <c r="D118" s="36">
        <f t="shared" si="1"/>
        <v>0.005716011506</v>
      </c>
      <c r="E118" s="36">
        <f t="shared" si="2"/>
        <v>0.005699737099</v>
      </c>
      <c r="F118" s="36">
        <f t="shared" si="3"/>
        <v>0.0000275424501</v>
      </c>
      <c r="G118" s="1"/>
      <c r="H118" s="1"/>
      <c r="I118" s="1"/>
      <c r="J118" s="1"/>
    </row>
    <row r="119">
      <c r="A119" s="66"/>
      <c r="B119" s="30">
        <v>44484.0</v>
      </c>
      <c r="C119" s="31">
        <v>159.228241</v>
      </c>
      <c r="D119" s="36">
        <f t="shared" si="1"/>
        <v>0.007432470039</v>
      </c>
      <c r="E119" s="36">
        <f t="shared" si="2"/>
        <v>0.007404985336</v>
      </c>
      <c r="F119" s="36">
        <f t="shared" si="3"/>
        <v>0.00004834891456</v>
      </c>
      <c r="G119" s="1"/>
      <c r="H119" s="1"/>
      <c r="I119" s="1"/>
      <c r="J119" s="1"/>
    </row>
    <row r="120">
      <c r="A120" s="66"/>
      <c r="B120" s="30">
        <v>44487.0</v>
      </c>
      <c r="C120" s="31">
        <v>158.063385</v>
      </c>
      <c r="D120" s="36">
        <f t="shared" si="1"/>
        <v>-0.007315636929</v>
      </c>
      <c r="E120" s="36">
        <f t="shared" si="2"/>
        <v>-0.007342527429</v>
      </c>
      <c r="F120" s="36">
        <f t="shared" si="3"/>
        <v>0.00006074915442</v>
      </c>
      <c r="G120" s="1"/>
      <c r="H120" s="1"/>
      <c r="I120" s="1"/>
      <c r="J120" s="1"/>
    </row>
    <row r="121">
      <c r="A121" s="66"/>
      <c r="B121" s="30">
        <v>44488.0</v>
      </c>
      <c r="C121" s="31">
        <v>161.765228</v>
      </c>
      <c r="D121" s="36">
        <f t="shared" si="1"/>
        <v>0.02341999066</v>
      </c>
      <c r="E121" s="36">
        <f t="shared" si="2"/>
        <v>0.02314995077</v>
      </c>
      <c r="F121" s="36">
        <f t="shared" si="3"/>
        <v>0.0005152129958</v>
      </c>
      <c r="G121" s="1"/>
      <c r="H121" s="1"/>
      <c r="I121" s="1"/>
      <c r="J121" s="1"/>
    </row>
    <row r="122">
      <c r="A122" s="66"/>
      <c r="B122" s="30">
        <v>44489.0</v>
      </c>
      <c r="C122" s="31">
        <v>161.676376</v>
      </c>
      <c r="D122" s="36">
        <f t="shared" si="1"/>
        <v>-0.0005492651363</v>
      </c>
      <c r="E122" s="36">
        <f t="shared" si="2"/>
        <v>-0.0005494160376</v>
      </c>
      <c r="F122" s="36">
        <f t="shared" si="3"/>
        <v>0.000001002127127</v>
      </c>
      <c r="G122" s="1"/>
      <c r="H122" s="1"/>
      <c r="I122" s="1"/>
      <c r="J122" s="1"/>
    </row>
    <row r="123">
      <c r="A123" s="66"/>
      <c r="B123" s="30">
        <v>44490.0</v>
      </c>
      <c r="C123" s="31">
        <v>161.301254</v>
      </c>
      <c r="D123" s="36">
        <f t="shared" si="1"/>
        <v>-0.002320202922</v>
      </c>
      <c r="E123" s="36">
        <f t="shared" si="2"/>
        <v>-0.002322898763</v>
      </c>
      <c r="F123" s="36">
        <f t="shared" si="3"/>
        <v>0.000007698103977</v>
      </c>
      <c r="G123" s="1"/>
      <c r="H123" s="1"/>
      <c r="I123" s="1"/>
      <c r="J123" s="1"/>
    </row>
    <row r="124">
      <c r="A124" s="66"/>
      <c r="B124" s="30">
        <v>44491.0</v>
      </c>
      <c r="C124" s="31">
        <v>161.617142</v>
      </c>
      <c r="D124" s="36">
        <f t="shared" si="1"/>
        <v>0.001958372872</v>
      </c>
      <c r="E124" s="36">
        <f t="shared" si="2"/>
        <v>0.001956457759</v>
      </c>
      <c r="F124" s="36">
        <f t="shared" si="3"/>
        <v>0.000002264455539</v>
      </c>
      <c r="G124" s="1"/>
      <c r="H124" s="1"/>
      <c r="I124" s="1"/>
      <c r="J124" s="1"/>
    </row>
    <row r="125">
      <c r="A125" s="66"/>
      <c r="B125" s="30">
        <v>44494.0</v>
      </c>
      <c r="C125" s="31">
        <v>161.972534</v>
      </c>
      <c r="D125" s="36">
        <f t="shared" si="1"/>
        <v>0.002198974661</v>
      </c>
      <c r="E125" s="36">
        <f t="shared" si="2"/>
        <v>0.002196560455</v>
      </c>
      <c r="F125" s="36">
        <f t="shared" si="3"/>
        <v>0.0000030447231</v>
      </c>
      <c r="G125" s="1"/>
      <c r="H125" s="1"/>
      <c r="I125" s="1"/>
      <c r="J125" s="1"/>
    </row>
    <row r="126">
      <c r="A126" s="66"/>
      <c r="B126" s="30">
        <v>44495.0</v>
      </c>
      <c r="C126" s="31">
        <v>163.621078</v>
      </c>
      <c r="D126" s="36">
        <f t="shared" si="1"/>
        <v>0.01017792313</v>
      </c>
      <c r="E126" s="36">
        <f t="shared" si="2"/>
        <v>0.01012647685</v>
      </c>
      <c r="F126" s="36">
        <f t="shared" si="3"/>
        <v>0.00009360233342</v>
      </c>
      <c r="G126" s="1"/>
      <c r="H126" s="1"/>
      <c r="I126" s="1"/>
      <c r="J126" s="1"/>
    </row>
    <row r="127">
      <c r="A127" s="66"/>
      <c r="B127" s="30">
        <v>44496.0</v>
      </c>
      <c r="C127" s="31">
        <v>161.636902</v>
      </c>
      <c r="D127" s="36">
        <f t="shared" si="1"/>
        <v>-0.01212665278</v>
      </c>
      <c r="E127" s="36">
        <f t="shared" si="2"/>
        <v>-0.01220078052</v>
      </c>
      <c r="F127" s="36">
        <f t="shared" si="3"/>
        <v>0.0001600839212</v>
      </c>
      <c r="G127" s="1"/>
      <c r="H127" s="1"/>
      <c r="I127" s="1"/>
      <c r="J127" s="1"/>
    </row>
    <row r="128">
      <c r="A128" s="66"/>
      <c r="B128" s="30">
        <v>44497.0</v>
      </c>
      <c r="C128" s="31">
        <v>160.758331</v>
      </c>
      <c r="D128" s="36">
        <f t="shared" si="1"/>
        <v>-0.005435460524</v>
      </c>
      <c r="E128" s="36">
        <f t="shared" si="2"/>
        <v>-0.005450286387</v>
      </c>
      <c r="F128" s="36">
        <f t="shared" si="3"/>
        <v>0.00003483281725</v>
      </c>
      <c r="G128" s="1"/>
      <c r="H128" s="1"/>
      <c r="I128" s="1"/>
      <c r="J128" s="1"/>
    </row>
    <row r="129">
      <c r="A129" s="66"/>
      <c r="B129" s="30">
        <v>44498.0</v>
      </c>
      <c r="C129" s="31">
        <v>160.787949</v>
      </c>
      <c r="D129" s="36">
        <f t="shared" si="1"/>
        <v>0.0001842392852</v>
      </c>
      <c r="E129" s="36">
        <f t="shared" si="2"/>
        <v>0.0001842223153</v>
      </c>
      <c r="F129" s="36">
        <f t="shared" si="3"/>
        <v>0.00000007151594118</v>
      </c>
      <c r="G129" s="1"/>
      <c r="H129" s="1"/>
      <c r="I129" s="1"/>
      <c r="J129" s="1"/>
    </row>
    <row r="130">
      <c r="A130" s="66"/>
      <c r="B130" s="30">
        <v>44501.0</v>
      </c>
      <c r="C130" s="31">
        <v>160.926147</v>
      </c>
      <c r="D130" s="36">
        <f t="shared" si="1"/>
        <v>0.0008595047133</v>
      </c>
      <c r="E130" s="36">
        <f t="shared" si="2"/>
        <v>0.0008591355506</v>
      </c>
      <c r="F130" s="36">
        <f t="shared" si="3"/>
        <v>0.0000001660469506</v>
      </c>
      <c r="G130" s="1"/>
      <c r="H130" s="1"/>
      <c r="I130" s="1"/>
      <c r="J130" s="1"/>
    </row>
    <row r="131">
      <c r="A131" s="66"/>
      <c r="B131" s="30">
        <v>44502.0</v>
      </c>
      <c r="C131" s="31">
        <v>163.463135</v>
      </c>
      <c r="D131" s="36">
        <f t="shared" si="1"/>
        <v>0.01576492104</v>
      </c>
      <c r="E131" s="36">
        <f t="shared" si="2"/>
        <v>0.01564194545</v>
      </c>
      <c r="F131" s="36">
        <f t="shared" si="3"/>
        <v>0.0002307451682</v>
      </c>
      <c r="G131" s="1"/>
      <c r="H131" s="1"/>
      <c r="I131" s="1"/>
      <c r="J131" s="1"/>
    </row>
    <row r="132">
      <c r="A132" s="66"/>
      <c r="B132" s="30">
        <v>44503.0</v>
      </c>
      <c r="C132" s="31">
        <v>162.939926</v>
      </c>
      <c r="D132" s="36">
        <f t="shared" si="1"/>
        <v>-0.003200776738</v>
      </c>
      <c r="E132" s="36">
        <f t="shared" si="2"/>
        <v>-0.003205910181</v>
      </c>
      <c r="F132" s="36">
        <f t="shared" si="3"/>
        <v>0.00001337772424</v>
      </c>
      <c r="G132" s="1"/>
      <c r="H132" s="1"/>
      <c r="I132" s="1"/>
      <c r="J132" s="1"/>
    </row>
    <row r="133">
      <c r="A133" s="66"/>
      <c r="B133" s="30">
        <v>44504.0</v>
      </c>
      <c r="C133" s="31">
        <v>162.485855</v>
      </c>
      <c r="D133" s="36">
        <f t="shared" si="1"/>
        <v>-0.002786738715</v>
      </c>
      <c r="E133" s="36">
        <f t="shared" si="2"/>
        <v>-0.0027906289</v>
      </c>
      <c r="F133" s="36">
        <f t="shared" si="3"/>
        <v>0.00001051235276</v>
      </c>
      <c r="G133" s="1"/>
      <c r="H133" s="1"/>
      <c r="I133" s="1"/>
      <c r="J133" s="1"/>
    </row>
    <row r="134">
      <c r="A134" s="66"/>
      <c r="B134" s="30">
        <v>44505.0</v>
      </c>
      <c r="C134" s="31">
        <v>161.330872</v>
      </c>
      <c r="D134" s="36">
        <f t="shared" si="1"/>
        <v>-0.007108206434</v>
      </c>
      <c r="E134" s="36">
        <f t="shared" si="2"/>
        <v>-0.007133590093</v>
      </c>
      <c r="F134" s="36">
        <f t="shared" si="3"/>
        <v>0.00005753582117</v>
      </c>
      <c r="G134" s="1"/>
      <c r="H134" s="1"/>
      <c r="I134" s="1"/>
      <c r="J134" s="1"/>
    </row>
    <row r="135">
      <c r="A135" s="66"/>
      <c r="B135" s="30">
        <v>44508.0</v>
      </c>
      <c r="C135" s="31">
        <v>160.778061</v>
      </c>
      <c r="D135" s="36">
        <f t="shared" si="1"/>
        <v>-0.003426566739</v>
      </c>
      <c r="E135" s="36">
        <f t="shared" si="2"/>
        <v>-0.003432450864</v>
      </c>
      <c r="F135" s="36">
        <f t="shared" si="3"/>
        <v>0.00001508621592</v>
      </c>
      <c r="G135" s="1"/>
      <c r="H135" s="1"/>
      <c r="I135" s="1"/>
      <c r="J135" s="1"/>
    </row>
    <row r="136">
      <c r="A136" s="66"/>
      <c r="B136" s="30">
        <v>44509.0</v>
      </c>
      <c r="C136" s="31">
        <v>160.422684</v>
      </c>
      <c r="D136" s="36">
        <f t="shared" si="1"/>
        <v>-0.002210357544</v>
      </c>
      <c r="E136" s="36">
        <f t="shared" si="2"/>
        <v>-0.00221280399</v>
      </c>
      <c r="F136" s="36">
        <f t="shared" si="3"/>
        <v>0.000007099298869</v>
      </c>
      <c r="G136" s="1"/>
      <c r="H136" s="1"/>
      <c r="I136" s="1"/>
      <c r="J136" s="1"/>
    </row>
    <row r="137">
      <c r="A137" s="66"/>
      <c r="B137" s="30">
        <v>44510.0</v>
      </c>
      <c r="C137" s="31">
        <v>162.16008</v>
      </c>
      <c r="D137" s="36">
        <f t="shared" si="1"/>
        <v>0.01083011427</v>
      </c>
      <c r="E137" s="36">
        <f t="shared" si="2"/>
        <v>0.0107718886</v>
      </c>
      <c r="F137" s="36">
        <f t="shared" si="3"/>
        <v>0.0001065073876</v>
      </c>
      <c r="G137" s="1"/>
      <c r="H137" s="1"/>
      <c r="I137" s="1"/>
      <c r="J137" s="1"/>
    </row>
    <row r="138">
      <c r="A138" s="66"/>
      <c r="B138" s="30">
        <v>44511.0</v>
      </c>
      <c r="C138" s="31">
        <v>160.965622</v>
      </c>
      <c r="D138" s="36">
        <f t="shared" si="1"/>
        <v>-0.007365918912</v>
      </c>
      <c r="E138" s="36">
        <f t="shared" si="2"/>
        <v>-0.00739318125</v>
      </c>
      <c r="F138" s="36">
        <f t="shared" si="3"/>
        <v>0.00006154132966</v>
      </c>
      <c r="G138" s="1"/>
      <c r="H138" s="1"/>
      <c r="I138" s="1"/>
      <c r="J138" s="1"/>
    </row>
    <row r="139">
      <c r="A139" s="66"/>
      <c r="B139" s="30">
        <v>44512.0</v>
      </c>
      <c r="C139" s="31">
        <v>162.890579</v>
      </c>
      <c r="D139" s="36">
        <f t="shared" si="1"/>
        <v>0.0119588082</v>
      </c>
      <c r="E139" s="36">
        <f t="shared" si="2"/>
        <v>0.01188786668</v>
      </c>
      <c r="F139" s="36">
        <f t="shared" si="3"/>
        <v>0.0001307871214</v>
      </c>
      <c r="G139" s="1"/>
      <c r="H139" s="1"/>
      <c r="I139" s="1"/>
      <c r="J139" s="1"/>
    </row>
    <row r="140">
      <c r="A140" s="66"/>
      <c r="B140" s="30">
        <v>44515.0</v>
      </c>
      <c r="C140" s="31">
        <v>161.419724</v>
      </c>
      <c r="D140" s="36">
        <f t="shared" si="1"/>
        <v>-0.009029711902</v>
      </c>
      <c r="E140" s="36">
        <f t="shared" si="2"/>
        <v>-0.00907072684</v>
      </c>
      <c r="F140" s="36">
        <f t="shared" si="3"/>
        <v>0.0000906756028</v>
      </c>
      <c r="G140" s="1"/>
      <c r="H140" s="1"/>
      <c r="I140" s="1"/>
      <c r="J140" s="1"/>
    </row>
    <row r="141">
      <c r="A141" s="66"/>
      <c r="B141" s="30">
        <v>44516.0</v>
      </c>
      <c r="C141" s="31">
        <v>160.580627</v>
      </c>
      <c r="D141" s="36">
        <f t="shared" si="1"/>
        <v>-0.005198230918</v>
      </c>
      <c r="E141" s="36">
        <f t="shared" si="2"/>
        <v>-0.005211788725</v>
      </c>
      <c r="F141" s="36">
        <f t="shared" si="3"/>
        <v>0.00003207450377</v>
      </c>
      <c r="G141" s="1"/>
      <c r="H141" s="1"/>
      <c r="I141" s="1"/>
      <c r="J141" s="1"/>
    </row>
    <row r="142">
      <c r="A142" s="66"/>
      <c r="B142" s="30">
        <v>44517.0</v>
      </c>
      <c r="C142" s="31">
        <v>161.1828</v>
      </c>
      <c r="D142" s="36">
        <f t="shared" si="1"/>
        <v>0.003749972903</v>
      </c>
      <c r="E142" s="36">
        <f t="shared" si="2"/>
        <v>0.003742959283</v>
      </c>
      <c r="F142" s="36">
        <f t="shared" si="3"/>
        <v>0.0000108327368</v>
      </c>
      <c r="G142" s="1"/>
      <c r="H142" s="1"/>
      <c r="I142" s="1"/>
      <c r="J142" s="1"/>
    </row>
    <row r="143">
      <c r="A143" s="66"/>
      <c r="B143" s="30">
        <v>44518.0</v>
      </c>
      <c r="C143" s="31">
        <v>160.314102</v>
      </c>
      <c r="D143" s="36">
        <f t="shared" si="1"/>
        <v>-0.00538952047</v>
      </c>
      <c r="E143" s="36">
        <f t="shared" si="2"/>
        <v>-0.00540409633</v>
      </c>
      <c r="F143" s="36">
        <f t="shared" si="3"/>
        <v>0.00003428972949</v>
      </c>
      <c r="G143" s="1"/>
      <c r="H143" s="1"/>
      <c r="I143" s="1"/>
      <c r="J143" s="1"/>
    </row>
    <row r="144">
      <c r="A144" s="66"/>
      <c r="B144" s="30">
        <v>44519.0</v>
      </c>
      <c r="C144" s="31">
        <v>160.797806</v>
      </c>
      <c r="D144" s="36">
        <f t="shared" si="1"/>
        <v>0.003017226769</v>
      </c>
      <c r="E144" s="36">
        <f t="shared" si="2"/>
        <v>0.003012684076</v>
      </c>
      <c r="F144" s="36">
        <f t="shared" si="3"/>
        <v>0.000006558911102</v>
      </c>
      <c r="G144" s="1"/>
      <c r="H144" s="1"/>
      <c r="I144" s="1"/>
      <c r="J144" s="1"/>
    </row>
    <row r="145">
      <c r="A145" s="66"/>
      <c r="B145" s="30">
        <v>44522.0</v>
      </c>
      <c r="C145" s="31">
        <v>158.681396</v>
      </c>
      <c r="D145" s="36">
        <f t="shared" si="1"/>
        <v>-0.01316193332</v>
      </c>
      <c r="E145" s="36">
        <f t="shared" si="2"/>
        <v>-0.01324931919</v>
      </c>
      <c r="F145" s="36">
        <f t="shared" si="3"/>
        <v>0.0001877164734</v>
      </c>
      <c r="G145" s="1"/>
      <c r="H145" s="1"/>
      <c r="I145" s="1"/>
      <c r="J145" s="1"/>
    </row>
    <row r="146">
      <c r="A146" s="66"/>
      <c r="B146" s="30">
        <v>44523.0</v>
      </c>
      <c r="C146" s="31">
        <v>159.665085</v>
      </c>
      <c r="D146" s="36">
        <f t="shared" si="1"/>
        <v>0.00619914511</v>
      </c>
      <c r="E146" s="36">
        <f t="shared" si="2"/>
        <v>0.006180009452</v>
      </c>
      <c r="F146" s="36">
        <f t="shared" si="3"/>
        <v>0.00003281413683</v>
      </c>
      <c r="G146" s="1"/>
      <c r="H146" s="1"/>
      <c r="I146" s="1"/>
      <c r="J146" s="1"/>
    </row>
    <row r="147">
      <c r="A147" s="66"/>
      <c r="B147" s="30">
        <v>44524.0</v>
      </c>
      <c r="C147" s="31">
        <v>159.217957</v>
      </c>
      <c r="D147" s="36">
        <f t="shared" si="1"/>
        <v>-0.002800411875</v>
      </c>
      <c r="E147" s="36">
        <f t="shared" si="2"/>
        <v>-0.002804340364</v>
      </c>
      <c r="F147" s="36">
        <f t="shared" si="3"/>
        <v>0.00001060145346</v>
      </c>
      <c r="G147" s="1"/>
      <c r="H147" s="1"/>
      <c r="I147" s="1"/>
      <c r="J147" s="1"/>
    </row>
    <row r="148">
      <c r="A148" s="66"/>
      <c r="B148" s="30">
        <v>44526.0</v>
      </c>
      <c r="C148" s="31">
        <v>158.184586</v>
      </c>
      <c r="D148" s="36">
        <f t="shared" si="1"/>
        <v>-0.006490291795</v>
      </c>
      <c r="E148" s="36">
        <f t="shared" si="2"/>
        <v>-0.006511445317</v>
      </c>
      <c r="F148" s="36">
        <f t="shared" si="3"/>
        <v>0.00004848465408</v>
      </c>
      <c r="G148" s="1"/>
      <c r="H148" s="1"/>
      <c r="I148" s="1"/>
      <c r="J148" s="1"/>
    </row>
    <row r="149">
      <c r="A149" s="66"/>
      <c r="B149" s="30">
        <v>44529.0</v>
      </c>
      <c r="C149" s="31">
        <v>158.731079</v>
      </c>
      <c r="D149" s="36">
        <f t="shared" si="1"/>
        <v>0.003454780354</v>
      </c>
      <c r="E149" s="36">
        <f t="shared" si="2"/>
        <v>0.00344882631</v>
      </c>
      <c r="F149" s="36">
        <f t="shared" si="3"/>
        <v>0.000008983084047</v>
      </c>
      <c r="G149" s="1"/>
      <c r="H149" s="1"/>
      <c r="I149" s="1"/>
      <c r="J149" s="1"/>
    </row>
    <row r="150">
      <c r="A150" s="66"/>
      <c r="B150" s="30">
        <v>44530.0</v>
      </c>
      <c r="C150" s="31">
        <v>154.93544</v>
      </c>
      <c r="D150" s="36">
        <f t="shared" si="1"/>
        <v>-0.02391238706</v>
      </c>
      <c r="E150" s="36">
        <f t="shared" si="2"/>
        <v>-0.02420292924</v>
      </c>
      <c r="F150" s="36">
        <f t="shared" si="3"/>
        <v>0.0006078481279</v>
      </c>
      <c r="G150" s="1"/>
      <c r="H150" s="1"/>
      <c r="I150" s="1"/>
      <c r="J150" s="1"/>
    </row>
    <row r="151">
      <c r="A151" s="66"/>
      <c r="B151" s="30">
        <v>44531.0</v>
      </c>
      <c r="C151" s="31">
        <v>157.071732</v>
      </c>
      <c r="D151" s="36">
        <f t="shared" si="1"/>
        <v>0.01378827207</v>
      </c>
      <c r="E151" s="36">
        <f t="shared" si="2"/>
        <v>0.0136940787</v>
      </c>
      <c r="F151" s="36">
        <f t="shared" si="3"/>
        <v>0.0001753619984</v>
      </c>
      <c r="G151" s="1"/>
      <c r="H151" s="1"/>
      <c r="I151" s="1"/>
      <c r="J151" s="1"/>
    </row>
    <row r="152">
      <c r="A152" s="66"/>
      <c r="B152" s="30">
        <v>44532.0</v>
      </c>
      <c r="C152" s="31">
        <v>156.088043</v>
      </c>
      <c r="D152" s="36">
        <f t="shared" si="1"/>
        <v>-0.006262673668</v>
      </c>
      <c r="E152" s="36">
        <f t="shared" si="2"/>
        <v>-0.006282366472</v>
      </c>
      <c r="F152" s="36">
        <f t="shared" si="3"/>
        <v>0.00004534693691</v>
      </c>
      <c r="G152" s="1"/>
      <c r="H152" s="1"/>
      <c r="I152" s="1"/>
      <c r="J152" s="1"/>
    </row>
    <row r="153">
      <c r="A153" s="66"/>
      <c r="B153" s="30">
        <v>44533.0</v>
      </c>
      <c r="C153" s="31">
        <v>158.363449</v>
      </c>
      <c r="D153" s="36">
        <f t="shared" si="1"/>
        <v>0.01457770856</v>
      </c>
      <c r="E153" s="36">
        <f t="shared" si="2"/>
        <v>0.01447247524</v>
      </c>
      <c r="F153" s="36">
        <f t="shared" si="3"/>
        <v>0.0001965836256</v>
      </c>
      <c r="G153" s="1"/>
      <c r="H153" s="1"/>
      <c r="I153" s="1"/>
      <c r="J153" s="1"/>
    </row>
    <row r="154">
      <c r="A154" s="66"/>
      <c r="B154" s="30">
        <v>44536.0</v>
      </c>
      <c r="C154" s="31">
        <v>161.900726</v>
      </c>
      <c r="D154" s="36">
        <f t="shared" si="1"/>
        <v>0.02233644836</v>
      </c>
      <c r="E154" s="36">
        <f t="shared" si="2"/>
        <v>0.02209064343</v>
      </c>
      <c r="F154" s="36">
        <f t="shared" si="3"/>
        <v>0.0004682461683</v>
      </c>
      <c r="G154" s="1"/>
      <c r="H154" s="1"/>
      <c r="I154" s="1"/>
      <c r="J154" s="1"/>
    </row>
    <row r="155">
      <c r="A155" s="66"/>
      <c r="B155" s="30">
        <v>44537.0</v>
      </c>
      <c r="C155" s="31">
        <v>162.318054</v>
      </c>
      <c r="D155" s="36">
        <f t="shared" si="1"/>
        <v>0.002577678373</v>
      </c>
      <c r="E155" s="36">
        <f t="shared" si="2"/>
        <v>0.002574361858</v>
      </c>
      <c r="F155" s="36">
        <f t="shared" si="3"/>
        <v>0.000004505918535</v>
      </c>
      <c r="G155" s="1"/>
      <c r="H155" s="1"/>
      <c r="I155" s="1"/>
      <c r="J155" s="1"/>
    </row>
    <row r="156">
      <c r="A156" s="66"/>
      <c r="B156" s="30">
        <v>44538.0</v>
      </c>
      <c r="C156" s="31">
        <v>163.291794</v>
      </c>
      <c r="D156" s="36">
        <f t="shared" si="1"/>
        <v>0.005998962999</v>
      </c>
      <c r="E156" s="36">
        <f t="shared" si="2"/>
        <v>0.005981040861</v>
      </c>
      <c r="F156" s="36">
        <f t="shared" si="3"/>
        <v>0.0000305741969</v>
      </c>
      <c r="G156" s="1"/>
      <c r="H156" s="1"/>
      <c r="I156" s="1"/>
      <c r="J156" s="1"/>
    </row>
    <row r="157">
      <c r="A157" s="66"/>
      <c r="B157" s="30">
        <v>44539.0</v>
      </c>
      <c r="C157" s="31">
        <v>164.841843</v>
      </c>
      <c r="D157" s="36">
        <f t="shared" si="1"/>
        <v>0.009492510077</v>
      </c>
      <c r="E157" s="36">
        <f t="shared" si="2"/>
        <v>0.009447739305</v>
      </c>
      <c r="F157" s="36">
        <f t="shared" si="3"/>
        <v>0.00008092967745</v>
      </c>
      <c r="G157" s="1"/>
      <c r="H157" s="1"/>
      <c r="I157" s="1"/>
      <c r="J157" s="1"/>
    </row>
    <row r="158">
      <c r="A158" s="66"/>
      <c r="B158" s="30">
        <v>44540.0</v>
      </c>
      <c r="C158" s="31">
        <v>164.434479</v>
      </c>
      <c r="D158" s="36">
        <f t="shared" si="1"/>
        <v>-0.00247124148</v>
      </c>
      <c r="E158" s="36">
        <f t="shared" si="2"/>
        <v>-0.002474300037</v>
      </c>
      <c r="F158" s="36">
        <f t="shared" si="3"/>
        <v>0.000008561165835</v>
      </c>
      <c r="G158" s="1"/>
      <c r="H158" s="1"/>
      <c r="I158" s="1"/>
      <c r="J158" s="1"/>
    </row>
    <row r="159">
      <c r="A159" s="66"/>
      <c r="B159" s="30">
        <v>44543.0</v>
      </c>
      <c r="C159" s="31">
        <v>167.37558</v>
      </c>
      <c r="D159" s="36">
        <f t="shared" si="1"/>
        <v>0.01788615756</v>
      </c>
      <c r="E159" s="36">
        <f t="shared" si="2"/>
        <v>0.01772808237</v>
      </c>
      <c r="F159" s="36">
        <f t="shared" si="3"/>
        <v>0.0002984752204</v>
      </c>
      <c r="G159" s="1"/>
      <c r="H159" s="1"/>
      <c r="I159" s="1"/>
      <c r="J159" s="1"/>
    </row>
    <row r="160">
      <c r="A160" s="66"/>
      <c r="B160" s="30">
        <v>44544.0</v>
      </c>
      <c r="C160" s="31">
        <v>169.203842</v>
      </c>
      <c r="D160" s="36">
        <f t="shared" si="1"/>
        <v>0.01092311077</v>
      </c>
      <c r="E160" s="36">
        <f t="shared" si="2"/>
        <v>0.01086388449</v>
      </c>
      <c r="F160" s="36">
        <f t="shared" si="3"/>
        <v>0.0001084146904</v>
      </c>
      <c r="G160" s="1"/>
      <c r="H160" s="1"/>
      <c r="I160" s="1"/>
      <c r="J160" s="1"/>
    </row>
    <row r="161">
      <c r="A161" s="66"/>
      <c r="B161" s="30">
        <v>44545.0</v>
      </c>
      <c r="C161" s="31">
        <v>170.048431</v>
      </c>
      <c r="D161" s="36">
        <f t="shared" si="1"/>
        <v>0.004991547414</v>
      </c>
      <c r="E161" s="36">
        <f t="shared" si="2"/>
        <v>0.004979130942</v>
      </c>
      <c r="F161" s="36">
        <f t="shared" si="3"/>
        <v>0.0000204981112</v>
      </c>
      <c r="G161" s="1"/>
      <c r="H161" s="1"/>
      <c r="I161" s="1"/>
      <c r="J161" s="1"/>
    </row>
    <row r="162">
      <c r="A162" s="66"/>
      <c r="B162" s="30">
        <v>44546.0</v>
      </c>
      <c r="C162" s="31">
        <v>171.906494</v>
      </c>
      <c r="D162" s="36">
        <f t="shared" si="1"/>
        <v>0.01092666947</v>
      </c>
      <c r="E162" s="36">
        <f t="shared" si="2"/>
        <v>0.01086740474</v>
      </c>
      <c r="F162" s="36">
        <f t="shared" si="3"/>
        <v>0.0001084880101</v>
      </c>
      <c r="G162" s="1"/>
      <c r="H162" s="1"/>
      <c r="I162" s="1"/>
      <c r="J162" s="1"/>
    </row>
    <row r="163">
      <c r="A163" s="66"/>
      <c r="B163" s="30">
        <v>44547.0</v>
      </c>
      <c r="C163" s="31">
        <v>167.156982</v>
      </c>
      <c r="D163" s="36">
        <f t="shared" si="1"/>
        <v>-0.02762846178</v>
      </c>
      <c r="E163" s="36">
        <f t="shared" si="2"/>
        <v>-0.02801730659</v>
      </c>
      <c r="F163" s="36">
        <f t="shared" si="3"/>
        <v>0.0008104813166</v>
      </c>
      <c r="G163" s="1"/>
      <c r="H163" s="1"/>
      <c r="I163" s="1"/>
      <c r="J163" s="1"/>
    </row>
    <row r="164">
      <c r="A164" s="66"/>
      <c r="B164" s="30">
        <v>44550.0</v>
      </c>
      <c r="C164" s="31">
        <v>166.680054</v>
      </c>
      <c r="D164" s="36">
        <f t="shared" si="1"/>
        <v>-0.002853174269</v>
      </c>
      <c r="E164" s="36">
        <f t="shared" si="2"/>
        <v>-0.00285725233</v>
      </c>
      <c r="F164" s="36">
        <f t="shared" si="3"/>
        <v>0.00001094881452</v>
      </c>
      <c r="G164" s="1"/>
      <c r="H164" s="1"/>
      <c r="I164" s="1"/>
      <c r="J164" s="1"/>
    </row>
    <row r="165">
      <c r="A165" s="66"/>
      <c r="B165" s="30">
        <v>44551.0</v>
      </c>
      <c r="C165" s="31">
        <v>166.143509</v>
      </c>
      <c r="D165" s="36">
        <f t="shared" si="1"/>
        <v>-0.003219011436</v>
      </c>
      <c r="E165" s="36">
        <f t="shared" si="2"/>
        <v>-0.003224203599</v>
      </c>
      <c r="F165" s="36">
        <f t="shared" si="3"/>
        <v>0.00001351187734</v>
      </c>
      <c r="G165" s="1"/>
      <c r="H165" s="1"/>
      <c r="I165" s="1"/>
      <c r="J165" s="1"/>
    </row>
    <row r="166">
      <c r="A166" s="66"/>
      <c r="B166" s="30">
        <v>44552.0</v>
      </c>
      <c r="C166" s="31">
        <v>166.858902</v>
      </c>
      <c r="D166" s="36">
        <f t="shared" si="1"/>
        <v>0.004305873906</v>
      </c>
      <c r="E166" s="36">
        <f t="shared" si="2"/>
        <v>0.004296630156</v>
      </c>
      <c r="F166" s="36">
        <f t="shared" si="3"/>
        <v>0.00001478389577</v>
      </c>
      <c r="G166" s="1"/>
      <c r="H166" s="1"/>
      <c r="I166" s="1"/>
      <c r="J166" s="1"/>
    </row>
    <row r="167">
      <c r="A167" s="66"/>
      <c r="B167" s="30">
        <v>44553.0</v>
      </c>
      <c r="C167" s="31">
        <v>167.176865</v>
      </c>
      <c r="D167" s="36">
        <f t="shared" si="1"/>
        <v>0.001905580081</v>
      </c>
      <c r="E167" s="36">
        <f t="shared" si="2"/>
        <v>0.001903766767</v>
      </c>
      <c r="F167" s="36">
        <f t="shared" si="3"/>
        <v>0.00000210865193</v>
      </c>
      <c r="G167" s="1"/>
      <c r="H167" s="1"/>
      <c r="I167" s="1"/>
      <c r="J167" s="1"/>
    </row>
    <row r="168">
      <c r="A168" s="66"/>
      <c r="B168" s="30">
        <v>44557.0</v>
      </c>
      <c r="C168" s="31">
        <v>168.587799</v>
      </c>
      <c r="D168" s="36">
        <f t="shared" si="1"/>
        <v>0.008439768266</v>
      </c>
      <c r="E168" s="36">
        <f t="shared" si="2"/>
        <v>0.008404352549</v>
      </c>
      <c r="F168" s="36">
        <f t="shared" si="3"/>
        <v>0.00006324552617</v>
      </c>
      <c r="G168" s="1"/>
      <c r="H168" s="1"/>
      <c r="I168" s="1"/>
      <c r="J168" s="1"/>
    </row>
    <row r="169">
      <c r="A169" s="66"/>
      <c r="B169" s="30">
        <v>44558.0</v>
      </c>
      <c r="C169" s="31">
        <v>169.263474</v>
      </c>
      <c r="D169" s="36">
        <f t="shared" si="1"/>
        <v>0.004007852312</v>
      </c>
      <c r="E169" s="36">
        <f t="shared" si="2"/>
        <v>0.003999842267</v>
      </c>
      <c r="F169" s="36">
        <f t="shared" si="3"/>
        <v>0.00001258968993</v>
      </c>
      <c r="G169" s="1"/>
      <c r="H169" s="1"/>
      <c r="I169" s="1"/>
      <c r="J169" s="1"/>
    </row>
    <row r="170">
      <c r="A170" s="66"/>
      <c r="B170" s="30">
        <v>44559.0</v>
      </c>
      <c r="C170" s="31">
        <v>170.455811</v>
      </c>
      <c r="D170" s="36">
        <f t="shared" si="1"/>
        <v>0.007044266384</v>
      </c>
      <c r="E170" s="36">
        <f t="shared" si="2"/>
        <v>0.007019571444</v>
      </c>
      <c r="F170" s="36">
        <f t="shared" si="3"/>
        <v>0.00004313763201</v>
      </c>
      <c r="G170" s="1"/>
      <c r="H170" s="1"/>
      <c r="I170" s="1"/>
      <c r="J170" s="1"/>
    </row>
    <row r="171">
      <c r="A171" s="66"/>
      <c r="B171" s="30">
        <v>44560.0</v>
      </c>
      <c r="C171" s="31">
        <v>171.210968</v>
      </c>
      <c r="D171" s="36">
        <f t="shared" si="1"/>
        <v>0.004430221508</v>
      </c>
      <c r="E171" s="36">
        <f t="shared" si="2"/>
        <v>0.004420436964</v>
      </c>
      <c r="F171" s="36">
        <f t="shared" si="3"/>
        <v>0.00001575129409</v>
      </c>
      <c r="G171" s="1"/>
      <c r="H171" s="1"/>
      <c r="I171" s="1"/>
      <c r="J171" s="1"/>
    </row>
    <row r="172">
      <c r="A172" s="66"/>
      <c r="B172" s="30">
        <v>44561.0</v>
      </c>
      <c r="C172" s="31">
        <v>169.978882</v>
      </c>
      <c r="D172" s="36">
        <f t="shared" si="1"/>
        <v>-0.007196302985</v>
      </c>
      <c r="E172" s="36">
        <f t="shared" si="2"/>
        <v>-0.007222321272</v>
      </c>
      <c r="F172" s="36">
        <f t="shared" si="3"/>
        <v>0.00005888978844</v>
      </c>
      <c r="G172" s="1"/>
      <c r="H172" s="1"/>
      <c r="I172" s="1"/>
      <c r="J172" s="1"/>
    </row>
    <row r="173">
      <c r="A173" s="66"/>
      <c r="B173" s="30">
        <v>44564.0</v>
      </c>
      <c r="C173" s="31">
        <v>170.445877</v>
      </c>
      <c r="D173" s="36">
        <f t="shared" si="1"/>
        <v>0.0027473707</v>
      </c>
      <c r="E173" s="36">
        <f t="shared" si="2"/>
        <v>0.002743603575</v>
      </c>
      <c r="F173" s="36">
        <f t="shared" si="3"/>
        <v>0.000005253065121</v>
      </c>
      <c r="G173" s="1"/>
      <c r="H173" s="1"/>
      <c r="I173" s="1"/>
      <c r="J173" s="1"/>
    </row>
    <row r="174">
      <c r="A174" s="66"/>
      <c r="B174" s="30">
        <v>44565.0</v>
      </c>
      <c r="C174" s="31">
        <v>169.988815</v>
      </c>
      <c r="D174" s="36">
        <f t="shared" si="1"/>
        <v>-0.002681566771</v>
      </c>
      <c r="E174" s="36">
        <f t="shared" si="2"/>
        <v>-0.002685168612</v>
      </c>
      <c r="F174" s="36">
        <f t="shared" si="3"/>
        <v>0.000009839611937</v>
      </c>
      <c r="G174" s="1"/>
      <c r="H174" s="1"/>
      <c r="I174" s="1"/>
      <c r="J174" s="1"/>
    </row>
    <row r="175">
      <c r="A175" s="66"/>
      <c r="B175" s="30">
        <v>44566.0</v>
      </c>
      <c r="C175" s="31">
        <v>171.121536</v>
      </c>
      <c r="D175" s="36">
        <f t="shared" si="1"/>
        <v>0.006663503125</v>
      </c>
      <c r="E175" s="36">
        <f t="shared" si="2"/>
        <v>0.006641400123</v>
      </c>
      <c r="F175" s="36">
        <f t="shared" si="3"/>
        <v>0.0000383130442</v>
      </c>
      <c r="G175" s="1"/>
      <c r="H175" s="1"/>
      <c r="I175" s="1"/>
      <c r="J175" s="1"/>
    </row>
    <row r="176">
      <c r="A176" s="66"/>
      <c r="B176" s="30">
        <v>44567.0</v>
      </c>
      <c r="C176" s="31">
        <v>170.535309</v>
      </c>
      <c r="D176" s="36">
        <f t="shared" si="1"/>
        <v>-0.003425793233</v>
      </c>
      <c r="E176" s="36">
        <f t="shared" si="2"/>
        <v>-0.003431674699</v>
      </c>
      <c r="F176" s="36">
        <f t="shared" si="3"/>
        <v>0.00001508018711</v>
      </c>
      <c r="G176" s="1"/>
      <c r="H176" s="1"/>
      <c r="I176" s="1"/>
      <c r="J176" s="1"/>
    </row>
    <row r="177">
      <c r="A177" s="66"/>
      <c r="B177" s="30">
        <v>44568.0</v>
      </c>
      <c r="C177" s="31">
        <v>172.8405</v>
      </c>
      <c r="D177" s="36">
        <f t="shared" si="1"/>
        <v>0.01351738249</v>
      </c>
      <c r="E177" s="36">
        <f t="shared" si="2"/>
        <v>0.01342683772</v>
      </c>
      <c r="F177" s="36">
        <f t="shared" si="3"/>
        <v>0.0001683555751</v>
      </c>
      <c r="G177" s="1"/>
      <c r="H177" s="1"/>
      <c r="I177" s="1"/>
      <c r="J177" s="1"/>
    </row>
    <row r="178">
      <c r="A178" s="66"/>
      <c r="B178" s="30">
        <v>44571.0</v>
      </c>
      <c r="C178" s="31">
        <v>171.985992</v>
      </c>
      <c r="D178" s="36">
        <f t="shared" si="1"/>
        <v>-0.004943910715</v>
      </c>
      <c r="E178" s="36">
        <f t="shared" si="2"/>
        <v>-0.004956172272</v>
      </c>
      <c r="F178" s="36">
        <f t="shared" si="3"/>
        <v>0.00002924450886</v>
      </c>
      <c r="G178" s="1"/>
      <c r="H178" s="1"/>
      <c r="I178" s="1"/>
      <c r="J178" s="1"/>
    </row>
    <row r="179">
      <c r="A179" s="66"/>
      <c r="B179" s="30">
        <v>44572.0</v>
      </c>
      <c r="C179" s="31">
        <v>170.15773</v>
      </c>
      <c r="D179" s="36">
        <f t="shared" si="1"/>
        <v>-0.01063029598</v>
      </c>
      <c r="E179" s="36">
        <f t="shared" si="2"/>
        <v>-0.01068720122</v>
      </c>
      <c r="F179" s="36">
        <f t="shared" si="3"/>
        <v>0.0001240739388</v>
      </c>
      <c r="G179" s="1"/>
      <c r="H179" s="1"/>
      <c r="I179" s="1"/>
      <c r="J179" s="1"/>
    </row>
    <row r="180">
      <c r="A180" s="66"/>
      <c r="B180" s="30">
        <v>44573.0</v>
      </c>
      <c r="C180" s="31">
        <v>168.707031</v>
      </c>
      <c r="D180" s="36">
        <f t="shared" si="1"/>
        <v>-0.008525613265</v>
      </c>
      <c r="E180" s="36">
        <f t="shared" si="2"/>
        <v>-0.0085621642</v>
      </c>
      <c r="F180" s="36">
        <f t="shared" si="3"/>
        <v>0.00008124879165</v>
      </c>
      <c r="G180" s="1"/>
      <c r="H180" s="1"/>
      <c r="I180" s="1"/>
      <c r="J180" s="1"/>
    </row>
    <row r="181">
      <c r="A181" s="66"/>
      <c r="B181" s="30">
        <v>44574.0</v>
      </c>
      <c r="C181" s="31">
        <v>167.683609</v>
      </c>
      <c r="D181" s="36">
        <f t="shared" si="1"/>
        <v>-0.006066267623</v>
      </c>
      <c r="E181" s="36">
        <f t="shared" si="2"/>
        <v>-0.006084742177</v>
      </c>
      <c r="F181" s="36">
        <f t="shared" si="3"/>
        <v>0.00004272438297</v>
      </c>
      <c r="G181" s="1"/>
      <c r="H181" s="1"/>
      <c r="I181" s="1"/>
      <c r="J181" s="1"/>
    </row>
    <row r="182">
      <c r="A182" s="66"/>
      <c r="B182" s="30">
        <v>44575.0</v>
      </c>
      <c r="C182" s="31">
        <v>166.76947</v>
      </c>
      <c r="D182" s="36">
        <f t="shared" si="1"/>
        <v>-0.005451570404</v>
      </c>
      <c r="E182" s="36">
        <f t="shared" si="2"/>
        <v>-0.005466484442</v>
      </c>
      <c r="F182" s="36">
        <f t="shared" si="3"/>
        <v>0.0000350242793</v>
      </c>
      <c r="G182" s="1"/>
      <c r="H182" s="1"/>
      <c r="I182" s="1"/>
      <c r="J182" s="1"/>
    </row>
    <row r="183">
      <c r="A183" s="66"/>
      <c r="B183" s="30">
        <v>44579.0</v>
      </c>
      <c r="C183" s="31">
        <v>166.03421</v>
      </c>
      <c r="D183" s="36">
        <f t="shared" si="1"/>
        <v>-0.004408840539</v>
      </c>
      <c r="E183" s="36">
        <f t="shared" si="2"/>
        <v>-0.004418588137</v>
      </c>
      <c r="F183" s="36">
        <f t="shared" si="3"/>
        <v>0.00002371918991</v>
      </c>
      <c r="G183" s="1"/>
      <c r="H183" s="1"/>
      <c r="I183" s="1"/>
      <c r="J183" s="1"/>
    </row>
    <row r="184">
      <c r="A184" s="66"/>
      <c r="B184" s="30">
        <v>44580.0</v>
      </c>
      <c r="C184" s="31">
        <v>165.517517</v>
      </c>
      <c r="D184" s="36">
        <f t="shared" si="1"/>
        <v>-0.003111967106</v>
      </c>
      <c r="E184" s="36">
        <f t="shared" si="2"/>
        <v>-0.003116819345</v>
      </c>
      <c r="F184" s="36">
        <f t="shared" si="3"/>
        <v>0.00001273395178</v>
      </c>
      <c r="G184" s="1"/>
      <c r="H184" s="1"/>
      <c r="I184" s="1"/>
      <c r="J184" s="1"/>
    </row>
    <row r="185">
      <c r="A185" s="66"/>
      <c r="B185" s="30">
        <v>44581.0</v>
      </c>
      <c r="C185" s="31">
        <v>164.195999</v>
      </c>
      <c r="D185" s="36">
        <f t="shared" si="1"/>
        <v>-0.007984157955</v>
      </c>
      <c r="E185" s="36">
        <f t="shared" si="2"/>
        <v>-0.008016202021</v>
      </c>
      <c r="F185" s="36">
        <f t="shared" si="3"/>
        <v>0.00007170446638</v>
      </c>
      <c r="G185" s="1"/>
      <c r="H185" s="1"/>
      <c r="I185" s="1"/>
      <c r="J185" s="1"/>
    </row>
    <row r="186">
      <c r="A186" s="66"/>
      <c r="B186" s="30">
        <v>44582.0</v>
      </c>
      <c r="C186" s="31">
        <v>163.81842</v>
      </c>
      <c r="D186" s="36">
        <f t="shared" si="1"/>
        <v>-0.002299562732</v>
      </c>
      <c r="E186" s="36">
        <f t="shared" si="2"/>
        <v>-0.002302210786</v>
      </c>
      <c r="F186" s="36">
        <f t="shared" si="3"/>
        <v>0.000007583732494</v>
      </c>
      <c r="G186" s="1"/>
      <c r="H186" s="1"/>
      <c r="I186" s="1"/>
      <c r="J186" s="1"/>
    </row>
    <row r="187">
      <c r="A187" s="66"/>
      <c r="B187" s="30">
        <v>44585.0</v>
      </c>
      <c r="C187" s="31">
        <v>161.930542</v>
      </c>
      <c r="D187" s="36">
        <f t="shared" si="1"/>
        <v>-0.01152421077</v>
      </c>
      <c r="E187" s="36">
        <f t="shared" si="2"/>
        <v>-0.0115911291</v>
      </c>
      <c r="F187" s="36">
        <f t="shared" si="3"/>
        <v>0.0001450284553</v>
      </c>
      <c r="G187" s="1"/>
      <c r="H187" s="1"/>
      <c r="I187" s="1"/>
      <c r="J187" s="1"/>
    </row>
    <row r="188">
      <c r="A188" s="66"/>
      <c r="B188" s="30">
        <v>44586.0</v>
      </c>
      <c r="C188" s="31">
        <v>166.560822</v>
      </c>
      <c r="D188" s="36">
        <f t="shared" si="1"/>
        <v>0.02859423518</v>
      </c>
      <c r="E188" s="36">
        <f t="shared" si="2"/>
        <v>0.02819304981</v>
      </c>
      <c r="F188" s="36">
        <f t="shared" si="3"/>
        <v>0.0007695854319</v>
      </c>
      <c r="G188" s="1"/>
      <c r="H188" s="1"/>
      <c r="I188" s="1"/>
      <c r="J188" s="1"/>
    </row>
    <row r="189">
      <c r="A189" s="66"/>
      <c r="B189" s="30">
        <v>44587.0</v>
      </c>
      <c r="C189" s="31">
        <v>167.306046</v>
      </c>
      <c r="D189" s="36">
        <f t="shared" si="1"/>
        <v>0.004474185412</v>
      </c>
      <c r="E189" s="36">
        <f t="shared" si="2"/>
        <v>0.004464206</v>
      </c>
      <c r="F189" s="36">
        <f t="shared" si="3"/>
        <v>0.00001610063004</v>
      </c>
      <c r="G189" s="1"/>
      <c r="H189" s="1"/>
      <c r="I189" s="1"/>
      <c r="J189" s="1"/>
    </row>
    <row r="190">
      <c r="A190" s="66"/>
      <c r="B190" s="30">
        <v>44588.0</v>
      </c>
      <c r="C190" s="31">
        <v>169.501938</v>
      </c>
      <c r="D190" s="36">
        <f t="shared" si="1"/>
        <v>0.01312500087</v>
      </c>
      <c r="E190" s="36">
        <f t="shared" si="2"/>
        <v>0.01303961437</v>
      </c>
      <c r="F190" s="36">
        <f t="shared" si="3"/>
        <v>0.0001584569235</v>
      </c>
      <c r="G190" s="1"/>
      <c r="H190" s="1"/>
      <c r="I190" s="1"/>
      <c r="J190" s="1"/>
    </row>
    <row r="191">
      <c r="A191" s="66"/>
      <c r="B191" s="30">
        <v>44589.0</v>
      </c>
      <c r="C191" s="31">
        <v>170.694275</v>
      </c>
      <c r="D191" s="36">
        <f t="shared" si="1"/>
        <v>0.00703435615</v>
      </c>
      <c r="E191" s="36">
        <f t="shared" si="2"/>
        <v>0.007009730483</v>
      </c>
      <c r="F191" s="36">
        <f t="shared" si="3"/>
        <v>0.00004300845948</v>
      </c>
      <c r="G191" s="1"/>
      <c r="H191" s="1"/>
      <c r="I191" s="1"/>
      <c r="J191" s="1"/>
    </row>
    <row r="192">
      <c r="A192" s="66"/>
      <c r="B192" s="30">
        <v>44592.0</v>
      </c>
      <c r="C192" s="31">
        <v>171.191086</v>
      </c>
      <c r="D192" s="36">
        <f t="shared" si="1"/>
        <v>0.002910531124</v>
      </c>
      <c r="E192" s="36">
        <f t="shared" si="2"/>
        <v>0.002906303729</v>
      </c>
      <c r="F192" s="36">
        <f t="shared" si="3"/>
        <v>0.000006025339846</v>
      </c>
      <c r="G192" s="1"/>
      <c r="H192" s="1"/>
      <c r="I192" s="1"/>
      <c r="J192" s="1"/>
    </row>
    <row r="193">
      <c r="A193" s="66"/>
      <c r="B193" s="30">
        <v>44593.0</v>
      </c>
      <c r="C193" s="31">
        <v>169.790085</v>
      </c>
      <c r="D193" s="36">
        <f t="shared" si="1"/>
        <v>-0.00818384317</v>
      </c>
      <c r="E193" s="36">
        <f t="shared" si="2"/>
        <v>-0.008217514649</v>
      </c>
      <c r="F193" s="36">
        <f t="shared" si="3"/>
        <v>0.00007515436302</v>
      </c>
      <c r="G193" s="1"/>
      <c r="H193" s="1"/>
      <c r="I193" s="1"/>
      <c r="J193" s="1"/>
    </row>
    <row r="194">
      <c r="A194" s="66"/>
      <c r="B194" s="30">
        <v>44594.0</v>
      </c>
      <c r="C194" s="31">
        <v>171.66803</v>
      </c>
      <c r="D194" s="36">
        <f t="shared" si="1"/>
        <v>0.0110603926</v>
      </c>
      <c r="E194" s="36">
        <f t="shared" si="2"/>
        <v>0.01099967377</v>
      </c>
      <c r="F194" s="36">
        <f t="shared" si="3"/>
        <v>0.0001112608695</v>
      </c>
      <c r="G194" s="1"/>
      <c r="H194" s="1"/>
      <c r="I194" s="1"/>
      <c r="J194" s="1"/>
    </row>
    <row r="195">
      <c r="A195" s="66"/>
      <c r="B195" s="30">
        <v>44595.0</v>
      </c>
      <c r="C195" s="31">
        <v>171.658096</v>
      </c>
      <c r="D195" s="36">
        <f t="shared" si="1"/>
        <v>-0.0000578675016</v>
      </c>
      <c r="E195" s="36">
        <f t="shared" si="2"/>
        <v>-0.00005786917598</v>
      </c>
      <c r="F195" s="36">
        <f t="shared" si="3"/>
        <v>0.0000002596066939</v>
      </c>
      <c r="G195" s="1"/>
      <c r="H195" s="1"/>
      <c r="I195" s="1"/>
      <c r="J195" s="1"/>
    </row>
    <row r="196">
      <c r="A196" s="66"/>
      <c r="B196" s="30">
        <v>44596.0</v>
      </c>
      <c r="C196" s="31">
        <v>170.535309</v>
      </c>
      <c r="D196" s="36">
        <f t="shared" si="1"/>
        <v>-0.006540833355</v>
      </c>
      <c r="E196" s="36">
        <f t="shared" si="2"/>
        <v>-0.006562318343</v>
      </c>
      <c r="F196" s="36">
        <f t="shared" si="3"/>
        <v>0.00004919570929</v>
      </c>
      <c r="G196" s="1"/>
      <c r="H196" s="1"/>
      <c r="I196" s="1"/>
      <c r="J196" s="1"/>
    </row>
    <row r="197">
      <c r="A197" s="66"/>
      <c r="B197" s="30">
        <v>44599.0</v>
      </c>
      <c r="C197" s="31">
        <v>169.968933</v>
      </c>
      <c r="D197" s="36">
        <f t="shared" si="1"/>
        <v>-0.003321165589</v>
      </c>
      <c r="E197" s="36">
        <f t="shared" si="2"/>
        <v>-0.003326692901</v>
      </c>
      <c r="F197" s="36">
        <f t="shared" si="3"/>
        <v>0.00001427585211</v>
      </c>
      <c r="G197" s="1"/>
      <c r="H197" s="1"/>
      <c r="I197" s="1"/>
      <c r="J197" s="1"/>
    </row>
    <row r="198">
      <c r="A198" s="66"/>
      <c r="B198" s="30">
        <v>44600.0</v>
      </c>
      <c r="C198" s="31">
        <v>170.416061</v>
      </c>
      <c r="D198" s="36">
        <f t="shared" si="1"/>
        <v>0.002630645449</v>
      </c>
      <c r="E198" s="36">
        <f t="shared" si="2"/>
        <v>0.002627191357</v>
      </c>
      <c r="F198" s="36">
        <f t="shared" si="3"/>
        <v>0.00000473299342</v>
      </c>
      <c r="G198" s="1"/>
      <c r="H198" s="1"/>
      <c r="I198" s="1"/>
      <c r="J198" s="1"/>
    </row>
    <row r="199">
      <c r="A199" s="66"/>
      <c r="B199" s="30">
        <v>44601.0</v>
      </c>
      <c r="C199" s="31">
        <v>170.39621</v>
      </c>
      <c r="D199" s="36">
        <f t="shared" si="1"/>
        <v>-0.0001164854996</v>
      </c>
      <c r="E199" s="36">
        <f t="shared" si="2"/>
        <v>-0.0001164922845</v>
      </c>
      <c r="F199" s="36">
        <f t="shared" si="3"/>
        <v>0.0000003227822024</v>
      </c>
      <c r="G199" s="1"/>
      <c r="H199" s="1"/>
      <c r="I199" s="1"/>
      <c r="J199" s="1"/>
    </row>
    <row r="200">
      <c r="A200" s="66"/>
      <c r="B200" s="30">
        <v>44602.0</v>
      </c>
      <c r="C200" s="31">
        <v>168.339401</v>
      </c>
      <c r="D200" s="36">
        <f t="shared" si="1"/>
        <v>-0.01207074383</v>
      </c>
      <c r="E200" s="36">
        <f t="shared" si="2"/>
        <v>-0.01214418686</v>
      </c>
      <c r="F200" s="36">
        <f t="shared" si="3"/>
        <v>0.0001586550297</v>
      </c>
      <c r="G200" s="1"/>
      <c r="H200" s="1"/>
      <c r="I200" s="1"/>
      <c r="J200" s="1"/>
    </row>
    <row r="201">
      <c r="A201" s="66"/>
      <c r="B201" s="30">
        <v>44603.0</v>
      </c>
      <c r="C201" s="31">
        <v>166.64032</v>
      </c>
      <c r="D201" s="36">
        <f t="shared" si="1"/>
        <v>-0.01009318668</v>
      </c>
      <c r="E201" s="36">
        <f t="shared" si="2"/>
        <v>-0.01014446824</v>
      </c>
      <c r="F201" s="36">
        <f t="shared" si="3"/>
        <v>0.0001122776574</v>
      </c>
      <c r="G201" s="1"/>
      <c r="H201" s="1"/>
      <c r="I201" s="1"/>
      <c r="J201" s="1"/>
    </row>
    <row r="202">
      <c r="A202" s="66"/>
      <c r="B202" s="30">
        <v>44606.0</v>
      </c>
      <c r="C202" s="31">
        <v>164.543777</v>
      </c>
      <c r="D202" s="36">
        <f t="shared" si="1"/>
        <v>-0.01258124684</v>
      </c>
      <c r="E202" s="36">
        <f t="shared" si="2"/>
        <v>-0.01266106088</v>
      </c>
      <c r="F202" s="36">
        <f t="shared" si="3"/>
        <v>0.0001719431068</v>
      </c>
      <c r="G202" s="1"/>
      <c r="H202" s="1"/>
      <c r="I202" s="1"/>
      <c r="J202" s="1"/>
    </row>
    <row r="203">
      <c r="A203" s="66"/>
      <c r="B203" s="30">
        <v>44607.0</v>
      </c>
      <c r="C203" s="31">
        <v>166.242859</v>
      </c>
      <c r="D203" s="36">
        <f t="shared" si="1"/>
        <v>0.01032601798</v>
      </c>
      <c r="E203" s="36">
        <f t="shared" si="2"/>
        <v>0.01027306885</v>
      </c>
      <c r="F203" s="36">
        <f t="shared" si="3"/>
        <v>0.00009646032788</v>
      </c>
      <c r="G203" s="1"/>
      <c r="H203" s="1"/>
      <c r="I203" s="1"/>
      <c r="J203" s="1"/>
    </row>
    <row r="204">
      <c r="A204" s="66"/>
      <c r="B204" s="30">
        <v>44608.0</v>
      </c>
      <c r="C204" s="31">
        <v>166.143509</v>
      </c>
      <c r="D204" s="36">
        <f t="shared" si="1"/>
        <v>-0.0005976196547</v>
      </c>
      <c r="E204" s="36">
        <f t="shared" si="2"/>
        <v>-0.0005977983006</v>
      </c>
      <c r="F204" s="36">
        <f t="shared" si="3"/>
        <v>0.000001101335357</v>
      </c>
      <c r="G204" s="1"/>
      <c r="H204" s="1"/>
      <c r="I204" s="1"/>
      <c r="J204" s="1"/>
    </row>
    <row r="205">
      <c r="A205" s="66"/>
      <c r="B205" s="30">
        <v>44609.0</v>
      </c>
      <c r="C205" s="31">
        <v>165.130005</v>
      </c>
      <c r="D205" s="36">
        <f t="shared" si="1"/>
        <v>-0.006100172111</v>
      </c>
      <c r="E205" s="36">
        <f t="shared" si="2"/>
        <v>-0.006118854175</v>
      </c>
      <c r="F205" s="36">
        <f t="shared" si="3"/>
        <v>0.00004317148518</v>
      </c>
      <c r="G205" s="1"/>
      <c r="H205" s="1"/>
      <c r="I205" s="1"/>
      <c r="J205" s="1"/>
    </row>
    <row r="206">
      <c r="A206" s="66"/>
      <c r="B206" s="30">
        <v>44610.0</v>
      </c>
      <c r="C206" s="31">
        <v>163.360001</v>
      </c>
      <c r="D206" s="36">
        <f t="shared" si="1"/>
        <v>-0.01071885149</v>
      </c>
      <c r="E206" s="36">
        <f t="shared" si="2"/>
        <v>-0.01077671222</v>
      </c>
      <c r="F206" s="36">
        <f t="shared" si="3"/>
        <v>0.0001260760498</v>
      </c>
      <c r="G206" s="1"/>
      <c r="H206" s="1"/>
      <c r="I206" s="1"/>
      <c r="J206" s="1"/>
    </row>
    <row r="207">
      <c r="A207" s="66"/>
      <c r="B207" s="30">
        <v>44614.0</v>
      </c>
      <c r="C207" s="31">
        <v>161.139999</v>
      </c>
      <c r="D207" s="36">
        <f t="shared" si="1"/>
        <v>-0.01358963018</v>
      </c>
      <c r="E207" s="36">
        <f t="shared" si="2"/>
        <v>-0.01368281439</v>
      </c>
      <c r="F207" s="36">
        <f t="shared" si="3"/>
        <v>0.0001997829978</v>
      </c>
      <c r="G207" s="1"/>
      <c r="H207" s="1"/>
      <c r="I207" s="1"/>
      <c r="J207" s="1"/>
    </row>
    <row r="208">
      <c r="A208" s="66"/>
      <c r="B208" s="30">
        <v>44615.0</v>
      </c>
      <c r="C208" s="31">
        <v>161.220001</v>
      </c>
      <c r="D208" s="36">
        <f t="shared" si="1"/>
        <v>0.0004964751179</v>
      </c>
      <c r="E208" s="36">
        <f t="shared" si="2"/>
        <v>0.0004963519149</v>
      </c>
      <c r="F208" s="36">
        <f t="shared" si="3"/>
        <v>0.000000001998532897</v>
      </c>
      <c r="G208" s="1"/>
      <c r="H208" s="1"/>
      <c r="I208" s="1"/>
      <c r="J208" s="1"/>
    </row>
    <row r="209">
      <c r="A209" s="66"/>
      <c r="B209" s="30">
        <v>44616.0</v>
      </c>
      <c r="C209" s="31">
        <v>158.139999</v>
      </c>
      <c r="D209" s="36">
        <f t="shared" si="1"/>
        <v>-0.01910434177</v>
      </c>
      <c r="E209" s="36">
        <f t="shared" si="2"/>
        <v>-0.01928918774</v>
      </c>
      <c r="F209" s="36">
        <f t="shared" si="3"/>
        <v>0.0003897005547</v>
      </c>
      <c r="G209" s="1"/>
      <c r="H209" s="1"/>
      <c r="I209" s="1"/>
      <c r="J209" s="1"/>
    </row>
    <row r="210">
      <c r="A210" s="66"/>
      <c r="B210" s="30">
        <v>44617.0</v>
      </c>
      <c r="C210" s="31">
        <v>166.0</v>
      </c>
      <c r="D210" s="36">
        <f t="shared" si="1"/>
        <v>0.04970280163</v>
      </c>
      <c r="E210" s="36">
        <f t="shared" si="2"/>
        <v>0.04850707804</v>
      </c>
      <c r="F210" s="36">
        <f t="shared" si="3"/>
        <v>0.002309324456</v>
      </c>
      <c r="G210" s="1"/>
      <c r="H210" s="1"/>
      <c r="I210" s="1"/>
      <c r="J210" s="1"/>
    </row>
    <row r="211">
      <c r="A211" s="66"/>
      <c r="B211" s="30">
        <v>44620.0</v>
      </c>
      <c r="C211" s="31">
        <v>164.570007</v>
      </c>
      <c r="D211" s="36">
        <f t="shared" si="1"/>
        <v>-0.008614415663</v>
      </c>
      <c r="E211" s="36">
        <f t="shared" si="2"/>
        <v>-0.008651734214</v>
      </c>
      <c r="F211" s="36">
        <f t="shared" si="3"/>
        <v>0.00008287154882</v>
      </c>
      <c r="G211" s="1"/>
      <c r="H211" s="1"/>
      <c r="I211" s="1"/>
      <c r="J211" s="1"/>
    </row>
    <row r="212">
      <c r="A212" s="66"/>
      <c r="B212" s="30">
        <v>44621.0</v>
      </c>
      <c r="C212" s="31">
        <v>164.0</v>
      </c>
      <c r="D212" s="36">
        <f t="shared" si="1"/>
        <v>-0.00346361412</v>
      </c>
      <c r="E212" s="36">
        <f t="shared" si="2"/>
        <v>-0.003469626318</v>
      </c>
      <c r="F212" s="36">
        <f t="shared" si="3"/>
        <v>0.00001537638413</v>
      </c>
      <c r="G212" s="1"/>
      <c r="H212" s="1"/>
      <c r="I212" s="1"/>
      <c r="J212" s="1"/>
    </row>
    <row r="213">
      <c r="A213" s="66"/>
      <c r="B213" s="30">
        <v>44622.0</v>
      </c>
      <c r="C213" s="31">
        <v>166.039993</v>
      </c>
      <c r="D213" s="36">
        <f t="shared" si="1"/>
        <v>0.01243898171</v>
      </c>
      <c r="E213" s="36">
        <f t="shared" si="2"/>
        <v>0.0123622532</v>
      </c>
      <c r="F213" s="36">
        <f t="shared" si="3"/>
        <v>0.000141862541</v>
      </c>
      <c r="G213" s="1"/>
      <c r="H213" s="1"/>
      <c r="I213" s="1"/>
      <c r="J213" s="1"/>
    </row>
    <row r="214">
      <c r="A214" s="66"/>
      <c r="B214" s="30">
        <v>44623.0</v>
      </c>
      <c r="C214" s="31">
        <v>168.479996</v>
      </c>
      <c r="D214" s="36">
        <f t="shared" si="1"/>
        <v>0.01469527284</v>
      </c>
      <c r="E214" s="36">
        <f t="shared" si="2"/>
        <v>0.01458834362</v>
      </c>
      <c r="F214" s="36">
        <f t="shared" si="3"/>
        <v>0.0001998461924</v>
      </c>
      <c r="G214" s="1"/>
      <c r="H214" s="1"/>
      <c r="I214" s="1"/>
      <c r="J214" s="1"/>
    </row>
    <row r="215">
      <c r="A215" s="66"/>
      <c r="B215" s="30">
        <v>44624.0</v>
      </c>
      <c r="C215" s="31">
        <v>169.479996</v>
      </c>
      <c r="D215" s="36">
        <f t="shared" si="1"/>
        <v>0.005935422743</v>
      </c>
      <c r="E215" s="36">
        <f t="shared" si="2"/>
        <v>0.005917877513</v>
      </c>
      <c r="F215" s="36">
        <f t="shared" si="3"/>
        <v>0.00002987967644</v>
      </c>
      <c r="G215" s="1"/>
      <c r="H215" s="1"/>
      <c r="I215" s="1"/>
      <c r="J215" s="1"/>
    </row>
    <row r="216">
      <c r="A216" s="66"/>
      <c r="B216" s="30">
        <v>44627.0</v>
      </c>
      <c r="C216" s="31">
        <v>172.210007</v>
      </c>
      <c r="D216" s="36">
        <f t="shared" si="1"/>
        <v>0.01610816064</v>
      </c>
      <c r="E216" s="36">
        <f t="shared" si="2"/>
        <v>0.01597980081</v>
      </c>
      <c r="F216" s="36">
        <f t="shared" si="3"/>
        <v>0.0002411235619</v>
      </c>
      <c r="G216" s="1"/>
      <c r="H216" s="1"/>
      <c r="I216" s="1"/>
      <c r="J216" s="1"/>
    </row>
    <row r="217">
      <c r="A217" s="66"/>
      <c r="B217" s="30">
        <v>44628.0</v>
      </c>
      <c r="C217" s="31">
        <v>168.720001</v>
      </c>
      <c r="D217" s="36">
        <f t="shared" si="1"/>
        <v>-0.02026598838</v>
      </c>
      <c r="E217" s="36">
        <f t="shared" si="2"/>
        <v>-0.02047416087</v>
      </c>
      <c r="F217" s="36">
        <f t="shared" si="3"/>
        <v>0.0004378894333</v>
      </c>
      <c r="G217" s="1"/>
      <c r="H217" s="1"/>
      <c r="I217" s="1"/>
      <c r="J217" s="1"/>
    </row>
    <row r="218">
      <c r="A218" s="66"/>
      <c r="B218" s="30">
        <v>44629.0</v>
      </c>
      <c r="C218" s="31">
        <v>169.360001</v>
      </c>
      <c r="D218" s="36">
        <f t="shared" si="1"/>
        <v>0.003793266929</v>
      </c>
      <c r="E218" s="36">
        <f t="shared" si="2"/>
        <v>0.003786090634</v>
      </c>
      <c r="F218" s="36">
        <f t="shared" si="3"/>
        <v>0.00001111851461</v>
      </c>
      <c r="G218" s="1"/>
      <c r="H218" s="1"/>
      <c r="I218" s="1"/>
      <c r="J218" s="1"/>
    </row>
    <row r="219">
      <c r="A219" s="66"/>
      <c r="B219" s="30">
        <v>44630.0</v>
      </c>
      <c r="C219" s="31">
        <v>169.660004</v>
      </c>
      <c r="D219" s="36">
        <f t="shared" si="1"/>
        <v>0.00177139229</v>
      </c>
      <c r="E219" s="36">
        <f t="shared" si="2"/>
        <v>0.001769825225</v>
      </c>
      <c r="F219" s="36">
        <f t="shared" si="3"/>
        <v>0.000001737593935</v>
      </c>
      <c r="G219" s="1"/>
      <c r="H219" s="1"/>
      <c r="I219" s="1"/>
      <c r="J219" s="1"/>
    </row>
    <row r="220">
      <c r="A220" s="66"/>
      <c r="B220" s="30">
        <v>44631.0</v>
      </c>
      <c r="C220" s="31">
        <v>169.350006</v>
      </c>
      <c r="D220" s="36">
        <f t="shared" si="1"/>
        <v>-0.001827171948</v>
      </c>
      <c r="E220" s="36">
        <f t="shared" si="2"/>
        <v>-0.001828843263</v>
      </c>
      <c r="F220" s="36">
        <f t="shared" si="3"/>
        <v>0.000005200635661</v>
      </c>
      <c r="G220" s="1"/>
      <c r="H220" s="1"/>
      <c r="I220" s="1"/>
      <c r="J220" s="1"/>
    </row>
    <row r="221">
      <c r="A221" s="66"/>
      <c r="B221" s="30">
        <v>44634.0</v>
      </c>
      <c r="C221" s="31">
        <v>171.690002</v>
      </c>
      <c r="D221" s="36">
        <f t="shared" si="1"/>
        <v>0.01381751353</v>
      </c>
      <c r="E221" s="36">
        <f t="shared" si="2"/>
        <v>0.01372292204</v>
      </c>
      <c r="F221" s="36">
        <f t="shared" si="3"/>
        <v>0.0001761267423</v>
      </c>
      <c r="G221" s="1"/>
      <c r="H221" s="1"/>
      <c r="I221" s="1"/>
      <c r="J221" s="1"/>
    </row>
    <row r="222">
      <c r="A222" s="66"/>
      <c r="B222" s="30">
        <v>44635.0</v>
      </c>
      <c r="C222" s="31">
        <v>176.139999</v>
      </c>
      <c r="D222" s="36">
        <f t="shared" si="1"/>
        <v>0.02591878938</v>
      </c>
      <c r="E222" s="36">
        <f t="shared" si="2"/>
        <v>0.02558859096</v>
      </c>
      <c r="F222" s="36">
        <f t="shared" si="3"/>
        <v>0.0006318659537</v>
      </c>
      <c r="G222" s="1"/>
      <c r="H222" s="1"/>
      <c r="I222" s="1"/>
      <c r="J222" s="1"/>
    </row>
    <row r="223">
      <c r="A223" s="66"/>
      <c r="B223" s="30">
        <v>44636.0</v>
      </c>
      <c r="C223" s="31">
        <v>174.520004</v>
      </c>
      <c r="D223" s="36">
        <f t="shared" si="1"/>
        <v>-0.009197201142</v>
      </c>
      <c r="E223" s="36">
        <f t="shared" si="2"/>
        <v>-0.009239756525</v>
      </c>
      <c r="F223" s="36">
        <f t="shared" si="3"/>
        <v>0.00009392330152</v>
      </c>
      <c r="G223" s="1"/>
      <c r="H223" s="1"/>
      <c r="I223" s="1"/>
      <c r="J223" s="1"/>
    </row>
    <row r="224">
      <c r="A224" s="66"/>
      <c r="B224" s="30">
        <v>44637.0</v>
      </c>
      <c r="C224" s="31">
        <v>176.800003</v>
      </c>
      <c r="D224" s="36">
        <f t="shared" si="1"/>
        <v>0.0130643992</v>
      </c>
      <c r="E224" s="36">
        <f t="shared" si="2"/>
        <v>0.012979796</v>
      </c>
      <c r="F224" s="36">
        <f t="shared" si="3"/>
        <v>0.0001569545183</v>
      </c>
      <c r="G224" s="1"/>
      <c r="H224" s="1"/>
      <c r="I224" s="1"/>
      <c r="J224" s="1"/>
    </row>
    <row r="225">
      <c r="A225" s="66"/>
      <c r="B225" s="30">
        <v>44638.0</v>
      </c>
      <c r="C225" s="31">
        <v>174.839996</v>
      </c>
      <c r="D225" s="36">
        <f t="shared" si="1"/>
        <v>-0.01108601226</v>
      </c>
      <c r="E225" s="36">
        <f t="shared" si="2"/>
        <v>-0.01114792005</v>
      </c>
      <c r="F225" s="36">
        <f t="shared" si="3"/>
        <v>0.000134549955</v>
      </c>
      <c r="G225" s="1"/>
      <c r="H225" s="1"/>
      <c r="I225" s="1"/>
      <c r="J225" s="1"/>
    </row>
    <row r="226">
      <c r="A226" s="66"/>
      <c r="B226" s="30">
        <v>44641.0</v>
      </c>
      <c r="C226" s="31">
        <v>175.830002</v>
      </c>
      <c r="D226" s="36">
        <f t="shared" si="1"/>
        <v>0.005662354282</v>
      </c>
      <c r="E226" s="36">
        <f t="shared" si="2"/>
        <v>0.005646383414</v>
      </c>
      <c r="F226" s="36">
        <f t="shared" si="3"/>
        <v>0.00002698528682</v>
      </c>
      <c r="G226" s="1"/>
      <c r="H226" s="1"/>
      <c r="I226" s="1"/>
      <c r="J226" s="1"/>
    </row>
    <row r="227">
      <c r="A227" s="66"/>
      <c r="B227" s="30">
        <v>44642.0</v>
      </c>
      <c r="C227" s="31">
        <v>175.0</v>
      </c>
      <c r="D227" s="36">
        <f t="shared" si="1"/>
        <v>-0.004720479955</v>
      </c>
      <c r="E227" s="36">
        <f t="shared" si="2"/>
        <v>-0.004731656608</v>
      </c>
      <c r="F227" s="36">
        <f t="shared" si="3"/>
        <v>0.00002686663588</v>
      </c>
      <c r="G227" s="1"/>
      <c r="H227" s="1"/>
      <c r="I227" s="1"/>
      <c r="J227" s="1"/>
    </row>
    <row r="228">
      <c r="A228" s="66"/>
      <c r="B228" s="30">
        <v>44643.0</v>
      </c>
      <c r="C228" s="31">
        <v>174.339996</v>
      </c>
      <c r="D228" s="36">
        <f t="shared" si="1"/>
        <v>-0.003771451429</v>
      </c>
      <c r="E228" s="36">
        <f t="shared" si="2"/>
        <v>-0.003778581284</v>
      </c>
      <c r="F228" s="36">
        <f t="shared" si="3"/>
        <v>0.000017894831</v>
      </c>
      <c r="G228" s="1"/>
      <c r="H228" s="1"/>
      <c r="I228" s="1"/>
      <c r="J228" s="1"/>
    </row>
    <row r="229">
      <c r="A229" s="66"/>
      <c r="B229" s="30">
        <v>44644.0</v>
      </c>
      <c r="C229" s="31">
        <v>175.240005</v>
      </c>
      <c r="D229" s="36">
        <f t="shared" si="1"/>
        <v>0.00516237823</v>
      </c>
      <c r="E229" s="36">
        <f t="shared" si="2"/>
        <v>0.005149098838</v>
      </c>
      <c r="F229" s="36">
        <f t="shared" si="3"/>
        <v>0.00002206605414</v>
      </c>
      <c r="G229" s="1"/>
      <c r="H229" s="1"/>
      <c r="I229" s="1"/>
      <c r="J229" s="1"/>
    </row>
    <row r="230">
      <c r="A230" s="66"/>
      <c r="B230" s="30">
        <v>44645.0</v>
      </c>
      <c r="C230" s="31">
        <v>176.919998</v>
      </c>
      <c r="D230" s="36">
        <f t="shared" si="1"/>
        <v>0.009586812098</v>
      </c>
      <c r="E230" s="36">
        <f t="shared" si="2"/>
        <v>0.009541150218</v>
      </c>
      <c r="F230" s="36">
        <f t="shared" si="3"/>
        <v>0.00008261906945</v>
      </c>
      <c r="G230" s="1"/>
      <c r="H230" s="1"/>
      <c r="I230" s="1"/>
      <c r="J230" s="1"/>
    </row>
    <row r="231">
      <c r="A231" s="66"/>
      <c r="B231" s="30">
        <v>44648.0</v>
      </c>
      <c r="C231" s="31">
        <v>177.830002</v>
      </c>
      <c r="D231" s="36">
        <f t="shared" si="1"/>
        <v>0.005143590381</v>
      </c>
      <c r="E231" s="36">
        <f t="shared" si="2"/>
        <v>0.005130407307</v>
      </c>
      <c r="F231" s="36">
        <f t="shared" si="3"/>
        <v>0.00002189079837</v>
      </c>
      <c r="G231" s="1"/>
      <c r="H231" s="1"/>
      <c r="I231" s="1"/>
      <c r="J231" s="1"/>
    </row>
    <row r="232">
      <c r="A232" s="66"/>
      <c r="B232" s="30">
        <v>44649.0</v>
      </c>
      <c r="C232" s="31">
        <v>177.740005</v>
      </c>
      <c r="D232" s="36">
        <f t="shared" si="1"/>
        <v>-0.000506084457</v>
      </c>
      <c r="E232" s="36">
        <f t="shared" si="2"/>
        <v>-0.000506212561</v>
      </c>
      <c r="F232" s="36">
        <f t="shared" si="3"/>
        <v>0.0000009174948639</v>
      </c>
      <c r="G232" s="1"/>
      <c r="H232" s="1"/>
      <c r="I232" s="1"/>
      <c r="J232" s="1"/>
    </row>
    <row r="233">
      <c r="A233" s="66"/>
      <c r="B233" s="30">
        <v>44650.0</v>
      </c>
      <c r="C233" s="31">
        <v>179.589996</v>
      </c>
      <c r="D233" s="36">
        <f t="shared" si="1"/>
        <v>0.01040841087</v>
      </c>
      <c r="E233" s="36">
        <f t="shared" si="2"/>
        <v>0.01035461632</v>
      </c>
      <c r="F233" s="36">
        <f t="shared" si="3"/>
        <v>0.00009806880205</v>
      </c>
      <c r="G233" s="1"/>
      <c r="H233" s="1"/>
      <c r="I233" s="1"/>
      <c r="J233" s="1"/>
    </row>
    <row r="234">
      <c r="A234" s="66"/>
      <c r="B234" s="30">
        <v>44651.0</v>
      </c>
      <c r="C234" s="31">
        <v>177.229996</v>
      </c>
      <c r="D234" s="36">
        <f t="shared" si="1"/>
        <v>-0.01314104378</v>
      </c>
      <c r="E234" s="36">
        <f t="shared" si="2"/>
        <v>-0.01322815126</v>
      </c>
      <c r="F234" s="36">
        <f t="shared" si="3"/>
        <v>0.0001871368794</v>
      </c>
      <c r="G234" s="1"/>
      <c r="H234" s="1"/>
      <c r="I234" s="1"/>
      <c r="J234" s="1"/>
    </row>
    <row r="235">
      <c r="A235" s="66"/>
      <c r="B235" s="30">
        <v>44652.0</v>
      </c>
      <c r="C235" s="31">
        <v>178.190002</v>
      </c>
      <c r="D235" s="36">
        <f t="shared" si="1"/>
        <v>0.005416724153</v>
      </c>
      <c r="E235" s="36">
        <f t="shared" si="2"/>
        <v>0.005402106466</v>
      </c>
      <c r="F235" s="36">
        <f t="shared" si="3"/>
        <v>0.00002450704931</v>
      </c>
      <c r="G235" s="1"/>
      <c r="H235" s="1"/>
      <c r="I235" s="1"/>
      <c r="J235" s="1"/>
    </row>
    <row r="236">
      <c r="A236" s="66"/>
      <c r="B236" s="30">
        <v>44655.0</v>
      </c>
      <c r="C236" s="31">
        <v>176.470001</v>
      </c>
      <c r="D236" s="36">
        <f t="shared" si="1"/>
        <v>-0.009652623496</v>
      </c>
      <c r="E236" s="36">
        <f t="shared" si="2"/>
        <v>-0.009699512041</v>
      </c>
      <c r="F236" s="36">
        <f t="shared" si="3"/>
        <v>0.0001030460291</v>
      </c>
      <c r="G236" s="1"/>
      <c r="H236" s="1"/>
      <c r="I236" s="1"/>
      <c r="J236" s="1"/>
    </row>
    <row r="237">
      <c r="A237" s="66"/>
      <c r="B237" s="30">
        <v>44656.0</v>
      </c>
      <c r="C237" s="31">
        <v>177.610001</v>
      </c>
      <c r="D237" s="36">
        <f t="shared" si="1"/>
        <v>0.006460021497</v>
      </c>
      <c r="E237" s="36">
        <f t="shared" si="2"/>
        <v>0.006439244988</v>
      </c>
      <c r="F237" s="36">
        <f t="shared" si="3"/>
        <v>0.00003585133013</v>
      </c>
      <c r="G237" s="1"/>
      <c r="H237" s="1"/>
      <c r="I237" s="1"/>
      <c r="J237" s="1"/>
    </row>
    <row r="238">
      <c r="A238" s="66"/>
      <c r="B238" s="30">
        <v>44657.0</v>
      </c>
      <c r="C238" s="31">
        <v>182.229996</v>
      </c>
      <c r="D238" s="36">
        <f t="shared" si="1"/>
        <v>0.02601202057</v>
      </c>
      <c r="E238" s="36">
        <f t="shared" si="2"/>
        <v>0.02567946264</v>
      </c>
      <c r="F238" s="36">
        <f t="shared" si="3"/>
        <v>0.0006364426838</v>
      </c>
      <c r="G238" s="1"/>
      <c r="H238" s="1"/>
      <c r="I238" s="1"/>
      <c r="J238" s="1"/>
    </row>
    <row r="239">
      <c r="A239" s="66"/>
      <c r="B239" s="30">
        <v>44658.0</v>
      </c>
      <c r="C239" s="31">
        <v>181.759995</v>
      </c>
      <c r="D239" s="36">
        <f t="shared" si="1"/>
        <v>-0.002579163751</v>
      </c>
      <c r="E239" s="36">
        <f t="shared" si="2"/>
        <v>-0.002582495524</v>
      </c>
      <c r="F239" s="36">
        <f t="shared" si="3"/>
        <v>0.000009206020618</v>
      </c>
      <c r="G239" s="1"/>
      <c r="H239" s="1"/>
      <c r="I239" s="1"/>
      <c r="J239" s="1"/>
    </row>
    <row r="240">
      <c r="A240" s="66"/>
      <c r="B240" s="30">
        <v>44659.0</v>
      </c>
      <c r="C240" s="31">
        <v>182.119995</v>
      </c>
      <c r="D240" s="36">
        <f t="shared" si="1"/>
        <v>0.001980633857</v>
      </c>
      <c r="E240" s="36">
        <f t="shared" si="2"/>
        <v>0.001978674988</v>
      </c>
      <c r="F240" s="36">
        <f t="shared" si="3"/>
        <v>0.000002331814596</v>
      </c>
      <c r="G240" s="1"/>
      <c r="H240" s="1"/>
      <c r="I240" s="1"/>
      <c r="J240" s="1"/>
    </row>
    <row r="241">
      <c r="A241" s="66"/>
      <c r="B241" s="30">
        <v>44662.0</v>
      </c>
      <c r="C241" s="31">
        <v>179.839996</v>
      </c>
      <c r="D241" s="36">
        <f t="shared" si="1"/>
        <v>-0.01251921295</v>
      </c>
      <c r="E241" s="36">
        <f t="shared" si="2"/>
        <v>-0.01259823855</v>
      </c>
      <c r="F241" s="36">
        <f t="shared" si="3"/>
        <v>0.0001702995118</v>
      </c>
      <c r="G241" s="1"/>
      <c r="H241" s="1"/>
      <c r="I241" s="1"/>
      <c r="J241" s="1"/>
    </row>
    <row r="242">
      <c r="A242" s="66"/>
      <c r="B242" s="30">
        <v>44663.0</v>
      </c>
      <c r="C242" s="31">
        <v>179.899994</v>
      </c>
      <c r="D242" s="36">
        <f t="shared" si="1"/>
        <v>0.0003336187797</v>
      </c>
      <c r="E242" s="36">
        <f t="shared" si="2"/>
        <v>0.0003335631413</v>
      </c>
      <c r="F242" s="36">
        <f t="shared" si="3"/>
        <v>0.00000001394378849</v>
      </c>
      <c r="G242" s="1"/>
      <c r="H242" s="1"/>
      <c r="I242" s="1"/>
      <c r="J242" s="1"/>
    </row>
    <row r="243">
      <c r="A243" s="66"/>
      <c r="B243" s="30">
        <v>44664.0</v>
      </c>
      <c r="C243" s="31">
        <v>180.660004</v>
      </c>
      <c r="D243" s="36">
        <f t="shared" si="1"/>
        <v>0.004224624932</v>
      </c>
      <c r="E243" s="36">
        <f t="shared" si="2"/>
        <v>0.004215726258</v>
      </c>
      <c r="F243" s="36">
        <f t="shared" si="3"/>
        <v>0.00001416829295</v>
      </c>
      <c r="G243" s="1"/>
      <c r="H243" s="1"/>
      <c r="I243" s="1"/>
      <c r="J243" s="1"/>
    </row>
    <row r="244">
      <c r="A244" s="66"/>
      <c r="B244" s="30">
        <v>44665.0</v>
      </c>
      <c r="C244" s="31">
        <v>179.899994</v>
      </c>
      <c r="D244" s="36">
        <f t="shared" si="1"/>
        <v>-0.004206852558</v>
      </c>
      <c r="E244" s="36">
        <f t="shared" si="2"/>
        <v>-0.004215726258</v>
      </c>
      <c r="F244" s="36">
        <f t="shared" si="3"/>
        <v>0.00002178437277</v>
      </c>
      <c r="G244" s="1"/>
      <c r="H244" s="1"/>
      <c r="I244" s="1"/>
      <c r="J244" s="1"/>
    </row>
    <row r="245">
      <c r="A245" s="66"/>
      <c r="B245" s="30">
        <v>44669.0</v>
      </c>
      <c r="C245" s="31">
        <v>177.660004</v>
      </c>
      <c r="D245" s="36">
        <f t="shared" si="1"/>
        <v>-0.0124513067</v>
      </c>
      <c r="E245" s="36">
        <f t="shared" si="2"/>
        <v>-0.01252947375</v>
      </c>
      <c r="F245" s="36">
        <f t="shared" si="3"/>
        <v>0.0001685094949</v>
      </c>
      <c r="G245" s="1"/>
      <c r="H245" s="1"/>
      <c r="I245" s="1"/>
      <c r="J245" s="1"/>
    </row>
    <row r="246">
      <c r="A246" s="66"/>
      <c r="B246" s="30">
        <v>44670.0</v>
      </c>
      <c r="C246" s="31">
        <v>183.080002</v>
      </c>
      <c r="D246" s="36">
        <f t="shared" si="1"/>
        <v>0.03050769941</v>
      </c>
      <c r="E246" s="36">
        <f t="shared" si="2"/>
        <v>0.03005159285</v>
      </c>
      <c r="F246" s="36">
        <f t="shared" si="3"/>
        <v>0.0008761567968</v>
      </c>
      <c r="G246" s="1"/>
      <c r="H246" s="1"/>
      <c r="I246" s="1"/>
      <c r="J246" s="1"/>
    </row>
    <row r="247">
      <c r="A247" s="66"/>
      <c r="B247" s="30">
        <v>44671.0</v>
      </c>
      <c r="C247" s="31">
        <v>183.889999</v>
      </c>
      <c r="D247" s="36">
        <f t="shared" si="1"/>
        <v>0.004424278955</v>
      </c>
      <c r="E247" s="36">
        <f t="shared" si="2"/>
        <v>0.004414520605</v>
      </c>
      <c r="F247" s="36">
        <f t="shared" si="3"/>
        <v>0.00001570436752</v>
      </c>
      <c r="G247" s="1"/>
      <c r="H247" s="1"/>
      <c r="I247" s="1"/>
      <c r="J247" s="1"/>
    </row>
    <row r="248">
      <c r="A248" s="66"/>
      <c r="B248" s="30">
        <v>44672.0</v>
      </c>
      <c r="C248" s="31">
        <v>183.360001</v>
      </c>
      <c r="D248" s="36">
        <f t="shared" si="1"/>
        <v>-0.002882146951</v>
      </c>
      <c r="E248" s="36">
        <f t="shared" si="2"/>
        <v>-0.002886308335</v>
      </c>
      <c r="F248" s="36">
        <f t="shared" si="3"/>
        <v>0.00001114194556</v>
      </c>
      <c r="G248" s="1"/>
      <c r="H248" s="1"/>
      <c r="I248" s="1"/>
      <c r="J248" s="1"/>
    </row>
    <row r="249">
      <c r="A249" s="66"/>
      <c r="B249" s="30">
        <v>44673.0</v>
      </c>
      <c r="C249" s="31">
        <v>181.539993</v>
      </c>
      <c r="D249" s="36">
        <f t="shared" si="1"/>
        <v>-0.009925872546</v>
      </c>
      <c r="E249" s="36">
        <f t="shared" si="2"/>
        <v>-0.009975462441</v>
      </c>
      <c r="F249" s="36">
        <f t="shared" si="3"/>
        <v>0.0001087246105</v>
      </c>
      <c r="G249" s="1"/>
      <c r="H249" s="1"/>
      <c r="I249" s="1"/>
      <c r="J249" s="1"/>
    </row>
    <row r="250">
      <c r="A250" s="66"/>
      <c r="B250" s="30">
        <v>44676.0</v>
      </c>
      <c r="C250" s="31">
        <v>186.009995</v>
      </c>
      <c r="D250" s="36">
        <f t="shared" si="1"/>
        <v>0.02462268466</v>
      </c>
      <c r="E250" s="36">
        <f t="shared" si="2"/>
        <v>0.02432443229</v>
      </c>
      <c r="F250" s="36">
        <f t="shared" si="3"/>
        <v>0.0005699098793</v>
      </c>
      <c r="G250" s="1"/>
      <c r="H250" s="1"/>
      <c r="I250" s="1"/>
      <c r="J250" s="1"/>
    </row>
    <row r="251">
      <c r="A251" s="66"/>
      <c r="B251" s="30">
        <v>44677.0</v>
      </c>
      <c r="C251" s="31">
        <v>184.679993</v>
      </c>
      <c r="D251" s="36">
        <f t="shared" si="1"/>
        <v>-0.007150164162</v>
      </c>
      <c r="E251" s="36">
        <f t="shared" si="2"/>
        <v>-0.007175849093</v>
      </c>
      <c r="F251" s="36">
        <f t="shared" si="3"/>
        <v>0.00005817869606</v>
      </c>
      <c r="G251" s="1"/>
      <c r="H251" s="1"/>
      <c r="I251" s="1"/>
      <c r="J251" s="1"/>
    </row>
    <row r="252">
      <c r="A252" s="66"/>
      <c r="B252" s="30">
        <v>44678.0</v>
      </c>
      <c r="C252" s="31">
        <v>182.100006</v>
      </c>
      <c r="D252" s="36">
        <f t="shared" si="1"/>
        <v>-0.0139700406</v>
      </c>
      <c r="E252" s="36">
        <f t="shared" si="2"/>
        <v>-0.01406854005</v>
      </c>
      <c r="F252" s="36">
        <f t="shared" si="3"/>
        <v>0.0002108358309</v>
      </c>
      <c r="G252" s="1"/>
      <c r="H252" s="1"/>
      <c r="I252" s="1"/>
      <c r="J252" s="1"/>
    </row>
    <row r="253">
      <c r="A253" s="66"/>
      <c r="B253" s="30">
        <v>44679.0</v>
      </c>
      <c r="C253" s="31">
        <v>183.460007</v>
      </c>
      <c r="D253" s="36">
        <f t="shared" si="1"/>
        <v>0.007468429188</v>
      </c>
      <c r="E253" s="36">
        <f t="shared" si="2"/>
        <v>0.007440678554</v>
      </c>
      <c r="F253" s="36">
        <f t="shared" si="3"/>
        <v>0.00004884656261</v>
      </c>
      <c r="G253" s="1"/>
      <c r="H253" s="1"/>
      <c r="I253" s="1"/>
      <c r="J253" s="1"/>
    </row>
    <row r="254">
      <c r="A254" s="66"/>
      <c r="B254" s="30">
        <v>44680.0</v>
      </c>
      <c r="C254" s="31">
        <v>180.460007</v>
      </c>
      <c r="D254" s="36">
        <f t="shared" si="1"/>
        <v>-0.01635233776</v>
      </c>
      <c r="E254" s="36">
        <f t="shared" si="2"/>
        <v>-0.01648751288</v>
      </c>
      <c r="F254" s="36">
        <f t="shared" si="3"/>
        <v>0.0002869351361</v>
      </c>
      <c r="G254" s="1"/>
      <c r="H254" s="1"/>
      <c r="I254" s="1"/>
      <c r="J254" s="1"/>
    </row>
    <row r="255">
      <c r="A255" s="1"/>
      <c r="B255" s="1"/>
      <c r="C255" s="45"/>
      <c r="D255" s="1"/>
      <c r="E255" s="1"/>
      <c r="F255" s="1"/>
      <c r="G255" s="1"/>
      <c r="H255" s="1"/>
      <c r="I255" s="1"/>
      <c r="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32"/>
      <c r="C1" s="32"/>
      <c r="D1" s="32"/>
      <c r="E1" s="32"/>
      <c r="F1" s="32"/>
      <c r="G1" s="32"/>
      <c r="H1" s="32"/>
      <c r="I1" s="32"/>
      <c r="J1" s="1"/>
    </row>
    <row r="2">
      <c r="A2" s="32"/>
      <c r="B2" s="67" t="s">
        <v>13</v>
      </c>
      <c r="C2" s="67" t="s">
        <v>14</v>
      </c>
      <c r="D2" s="67" t="s">
        <v>15</v>
      </c>
      <c r="E2" s="67" t="s">
        <v>16</v>
      </c>
      <c r="F2" s="67" t="s">
        <v>17</v>
      </c>
      <c r="G2" s="67" t="s">
        <v>18</v>
      </c>
      <c r="H2" s="67" t="s">
        <v>19</v>
      </c>
      <c r="I2" s="67" t="s">
        <v>20</v>
      </c>
      <c r="J2" s="1"/>
    </row>
    <row r="3">
      <c r="A3" s="32"/>
      <c r="B3" s="36">
        <f>0.19*(1/12)^0.5</f>
        <v>0.05484827557</v>
      </c>
      <c r="C3" s="36">
        <v>0.0</v>
      </c>
      <c r="D3" s="68">
        <v>165.01</v>
      </c>
      <c r="E3" s="36">
        <f>1+0.19*(1/12)^0.5</f>
        <v>1.054848276</v>
      </c>
      <c r="F3" s="69">
        <f>1-0.19*(1/12)^0.5</f>
        <v>0.9451517244</v>
      </c>
      <c r="G3" s="68">
        <v>170.0</v>
      </c>
      <c r="H3" s="36">
        <f>(1+C3-F3)/(E3-F3)</f>
        <v>0.5</v>
      </c>
      <c r="I3" s="36">
        <f>1-H3</f>
        <v>0.5</v>
      </c>
      <c r="J3" s="1"/>
    </row>
    <row r="4">
      <c r="A4" s="1"/>
      <c r="B4" s="32"/>
      <c r="C4" s="32"/>
      <c r="D4" s="32"/>
      <c r="E4" s="32"/>
      <c r="F4" s="32"/>
      <c r="G4" s="32"/>
      <c r="H4" s="32"/>
      <c r="I4" s="1"/>
      <c r="J4" s="1"/>
    </row>
    <row r="5">
      <c r="A5" s="32"/>
      <c r="B5" s="36">
        <v>0.0</v>
      </c>
      <c r="C5" s="36">
        <v>1.0</v>
      </c>
      <c r="D5" s="36">
        <v>2.0</v>
      </c>
      <c r="E5" s="36">
        <v>3.0</v>
      </c>
      <c r="F5" s="36">
        <v>4.0</v>
      </c>
      <c r="G5" s="36">
        <v>5.0</v>
      </c>
      <c r="H5" s="36">
        <v>6.0</v>
      </c>
      <c r="I5" s="1"/>
      <c r="J5" s="1"/>
    </row>
    <row r="6">
      <c r="A6" s="1"/>
      <c r="B6" s="1"/>
      <c r="C6" s="1"/>
      <c r="D6" s="1"/>
      <c r="E6" s="1"/>
      <c r="F6" s="1"/>
      <c r="G6" s="1"/>
      <c r="H6" s="70">
        <f>G7*$E$3</f>
        <v>227.3265954</v>
      </c>
      <c r="I6" s="1"/>
      <c r="J6" s="1" t="s">
        <v>21</v>
      </c>
    </row>
    <row r="7">
      <c r="A7" s="1"/>
      <c r="B7" s="1"/>
      <c r="C7" s="1"/>
      <c r="D7" s="1"/>
      <c r="E7" s="1"/>
      <c r="F7" s="1"/>
      <c r="G7" s="70">
        <f>F8*$E$3</f>
        <v>215.5064389</v>
      </c>
      <c r="H7" s="70">
        <f>G7*$F$3</f>
        <v>203.6862823</v>
      </c>
      <c r="I7" s="1"/>
      <c r="J7" s="1" t="s">
        <v>22</v>
      </c>
    </row>
    <row r="8">
      <c r="A8" s="1"/>
      <c r="B8" s="1"/>
      <c r="C8" s="1"/>
      <c r="D8" s="1"/>
      <c r="E8" s="1"/>
      <c r="F8" s="70">
        <f>E9*$E$3</f>
        <v>204.3008875</v>
      </c>
      <c r="G8" s="70">
        <f t="shared" ref="G8:H8" si="1">F8*$F$3</f>
        <v>193.0953361</v>
      </c>
      <c r="H8" s="70">
        <f t="shared" si="1"/>
        <v>182.5043899</v>
      </c>
      <c r="I8" s="1"/>
      <c r="J8" s="71" t="s">
        <v>23</v>
      </c>
    </row>
    <row r="9">
      <c r="A9" s="1"/>
      <c r="B9" s="1"/>
      <c r="C9" s="1"/>
      <c r="D9" s="1"/>
      <c r="E9" s="70">
        <f>D10*$E$3</f>
        <v>193.6779841</v>
      </c>
      <c r="F9" s="70">
        <f t="shared" ref="F9:H9" si="2">E9*$F$3</f>
        <v>183.0550806</v>
      </c>
      <c r="G9" s="70">
        <f t="shared" si="2"/>
        <v>173.0148251</v>
      </c>
      <c r="H9" s="70">
        <f t="shared" si="2"/>
        <v>163.5252603</v>
      </c>
      <c r="I9" s="1"/>
      <c r="J9" s="1" t="s">
        <v>24</v>
      </c>
    </row>
    <row r="10">
      <c r="A10" s="1"/>
      <c r="B10" s="1"/>
      <c r="C10" s="1"/>
      <c r="D10" s="70">
        <f>C11*$E$3</f>
        <v>183.607433</v>
      </c>
      <c r="E10" s="70">
        <f t="shared" ref="E10:H10" si="3">D10*$F$3</f>
        <v>173.5368819</v>
      </c>
      <c r="F10" s="70">
        <f t="shared" si="3"/>
        <v>164.0186832</v>
      </c>
      <c r="G10" s="70">
        <f t="shared" si="3"/>
        <v>155.0225413</v>
      </c>
      <c r="H10" s="70">
        <f t="shared" si="3"/>
        <v>146.5198222</v>
      </c>
      <c r="I10" s="1"/>
      <c r="J10" s="1" t="s">
        <v>25</v>
      </c>
    </row>
    <row r="11">
      <c r="A11" s="1"/>
      <c r="B11" s="1"/>
      <c r="C11" s="70">
        <f>B12*E3</f>
        <v>174.060514</v>
      </c>
      <c r="D11" s="70">
        <f t="shared" ref="D11:H11" si="4">C11*$F$3</f>
        <v>164.5135949</v>
      </c>
      <c r="E11" s="70">
        <f t="shared" si="4"/>
        <v>155.4903079</v>
      </c>
      <c r="F11" s="70">
        <f t="shared" si="4"/>
        <v>146.9619327</v>
      </c>
      <c r="G11" s="70">
        <f t="shared" si="4"/>
        <v>138.9013241</v>
      </c>
      <c r="H11" s="70">
        <f t="shared" si="4"/>
        <v>131.282826</v>
      </c>
      <c r="I11" s="1"/>
      <c r="J11" s="1" t="s">
        <v>26</v>
      </c>
    </row>
    <row r="12">
      <c r="A12" s="1"/>
      <c r="B12" s="70">
        <f>D3</f>
        <v>165.01</v>
      </c>
      <c r="C12" s="70">
        <f t="shared" ref="C12:H12" si="5">B12*$F$3</f>
        <v>155.959486</v>
      </c>
      <c r="D12" s="70">
        <f t="shared" si="5"/>
        <v>147.4053772</v>
      </c>
      <c r="E12" s="70">
        <f t="shared" si="5"/>
        <v>139.3204464</v>
      </c>
      <c r="F12" s="70">
        <f t="shared" si="5"/>
        <v>131.6789602</v>
      </c>
      <c r="G12" s="70">
        <f t="shared" si="5"/>
        <v>124.4565963</v>
      </c>
      <c r="H12" s="70">
        <f t="shared" si="5"/>
        <v>117.6303666</v>
      </c>
      <c r="I12" s="1"/>
      <c r="J12" s="1" t="s">
        <v>27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>
      <c r="A15" s="1"/>
      <c r="B15" s="32" t="s">
        <v>28</v>
      </c>
      <c r="C15" s="32"/>
      <c r="D15" s="32"/>
      <c r="E15" s="32"/>
      <c r="F15" s="32"/>
      <c r="G15" s="32"/>
      <c r="H15" s="32"/>
      <c r="I15" s="1"/>
      <c r="J15" s="1"/>
    </row>
    <row r="16">
      <c r="A16" s="32"/>
      <c r="B16" s="36">
        <v>0.0</v>
      </c>
      <c r="C16" s="36">
        <v>1.0</v>
      </c>
      <c r="D16" s="36">
        <v>2.0</v>
      </c>
      <c r="E16" s="36">
        <v>3.0</v>
      </c>
      <c r="F16" s="36">
        <v>4.0</v>
      </c>
      <c r="G16" s="36">
        <v>5.0</v>
      </c>
      <c r="H16" s="36">
        <v>6.0</v>
      </c>
      <c r="I16" s="1"/>
      <c r="J16" s="1"/>
    </row>
    <row r="17">
      <c r="A17" s="1"/>
      <c r="B17" s="1"/>
      <c r="C17" s="1"/>
      <c r="D17" s="1"/>
      <c r="E17" s="1"/>
      <c r="F17" s="1"/>
      <c r="G17" s="1"/>
      <c r="H17" s="70">
        <f t="shared" ref="H17:H23" si="6">MAX(H6-$G$3,0)</f>
        <v>57.32659544</v>
      </c>
      <c r="I17" s="1"/>
      <c r="J17" s="1"/>
    </row>
    <row r="18">
      <c r="A18" s="1"/>
      <c r="B18" s="1"/>
      <c r="C18" s="1"/>
      <c r="D18" s="1"/>
      <c r="E18" s="1"/>
      <c r="F18" s="1"/>
      <c r="G18" s="70">
        <f>1/(1+$C$3) * $H$3*(H17 + H18)</f>
        <v>45.50643889</v>
      </c>
      <c r="H18" s="70">
        <f t="shared" si="6"/>
        <v>33.68628234</v>
      </c>
      <c r="I18" s="1"/>
      <c r="J18" s="1"/>
    </row>
    <row r="19">
      <c r="A19" s="1"/>
      <c r="B19" s="1"/>
      <c r="C19" s="1"/>
      <c r="D19" s="1"/>
      <c r="E19" s="1"/>
      <c r="F19" s="70">
        <f t="shared" ref="F19:G19" si="7">1/(1+$C$3) * $H$3*(G18 + G19)</f>
        <v>34.30088751</v>
      </c>
      <c r="G19" s="70">
        <f t="shared" si="7"/>
        <v>23.09533613</v>
      </c>
      <c r="H19" s="70">
        <f t="shared" si="6"/>
        <v>12.50438993</v>
      </c>
      <c r="I19" s="1"/>
      <c r="J19" s="1"/>
    </row>
    <row r="20">
      <c r="A20" s="1"/>
      <c r="B20" s="1"/>
      <c r="C20" s="1"/>
      <c r="D20" s="1"/>
      <c r="E20" s="70">
        <f t="shared" ref="E20:G20" si="8">1/(1+$C$3) * $H$3*(F19 + F20)</f>
        <v>24.48732653</v>
      </c>
      <c r="F20" s="70">
        <f t="shared" si="8"/>
        <v>14.67376555</v>
      </c>
      <c r="G20" s="70">
        <f t="shared" si="8"/>
        <v>6.252194963</v>
      </c>
      <c r="H20" s="70">
        <f t="shared" si="6"/>
        <v>0</v>
      </c>
      <c r="I20" s="1"/>
      <c r="J20" s="1"/>
    </row>
    <row r="21">
      <c r="A21" s="1"/>
      <c r="B21" s="1"/>
      <c r="C21" s="1"/>
      <c r="D21" s="70">
        <f t="shared" ref="D21:G21" si="9">1/(1+$C$3) * $H$3*(E20 + E21)</f>
        <v>16.69362902</v>
      </c>
      <c r="E21" s="70">
        <f t="shared" si="9"/>
        <v>8.899931515</v>
      </c>
      <c r="F21" s="70">
        <f t="shared" si="9"/>
        <v>3.126097482</v>
      </c>
      <c r="G21" s="70">
        <f t="shared" si="9"/>
        <v>0</v>
      </c>
      <c r="H21" s="70">
        <f t="shared" si="6"/>
        <v>0</v>
      </c>
      <c r="I21" s="1"/>
      <c r="J21" s="1"/>
    </row>
    <row r="22">
      <c r="A22" s="1"/>
      <c r="B22" s="1"/>
      <c r="C22" s="70">
        <f t="shared" ref="C22:G22" si="10">1/(1+$C$3) * $H$3*(D21 + D22)</f>
        <v>10.96255958</v>
      </c>
      <c r="D22" s="70">
        <f t="shared" si="10"/>
        <v>5.231490128</v>
      </c>
      <c r="E22" s="70">
        <f t="shared" si="10"/>
        <v>1.563048741</v>
      </c>
      <c r="F22" s="70">
        <f t="shared" si="10"/>
        <v>0</v>
      </c>
      <c r="G22" s="70">
        <f t="shared" si="10"/>
        <v>0</v>
      </c>
      <c r="H22" s="70">
        <f t="shared" si="6"/>
        <v>0</v>
      </c>
      <c r="I22" s="1"/>
      <c r="J22" s="1"/>
    </row>
    <row r="23">
      <c r="A23" s="1"/>
      <c r="B23" s="70">
        <f t="shared" ref="B23:G23" si="11">1/(1+$C$3) * $H$3*(C22 + C23)</f>
        <v>6.984533412</v>
      </c>
      <c r="C23" s="70">
        <f t="shared" si="11"/>
        <v>3.006507249</v>
      </c>
      <c r="D23" s="70">
        <f t="shared" si="11"/>
        <v>0.7815243704</v>
      </c>
      <c r="E23" s="70">
        <f t="shared" si="11"/>
        <v>0</v>
      </c>
      <c r="F23" s="70">
        <f t="shared" si="11"/>
        <v>0</v>
      </c>
      <c r="G23" s="70">
        <f t="shared" si="11"/>
        <v>0</v>
      </c>
      <c r="H23" s="70">
        <f t="shared" si="6"/>
        <v>0</v>
      </c>
      <c r="I23" s="1"/>
      <c r="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>
      <c r="A26" s="1"/>
      <c r="B26" s="67" t="s">
        <v>29</v>
      </c>
      <c r="C26" s="32"/>
      <c r="D26" s="32"/>
      <c r="E26" s="32"/>
      <c r="F26" s="32"/>
      <c r="G26" s="32"/>
      <c r="H26" s="1"/>
      <c r="I26" s="1"/>
      <c r="J26" s="1"/>
    </row>
    <row r="27">
      <c r="A27" s="32"/>
      <c r="B27" s="36">
        <v>0.0</v>
      </c>
      <c r="C27" s="36">
        <v>1.0</v>
      </c>
      <c r="D27" s="36">
        <v>2.0</v>
      </c>
      <c r="E27" s="36">
        <v>3.0</v>
      </c>
      <c r="F27" s="36">
        <v>4.0</v>
      </c>
      <c r="G27" s="36">
        <v>5.0</v>
      </c>
      <c r="H27" s="1"/>
      <c r="I27" s="1"/>
      <c r="J27" s="1"/>
    </row>
    <row r="28">
      <c r="A28" s="1"/>
      <c r="B28" s="1"/>
      <c r="C28" s="1"/>
      <c r="D28" s="1"/>
      <c r="E28" s="1"/>
      <c r="F28" s="1"/>
      <c r="G28" s="70">
        <f>(H17-H18)/(H6-H7)</f>
        <v>1</v>
      </c>
      <c r="H28" s="1"/>
      <c r="I28" s="1"/>
      <c r="J28" s="1"/>
    </row>
    <row r="29">
      <c r="A29" s="1"/>
      <c r="B29" s="1"/>
      <c r="C29" s="1"/>
      <c r="D29" s="1"/>
      <c r="E29" s="1"/>
      <c r="F29" s="70">
        <f t="shared" ref="F29:G29" si="12">(G18-G19)/(G7-G8)</f>
        <v>1</v>
      </c>
      <c r="G29" s="70">
        <f t="shared" si="12"/>
        <v>1</v>
      </c>
      <c r="H29" s="1"/>
      <c r="I29" s="1"/>
      <c r="J29" s="1"/>
    </row>
    <row r="30">
      <c r="A30" s="1"/>
      <c r="B30" s="1"/>
      <c r="C30" s="1"/>
      <c r="D30" s="1"/>
      <c r="E30" s="70">
        <f t="shared" ref="E30:G30" si="13">(F19-F20)/(F8-F9)</f>
        <v>0.9238115582</v>
      </c>
      <c r="F30" s="70">
        <f t="shared" si="13"/>
        <v>0.8387805051</v>
      </c>
      <c r="G30" s="70">
        <f t="shared" si="13"/>
        <v>0.6588494932</v>
      </c>
      <c r="H30" s="1"/>
      <c r="I30" s="1"/>
      <c r="J30" s="1"/>
    </row>
    <row r="31">
      <c r="A31" s="1"/>
      <c r="B31" s="1"/>
      <c r="C31" s="1"/>
      <c r="D31" s="70">
        <f t="shared" ref="D31:G31" si="14">(E20-E21)/(E9-E10)</f>
        <v>0.7739097339</v>
      </c>
      <c r="E31" s="70">
        <f t="shared" si="14"/>
        <v>0.6066099483</v>
      </c>
      <c r="F31" s="70">
        <f t="shared" si="14"/>
        <v>0.3474931259</v>
      </c>
      <c r="G31" s="70">
        <f t="shared" si="14"/>
        <v>0</v>
      </c>
      <c r="H31" s="1"/>
      <c r="I31" s="1"/>
      <c r="J31" s="1"/>
    </row>
    <row r="32">
      <c r="A32" s="1"/>
      <c r="B32" s="1"/>
      <c r="C32" s="70">
        <f t="shared" ref="C32:G32" si="15">(D21-D22)/(D10-D11)</f>
        <v>0.6003056511</v>
      </c>
      <c r="D32" s="70">
        <f t="shared" si="15"/>
        <v>0.4065526666</v>
      </c>
      <c r="E32" s="70">
        <f t="shared" si="15"/>
        <v>0.1832762623</v>
      </c>
      <c r="F32" s="70">
        <f t="shared" si="15"/>
        <v>0</v>
      </c>
      <c r="G32" s="70">
        <f t="shared" si="15"/>
        <v>0</v>
      </c>
      <c r="H32" s="1"/>
      <c r="I32" s="1"/>
      <c r="J32" s="1"/>
    </row>
    <row r="33">
      <c r="A33" s="1"/>
      <c r="B33" s="70">
        <f t="shared" ref="B33:G33" si="16">(C22-C23)/(C11-C12)</f>
        <v>0.4395359406</v>
      </c>
      <c r="C33" s="70">
        <f t="shared" si="16"/>
        <v>0.2601069162</v>
      </c>
      <c r="D33" s="70">
        <f t="shared" si="16"/>
        <v>0.09666432462</v>
      </c>
      <c r="E33" s="70">
        <f t="shared" si="16"/>
        <v>0</v>
      </c>
      <c r="F33" s="70">
        <f t="shared" si="16"/>
        <v>0</v>
      </c>
      <c r="G33" s="70">
        <f t="shared" si="16"/>
        <v>0</v>
      </c>
      <c r="H33" s="1"/>
      <c r="I33" s="1"/>
      <c r="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32"/>
      <c r="C1" s="32"/>
      <c r="D1" s="32"/>
      <c r="E1" s="32"/>
      <c r="F1" s="32"/>
      <c r="G1" s="32"/>
      <c r="H1" s="32"/>
      <c r="I1" s="32"/>
      <c r="J1" s="1"/>
    </row>
    <row r="2">
      <c r="A2" s="32"/>
      <c r="B2" s="72" t="s">
        <v>13</v>
      </c>
      <c r="C2" s="72" t="s">
        <v>14</v>
      </c>
      <c r="D2" s="72" t="s">
        <v>15</v>
      </c>
      <c r="E2" s="72" t="s">
        <v>16</v>
      </c>
      <c r="F2" s="72" t="s">
        <v>17</v>
      </c>
      <c r="G2" s="72" t="s">
        <v>18</v>
      </c>
      <c r="H2" s="72" t="s">
        <v>19</v>
      </c>
      <c r="I2" s="72" t="s">
        <v>20</v>
      </c>
      <c r="J2" s="1"/>
    </row>
    <row r="3">
      <c r="A3" s="32"/>
      <c r="B3" s="73">
        <f>0.19*(1/12)^0.5</f>
        <v>0.05484827557</v>
      </c>
      <c r="C3" s="73">
        <v>0.0</v>
      </c>
      <c r="D3" s="73">
        <v>134.0</v>
      </c>
      <c r="E3" s="73">
        <f>1+0.19*(1/12)^0.5</f>
        <v>1.054848276</v>
      </c>
      <c r="F3" s="74">
        <f>1-0.19*(1/12)^0.5</f>
        <v>0.9451517244</v>
      </c>
      <c r="G3" s="73">
        <v>150.0</v>
      </c>
      <c r="H3" s="73">
        <f>(1+C3-F3)/(E3-F3)</f>
        <v>0.5</v>
      </c>
      <c r="I3" s="73">
        <f>1-H3</f>
        <v>0.5</v>
      </c>
      <c r="J3" s="1"/>
    </row>
    <row r="4">
      <c r="A4" s="1"/>
      <c r="B4" s="32" t="s">
        <v>30</v>
      </c>
      <c r="C4" s="32"/>
      <c r="D4" s="32"/>
      <c r="E4" s="32"/>
      <c r="F4" s="32"/>
      <c r="G4" s="32"/>
      <c r="H4" s="32"/>
      <c r="I4" s="1"/>
      <c r="J4" s="1"/>
    </row>
    <row r="5">
      <c r="A5" s="32"/>
      <c r="B5" s="73">
        <v>0.0</v>
      </c>
      <c r="C5" s="73">
        <v>1.0</v>
      </c>
      <c r="D5" s="73">
        <v>2.0</v>
      </c>
      <c r="E5" s="73">
        <v>3.0</v>
      </c>
      <c r="F5" s="73">
        <v>4.0</v>
      </c>
      <c r="G5" s="73">
        <v>5.0</v>
      </c>
      <c r="H5" s="73">
        <v>6.0</v>
      </c>
      <c r="I5" s="1"/>
      <c r="J5" s="1"/>
    </row>
    <row r="6">
      <c r="A6" s="1"/>
      <c r="B6" s="1"/>
      <c r="C6" s="1"/>
      <c r="D6" s="1"/>
      <c r="E6" s="1"/>
      <c r="F6" s="1"/>
      <c r="G6" s="1"/>
      <c r="H6" s="75">
        <f>G7*$E$3</f>
        <v>184.605562</v>
      </c>
      <c r="I6" s="1"/>
      <c r="J6" s="1" t="s">
        <v>21</v>
      </c>
    </row>
    <row r="7">
      <c r="A7" s="1"/>
      <c r="B7" s="1"/>
      <c r="C7" s="1"/>
      <c r="D7" s="1"/>
      <c r="E7" s="1"/>
      <c r="F7" s="1"/>
      <c r="G7" s="75">
        <f>F8*$E$3</f>
        <v>175.0067439</v>
      </c>
      <c r="H7" s="75">
        <f>G7*$F$3</f>
        <v>165.4079258</v>
      </c>
      <c r="I7" s="1"/>
      <c r="J7" s="1" t="s">
        <v>22</v>
      </c>
    </row>
    <row r="8">
      <c r="A8" s="1"/>
      <c r="B8" s="1"/>
      <c r="C8" s="1"/>
      <c r="D8" s="1"/>
      <c r="E8" s="1"/>
      <c r="F8" s="75">
        <f>E9*$E$3</f>
        <v>165.9070294</v>
      </c>
      <c r="G8" s="75">
        <f t="shared" ref="G8:H8" si="1">F8*$F$3</f>
        <v>156.807315</v>
      </c>
      <c r="H8" s="75">
        <f t="shared" si="1"/>
        <v>148.2067041</v>
      </c>
      <c r="I8" s="1"/>
      <c r="J8" s="76" t="s">
        <v>23</v>
      </c>
    </row>
    <row r="9">
      <c r="A9" s="1"/>
      <c r="B9" s="1"/>
      <c r="C9" s="1"/>
      <c r="D9" s="1"/>
      <c r="E9" s="75">
        <f>D10*$E$3</f>
        <v>157.280467</v>
      </c>
      <c r="F9" s="75">
        <f t="shared" ref="F9:H9" si="2">E9*$F$3</f>
        <v>148.6539046</v>
      </c>
      <c r="G9" s="75">
        <f t="shared" si="2"/>
        <v>140.5004943</v>
      </c>
      <c r="H9" s="75">
        <f t="shared" si="2"/>
        <v>132.7942845</v>
      </c>
      <c r="I9" s="1"/>
      <c r="J9" s="1" t="s">
        <v>24</v>
      </c>
    </row>
    <row r="10">
      <c r="A10" s="1"/>
      <c r="B10" s="1"/>
      <c r="C10" s="1"/>
      <c r="D10" s="75">
        <f>C11*$E$3</f>
        <v>149.1024545</v>
      </c>
      <c r="E10" s="75">
        <f t="shared" ref="E10:H10" si="3">D10*$F$3</f>
        <v>140.924442</v>
      </c>
      <c r="F10" s="75">
        <f t="shared" si="3"/>
        <v>133.1949794</v>
      </c>
      <c r="G10" s="75">
        <f t="shared" si="3"/>
        <v>125.8894644</v>
      </c>
      <c r="H10" s="75">
        <f t="shared" si="3"/>
        <v>118.9846444</v>
      </c>
      <c r="I10" s="1"/>
      <c r="J10" s="1" t="s">
        <v>25</v>
      </c>
    </row>
    <row r="11">
      <c r="A11" s="1"/>
      <c r="B11" s="1"/>
      <c r="C11" s="75">
        <f>B12*E3</f>
        <v>141.3496689</v>
      </c>
      <c r="D11" s="75">
        <f t="shared" ref="D11:H11" si="4">C11*$F$3</f>
        <v>133.5968833</v>
      </c>
      <c r="E11" s="75">
        <f t="shared" si="4"/>
        <v>126.2693247</v>
      </c>
      <c r="F11" s="75">
        <f t="shared" si="4"/>
        <v>119.3436699</v>
      </c>
      <c r="G11" s="75">
        <f t="shared" si="4"/>
        <v>112.7978754</v>
      </c>
      <c r="H11" s="75">
        <f t="shared" si="4"/>
        <v>106.6111065</v>
      </c>
      <c r="I11" s="1"/>
      <c r="J11" s="1" t="s">
        <v>26</v>
      </c>
    </row>
    <row r="12">
      <c r="A12" s="1"/>
      <c r="B12" s="75">
        <f>D3</f>
        <v>134</v>
      </c>
      <c r="C12" s="75">
        <f t="shared" ref="C12:H12" si="5">B12*$F$3</f>
        <v>126.6503311</v>
      </c>
      <c r="D12" s="75">
        <f t="shared" si="5"/>
        <v>119.7037788</v>
      </c>
      <c r="E12" s="75">
        <f t="shared" si="5"/>
        <v>113.138233</v>
      </c>
      <c r="F12" s="75">
        <f t="shared" si="5"/>
        <v>106.932796</v>
      </c>
      <c r="G12" s="75">
        <f t="shared" si="5"/>
        <v>101.0677165</v>
      </c>
      <c r="H12" s="75">
        <f t="shared" si="5"/>
        <v>95.52432656</v>
      </c>
      <c r="I12" s="1"/>
      <c r="J12" s="1" t="s">
        <v>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32"/>
      <c r="C1" s="32"/>
      <c r="D1" s="32"/>
      <c r="E1" s="32"/>
      <c r="F1" s="32"/>
      <c r="G1" s="32"/>
      <c r="H1" s="1"/>
      <c r="I1" s="1"/>
      <c r="J1" s="1"/>
      <c r="K1" s="1"/>
    </row>
    <row r="2">
      <c r="A2" s="32"/>
      <c r="B2" s="67" t="s">
        <v>13</v>
      </c>
      <c r="C2" s="67" t="s">
        <v>14</v>
      </c>
      <c r="D2" s="67" t="s">
        <v>31</v>
      </c>
      <c r="E2" s="67" t="s">
        <v>32</v>
      </c>
      <c r="F2" s="67" t="s">
        <v>33</v>
      </c>
      <c r="G2" s="67" t="s">
        <v>34</v>
      </c>
      <c r="H2" s="1"/>
      <c r="I2" s="77" t="s">
        <v>35</v>
      </c>
      <c r="J2" s="1" t="s">
        <v>36</v>
      </c>
      <c r="K2" s="1"/>
    </row>
    <row r="3">
      <c r="A3" s="32"/>
      <c r="B3" s="36">
        <f>0.19</f>
        <v>0.19</v>
      </c>
      <c r="C3" s="36">
        <f>0.01</f>
        <v>0.01</v>
      </c>
      <c r="D3" s="68">
        <v>180.0</v>
      </c>
      <c r="E3" s="68">
        <v>200.0</v>
      </c>
      <c r="F3" s="78">
        <v>160.0</v>
      </c>
      <c r="G3" s="68">
        <v>160.0</v>
      </c>
      <c r="H3" s="1"/>
      <c r="I3" s="79">
        <f>1</f>
        <v>1</v>
      </c>
      <c r="J3" s="79">
        <f>-2*C3/B3^2</f>
        <v>-0.5540166205</v>
      </c>
      <c r="K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/>
      <c r="B5" s="80" t="s">
        <v>37</v>
      </c>
      <c r="C5" s="1"/>
      <c r="D5" s="1"/>
      <c r="E5" s="1"/>
      <c r="F5" s="1"/>
      <c r="G5" s="1"/>
      <c r="H5" s="1"/>
      <c r="I5" s="1"/>
      <c r="J5" s="1"/>
      <c r="K5" s="1"/>
    </row>
    <row r="6">
      <c r="A6" s="1"/>
      <c r="B6" s="1" t="s">
        <v>38</v>
      </c>
      <c r="C6" s="1"/>
      <c r="D6" s="1" t="s">
        <v>39</v>
      </c>
      <c r="E6" s="1"/>
      <c r="F6" s="1"/>
      <c r="G6" s="1"/>
      <c r="H6" s="1"/>
      <c r="I6" s="1"/>
      <c r="J6" s="1"/>
      <c r="K6" s="1"/>
    </row>
    <row r="7">
      <c r="A7" s="1"/>
      <c r="B7" s="79">
        <f>(-G3*F3^(J3-1))/(E3*(E3^(J3-1)-F3^(J3-1)))</f>
        <v>2.730084429</v>
      </c>
      <c r="C7" s="1"/>
      <c r="D7" s="79">
        <f>G3/(E3*(E3^(J3-1)-F3^(J3-1)))</f>
        <v>-7268.004117</v>
      </c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1"/>
      <c r="B9" s="81" t="s">
        <v>40</v>
      </c>
      <c r="C9" s="81" t="s">
        <v>41</v>
      </c>
      <c r="D9" s="81" t="s">
        <v>42</v>
      </c>
      <c r="E9" s="1"/>
      <c r="F9" s="1"/>
      <c r="G9" s="1"/>
      <c r="H9" s="1"/>
      <c r="I9" s="1"/>
      <c r="J9" s="1"/>
      <c r="K9" s="1"/>
    </row>
    <row r="10">
      <c r="A10" s="1"/>
      <c r="B10" s="79">
        <f>B7*E3+D7*(E3)^J3</f>
        <v>160</v>
      </c>
      <c r="C10" s="79">
        <f>B7*F3+D7*(F3)^J3</f>
        <v>0</v>
      </c>
      <c r="D10" s="79">
        <f t="shared" ref="D10:E10" si="1">B7*D3+D7*(D3)^J3</f>
        <v>82.19532727</v>
      </c>
      <c r="E10" s="79">
        <f t="shared" si="1"/>
        <v>0</v>
      </c>
      <c r="F10" s="1"/>
      <c r="G10" s="1"/>
      <c r="H10" s="1"/>
      <c r="I10" s="1"/>
      <c r="J10" s="1"/>
      <c r="K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82" t="s">
        <v>43</v>
      </c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1" t="s">
        <v>38</v>
      </c>
      <c r="C14" s="1"/>
      <c r="D14" s="1" t="s">
        <v>39</v>
      </c>
      <c r="E14" s="1"/>
      <c r="F14" s="1"/>
      <c r="G14" s="1"/>
      <c r="H14" s="1"/>
      <c r="I14" s="1"/>
      <c r="J14" s="1"/>
      <c r="K14" s="1"/>
    </row>
    <row r="15">
      <c r="A15" s="1"/>
      <c r="B15" s="79">
        <f>(-G3*E3^(J3-1))/(F3*(F3^(J3-1)-E3^(J3-1)))</f>
        <v>-2.412605537</v>
      </c>
      <c r="C15" s="1"/>
      <c r="D15" s="79">
        <f>G3/(F3*(F3^(J3-1)-E3^(J3-1)))</f>
        <v>9085.005146</v>
      </c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81" t="s">
        <v>40</v>
      </c>
      <c r="C17" s="81" t="s">
        <v>41</v>
      </c>
      <c r="D17" s="81" t="s">
        <v>42</v>
      </c>
      <c r="E17" s="1"/>
      <c r="F17" s="1"/>
      <c r="G17" s="1"/>
      <c r="H17" s="1"/>
      <c r="I17" s="1"/>
      <c r="J17" s="1"/>
      <c r="K17" s="1"/>
    </row>
    <row r="18">
      <c r="A18" s="1"/>
      <c r="B18" s="79">
        <f>B15*E3+D15*(E3)^J3</f>
        <v>0</v>
      </c>
      <c r="C18" s="79">
        <f>B15*F3+D15*(F3)^J3</f>
        <v>160</v>
      </c>
      <c r="D18" s="79">
        <f>B15*D3+D15*(D3)^J3</f>
        <v>77.25584091</v>
      </c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79">
        <f>D10+D18</f>
        <v>159.4511682</v>
      </c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drawing r:id="rId1"/>
</worksheet>
</file>