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omments2.xml" ContentType="application/vnd.openxmlformats-officedocument.spreadsheetml.comments+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12"/>
  <workbookPr updateLinks="never" codeName="ThisWorkbook" autoCompressPictures="0"/>
  <mc:AlternateContent xmlns:mc="http://schemas.openxmlformats.org/markup-compatibility/2006">
    <mc:Choice Requires="x15">
      <x15ac:absPath xmlns:x15ac="http://schemas.microsoft.com/office/spreadsheetml/2010/11/ac" url="E:\"/>
    </mc:Choice>
  </mc:AlternateContent>
  <xr:revisionPtr revIDLastSave="0" documentId="8_{C1FF6D85-3F86-4805-A595-479ED1D44D4F}" xr6:coauthVersionLast="47" xr6:coauthVersionMax="47" xr10:uidLastSave="{00000000-0000-0000-0000-000000000000}"/>
  <bookViews>
    <workbookView xWindow="-120" yWindow="-120" windowWidth="29040" windowHeight="15840" tabRatio="751" firstSheet="2" activeTab="4" xr2:uid="{00000000-000D-0000-FFFF-FFFF00000000}"/>
  </bookViews>
  <sheets>
    <sheet name="Months" sheetId="15" state="hidden" r:id="rId1"/>
    <sheet name="Пам'ятка" sheetId="28" r:id="rId2"/>
    <sheet name="Бизнес план" sheetId="31" r:id="rId3"/>
    <sheet name="Loan Calculator" sheetId="26" state="hidden" r:id="rId4"/>
    <sheet name="План надходжень та витрат" sheetId="35" r:id="rId5"/>
    <sheet name="1 Actual Cash Flows" sheetId="32" state="hidden" r:id="rId6"/>
    <sheet name="Excel Tips" sheetId="30" state="hidden" r:id="rId7"/>
  </sheets>
  <externalReferences>
    <externalReference r:id="rId8"/>
  </externalReferences>
  <definedNames>
    <definedName name="Beginning_Balance" localSheetId="6">-FV('Excel Tips'!Interest_Rate/12,'Excel Tips'!Payment_Number-1,-'Excel Tips'!Monthly_Payment,'Excel Tips'!Loan_Amount)</definedName>
    <definedName name="Beginning_Balance" localSheetId="3">-FV('Loan Calculator'!Interest_Rate/12,'Loan Calculator'!Payment_Number-1,-'Loan Calculator'!Monthly_Payment,'Loan Calculator'!Loan_Amount)</definedName>
    <definedName name="Beginning_Balance" localSheetId="2">-FV(Interest_Rate/12,'Бизнес план'!Payment_Number-1,-'Бизнес план'!Monthly_Payment,Loan_Amount)</definedName>
    <definedName name="Beginning_Balance" localSheetId="1">-FV('Пам''ятка'!Interest_Rate/12,'Пам''ятка'!Payment_Number-1,-'Пам''ятка'!Monthly_Payment,'Пам''ятка'!Loan_Amount)</definedName>
    <definedName name="Beginning_Balance">-FV(Interest_Rate/12,Payment_Number-1,-Monthly_Payment,Loan_Amount)</definedName>
    <definedName name="ColumnTitle1" localSheetId="6">[1]!Loan[[#Headers],[No.]]</definedName>
    <definedName name="ColumnTitle1" localSheetId="3">Loan3[[#Headers],[No.]]</definedName>
    <definedName name="ColumnTitle1" localSheetId="2">#REF!</definedName>
    <definedName name="ColumnTitle1" localSheetId="1">[1]!Loan[[#Headers],[No.]]</definedName>
    <definedName name="ColumnTitle1">#REF!</definedName>
    <definedName name="Ending_Balance" localSheetId="6">-FV('Excel Tips'!Interest_Rate/12,'Excel Tips'!Payment_Number,-'Excel Tips'!Monthly_Payment,'Excel Tips'!Loan_Amount)</definedName>
    <definedName name="Ending_Balance" localSheetId="3">-FV('Loan Calculator'!Interest_Rate/12,'Loan Calculator'!Payment_Number,-'Loan Calculator'!Monthly_Payment,'Loan Calculator'!Loan_Amount)</definedName>
    <definedName name="Ending_Balance" localSheetId="2">-FV(Interest_Rate/12,'Бизнес план'!Payment_Number,-'Бизнес план'!Monthly_Payment,Loan_Amount)</definedName>
    <definedName name="Ending_Balance" localSheetId="1">-FV('Пам''ятка'!Interest_Rate/12,'Пам''ятка'!Payment_Number,-'Пам''ятка'!Monthly_Payment,'Пам''ятка'!Loan_Amount)</definedName>
    <definedName name="Ending_Balance">-FV(Interest_Rate/12,Payment_Number,-Monthly_Payment,Loan_Amount)</definedName>
    <definedName name="Full_Print" localSheetId="3">'Loan Calculator'!$A$4:$H$262</definedName>
    <definedName name="Full_Print">#REF!</definedName>
    <definedName name="Header_Row" localSheetId="6">ROW('[1]Loan Calculator'!$14:$14)</definedName>
    <definedName name="Header_Row" localSheetId="3">ROW('Loan Calculator'!$26:$26)</definedName>
    <definedName name="Header_Row" localSheetId="1">ROW('[1]Loan Calculator'!$14:$14)</definedName>
    <definedName name="Header_Row">ROW(#REF!)</definedName>
    <definedName name="Header_Row_Back" localSheetId="6">ROW('[1]Loan Calculator'!$14:$14)</definedName>
    <definedName name="Header_Row_Back" localSheetId="3">ROW('Loan Calculator'!$26:$26)</definedName>
    <definedName name="Header_Row_Back" localSheetId="1">ROW('[1]Loan Calculator'!$14:$14)</definedName>
    <definedName name="Header_Row_Back">ROW(#REF!)</definedName>
    <definedName name="Interest" localSheetId="6">-IPMT('Excel Tips'!Interest_Rate/12,'Excel Tips'!Payment_Number,'Excel Tips'!Number_of_Payments,'Excel Tips'!Loan_Amount)</definedName>
    <definedName name="Interest" localSheetId="3">-IPMT('Loan Calculator'!Interest_Rate/12,'Loan Calculator'!Payment_Number,'Loan Calculator'!Number_of_Payments,'Loan Calculator'!Loan_Amount)</definedName>
    <definedName name="Interest" localSheetId="2">-IPMT(Interest_Rate/12,'Бизнес план'!Payment_Number,Number_of_Payments,Loan_Amount)</definedName>
    <definedName name="Interest" localSheetId="1">-IPMT('Пам''ятка'!Interest_Rate/12,'Пам''ятка'!Payment_Number,'Пам''ятка'!Number_of_Payments,'Пам''ятка'!Loan_Amount)</definedName>
    <definedName name="Interest">-IPMT(Interest_Rate/12,Payment_Number,Number_of_Payments,Loan_Amount)</definedName>
    <definedName name="Interest_Rate" localSheetId="6">'[1]Loan Calculator'!$E$6</definedName>
    <definedName name="Interest_Rate" localSheetId="3">'Loan Calculator'!$E$18</definedName>
    <definedName name="Interest_Rate" localSheetId="1">'[1]Loan Calculator'!$E$6</definedName>
    <definedName name="Interest_Rate">#REF!</definedName>
    <definedName name="Last_Row" localSheetId="6">IF('Excel Tips'!Values_Entered,'Excel Tips'!Header_Row+'Excel Tips'!Number_of_Payments,'Excel Tips'!Header_Row)</definedName>
    <definedName name="Last_Row" localSheetId="3">IF('Loan Calculator'!Values_Entered,'Loan Calculator'!Header_Row+'Loan Calculator'!Number_of_Payments,'Loan Calculator'!Header_Row)</definedName>
    <definedName name="Last_Row" localSheetId="2">IF('Бизнес план'!Values_Entered,Header_Row+Number_of_Payments,Header_Row)</definedName>
    <definedName name="Last_Row" localSheetId="1">IF('Пам''ятка'!Values_Entered,'Пам''ятка'!Header_Row+'Пам''ятка'!Number_of_Payments,'Пам''ятка'!Header_Row)</definedName>
    <definedName name="Last_Row">IF(Values_Entered,Header_Row+Number_of_Payments,Header_Row)</definedName>
    <definedName name="Loan_Amount" localSheetId="6">'[1]Loan Calculator'!$E$5</definedName>
    <definedName name="Loan_Amount" localSheetId="3">'Loan Calculator'!$E$17</definedName>
    <definedName name="Loan_Amount" localSheetId="1">'[1]Loan Calculator'!$E$5</definedName>
    <definedName name="Loan_Amount">#REF!</definedName>
    <definedName name="Loan_Not_Paid" localSheetId="6">IF('Excel Tips'!Payment_Number&lt;='Excel Tips'!Number_of_Payments,1,0)</definedName>
    <definedName name="Loan_Not_Paid" localSheetId="3">IF('Loan Calculator'!Payment_Number&lt;='Loan Calculator'!Number_of_Payments,1,0)</definedName>
    <definedName name="Loan_Not_Paid" localSheetId="2">IF('Бизнес план'!Payment_Number&lt;=Number_of_Payments,1,0)</definedName>
    <definedName name="Loan_Not_Paid" localSheetId="1">IF('Пам''ятка'!Payment_Number&lt;='Пам''ятка'!Number_of_Payments,1,0)</definedName>
    <definedName name="Loan_Not_Paid">IF(Payment_Number&lt;=Number_of_Payments,1,0)</definedName>
    <definedName name="Loan_Start" localSheetId="6">'[1]Loan Calculator'!$E$8</definedName>
    <definedName name="Loan_Start" localSheetId="3">'Loan Calculator'!$E$20</definedName>
    <definedName name="Loan_Start" localSheetId="1">'[1]Loan Calculator'!$E$8</definedName>
    <definedName name="Loan_Start">#REF!</definedName>
    <definedName name="Loan_Years" localSheetId="6">'[1]Loan Calculator'!$E$7</definedName>
    <definedName name="Loan_Years" localSheetId="3">'Loan Calculator'!$E$19</definedName>
    <definedName name="Loan_Years" localSheetId="1">'[1]Loan Calculator'!$E$7</definedName>
    <definedName name="Loan_Years">#REF!</definedName>
    <definedName name="Monthly_Payment" localSheetId="6">-PMT('Excel Tips'!Interest_Rate/12,'Excel Tips'!Number_of_Payments,'Excel Tips'!Loan_Amount)</definedName>
    <definedName name="Monthly_Payment" localSheetId="3">-PMT('Loan Calculator'!Interest_Rate/12,'Loan Calculator'!Number_of_Payments,'Loan Calculator'!Loan_Amount)</definedName>
    <definedName name="Monthly_Payment" localSheetId="2">-PMT(Interest_Rate/12,Number_of_Payments,Loan_Amount)</definedName>
    <definedName name="Monthly_Payment" localSheetId="1">-PMT('Пам''ятка'!Interest_Rate/12,'Пам''ятка'!Number_of_Payments,'Пам''ятка'!Loan_Amount)</definedName>
    <definedName name="Monthly_Payment">-PMT(Interest_Rate/12,Number_of_Payments,Loan_Amount)</definedName>
    <definedName name="Number_of_Payments" localSheetId="6">'[1]Loan Calculator'!$E$11</definedName>
    <definedName name="Number_of_Payments" localSheetId="3">'Loan Calculator'!$E$22</definedName>
    <definedName name="Number_of_Payments" localSheetId="1">'[1]Loan Calculator'!$E$11</definedName>
    <definedName name="Number_of_Payments">#REF!</definedName>
    <definedName name="Payment_Date" localSheetId="6">DATE(YEAR('Excel Tips'!Loan_Start),MONTH('Excel Tips'!Loan_Start)+'Excel Tips'!Payment_Number,DAY('Excel Tips'!Loan_Start))</definedName>
    <definedName name="Payment_Date" localSheetId="3">DATE(YEAR('Loan Calculator'!Loan_Start),MONTH('Loan Calculator'!Loan_Start)+'Loan Calculator'!Payment_Number,DAY('Loan Calculator'!Loan_Start))</definedName>
    <definedName name="Payment_Date" localSheetId="2">DATE(YEAR(Loan_Start),MONTH(Loan_Start)+'Бизнес план'!Payment_Number,DAY(Loan_Start))</definedName>
    <definedName name="Payment_Date" localSheetId="1">DATE(YEAR('Пам''ятка'!Loan_Start),MONTH('Пам''ятка'!Loan_Start)+'Пам''ятка'!Payment_Number,DAY('Пам''ятка'!Loan_Start))</definedName>
    <definedName name="Payment_Date">DATE(YEAR(Loan_Start),MONTH(Loan_Start)+Payment_Number,DAY(Loan_Start))</definedName>
    <definedName name="Payment_Number" localSheetId="6">ROW()-'Excel Tips'!Header_Row</definedName>
    <definedName name="Payment_Number" localSheetId="3">ROW()-'Loan Calculator'!Header_Row</definedName>
    <definedName name="Payment_Number" localSheetId="2">ROW()-Header_Row</definedName>
    <definedName name="Payment_Number" localSheetId="1">ROW()-'Пам''ятка'!Header_Row</definedName>
    <definedName name="Payment_Number">ROW()-Header_Row</definedName>
    <definedName name="Principal" localSheetId="6">-PPMT('Excel Tips'!Interest_Rate/12,'Excel Tips'!Payment_Number,'Excel Tips'!Number_of_Payments,'Excel Tips'!Loan_Amount)</definedName>
    <definedName name="Principal" localSheetId="3">-PPMT('Loan Calculator'!Interest_Rate/12,'Loan Calculator'!Payment_Number,'Loan Calculator'!Number_of_Payments,'Loan Calculator'!Loan_Amount)</definedName>
    <definedName name="Principal" localSheetId="2">-PPMT(Interest_Rate/12,'Бизнес план'!Payment_Number,Number_of_Payments,Loan_Amount)</definedName>
    <definedName name="Principal" localSheetId="1">-PPMT('Пам''ятка'!Interest_Rate/12,'Пам''ятка'!Payment_Number,'Пам''ятка'!Number_of_Payments,'Пам''ятка'!Loan_Amount)</definedName>
    <definedName name="Principal">-PPMT(Interest_Rate/12,Payment_Number,Number_of_Payments,Loan_Amount)</definedName>
    <definedName name="RowTitleRegion1..E6" localSheetId="3">'Loan Calculator'!$B$17</definedName>
    <definedName name="RowTitleRegion1..E6">#REF!</definedName>
    <definedName name="RowTitleRegion2..E11" localSheetId="3">'Loan Calculator'!$B$22</definedName>
    <definedName name="RowTitleRegion2..E11">#REF!</definedName>
    <definedName name="Total_Cost" localSheetId="6">'[1]Loan Calculator'!$E$13</definedName>
    <definedName name="Total_Cost" localSheetId="3">'Loan Calculator'!$E$24</definedName>
    <definedName name="Total_Cost" localSheetId="1">'[1]Loan Calculator'!$E$13</definedName>
    <definedName name="Total_Cost">#REF!</definedName>
    <definedName name="Total_Interest" localSheetId="3">'Loan Calculator'!$E$23</definedName>
    <definedName name="Total_Interest">#REF!</definedName>
    <definedName name="Values_Entered" localSheetId="6">IF('Excel Tips'!Loan_Amount*'Excel Tips'!Interest_Rate*'Excel Tips'!Loan_Years*'Excel Tips'!Loan_Start&gt;0,1,0)</definedName>
    <definedName name="Values_Entered" localSheetId="3">IF('Loan Calculator'!Loan_Amount*'Loan Calculator'!Interest_Rate*'Loan Calculator'!Loan_Years*'Loan Calculator'!Loan_Start&gt;0,1,0)</definedName>
    <definedName name="Values_Entered" localSheetId="2">IF(Loan_Amount*Interest_Rate*Loan_Years*Loan_Start&gt;0,1,0)</definedName>
    <definedName name="Values_Entered" localSheetId="1">IF('Пам''ятка'!Loan_Amount*'Пам''ятка'!Interest_Rate*'Пам''ятка'!Loan_Years*'Пам''ятка'!Loan_Start&gt;0,1,0)</definedName>
    <definedName name="Values_Entered">IF(Loan_Amount*Interest_Rate*Loan_Years*Loan_Start&gt;0,1,0)</definedName>
    <definedName name="_xlnm.Print_Titles" localSheetId="3">'Loan Calculator'!$26:$26</definedName>
    <definedName name="_xlnm.Print_Area" localSheetId="5">'1 Actual Cash Flows'!$A$1:$L$56</definedName>
    <definedName name="_xlnm.Print_Area" localSheetId="6">'Excel Tips'!$A$1:$O$6</definedName>
    <definedName name="_xlnm.Print_Area" localSheetId="1">'Пам''ятка'!$A$1:$O$19</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6" i="35" l="1"/>
  <c r="I19" i="35"/>
  <c r="J19" i="35"/>
  <c r="K19" i="35"/>
  <c r="L19" i="35"/>
  <c r="M19" i="35"/>
  <c r="N19" i="35"/>
  <c r="O19" i="35"/>
  <c r="P19" i="35"/>
  <c r="H19" i="35"/>
  <c r="X25" i="35"/>
  <c r="X26" i="35" s="1"/>
  <c r="AF25" i="35"/>
  <c r="AE25" i="35"/>
  <c r="AD25" i="35"/>
  <c r="AC25" i="35"/>
  <c r="AB25" i="35"/>
  <c r="AA25" i="35"/>
  <c r="Z25" i="35"/>
  <c r="Y25" i="35"/>
  <c r="X27" i="35"/>
  <c r="X28" i="35" s="1"/>
  <c r="E31" i="35"/>
  <c r="E82" i="31"/>
  <c r="F52" i="35"/>
  <c r="E52" i="35"/>
  <c r="F26" i="35"/>
  <c r="F27" i="35" s="1"/>
  <c r="F28" i="35" s="1"/>
  <c r="F29" i="35" s="1"/>
  <c r="F18" i="35" s="1"/>
  <c r="C26" i="35"/>
  <c r="D97" i="35"/>
  <c r="E34" i="35" s="1"/>
  <c r="Y26" i="35" l="1"/>
  <c r="Y27" i="35"/>
  <c r="Y28" i="35" s="1"/>
  <c r="Z26" i="35"/>
  <c r="Z27" i="35" s="1"/>
  <c r="Z28" i="35" s="1"/>
  <c r="AA26" i="35"/>
  <c r="AA27" i="35" s="1"/>
  <c r="AA28" i="35" s="1"/>
  <c r="AB26" i="35"/>
  <c r="AB27" i="35" s="1"/>
  <c r="AB28" i="35" s="1"/>
  <c r="AC26" i="35"/>
  <c r="AC27" i="35" s="1"/>
  <c r="AC28" i="35" s="1"/>
  <c r="AD26" i="35"/>
  <c r="AD27" i="35" s="1"/>
  <c r="AD28" i="35" s="1"/>
  <c r="AE26" i="35"/>
  <c r="AE27" i="35" s="1"/>
  <c r="AE28" i="35" s="1"/>
  <c r="AF26" i="35"/>
  <c r="AF27" i="35" s="1"/>
  <c r="AF28" i="35" s="1"/>
  <c r="K52" i="35"/>
  <c r="J52" i="35"/>
  <c r="G52" i="35"/>
  <c r="L52" i="35"/>
  <c r="I52" i="35"/>
  <c r="H52" i="35"/>
  <c r="D53" i="35" l="1"/>
  <c r="E50" i="35"/>
  <c r="M52" i="35"/>
  <c r="L46" i="35"/>
  <c r="K46" i="35"/>
  <c r="J46" i="35"/>
  <c r="G46" i="35"/>
  <c r="F46" i="35"/>
  <c r="E46" i="35"/>
  <c r="Q40" i="35"/>
  <c r="Q36" i="35"/>
  <c r="Q38" i="35"/>
  <c r="Q39" i="35"/>
  <c r="Q41" i="35"/>
  <c r="Q47" i="35"/>
  <c r="Q48" i="35"/>
  <c r="F22" i="35"/>
  <c r="F35" i="35" s="1"/>
  <c r="F33" i="35" s="1"/>
  <c r="E22" i="35"/>
  <c r="E35" i="35" s="1"/>
  <c r="P17" i="35"/>
  <c r="D17" i="35"/>
  <c r="D22" i="35" s="1"/>
  <c r="D16" i="35"/>
  <c r="G26" i="35" l="1"/>
  <c r="G27" i="35" s="1"/>
  <c r="G28" i="35" s="1"/>
  <c r="G29" i="35" s="1"/>
  <c r="G18" i="35" s="1"/>
  <c r="N46" i="35"/>
  <c r="N52" i="35"/>
  <c r="O46" i="35"/>
  <c r="O52" i="35"/>
  <c r="P46" i="35"/>
  <c r="P52" i="35"/>
  <c r="M46" i="35"/>
  <c r="E44" i="35"/>
  <c r="E33" i="35" s="1"/>
  <c r="I46" i="35"/>
  <c r="F50" i="35"/>
  <c r="G50" i="35" s="1"/>
  <c r="Q45" i="35"/>
  <c r="Q42" i="35"/>
  <c r="G22" i="35" l="1"/>
  <c r="G35" i="35" s="1"/>
  <c r="G33" i="35" s="1"/>
  <c r="F53" i="35"/>
  <c r="Q34" i="35"/>
  <c r="H50" i="35"/>
  <c r="I50" i="35" s="1"/>
  <c r="J50" i="35" s="1"/>
  <c r="K50" i="35" s="1"/>
  <c r="L50" i="35" s="1"/>
  <c r="M50" i="35" s="1"/>
  <c r="N50" i="35" s="1"/>
  <c r="O50" i="35" s="1"/>
  <c r="P50" i="35" s="1"/>
  <c r="Q51" i="35"/>
  <c r="H26" i="35" l="1"/>
  <c r="H27" i="35" s="1"/>
  <c r="H28" i="35" s="1"/>
  <c r="H29" i="35" s="1"/>
  <c r="H18" i="35" s="1"/>
  <c r="G53" i="35"/>
  <c r="K26" i="35"/>
  <c r="E53" i="35"/>
  <c r="Q50" i="35"/>
  <c r="Q52" i="35"/>
  <c r="Q49" i="35" l="1"/>
  <c r="Q46" i="35" s="1"/>
  <c r="H22" i="35" l="1"/>
  <c r="H35" i="35" s="1"/>
  <c r="H33" i="35" s="1"/>
  <c r="E5" i="30"/>
  <c r="E4" i="30"/>
  <c r="E3" i="30"/>
  <c r="E43" i="32"/>
  <c r="D43" i="32"/>
  <c r="K42" i="32"/>
  <c r="K41" i="32"/>
  <c r="K40" i="32"/>
  <c r="K39" i="32"/>
  <c r="K38" i="32"/>
  <c r="J37" i="32"/>
  <c r="J43" i="32" s="1"/>
  <c r="I37" i="32"/>
  <c r="I43" i="32" s="1"/>
  <c r="H37" i="32"/>
  <c r="H43" i="32" s="1"/>
  <c r="G37" i="32"/>
  <c r="G43" i="32" s="1"/>
  <c r="F37" i="32"/>
  <c r="F43" i="32" s="1"/>
  <c r="K36" i="32"/>
  <c r="K35" i="32"/>
  <c r="K34" i="32"/>
  <c r="K33" i="32"/>
  <c r="K32" i="32"/>
  <c r="K31" i="32"/>
  <c r="K30" i="32"/>
  <c r="K29" i="32"/>
  <c r="K28" i="32"/>
  <c r="K27" i="32"/>
  <c r="K26" i="32"/>
  <c r="K25" i="32"/>
  <c r="K24" i="32"/>
  <c r="K23" i="32"/>
  <c r="J19" i="32"/>
  <c r="I19" i="32"/>
  <c r="H19" i="32"/>
  <c r="H45" i="32" s="1"/>
  <c r="G19" i="32"/>
  <c r="F19" i="32"/>
  <c r="E19" i="32"/>
  <c r="E45" i="32" s="1"/>
  <c r="D19" i="32"/>
  <c r="K18" i="32"/>
  <c r="K17" i="32"/>
  <c r="K16" i="32"/>
  <c r="K15" i="32"/>
  <c r="K14" i="32"/>
  <c r="K13" i="32"/>
  <c r="D61" i="35" a="1"/>
  <c r="D61" i="35" s="1"/>
  <c r="G55" i="35"/>
  <c r="F55" i="35"/>
  <c r="E55" i="35"/>
  <c r="E59" i="35" s="1"/>
  <c r="F57" i="35" s="1"/>
  <c r="D55" i="35"/>
  <c r="D59" i="35" s="1"/>
  <c r="Q17" i="35"/>
  <c r="C16" i="35"/>
  <c r="E22" i="26"/>
  <c r="G21" i="26"/>
  <c r="E21" i="26"/>
  <c r="B20" i="26"/>
  <c r="G19" i="26"/>
  <c r="I26" i="35" l="1"/>
  <c r="I27" i="35" s="1"/>
  <c r="I28" i="35" s="1"/>
  <c r="I29" i="35" s="1"/>
  <c r="I18" i="35" s="1"/>
  <c r="H53" i="35"/>
  <c r="H55" i="35" s="1"/>
  <c r="L26" i="35"/>
  <c r="B257" i="26"/>
  <c r="C251" i="26"/>
  <c r="H248" i="26"/>
  <c r="C239" i="26"/>
  <c r="G235" i="26"/>
  <c r="E225" i="26"/>
  <c r="B225" i="26"/>
  <c r="C218" i="26"/>
  <c r="G215" i="26"/>
  <c r="B214" i="26"/>
  <c r="C207" i="26"/>
  <c r="G206" i="26"/>
  <c r="F206" i="26"/>
  <c r="G198" i="26"/>
  <c r="B198" i="26"/>
  <c r="F197" i="26"/>
  <c r="H192" i="26"/>
  <c r="H191" i="26"/>
  <c r="F189" i="26"/>
  <c r="B185" i="26"/>
  <c r="H184" i="26"/>
  <c r="F184" i="26"/>
  <c r="D180" i="26"/>
  <c r="F178" i="26"/>
  <c r="G177" i="26"/>
  <c r="B174" i="26"/>
  <c r="F173" i="26"/>
  <c r="E173" i="26"/>
  <c r="H169" i="26"/>
  <c r="G169" i="26"/>
  <c r="F169" i="26"/>
  <c r="E167" i="26"/>
  <c r="D167" i="26"/>
  <c r="D166" i="26"/>
  <c r="C164" i="26"/>
  <c r="B164" i="26"/>
  <c r="H163" i="26"/>
  <c r="G161" i="26"/>
  <c r="G160" i="26"/>
  <c r="F160" i="26"/>
  <c r="E158" i="26"/>
  <c r="D158" i="26"/>
  <c r="C158" i="26"/>
  <c r="E155" i="26"/>
  <c r="B155" i="26"/>
  <c r="H154" i="26"/>
  <c r="G152" i="26"/>
  <c r="F152" i="26"/>
  <c r="F151" i="26"/>
  <c r="G149" i="26"/>
  <c r="D149" i="26"/>
  <c r="C149" i="26"/>
  <c r="B147" i="26"/>
  <c r="D146" i="26"/>
  <c r="H145" i="26"/>
  <c r="B144" i="26"/>
  <c r="F143" i="26"/>
  <c r="E143" i="26"/>
  <c r="H140" i="26"/>
  <c r="G140" i="26"/>
  <c r="F140" i="26"/>
  <c r="G138" i="26"/>
  <c r="F138" i="26"/>
  <c r="G137" i="26"/>
  <c r="C136" i="26"/>
  <c r="B136" i="26"/>
  <c r="F135" i="26"/>
  <c r="B134" i="26"/>
  <c r="C133" i="26"/>
  <c r="B133" i="26"/>
  <c r="E131" i="26"/>
  <c r="B131" i="26"/>
  <c r="H130" i="26"/>
  <c r="F128" i="26"/>
  <c r="E128" i="26"/>
  <c r="D128" i="26"/>
  <c r="E126" i="26"/>
  <c r="D126" i="26"/>
  <c r="G125" i="26"/>
  <c r="H123" i="26"/>
  <c r="G123" i="26"/>
  <c r="F123" i="26"/>
  <c r="G121" i="26"/>
  <c r="C121" i="26"/>
  <c r="G120" i="26"/>
  <c r="D119" i="26"/>
  <c r="C119" i="26"/>
  <c r="B119" i="26"/>
  <c r="B117" i="26"/>
  <c r="H116" i="26"/>
  <c r="G116" i="26"/>
  <c r="D115" i="26"/>
  <c r="B115" i="26"/>
  <c r="E114" i="26"/>
  <c r="B113" i="26"/>
  <c r="G112" i="26"/>
  <c r="F112" i="26"/>
  <c r="C111" i="26"/>
  <c r="E110" i="26"/>
  <c r="D110" i="26"/>
  <c r="H108" i="26"/>
  <c r="G108" i="26"/>
  <c r="F108" i="26"/>
  <c r="F106" i="26"/>
  <c r="E106" i="26"/>
  <c r="D106" i="26"/>
  <c r="G104" i="26"/>
  <c r="F104" i="26"/>
  <c r="B104" i="26"/>
  <c r="E102" i="26"/>
  <c r="D102" i="26"/>
  <c r="C102" i="26"/>
  <c r="G100" i="26"/>
  <c r="B100" i="26"/>
  <c r="H99" i="26"/>
  <c r="E98" i="26"/>
  <c r="D98" i="26"/>
  <c r="C98" i="26"/>
  <c r="C96" i="26"/>
  <c r="B96" i="26"/>
  <c r="H95" i="26"/>
  <c r="D94" i="26"/>
  <c r="C94" i="26"/>
  <c r="F93" i="26"/>
  <c r="B92" i="26"/>
  <c r="H91" i="26"/>
  <c r="G91" i="26"/>
  <c r="H90" i="26"/>
  <c r="D90" i="26"/>
  <c r="F89" i="26"/>
  <c r="E89" i="26"/>
  <c r="C89" i="26"/>
  <c r="B88" i="26"/>
  <c r="H87" i="26"/>
  <c r="F87" i="26"/>
  <c r="H86" i="26"/>
  <c r="G85" i="26"/>
  <c r="F85" i="26"/>
  <c r="D85" i="26"/>
  <c r="B85" i="26"/>
  <c r="H83" i="26"/>
  <c r="G83" i="26"/>
  <c r="B83" i="26"/>
  <c r="G82" i="26"/>
  <c r="F81" i="26"/>
  <c r="E81" i="26"/>
  <c r="D81" i="26"/>
  <c r="E80" i="26"/>
  <c r="H79" i="26"/>
  <c r="D79" i="26"/>
  <c r="C79" i="26"/>
  <c r="H78" i="26"/>
  <c r="H77" i="26"/>
  <c r="G77" i="26"/>
  <c r="F77" i="26"/>
  <c r="H76" i="26"/>
  <c r="H75" i="26"/>
  <c r="G75" i="26"/>
  <c r="F75" i="26"/>
  <c r="D75" i="26"/>
  <c r="D74" i="26"/>
  <c r="C74" i="26"/>
  <c r="H73" i="26"/>
  <c r="E73" i="26"/>
  <c r="H72" i="26"/>
  <c r="G72" i="26"/>
  <c r="F72" i="26"/>
  <c r="D72" i="26"/>
  <c r="G71" i="26"/>
  <c r="F71" i="26"/>
  <c r="E71" i="26"/>
  <c r="C71" i="26"/>
  <c r="F70" i="26"/>
  <c r="E70" i="26"/>
  <c r="D70" i="26"/>
  <c r="B70" i="26"/>
  <c r="E69" i="26"/>
  <c r="D69" i="26"/>
  <c r="C69" i="26"/>
  <c r="H68" i="26"/>
  <c r="D68" i="26"/>
  <c r="C68" i="26"/>
  <c r="B68" i="26"/>
  <c r="G67" i="26"/>
  <c r="C67" i="26"/>
  <c r="B67" i="26"/>
  <c r="H66" i="26"/>
  <c r="F66" i="26"/>
  <c r="B66" i="26"/>
  <c r="H65" i="26"/>
  <c r="G65" i="26"/>
  <c r="E65" i="26"/>
  <c r="H64" i="26"/>
  <c r="G64" i="26"/>
  <c r="F64" i="26"/>
  <c r="D64" i="26"/>
  <c r="G63" i="26"/>
  <c r="F63" i="26"/>
  <c r="E63" i="26"/>
  <c r="C63" i="26"/>
  <c r="F62" i="26"/>
  <c r="E62" i="26"/>
  <c r="D62" i="26"/>
  <c r="B62" i="26"/>
  <c r="E61" i="26"/>
  <c r="D61" i="26"/>
  <c r="C61" i="26"/>
  <c r="H60" i="26"/>
  <c r="D60" i="26"/>
  <c r="C60" i="26"/>
  <c r="B60" i="26"/>
  <c r="G59" i="26"/>
  <c r="C59" i="26"/>
  <c r="B59" i="26"/>
  <c r="H58" i="26"/>
  <c r="F58" i="26"/>
  <c r="B58" i="26"/>
  <c r="H57" i="26"/>
  <c r="G57" i="26"/>
  <c r="E57" i="26"/>
  <c r="H56" i="26"/>
  <c r="G56" i="26"/>
  <c r="F56" i="26"/>
  <c r="D56" i="26"/>
  <c r="G55" i="26"/>
  <c r="F55" i="26"/>
  <c r="E55" i="26"/>
  <c r="C55" i="26"/>
  <c r="F54" i="26"/>
  <c r="E54" i="26"/>
  <c r="D54" i="26"/>
  <c r="B54" i="26"/>
  <c r="E53" i="26"/>
  <c r="D53" i="26"/>
  <c r="C53" i="26"/>
  <c r="H52" i="26"/>
  <c r="D52" i="26"/>
  <c r="C52" i="26"/>
  <c r="B52" i="26"/>
  <c r="G51" i="26"/>
  <c r="C51" i="26"/>
  <c r="B51" i="26"/>
  <c r="H50" i="26"/>
  <c r="F50" i="26"/>
  <c r="B50" i="26"/>
  <c r="H49" i="26"/>
  <c r="G49" i="26"/>
  <c r="E49" i="26"/>
  <c r="H48" i="26"/>
  <c r="G48" i="26"/>
  <c r="F48" i="26"/>
  <c r="D48" i="26"/>
  <c r="H47" i="26"/>
  <c r="G47" i="26"/>
  <c r="F47" i="26"/>
  <c r="E47" i="26"/>
  <c r="C47" i="26"/>
  <c r="G46" i="26"/>
  <c r="F46" i="26"/>
  <c r="E46" i="26"/>
  <c r="D46" i="26"/>
  <c r="B46" i="26"/>
  <c r="F45" i="26"/>
  <c r="E45" i="26"/>
  <c r="D45" i="26"/>
  <c r="C45" i="26"/>
  <c r="H44" i="26"/>
  <c r="E44" i="26"/>
  <c r="D44" i="26"/>
  <c r="C44" i="26"/>
  <c r="B44" i="26"/>
  <c r="G43" i="26"/>
  <c r="D43" i="26"/>
  <c r="C43" i="26"/>
  <c r="B43" i="26"/>
  <c r="H42" i="26"/>
  <c r="F42" i="26"/>
  <c r="C42" i="26"/>
  <c r="B42" i="26"/>
  <c r="H41" i="26"/>
  <c r="G41" i="26"/>
  <c r="E41" i="26"/>
  <c r="B41" i="26"/>
  <c r="H40" i="26"/>
  <c r="G40" i="26"/>
  <c r="F40" i="26"/>
  <c r="D40" i="26"/>
  <c r="H39" i="26"/>
  <c r="G39" i="26"/>
  <c r="F39" i="26"/>
  <c r="E39" i="26"/>
  <c r="C39" i="26"/>
  <c r="G38" i="26"/>
  <c r="F38" i="26"/>
  <c r="E38" i="26"/>
  <c r="D38" i="26"/>
  <c r="B38" i="26"/>
  <c r="F37" i="26"/>
  <c r="E37" i="26"/>
  <c r="D37" i="26"/>
  <c r="C37" i="26"/>
  <c r="H36" i="26"/>
  <c r="E36" i="26"/>
  <c r="D36" i="26"/>
  <c r="C36" i="26"/>
  <c r="B36" i="26"/>
  <c r="H35" i="26"/>
  <c r="G35" i="26"/>
  <c r="E35" i="26"/>
  <c r="D35" i="26"/>
  <c r="C35" i="26"/>
  <c r="B35" i="26"/>
  <c r="H34" i="26"/>
  <c r="G34" i="26"/>
  <c r="F34" i="26"/>
  <c r="D34" i="26"/>
  <c r="C34" i="26"/>
  <c r="B34" i="26"/>
  <c r="H33" i="26"/>
  <c r="G33" i="26"/>
  <c r="F33" i="26"/>
  <c r="E33" i="26"/>
  <c r="C33" i="26"/>
  <c r="B33" i="26"/>
  <c r="H32" i="26"/>
  <c r="G32" i="26"/>
  <c r="F32" i="26"/>
  <c r="E32" i="26"/>
  <c r="D32" i="26"/>
  <c r="B32" i="26"/>
  <c r="H31" i="26"/>
  <c r="G31" i="26"/>
  <c r="F31" i="26"/>
  <c r="E31" i="26"/>
  <c r="D31" i="26"/>
  <c r="C31" i="26"/>
  <c r="H30" i="26"/>
  <c r="G30" i="26"/>
  <c r="F30" i="26"/>
  <c r="E30" i="26"/>
  <c r="D30" i="26"/>
  <c r="C30" i="26"/>
  <c r="B30" i="26"/>
  <c r="G29" i="26"/>
  <c r="F29" i="26"/>
  <c r="E29" i="26"/>
  <c r="D29" i="26"/>
  <c r="C29" i="26"/>
  <c r="B29" i="26"/>
  <c r="H28" i="26"/>
  <c r="F28" i="26"/>
  <c r="E28" i="26"/>
  <c r="D28" i="26"/>
  <c r="C28" i="26"/>
  <c r="B28" i="26"/>
  <c r="H27" i="26"/>
  <c r="G27" i="26"/>
  <c r="G24" i="26" s="1"/>
  <c r="E27" i="26"/>
  <c r="D27" i="26"/>
  <c r="C27" i="26"/>
  <c r="B27" i="26"/>
  <c r="E24" i="26"/>
  <c r="E23" i="26" s="1"/>
  <c r="G45" i="32"/>
  <c r="D45" i="32"/>
  <c r="D49" i="32" s="1"/>
  <c r="E47" i="32" s="1"/>
  <c r="K19" i="32"/>
  <c r="C227" i="26"/>
  <c r="G239" i="26"/>
  <c r="D251" i="26"/>
  <c r="E49" i="32"/>
  <c r="F47" i="32" s="1"/>
  <c r="B49" i="26"/>
  <c r="C50" i="26"/>
  <c r="D51" i="26"/>
  <c r="E52" i="26"/>
  <c r="F53" i="26"/>
  <c r="G54" i="26"/>
  <c r="H55" i="26"/>
  <c r="B57" i="26"/>
  <c r="C58" i="26"/>
  <c r="D59" i="26"/>
  <c r="E60" i="26"/>
  <c r="F61" i="26"/>
  <c r="G62" i="26"/>
  <c r="H63" i="26"/>
  <c r="B65" i="26"/>
  <c r="C66" i="26"/>
  <c r="D67" i="26"/>
  <c r="E68" i="26"/>
  <c r="F69" i="26"/>
  <c r="G70" i="26"/>
  <c r="H71" i="26"/>
  <c r="B73" i="26"/>
  <c r="E74" i="26"/>
  <c r="E76" i="26"/>
  <c r="B78" i="26"/>
  <c r="B80" i="26"/>
  <c r="G81" i="26"/>
  <c r="B84" i="26"/>
  <c r="D86" i="26"/>
  <c r="C88" i="26"/>
  <c r="E90" i="26"/>
  <c r="C92" i="26"/>
  <c r="E94" i="26"/>
  <c r="G96" i="26"/>
  <c r="F98" i="26"/>
  <c r="H100" i="26"/>
  <c r="G102" i="26"/>
  <c r="B105" i="26"/>
  <c r="D107" i="26"/>
  <c r="B109" i="26"/>
  <c r="D111" i="26"/>
  <c r="C113" i="26"/>
  <c r="E115" i="26"/>
  <c r="G117" i="26"/>
  <c r="E119" i="26"/>
  <c r="H121" i="26"/>
  <c r="B124" i="26"/>
  <c r="H126" i="26"/>
  <c r="E129" i="26"/>
  <c r="F131" i="26"/>
  <c r="C134" i="26"/>
  <c r="D136" i="26"/>
  <c r="H138" i="26"/>
  <c r="G141" i="26"/>
  <c r="D144" i="26"/>
  <c r="E147" i="26"/>
  <c r="B150" i="26"/>
  <c r="C153" i="26"/>
  <c r="C156" i="26"/>
  <c r="H158" i="26"/>
  <c r="H161" i="26"/>
  <c r="F164" i="26"/>
  <c r="F167" i="26"/>
  <c r="H170" i="26"/>
  <c r="C174" i="26"/>
  <c r="B181" i="26"/>
  <c r="G185" i="26"/>
  <c r="B193" i="26"/>
  <c r="B201" i="26"/>
  <c r="H208" i="26"/>
  <c r="F218" i="26"/>
  <c r="D227" i="26"/>
  <c r="B242" i="26"/>
  <c r="G254" i="26"/>
  <c r="F36" i="26"/>
  <c r="G37" i="26"/>
  <c r="H38" i="26"/>
  <c r="B40" i="26"/>
  <c r="C41" i="26"/>
  <c r="D42" i="26"/>
  <c r="E43" i="26"/>
  <c r="F44" i="26"/>
  <c r="G45" i="26"/>
  <c r="H46" i="26"/>
  <c r="B48" i="26"/>
  <c r="C49" i="26"/>
  <c r="D50" i="26"/>
  <c r="E51" i="26"/>
  <c r="F52" i="26"/>
  <c r="G53" i="26"/>
  <c r="H54" i="26"/>
  <c r="B56" i="26"/>
  <c r="C57" i="26"/>
  <c r="D58" i="26"/>
  <c r="E59" i="26"/>
  <c r="F60" i="26"/>
  <c r="G61" i="26"/>
  <c r="H62" i="26"/>
  <c r="B64" i="26"/>
  <c r="C65" i="26"/>
  <c r="D66" i="26"/>
  <c r="E67" i="26"/>
  <c r="F68" i="26"/>
  <c r="G69" i="26"/>
  <c r="H70" i="26"/>
  <c r="B72" i="26"/>
  <c r="C73" i="26"/>
  <c r="F74" i="26"/>
  <c r="F76" i="26"/>
  <c r="C78" i="26"/>
  <c r="C80" i="26"/>
  <c r="E82" i="26"/>
  <c r="C84" i="26"/>
  <c r="E86" i="26"/>
  <c r="D88" i="26"/>
  <c r="F90" i="26"/>
  <c r="H92" i="26"/>
  <c r="G94" i="26"/>
  <c r="B97" i="26"/>
  <c r="G98" i="26"/>
  <c r="B101" i="26"/>
  <c r="D103" i="26"/>
  <c r="C105" i="26"/>
  <c r="E107" i="26"/>
  <c r="C109" i="26"/>
  <c r="E111" i="26"/>
  <c r="G113" i="26"/>
  <c r="F115" i="26"/>
  <c r="H117" i="26"/>
  <c r="F119" i="26"/>
  <c r="D122" i="26"/>
  <c r="H124" i="26"/>
  <c r="B127" i="26"/>
  <c r="F129" i="26"/>
  <c r="G131" i="26"/>
  <c r="D134" i="26"/>
  <c r="C137" i="26"/>
  <c r="B139" i="26"/>
  <c r="B142" i="26"/>
  <c r="E144" i="26"/>
  <c r="G147" i="26"/>
  <c r="H150" i="26"/>
  <c r="E153" i="26"/>
  <c r="F156" i="26"/>
  <c r="C159" i="26"/>
  <c r="D162" i="26"/>
  <c r="D165" i="26"/>
  <c r="B168" i="26"/>
  <c r="B171" i="26"/>
  <c r="G174" i="26"/>
  <c r="C181" i="26"/>
  <c r="G187" i="26"/>
  <c r="E193" i="26"/>
  <c r="B202" i="26"/>
  <c r="B209" i="26"/>
  <c r="D220" i="26"/>
  <c r="F230" i="26"/>
  <c r="C242" i="26"/>
  <c r="D262" i="26"/>
  <c r="C261" i="26"/>
  <c r="B260" i="26"/>
  <c r="H258" i="26"/>
  <c r="G257" i="26"/>
  <c r="F256" i="26"/>
  <c r="E255" i="26"/>
  <c r="D254" i="26"/>
  <c r="C253" i="26"/>
  <c r="B252" i="26"/>
  <c r="H250" i="26"/>
  <c r="G249" i="26"/>
  <c r="F248" i="26"/>
  <c r="E247" i="26"/>
  <c r="D246" i="26"/>
  <c r="C245" i="26"/>
  <c r="B244" i="26"/>
  <c r="H242" i="26"/>
  <c r="G241" i="26"/>
  <c r="F240" i="26"/>
  <c r="E239" i="26"/>
  <c r="D238" i="26"/>
  <c r="C237" i="26"/>
  <c r="B236" i="26"/>
  <c r="H234" i="26"/>
  <c r="G233" i="26"/>
  <c r="F232" i="26"/>
  <c r="E231" i="26"/>
  <c r="D230" i="26"/>
  <c r="C229" i="26"/>
  <c r="C262" i="26"/>
  <c r="B261" i="26"/>
  <c r="H259" i="26"/>
  <c r="G258" i="26"/>
  <c r="F257" i="26"/>
  <c r="E256" i="26"/>
  <c r="D255" i="26"/>
  <c r="C254" i="26"/>
  <c r="B253" i="26"/>
  <c r="H251" i="26"/>
  <c r="G250" i="26"/>
  <c r="F249" i="26"/>
  <c r="E248" i="26"/>
  <c r="D247" i="26"/>
  <c r="C246" i="26"/>
  <c r="B245" i="26"/>
  <c r="H243" i="26"/>
  <c r="G242" i="26"/>
  <c r="F241" i="26"/>
  <c r="E240" i="26"/>
  <c r="D239" i="26"/>
  <c r="C238" i="26"/>
  <c r="B237" i="26"/>
  <c r="H235" i="26"/>
  <c r="G234" i="26"/>
  <c r="F233" i="26"/>
  <c r="E232" i="26"/>
  <c r="D231" i="26"/>
  <c r="C230" i="26"/>
  <c r="B229" i="26"/>
  <c r="H227" i="26"/>
  <c r="G226" i="26"/>
  <c r="F225" i="26"/>
  <c r="E224" i="26"/>
  <c r="D223" i="26"/>
  <c r="C222" i="26"/>
  <c r="B221" i="26"/>
  <c r="H219" i="26"/>
  <c r="G218" i="26"/>
  <c r="F217" i="26"/>
  <c r="E216" i="26"/>
  <c r="D215" i="26"/>
  <c r="C214" i="26"/>
  <c r="B213" i="26"/>
  <c r="H211" i="26"/>
  <c r="G210" i="26"/>
  <c r="F209" i="26"/>
  <c r="E208" i="26"/>
  <c r="D207" i="26"/>
  <c r="C206" i="26"/>
  <c r="B205" i="26"/>
  <c r="H203" i="26"/>
  <c r="G202" i="26"/>
  <c r="F201" i="26"/>
  <c r="E200" i="26"/>
  <c r="D199" i="26"/>
  <c r="C198" i="26"/>
  <c r="B197" i="26"/>
  <c r="H195" i="26"/>
  <c r="G194" i="26"/>
  <c r="F193" i="26"/>
  <c r="E192" i="26"/>
  <c r="D191" i="26"/>
  <c r="C190" i="26"/>
  <c r="B189" i="26"/>
  <c r="H261" i="26"/>
  <c r="G260" i="26"/>
  <c r="F259" i="26"/>
  <c r="E258" i="26"/>
  <c r="D257" i="26"/>
  <c r="C256" i="26"/>
  <c r="B255" i="26"/>
  <c r="H253" i="26"/>
  <c r="G252" i="26"/>
  <c r="F251" i="26"/>
  <c r="E250" i="26"/>
  <c r="D249" i="26"/>
  <c r="C248" i="26"/>
  <c r="B247" i="26"/>
  <c r="H245" i="26"/>
  <c r="G244" i="26"/>
  <c r="F243" i="26"/>
  <c r="E242" i="26"/>
  <c r="D241" i="26"/>
  <c r="C240" i="26"/>
  <c r="B239" i="26"/>
  <c r="H237" i="26"/>
  <c r="G236" i="26"/>
  <c r="F235" i="26"/>
  <c r="E234" i="26"/>
  <c r="D233" i="26"/>
  <c r="C232" i="26"/>
  <c r="B231" i="26"/>
  <c r="H229" i="26"/>
  <c r="G228" i="26"/>
  <c r="F227" i="26"/>
  <c r="E226" i="26"/>
  <c r="D225" i="26"/>
  <c r="C224" i="26"/>
  <c r="B223" i="26"/>
  <c r="H221" i="26"/>
  <c r="G220" i="26"/>
  <c r="F219" i="26"/>
  <c r="E218" i="26"/>
  <c r="D217" i="26"/>
  <c r="C216" i="26"/>
  <c r="B215" i="26"/>
  <c r="H213" i="26"/>
  <c r="G212" i="26"/>
  <c r="F211" i="26"/>
  <c r="E210" i="26"/>
  <c r="D209" i="26"/>
  <c r="C208" i="26"/>
  <c r="B207" i="26"/>
  <c r="H205" i="26"/>
  <c r="G204" i="26"/>
  <c r="F203" i="26"/>
  <c r="E202" i="26"/>
  <c r="D201" i="26"/>
  <c r="C200" i="26"/>
  <c r="B199" i="26"/>
  <c r="H197" i="26"/>
  <c r="G196" i="26"/>
  <c r="F195" i="26"/>
  <c r="E194" i="26"/>
  <c r="D193" i="26"/>
  <c r="C192" i="26"/>
  <c r="B191" i="26"/>
  <c r="H189" i="26"/>
  <c r="G188" i="26"/>
  <c r="F187" i="26"/>
  <c r="E186" i="26"/>
  <c r="D185" i="26"/>
  <c r="C184" i="26"/>
  <c r="B183" i="26"/>
  <c r="H181" i="26"/>
  <c r="G180" i="26"/>
  <c r="F179" i="26"/>
  <c r="E178" i="26"/>
  <c r="D177" i="26"/>
  <c r="C176" i="26"/>
  <c r="B175" i="26"/>
  <c r="H173" i="26"/>
  <c r="H262" i="26"/>
  <c r="G261" i="26"/>
  <c r="F260" i="26"/>
  <c r="E259" i="26"/>
  <c r="D258" i="26"/>
  <c r="C257" i="26"/>
  <c r="B256" i="26"/>
  <c r="H254" i="26"/>
  <c r="G253" i="26"/>
  <c r="F252" i="26"/>
  <c r="E251" i="26"/>
  <c r="D250" i="26"/>
  <c r="C249" i="26"/>
  <c r="B248" i="26"/>
  <c r="H246" i="26"/>
  <c r="G245" i="26"/>
  <c r="F244" i="26"/>
  <c r="E243" i="26"/>
  <c r="D242" i="26"/>
  <c r="C241" i="26"/>
  <c r="B240" i="26"/>
  <c r="H238" i="26"/>
  <c r="G237" i="26"/>
  <c r="F236" i="26"/>
  <c r="E235" i="26"/>
  <c r="D234" i="26"/>
  <c r="C233" i="26"/>
  <c r="B232" i="26"/>
  <c r="H230" i="26"/>
  <c r="G229" i="26"/>
  <c r="F228" i="26"/>
  <c r="E227" i="26"/>
  <c r="D226" i="26"/>
  <c r="C225" i="26"/>
  <c r="B224" i="26"/>
  <c r="H222" i="26"/>
  <c r="G221" i="26"/>
  <c r="F220" i="26"/>
  <c r="E219" i="26"/>
  <c r="D218" i="26"/>
  <c r="C217" i="26"/>
  <c r="B216" i="26"/>
  <c r="H214" i="26"/>
  <c r="G213" i="26"/>
  <c r="F212" i="26"/>
  <c r="E211" i="26"/>
  <c r="D210" i="26"/>
  <c r="C209" i="26"/>
  <c r="B208" i="26"/>
  <c r="H206" i="26"/>
  <c r="G205" i="26"/>
  <c r="F204" i="26"/>
  <c r="E203" i="26"/>
  <c r="D202" i="26"/>
  <c r="C201" i="26"/>
  <c r="B200" i="26"/>
  <c r="H198" i="26"/>
  <c r="G197" i="26"/>
  <c r="F196" i="26"/>
  <c r="E195" i="26"/>
  <c r="D194" i="26"/>
  <c r="C193" i="26"/>
  <c r="B192" i="26"/>
  <c r="H190" i="26"/>
  <c r="G189" i="26"/>
  <c r="F188" i="26"/>
  <c r="E187" i="26"/>
  <c r="D186" i="26"/>
  <c r="C185" i="26"/>
  <c r="B184" i="26"/>
  <c r="H182" i="26"/>
  <c r="G181" i="26"/>
  <c r="F180" i="26"/>
  <c r="E179" i="26"/>
  <c r="D178" i="26"/>
  <c r="C177" i="26"/>
  <c r="B176" i="26"/>
  <c r="H174" i="26"/>
  <c r="G173" i="26"/>
  <c r="F172" i="26"/>
  <c r="E171" i="26"/>
  <c r="E262" i="26"/>
  <c r="D261" i="26"/>
  <c r="C260" i="26"/>
  <c r="B259" i="26"/>
  <c r="H257" i="26"/>
  <c r="G256" i="26"/>
  <c r="F255" i="26"/>
  <c r="E254" i="26"/>
  <c r="D253" i="26"/>
  <c r="C252" i="26"/>
  <c r="B251" i="26"/>
  <c r="H249" i="26"/>
  <c r="G248" i="26"/>
  <c r="F247" i="26"/>
  <c r="E246" i="26"/>
  <c r="D245" i="26"/>
  <c r="C244" i="26"/>
  <c r="B243" i="26"/>
  <c r="H241" i="26"/>
  <c r="G240" i="26"/>
  <c r="F239" i="26"/>
  <c r="E238" i="26"/>
  <c r="D237" i="26"/>
  <c r="C236" i="26"/>
  <c r="B235" i="26"/>
  <c r="H233" i="26"/>
  <c r="G232" i="26"/>
  <c r="F231" i="26"/>
  <c r="E230" i="26"/>
  <c r="D229" i="26"/>
  <c r="C228" i="26"/>
  <c r="B227" i="26"/>
  <c r="H225" i="26"/>
  <c r="G224" i="26"/>
  <c r="F223" i="26"/>
  <c r="E222" i="26"/>
  <c r="D221" i="26"/>
  <c r="C220" i="26"/>
  <c r="B219" i="26"/>
  <c r="H217" i="26"/>
  <c r="G216" i="26"/>
  <c r="F215" i="26"/>
  <c r="E214" i="26"/>
  <c r="D213" i="26"/>
  <c r="C212" i="26"/>
  <c r="B211" i="26"/>
  <c r="H209" i="26"/>
  <c r="G208" i="26"/>
  <c r="F207" i="26"/>
  <c r="E206" i="26"/>
  <c r="D205" i="26"/>
  <c r="C204" i="26"/>
  <c r="B203" i="26"/>
  <c r="H201" i="26"/>
  <c r="G200" i="26"/>
  <c r="F199" i="26"/>
  <c r="E198" i="26"/>
  <c r="D197" i="26"/>
  <c r="C196" i="26"/>
  <c r="B195" i="26"/>
  <c r="H193" i="26"/>
  <c r="G192" i="26"/>
  <c r="F191" i="26"/>
  <c r="E190" i="26"/>
  <c r="D189" i="26"/>
  <c r="C188" i="26"/>
  <c r="B187" i="26"/>
  <c r="H185" i="26"/>
  <c r="G184" i="26"/>
  <c r="F183" i="26"/>
  <c r="E182" i="26"/>
  <c r="D181" i="26"/>
  <c r="C180" i="26"/>
  <c r="B179" i="26"/>
  <c r="H177" i="26"/>
  <c r="G176" i="26"/>
  <c r="F175" i="26"/>
  <c r="E174" i="26"/>
  <c r="D173" i="26"/>
  <c r="C172" i="26"/>
  <c r="G262" i="26"/>
  <c r="G259" i="26"/>
  <c r="H256" i="26"/>
  <c r="F253" i="26"/>
  <c r="F250" i="26"/>
  <c r="G247" i="26"/>
  <c r="E244" i="26"/>
  <c r="E241" i="26"/>
  <c r="F238" i="26"/>
  <c r="D235" i="26"/>
  <c r="D232" i="26"/>
  <c r="E229" i="26"/>
  <c r="H226" i="26"/>
  <c r="F224" i="26"/>
  <c r="D222" i="26"/>
  <c r="B220" i="26"/>
  <c r="G217" i="26"/>
  <c r="E215" i="26"/>
  <c r="C213" i="26"/>
  <c r="H210" i="26"/>
  <c r="F208" i="26"/>
  <c r="D206" i="26"/>
  <c r="B204" i="26"/>
  <c r="G201" i="26"/>
  <c r="E199" i="26"/>
  <c r="C197" i="26"/>
  <c r="H194" i="26"/>
  <c r="F192" i="26"/>
  <c r="D190" i="26"/>
  <c r="B188" i="26"/>
  <c r="C186" i="26"/>
  <c r="E184" i="26"/>
  <c r="F182" i="26"/>
  <c r="H180" i="26"/>
  <c r="H178" i="26"/>
  <c r="B177" i="26"/>
  <c r="D175" i="26"/>
  <c r="F262" i="26"/>
  <c r="D259" i="26"/>
  <c r="D256" i="26"/>
  <c r="E253" i="26"/>
  <c r="C250" i="26"/>
  <c r="C247" i="26"/>
  <c r="D244" i="26"/>
  <c r="B241" i="26"/>
  <c r="B238" i="26"/>
  <c r="C235" i="26"/>
  <c r="H231" i="26"/>
  <c r="H228" i="26"/>
  <c r="F226" i="26"/>
  <c r="D224" i="26"/>
  <c r="B222" i="26"/>
  <c r="G219" i="26"/>
  <c r="E217" i="26"/>
  <c r="C215" i="26"/>
  <c r="H212" i="26"/>
  <c r="F210" i="26"/>
  <c r="D208" i="26"/>
  <c r="B206" i="26"/>
  <c r="G203" i="26"/>
  <c r="E201" i="26"/>
  <c r="C199" i="26"/>
  <c r="H196" i="26"/>
  <c r="F194" i="26"/>
  <c r="D192" i="26"/>
  <c r="B190" i="26"/>
  <c r="H187" i="26"/>
  <c r="B186" i="26"/>
  <c r="D184" i="26"/>
  <c r="D182" i="26"/>
  <c r="E180" i="26"/>
  <c r="G178" i="26"/>
  <c r="H176" i="26"/>
  <c r="C175" i="26"/>
  <c r="C173" i="26"/>
  <c r="G171" i="26"/>
  <c r="E170" i="26"/>
  <c r="D169" i="26"/>
  <c r="C168" i="26"/>
  <c r="B167" i="26"/>
  <c r="H165" i="26"/>
  <c r="G164" i="26"/>
  <c r="F163" i="26"/>
  <c r="E162" i="26"/>
  <c r="D161" i="26"/>
  <c r="C160" i="26"/>
  <c r="B159" i="26"/>
  <c r="H157" i="26"/>
  <c r="G156" i="26"/>
  <c r="F155" i="26"/>
  <c r="E154" i="26"/>
  <c r="D153" i="26"/>
  <c r="C152" i="26"/>
  <c r="B151" i="26"/>
  <c r="H149" i="26"/>
  <c r="G148" i="26"/>
  <c r="F147" i="26"/>
  <c r="E146" i="26"/>
  <c r="D145" i="26"/>
  <c r="C144" i="26"/>
  <c r="B143" i="26"/>
  <c r="H141" i="26"/>
  <c r="B262" i="26"/>
  <c r="C259" i="26"/>
  <c r="H255" i="26"/>
  <c r="H252" i="26"/>
  <c r="B250" i="26"/>
  <c r="G246" i="26"/>
  <c r="G243" i="26"/>
  <c r="H240" i="26"/>
  <c r="F237" i="26"/>
  <c r="F234" i="26"/>
  <c r="G231" i="26"/>
  <c r="E228" i="26"/>
  <c r="C226" i="26"/>
  <c r="H223" i="26"/>
  <c r="F221" i="26"/>
  <c r="D219" i="26"/>
  <c r="B217" i="26"/>
  <c r="G214" i="26"/>
  <c r="E212" i="26"/>
  <c r="C210" i="26"/>
  <c r="H207" i="26"/>
  <c r="F205" i="26"/>
  <c r="F261" i="26"/>
  <c r="F258" i="26"/>
  <c r="G255" i="26"/>
  <c r="E252" i="26"/>
  <c r="E249" i="26"/>
  <c r="F246" i="26"/>
  <c r="D243" i="26"/>
  <c r="D240" i="26"/>
  <c r="E237" i="26"/>
  <c r="C234" i="26"/>
  <c r="C231" i="26"/>
  <c r="D228" i="26"/>
  <c r="B226" i="26"/>
  <c r="G223" i="26"/>
  <c r="E221" i="26"/>
  <c r="C219" i="26"/>
  <c r="H216" i="26"/>
  <c r="F214" i="26"/>
  <c r="D212" i="26"/>
  <c r="B210" i="26"/>
  <c r="G207" i="26"/>
  <c r="E205" i="26"/>
  <c r="C203" i="26"/>
  <c r="H200" i="26"/>
  <c r="F198" i="26"/>
  <c r="D196" i="26"/>
  <c r="B194" i="26"/>
  <c r="G191" i="26"/>
  <c r="E189" i="26"/>
  <c r="D187" i="26"/>
  <c r="F185" i="26"/>
  <c r="G183" i="26"/>
  <c r="B182" i="26"/>
  <c r="B180" i="26"/>
  <c r="C178" i="26"/>
  <c r="E176" i="26"/>
  <c r="F174" i="26"/>
  <c r="H172" i="26"/>
  <c r="D171" i="26"/>
  <c r="C170" i="26"/>
  <c r="B169" i="26"/>
  <c r="H167" i="26"/>
  <c r="G166" i="26"/>
  <c r="F165" i="26"/>
  <c r="E164" i="26"/>
  <c r="D163" i="26"/>
  <c r="C162" i="26"/>
  <c r="B161" i="26"/>
  <c r="H159" i="26"/>
  <c r="G158" i="26"/>
  <c r="F157" i="26"/>
  <c r="E156" i="26"/>
  <c r="D155" i="26"/>
  <c r="C154" i="26"/>
  <c r="B153" i="26"/>
  <c r="H151" i="26"/>
  <c r="G150" i="26"/>
  <c r="F149" i="26"/>
  <c r="E148" i="26"/>
  <c r="D147" i="26"/>
  <c r="C146" i="26"/>
  <c r="B145" i="26"/>
  <c r="H143" i="26"/>
  <c r="G142" i="26"/>
  <c r="F141" i="26"/>
  <c r="E140" i="26"/>
  <c r="D139" i="26"/>
  <c r="C138" i="26"/>
  <c r="B137" i="26"/>
  <c r="H135" i="26"/>
  <c r="G134" i="26"/>
  <c r="F133" i="26"/>
  <c r="E132" i="26"/>
  <c r="D131" i="26"/>
  <c r="C130" i="26"/>
  <c r="B129" i="26"/>
  <c r="H127" i="26"/>
  <c r="G126" i="26"/>
  <c r="F125" i="26"/>
  <c r="E124" i="26"/>
  <c r="D123" i="26"/>
  <c r="C122" i="26"/>
  <c r="B121" i="26"/>
  <c r="E261" i="26"/>
  <c r="C258" i="26"/>
  <c r="C255" i="26"/>
  <c r="D252" i="26"/>
  <c r="B249" i="26"/>
  <c r="B246" i="26"/>
  <c r="C243" i="26"/>
  <c r="H239" i="26"/>
  <c r="H236" i="26"/>
  <c r="B234" i="26"/>
  <c r="G230" i="26"/>
  <c r="B228" i="26"/>
  <c r="G225" i="26"/>
  <c r="E223" i="26"/>
  <c r="C221" i="26"/>
  <c r="H218" i="26"/>
  <c r="F216" i="26"/>
  <c r="D214" i="26"/>
  <c r="B212" i="26"/>
  <c r="G209" i="26"/>
  <c r="E207" i="26"/>
  <c r="C205" i="26"/>
  <c r="H202" i="26"/>
  <c r="F200" i="26"/>
  <c r="D198" i="26"/>
  <c r="B196" i="26"/>
  <c r="G193" i="26"/>
  <c r="E191" i="26"/>
  <c r="C189" i="26"/>
  <c r="C187" i="26"/>
  <c r="E185" i="26"/>
  <c r="E183" i="26"/>
  <c r="F181" i="26"/>
  <c r="H179" i="26"/>
  <c r="B178" i="26"/>
  <c r="D176" i="26"/>
  <c r="D174" i="26"/>
  <c r="G172" i="26"/>
  <c r="C171" i="26"/>
  <c r="B170" i="26"/>
  <c r="H168" i="26"/>
  <c r="G167" i="26"/>
  <c r="F166" i="26"/>
  <c r="E165" i="26"/>
  <c r="D164" i="26"/>
  <c r="C163" i="26"/>
  <c r="B162" i="26"/>
  <c r="H160" i="26"/>
  <c r="G159" i="26"/>
  <c r="F158" i="26"/>
  <c r="E157" i="26"/>
  <c r="D156" i="26"/>
  <c r="C155" i="26"/>
  <c r="B154" i="26"/>
  <c r="H152" i="26"/>
  <c r="G151" i="26"/>
  <c r="F150" i="26"/>
  <c r="E149" i="26"/>
  <c r="D148" i="26"/>
  <c r="C147" i="26"/>
  <c r="B146" i="26"/>
  <c r="H144" i="26"/>
  <c r="G143" i="26"/>
  <c r="F142" i="26"/>
  <c r="E141" i="26"/>
  <c r="D140" i="26"/>
  <c r="C139" i="26"/>
  <c r="B138" i="26"/>
  <c r="H136" i="26"/>
  <c r="G135" i="26"/>
  <c r="F134" i="26"/>
  <c r="E133" i="26"/>
  <c r="D132" i="26"/>
  <c r="C131" i="26"/>
  <c r="B130" i="26"/>
  <c r="H128" i="26"/>
  <c r="G127" i="26"/>
  <c r="F126" i="26"/>
  <c r="E125" i="26"/>
  <c r="D124" i="26"/>
  <c r="C123" i="26"/>
  <c r="B122" i="26"/>
  <c r="H120" i="26"/>
  <c r="G119" i="26"/>
  <c r="F118" i="26"/>
  <c r="E117" i="26"/>
  <c r="D116" i="26"/>
  <c r="C115" i="26"/>
  <c r="B114" i="26"/>
  <c r="H112" i="26"/>
  <c r="G111" i="26"/>
  <c r="F110" i="26"/>
  <c r="E109" i="26"/>
  <c r="D108" i="26"/>
  <c r="C107" i="26"/>
  <c r="B106" i="26"/>
  <c r="H104" i="26"/>
  <c r="G103" i="26"/>
  <c r="F102" i="26"/>
  <c r="E101" i="26"/>
  <c r="D100" i="26"/>
  <c r="C99" i="26"/>
  <c r="B98" i="26"/>
  <c r="H96" i="26"/>
  <c r="G95" i="26"/>
  <c r="F94" i="26"/>
  <c r="E93" i="26"/>
  <c r="D92" i="26"/>
  <c r="C91" i="26"/>
  <c r="B90" i="26"/>
  <c r="H88" i="26"/>
  <c r="G87" i="26"/>
  <c r="F86" i="26"/>
  <c r="E85" i="26"/>
  <c r="D84" i="26"/>
  <c r="C83" i="26"/>
  <c r="B82" i="26"/>
  <c r="H80" i="26"/>
  <c r="F254" i="26"/>
  <c r="F245" i="26"/>
  <c r="G238" i="26"/>
  <c r="B230" i="26"/>
  <c r="C223" i="26"/>
  <c r="B218" i="26"/>
  <c r="D211" i="26"/>
  <c r="H204" i="26"/>
  <c r="D200" i="26"/>
  <c r="G195" i="26"/>
  <c r="C191" i="26"/>
  <c r="H186" i="26"/>
  <c r="D183" i="26"/>
  <c r="G179" i="26"/>
  <c r="H175" i="26"/>
  <c r="B173" i="26"/>
  <c r="G170" i="26"/>
  <c r="G168" i="26"/>
  <c r="C167" i="26"/>
  <c r="C165" i="26"/>
  <c r="E163" i="26"/>
  <c r="F161" i="26"/>
  <c r="F159" i="26"/>
  <c r="B158" i="26"/>
  <c r="B156" i="26"/>
  <c r="D154" i="26"/>
  <c r="E152" i="26"/>
  <c r="E150" i="26"/>
  <c r="H148" i="26"/>
  <c r="H146" i="26"/>
  <c r="C145" i="26"/>
  <c r="D143" i="26"/>
  <c r="D141" i="26"/>
  <c r="H139" i="26"/>
  <c r="E138" i="26"/>
  <c r="G136" i="26"/>
  <c r="D135" i="26"/>
  <c r="H133" i="26"/>
  <c r="C132" i="26"/>
  <c r="G130" i="26"/>
  <c r="D129" i="26"/>
  <c r="F127" i="26"/>
  <c r="C126" i="26"/>
  <c r="G124" i="26"/>
  <c r="B123" i="26"/>
  <c r="F121" i="26"/>
  <c r="C120" i="26"/>
  <c r="H118" i="26"/>
  <c r="F117" i="26"/>
  <c r="C116" i="26"/>
  <c r="H114" i="26"/>
  <c r="F113" i="26"/>
  <c r="D112" i="26"/>
  <c r="B111" i="26"/>
  <c r="G109" i="26"/>
  <c r="E108" i="26"/>
  <c r="B107" i="26"/>
  <c r="G105" i="26"/>
  <c r="E104" i="26"/>
  <c r="C103" i="26"/>
  <c r="H101" i="26"/>
  <c r="F100" i="26"/>
  <c r="D99" i="26"/>
  <c r="H97" i="26"/>
  <c r="F96" i="26"/>
  <c r="D95" i="26"/>
  <c r="B94" i="26"/>
  <c r="G92" i="26"/>
  <c r="E91" i="26"/>
  <c r="C90" i="26"/>
  <c r="G88" i="26"/>
  <c r="E87" i="26"/>
  <c r="C86" i="26"/>
  <c r="H84" i="26"/>
  <c r="F83" i="26"/>
  <c r="D82" i="26"/>
  <c r="B81" i="26"/>
  <c r="G79" i="26"/>
  <c r="F78" i="26"/>
  <c r="E77" i="26"/>
  <c r="D76" i="26"/>
  <c r="C75" i="26"/>
  <c r="B74" i="26"/>
  <c r="H260" i="26"/>
  <c r="B254" i="26"/>
  <c r="E245" i="26"/>
  <c r="E236" i="26"/>
  <c r="F229" i="26"/>
  <c r="G222" i="26"/>
  <c r="D216" i="26"/>
  <c r="C211" i="26"/>
  <c r="E204" i="26"/>
  <c r="H199" i="26"/>
  <c r="D195" i="26"/>
  <c r="G190" i="26"/>
  <c r="G186" i="26"/>
  <c r="C183" i="26"/>
  <c r="D179" i="26"/>
  <c r="G175" i="26"/>
  <c r="E172" i="26"/>
  <c r="F170" i="26"/>
  <c r="F168" i="26"/>
  <c r="H166" i="26"/>
  <c r="B165" i="26"/>
  <c r="B163" i="26"/>
  <c r="E161" i="26"/>
  <c r="E159" i="26"/>
  <c r="G157" i="26"/>
  <c r="H155" i="26"/>
  <c r="H153" i="26"/>
  <c r="D152" i="26"/>
  <c r="D150" i="26"/>
  <c r="F148" i="26"/>
  <c r="G146" i="26"/>
  <c r="G144" i="26"/>
  <c r="C143" i="26"/>
  <c r="C141" i="26"/>
  <c r="G139" i="26"/>
  <c r="D138" i="26"/>
  <c r="F136" i="26"/>
  <c r="C135" i="26"/>
  <c r="G133" i="26"/>
  <c r="B132" i="26"/>
  <c r="F130" i="26"/>
  <c r="C129" i="26"/>
  <c r="E127" i="26"/>
  <c r="B126" i="26"/>
  <c r="F124" i="26"/>
  <c r="H122" i="26"/>
  <c r="E121" i="26"/>
  <c r="B120" i="26"/>
  <c r="G118" i="26"/>
  <c r="D117" i="26"/>
  <c r="B116" i="26"/>
  <c r="G114" i="26"/>
  <c r="E113" i="26"/>
  <c r="C112" i="26"/>
  <c r="H110" i="26"/>
  <c r="F109" i="26"/>
  <c r="C108" i="26"/>
  <c r="H106" i="26"/>
  <c r="F105" i="26"/>
  <c r="D104" i="26"/>
  <c r="B103" i="26"/>
  <c r="G101" i="26"/>
  <c r="E100" i="26"/>
  <c r="B99" i="26"/>
  <c r="G97" i="26"/>
  <c r="E96" i="26"/>
  <c r="C95" i="26"/>
  <c r="H93" i="26"/>
  <c r="F92" i="26"/>
  <c r="D91" i="26"/>
  <c r="H89" i="26"/>
  <c r="F88" i="26"/>
  <c r="D87" i="26"/>
  <c r="B86" i="26"/>
  <c r="G84" i="26"/>
  <c r="E83" i="26"/>
  <c r="C82" i="26"/>
  <c r="G80" i="26"/>
  <c r="F79" i="26"/>
  <c r="E78" i="26"/>
  <c r="D77" i="26"/>
  <c r="C76" i="26"/>
  <c r="B75" i="26"/>
  <c r="E260" i="26"/>
  <c r="G251" i="26"/>
  <c r="H244" i="26"/>
  <c r="D236" i="26"/>
  <c r="G227" i="26"/>
  <c r="F222" i="26"/>
  <c r="H215" i="26"/>
  <c r="E209" i="26"/>
  <c r="D204" i="26"/>
  <c r="G199" i="26"/>
  <c r="C195" i="26"/>
  <c r="F190" i="26"/>
  <c r="F186" i="26"/>
  <c r="G182" i="26"/>
  <c r="C179" i="26"/>
  <c r="E175" i="26"/>
  <c r="D172" i="26"/>
  <c r="D170" i="26"/>
  <c r="E168" i="26"/>
  <c r="E166" i="26"/>
  <c r="H164" i="26"/>
  <c r="H162" i="26"/>
  <c r="C161" i="26"/>
  <c r="D159" i="26"/>
  <c r="D157" i="26"/>
  <c r="G155" i="26"/>
  <c r="G153" i="26"/>
  <c r="B152" i="26"/>
  <c r="C150" i="26"/>
  <c r="C148" i="26"/>
  <c r="F146" i="26"/>
  <c r="F144" i="26"/>
  <c r="H142" i="26"/>
  <c r="B141" i="26"/>
  <c r="F139" i="26"/>
  <c r="H137" i="26"/>
  <c r="E136" i="26"/>
  <c r="B135" i="26"/>
  <c r="D133" i="26"/>
  <c r="H131" i="26"/>
  <c r="E130" i="26"/>
  <c r="G128" i="26"/>
  <c r="D127" i="26"/>
  <c r="H125" i="26"/>
  <c r="C124" i="26"/>
  <c r="G122" i="26"/>
  <c r="D121" i="26"/>
  <c r="H119" i="26"/>
  <c r="E118" i="26"/>
  <c r="C117" i="26"/>
  <c r="H115" i="26"/>
  <c r="F114" i="26"/>
  <c r="D113" i="26"/>
  <c r="B112" i="26"/>
  <c r="G110" i="26"/>
  <c r="D109" i="26"/>
  <c r="B108" i="26"/>
  <c r="G106" i="26"/>
  <c r="E105" i="26"/>
  <c r="C104" i="26"/>
  <c r="H102" i="26"/>
  <c r="F101" i="26"/>
  <c r="C100" i="26"/>
  <c r="H98" i="26"/>
  <c r="F97" i="26"/>
  <c r="D96" i="26"/>
  <c r="B95" i="26"/>
  <c r="G93" i="26"/>
  <c r="E92" i="26"/>
  <c r="B91" i="26"/>
  <c r="G89" i="26"/>
  <c r="E88" i="26"/>
  <c r="C87" i="26"/>
  <c r="H85" i="26"/>
  <c r="F84" i="26"/>
  <c r="D83" i="26"/>
  <c r="H81" i="26"/>
  <c r="F80" i="26"/>
  <c r="E79" i="26"/>
  <c r="D78" i="26"/>
  <c r="C77" i="26"/>
  <c r="B76" i="26"/>
  <c r="H74" i="26"/>
  <c r="G73" i="26"/>
  <c r="F27" i="26"/>
  <c r="G28" i="26"/>
  <c r="H29" i="26"/>
  <c r="B31" i="26"/>
  <c r="C32" i="26"/>
  <c r="D33" i="26"/>
  <c r="E34" i="26"/>
  <c r="F35" i="26"/>
  <c r="G36" i="26"/>
  <c r="H37" i="26"/>
  <c r="B39" i="26"/>
  <c r="C40" i="26"/>
  <c r="D41" i="26"/>
  <c r="E42" i="26"/>
  <c r="F43" i="26"/>
  <c r="G44" i="26"/>
  <c r="H45" i="26"/>
  <c r="B47" i="26"/>
  <c r="C48" i="26"/>
  <c r="D49" i="26"/>
  <c r="E50" i="26"/>
  <c r="F51" i="26"/>
  <c r="G52" i="26"/>
  <c r="H53" i="26"/>
  <c r="B55" i="26"/>
  <c r="C56" i="26"/>
  <c r="D57" i="26"/>
  <c r="E58" i="26"/>
  <c r="F59" i="26"/>
  <c r="G60" i="26"/>
  <c r="H61" i="26"/>
  <c r="B63" i="26"/>
  <c r="C64" i="26"/>
  <c r="D65" i="26"/>
  <c r="E66" i="26"/>
  <c r="F67" i="26"/>
  <c r="G68" i="26"/>
  <c r="H69" i="26"/>
  <c r="B71" i="26"/>
  <c r="C72" i="26"/>
  <c r="D73" i="26"/>
  <c r="G74" i="26"/>
  <c r="G76" i="26"/>
  <c r="G78" i="26"/>
  <c r="D80" i="26"/>
  <c r="F82" i="26"/>
  <c r="E84" i="26"/>
  <c r="G86" i="26"/>
  <c r="B89" i="26"/>
  <c r="G90" i="26"/>
  <c r="B93" i="26"/>
  <c r="H94" i="26"/>
  <c r="C97" i="26"/>
  <c r="E99" i="26"/>
  <c r="C101" i="26"/>
  <c r="E103" i="26"/>
  <c r="D105" i="26"/>
  <c r="F107" i="26"/>
  <c r="H109" i="26"/>
  <c r="F111" i="26"/>
  <c r="H113" i="26"/>
  <c r="G115" i="26"/>
  <c r="B118" i="26"/>
  <c r="D120" i="26"/>
  <c r="E122" i="26"/>
  <c r="B125" i="26"/>
  <c r="C127" i="26"/>
  <c r="G129" i="26"/>
  <c r="F132" i="26"/>
  <c r="E134" i="26"/>
  <c r="D137" i="26"/>
  <c r="E139" i="26"/>
  <c r="C142" i="26"/>
  <c r="E145" i="26"/>
  <c r="H147" i="26"/>
  <c r="C151" i="26"/>
  <c r="F153" i="26"/>
  <c r="H156" i="26"/>
  <c r="B160" i="26"/>
  <c r="F162" i="26"/>
  <c r="G165" i="26"/>
  <c r="D168" i="26"/>
  <c r="F171" i="26"/>
  <c r="F176" i="26"/>
  <c r="E181" i="26"/>
  <c r="D188" i="26"/>
  <c r="C194" i="26"/>
  <c r="C202" i="26"/>
  <c r="G211" i="26"/>
  <c r="E220" i="26"/>
  <c r="H232" i="26"/>
  <c r="F242" i="26"/>
  <c r="E257" i="26"/>
  <c r="C93" i="26"/>
  <c r="E95" i="26"/>
  <c r="D97" i="26"/>
  <c r="F99" i="26"/>
  <c r="D101" i="26"/>
  <c r="F103" i="26"/>
  <c r="H105" i="26"/>
  <c r="G107" i="26"/>
  <c r="B110" i="26"/>
  <c r="H111" i="26"/>
  <c r="C114" i="26"/>
  <c r="E116" i="26"/>
  <c r="C118" i="26"/>
  <c r="E120" i="26"/>
  <c r="F122" i="26"/>
  <c r="C125" i="26"/>
  <c r="B128" i="26"/>
  <c r="H129" i="26"/>
  <c r="G132" i="26"/>
  <c r="H134" i="26"/>
  <c r="E137" i="26"/>
  <c r="B140" i="26"/>
  <c r="D142" i="26"/>
  <c r="F145" i="26"/>
  <c r="B148" i="26"/>
  <c r="D151" i="26"/>
  <c r="F154" i="26"/>
  <c r="B157" i="26"/>
  <c r="D160" i="26"/>
  <c r="G162" i="26"/>
  <c r="B166" i="26"/>
  <c r="C169" i="26"/>
  <c r="H171" i="26"/>
  <c r="E177" i="26"/>
  <c r="C182" i="26"/>
  <c r="E188" i="26"/>
  <c r="E196" i="26"/>
  <c r="F202" i="26"/>
  <c r="E213" i="26"/>
  <c r="H220" i="26"/>
  <c r="B233" i="26"/>
  <c r="H247" i="26"/>
  <c r="B258" i="26"/>
  <c r="B37" i="26"/>
  <c r="C38" i="26"/>
  <c r="D39" i="26"/>
  <c r="E40" i="26"/>
  <c r="F41" i="26"/>
  <c r="G42" i="26"/>
  <c r="H43" i="26"/>
  <c r="B45" i="26"/>
  <c r="C46" i="26"/>
  <c r="D47" i="26"/>
  <c r="E48" i="26"/>
  <c r="F49" i="26"/>
  <c r="G50" i="26"/>
  <c r="H51" i="26"/>
  <c r="B53" i="26"/>
  <c r="C54" i="26"/>
  <c r="D55" i="26"/>
  <c r="E56" i="26"/>
  <c r="F57" i="26"/>
  <c r="G58" i="26"/>
  <c r="H59" i="26"/>
  <c r="B61" i="26"/>
  <c r="C62" i="26"/>
  <c r="D63" i="26"/>
  <c r="E64" i="26"/>
  <c r="F65" i="26"/>
  <c r="G66" i="26"/>
  <c r="H67" i="26"/>
  <c r="B69" i="26"/>
  <c r="C70" i="26"/>
  <c r="D71" i="26"/>
  <c r="E72" i="26"/>
  <c r="F73" i="26"/>
  <c r="E75" i="26"/>
  <c r="B77" i="26"/>
  <c r="B79" i="26"/>
  <c r="C81" i="26"/>
  <c r="H82" i="26"/>
  <c r="C85" i="26"/>
  <c r="B87" i="26"/>
  <c r="D89" i="26"/>
  <c r="F91" i="26"/>
  <c r="D93" i="26"/>
  <c r="F95" i="26"/>
  <c r="E97" i="26"/>
  <c r="G99" i="26"/>
  <c r="B102" i="26"/>
  <c r="H103" i="26"/>
  <c r="C106" i="26"/>
  <c r="H107" i="26"/>
  <c r="C110" i="26"/>
  <c r="E112" i="26"/>
  <c r="D114" i="26"/>
  <c r="F116" i="26"/>
  <c r="D118" i="26"/>
  <c r="F120" i="26"/>
  <c r="E123" i="26"/>
  <c r="D125" i="26"/>
  <c r="C128" i="26"/>
  <c r="D130" i="26"/>
  <c r="H132" i="26"/>
  <c r="E135" i="26"/>
  <c r="F137" i="26"/>
  <c r="C140" i="26"/>
  <c r="E142" i="26"/>
  <c r="G145" i="26"/>
  <c r="B149" i="26"/>
  <c r="E151" i="26"/>
  <c r="G154" i="26"/>
  <c r="C157" i="26"/>
  <c r="E160" i="26"/>
  <c r="G163" i="26"/>
  <c r="C166" i="26"/>
  <c r="E169" i="26"/>
  <c r="B172" i="26"/>
  <c r="F177" i="26"/>
  <c r="H183" i="26"/>
  <c r="H188" i="26"/>
  <c r="E197" i="26"/>
  <c r="D203" i="26"/>
  <c r="F213" i="26"/>
  <c r="H224" i="26"/>
  <c r="E233" i="26"/>
  <c r="D248" i="26"/>
  <c r="D260" i="26"/>
  <c r="K43" i="32"/>
  <c r="F45" i="32"/>
  <c r="F49" i="32" s="1"/>
  <c r="G47" i="32" s="1"/>
  <c r="G49" i="32" s="1"/>
  <c r="H47" i="32" s="1"/>
  <c r="H49" i="32" s="1"/>
  <c r="I47" i="32" s="1"/>
  <c r="I45" i="32"/>
  <c r="J45" i="32"/>
  <c r="K37" i="32"/>
  <c r="F59" i="35"/>
  <c r="G57" i="35" s="1"/>
  <c r="G59" i="35" s="1"/>
  <c r="H57" i="35" s="1"/>
  <c r="H59" i="35" s="1"/>
  <c r="I57" i="35" s="1"/>
  <c r="I49" i="32" l="1"/>
  <c r="J47" i="32" s="1"/>
  <c r="J49" i="32" s="1"/>
  <c r="K47" i="32" s="1"/>
  <c r="K49" i="32" s="1"/>
  <c r="K45" i="32"/>
  <c r="I22" i="35" l="1"/>
  <c r="I35" i="35" s="1"/>
  <c r="I33" i="35" s="1"/>
  <c r="J26" i="35" l="1"/>
  <c r="J27" i="35" s="1"/>
  <c r="I53" i="35"/>
  <c r="I55" i="35" s="1"/>
  <c r="I59" i="35" s="1"/>
  <c r="J57" i="35" s="1"/>
  <c r="M26" i="35"/>
  <c r="J28" i="35" l="1"/>
  <c r="J29" i="35" s="1"/>
  <c r="J18" i="35" s="1"/>
  <c r="K27" i="35"/>
  <c r="K28" i="35" l="1"/>
  <c r="K29" i="35" s="1"/>
  <c r="K18" i="35" s="1"/>
  <c r="L27" i="35"/>
  <c r="J22" i="35" l="1"/>
  <c r="J35" i="35" s="1"/>
  <c r="J33" i="35" s="1"/>
  <c r="L28" i="35"/>
  <c r="L29" i="35" s="1"/>
  <c r="L18" i="35" s="1"/>
  <c r="M27" i="35"/>
  <c r="N26" i="35"/>
  <c r="N27" i="35" s="1"/>
  <c r="K22" i="35" l="1"/>
  <c r="K35" i="35" s="1"/>
  <c r="K33" i="35" s="1"/>
  <c r="M28" i="35"/>
  <c r="M29" i="35" s="1"/>
  <c r="M18" i="35" s="1"/>
  <c r="J53" i="35"/>
  <c r="J55" i="35"/>
  <c r="J59" i="35" s="1"/>
  <c r="K57" i="35" s="1"/>
  <c r="L22" i="35" l="1"/>
  <c r="L35" i="35" s="1"/>
  <c r="L33" i="35" s="1"/>
  <c r="N28" i="35"/>
  <c r="N29" i="35" s="1"/>
  <c r="N18" i="35" s="1"/>
  <c r="K53" i="35"/>
  <c r="K55" i="35" s="1"/>
  <c r="K59" i="35" s="1"/>
  <c r="L57" i="35" s="1"/>
  <c r="L53" i="35" l="1"/>
  <c r="L55" i="35" s="1"/>
  <c r="L59" i="35" s="1"/>
  <c r="M57" i="35" s="1"/>
  <c r="O26" i="35"/>
  <c r="O27" i="35" s="1"/>
  <c r="O28" i="35" l="1"/>
  <c r="O29" i="35" s="1"/>
  <c r="O18" i="35" s="1"/>
  <c r="N22" i="35"/>
  <c r="N35" i="35" s="1"/>
  <c r="N33" i="35" s="1"/>
  <c r="M22" i="35"/>
  <c r="M35" i="35" s="1"/>
  <c r="M33" i="35" s="1"/>
  <c r="M53" i="35" l="1"/>
  <c r="M55" i="35" s="1"/>
  <c r="M59" i="35" s="1"/>
  <c r="N57" i="35" s="1"/>
  <c r="N53" i="35"/>
  <c r="N55" i="35" s="1"/>
  <c r="N59" i="35" s="1"/>
  <c r="O57" i="35" s="1"/>
  <c r="O22" i="35"/>
  <c r="O35" i="35" s="1"/>
  <c r="O33" i="35" s="1"/>
  <c r="P26" i="35" l="1"/>
  <c r="P27" i="35" s="1"/>
  <c r="P28" i="35" l="1"/>
  <c r="P29" i="35" s="1"/>
  <c r="P18" i="35" s="1"/>
  <c r="O53" i="35"/>
  <c r="O55" i="35" s="1"/>
  <c r="O59" i="35" s="1"/>
  <c r="P57" i="35" s="1"/>
  <c r="Q19" i="35"/>
  <c r="P22" i="35" l="1"/>
  <c r="P35" i="35" s="1"/>
  <c r="P33" i="35" s="1"/>
  <c r="Q18" i="35"/>
  <c r="Q43" i="35" l="1"/>
  <c r="Q44" i="35"/>
  <c r="Q22" i="35"/>
  <c r="Q35" i="35"/>
  <c r="P53" i="35" l="1"/>
  <c r="P55" i="35" s="1"/>
  <c r="P59" i="35" s="1"/>
  <c r="Q57" i="35" s="1"/>
  <c r="Q59" i="35" s="1"/>
  <c r="Q33" i="35"/>
  <c r="Q53" i="35" s="1"/>
  <c r="Q55" i="3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Ryan Flanagan</author>
  </authors>
  <commentList>
    <comment ref="B5" authorId="0" shapeId="0" xr:uid="{00000000-0006-0000-0300-000001000000}">
      <text>
        <r>
          <rPr>
            <b/>
            <sz val="9"/>
            <rFont val="Tahoma"/>
            <family val="2"/>
          </rPr>
          <t xml:space="preserve">Explanation:
</t>
        </r>
        <r>
          <rPr>
            <sz val="9"/>
            <rFont val="Tahoma"/>
            <family val="2"/>
          </rPr>
          <t xml:space="preserve">
Enter Loan values in cells E10, E12 and E13. Loan summary in cells E15 through E18 and Loan table are automatically updated</t>
        </r>
      </text>
    </comment>
    <comment ref="G18" authorId="0" shapeId="0" xr:uid="{00000000-0006-0000-0300-000002000000}">
      <text>
        <r>
          <rPr>
            <b/>
            <sz val="9"/>
            <rFont val="Tahoma"/>
            <family val="2"/>
          </rPr>
          <t>Please select an option from the dropdown menu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Jane Cormack</author>
  </authors>
  <commentList>
    <comment ref="B10" authorId="0" shapeId="0" xr:uid="{00000000-0006-0000-0500-000001000000}">
      <text>
        <r>
          <rPr>
            <b/>
            <sz val="10"/>
            <rFont val="Arial"/>
            <family val="2"/>
          </rPr>
          <t>Explanation</t>
        </r>
        <r>
          <rPr>
            <sz val="10"/>
            <rFont val="Arial"/>
            <family val="2"/>
          </rPr>
          <t xml:space="preserve">
This tab should be based on the month looking 6 months back - e.g. so if today was June 2018, your starting month would be January 2018. The cash flow should break down your month to month income over the past 6 months.
Click on the cell to reveal a drop down list.</t>
        </r>
      </text>
    </comment>
    <comment ref="B12" authorId="0" shapeId="0" xr:uid="{00000000-0006-0000-0500-000002000000}">
      <text>
        <r>
          <rPr>
            <b/>
            <sz val="10"/>
            <rFont val="Arial"/>
            <family val="2"/>
          </rPr>
          <t>Explanation:</t>
        </r>
        <r>
          <rPr>
            <sz val="10"/>
            <rFont val="Arial"/>
            <family val="2"/>
          </rPr>
          <t xml:space="preserve">
This is where you list any money that has come in to your business in the last six-months, such as product or service sales, equity or other investments or other forms of debt finance, like a loan.
The number of items you include will depend on your business model, but a typical revenue section usually includes between three and six items. If any of the pre-listed items are not relevant to your business, simply mark '0' in in the value field; and equally, if there are any items missing from the list, you can add them in the free fields at the bottom of the table.</t>
        </r>
      </text>
    </comment>
    <comment ref="C12" authorId="0" shapeId="0" xr:uid="{00000000-0006-0000-0500-000003000000}">
      <text>
        <r>
          <rPr>
            <b/>
            <sz val="10"/>
            <rFont val="Arial"/>
            <family val="2"/>
          </rPr>
          <t xml:space="preserve">Explanation:
</t>
        </r>
        <r>
          <rPr>
            <sz val="10"/>
            <rFont val="Arial"/>
            <family val="2"/>
          </rPr>
          <t xml:space="preserve">
Add a brief description for any items to help your Business Adviser understand each cash in-flow.</t>
        </r>
      </text>
    </comment>
    <comment ref="D12" authorId="0" shapeId="0" xr:uid="{00000000-0006-0000-0500-000004000000}">
      <text>
        <r>
          <rPr>
            <b/>
            <sz val="10"/>
            <rFont val="Arial"/>
            <family val="2"/>
          </rPr>
          <t>Explanation:</t>
        </r>
        <r>
          <rPr>
            <sz val="10"/>
            <rFont val="Arial"/>
            <family val="2"/>
          </rPr>
          <t xml:space="preserve">
Enter any money that you had at the start of this six-month period. Leave it blank if this does not apply to some/any of your items.</t>
        </r>
      </text>
    </comment>
    <comment ref="K12" authorId="0" shapeId="0" xr:uid="{00000000-0006-0000-0500-000005000000}">
      <text>
        <r>
          <rPr>
            <b/>
            <sz val="10"/>
            <rFont val="Arial"/>
            <family val="2"/>
          </rPr>
          <t>Explanation:</t>
        </r>
        <r>
          <rPr>
            <sz val="10"/>
            <rFont val="Arial"/>
            <family val="2"/>
          </rPr>
          <t xml:space="preserve">
This column will give you the six-month total for each of your cash in-flows.</t>
        </r>
      </text>
    </comment>
    <comment ref="B13" authorId="0" shapeId="0" xr:uid="{00000000-0006-0000-0500-000006000000}">
      <text>
        <r>
          <rPr>
            <b/>
            <sz val="10"/>
            <rFont val="Arial"/>
            <family val="2"/>
          </rPr>
          <t xml:space="preserve">Explanation:
</t>
        </r>
        <r>
          <rPr>
            <sz val="10"/>
            <rFont val="Arial"/>
            <family val="2"/>
          </rPr>
          <t>Enter in the value of the sales you received each month for last six-months. 
If it's easier, you may wish to break this down into different sources of revenue using the blank fields below. If this is the case, provide a clear description of what you have included in each so it is clear to your Business Adviser.</t>
        </r>
      </text>
    </comment>
    <comment ref="B14" authorId="0" shapeId="0" xr:uid="{00000000-0006-0000-0500-000007000000}">
      <text>
        <r>
          <rPr>
            <b/>
            <sz val="10"/>
            <rFont val="Arial"/>
            <family val="2"/>
          </rPr>
          <t>Explanation:</t>
        </r>
        <r>
          <rPr>
            <sz val="10"/>
            <rFont val="Arial"/>
            <family val="2"/>
          </rPr>
          <t xml:space="preserve">
This might be money that you have personally put into the business or money that your business partners, private investors or other individuals have contributed. This could also be money that you have been gifted or inherited.</t>
        </r>
      </text>
    </comment>
    <comment ref="B15" authorId="0" shapeId="0" xr:uid="{00000000-0006-0000-0500-000008000000}">
      <text>
        <r>
          <rPr>
            <b/>
            <sz val="10"/>
            <rFont val="Arial"/>
            <family val="2"/>
          </rPr>
          <t xml:space="preserve">Explanation:
</t>
        </r>
        <r>
          <rPr>
            <sz val="10"/>
            <rFont val="Arial"/>
            <family val="2"/>
          </rPr>
          <t xml:space="preserve">
Use this row for any debt based form of finance you have received, like a loan or credit facility. Please note, there should be evidence of this finance appearing in your business bank accounts.</t>
        </r>
      </text>
    </comment>
    <comment ref="B16" authorId="0" shapeId="0" xr:uid="{00000000-0006-0000-0500-000009000000}">
      <text>
        <r>
          <rPr>
            <b/>
            <sz val="10"/>
            <rFont val="Arial"/>
            <family val="2"/>
          </rPr>
          <t xml:space="preserve">Explanation:
</t>
        </r>
        <r>
          <rPr>
            <sz val="10"/>
            <rFont val="Arial"/>
            <family val="2"/>
          </rPr>
          <t xml:space="preserve">
Use these fields if your business has had any other income or cash in-flows in the last 6 months that are not covered in the above. 
Provide a description of these items in the next field.</t>
        </r>
      </text>
    </comment>
    <comment ref="B17" authorId="0" shapeId="0" xr:uid="{00000000-0006-0000-0500-00000A000000}">
      <text>
        <r>
          <rPr>
            <b/>
            <sz val="10"/>
            <rFont val="Arial"/>
            <family val="2"/>
          </rPr>
          <t xml:space="preserve">Explanation:
</t>
        </r>
        <r>
          <rPr>
            <sz val="10"/>
            <rFont val="Arial"/>
            <family val="2"/>
          </rPr>
          <t xml:space="preserve">
Use these fields if your business has had any other income or cash in-flows in the last 6 months that are not covered in the above. 
Provide a description of these items in the next field.</t>
        </r>
      </text>
    </comment>
    <comment ref="B18" authorId="0" shapeId="0" xr:uid="{00000000-0006-0000-0500-00000B000000}">
      <text>
        <r>
          <rPr>
            <b/>
            <sz val="10"/>
            <rFont val="Arial"/>
            <family val="2"/>
          </rPr>
          <t xml:space="preserve">Explanation:
</t>
        </r>
        <r>
          <rPr>
            <sz val="10"/>
            <rFont val="Arial"/>
            <family val="2"/>
          </rPr>
          <t xml:space="preserve">
Use these fields if your business has had any other income or cash in-flows in the last 6 months that are not covered in the above. 
Provide a description of these items in the next field.</t>
        </r>
      </text>
    </comment>
    <comment ref="B19" authorId="0" shapeId="0" xr:uid="{00000000-0006-0000-0500-00000C000000}">
      <text>
        <r>
          <rPr>
            <b/>
            <sz val="10"/>
            <rFont val="Arial"/>
            <family val="2"/>
          </rPr>
          <t>Explanation:</t>
        </r>
        <r>
          <rPr>
            <sz val="10"/>
            <rFont val="Arial"/>
            <family val="2"/>
          </rPr>
          <t xml:space="preserve">
Your total cash in-flow is made up of all your individual sources of income added together.</t>
        </r>
      </text>
    </comment>
    <comment ref="B22" authorId="0" shapeId="0" xr:uid="{00000000-0006-0000-0500-00000D000000}">
      <text>
        <r>
          <rPr>
            <b/>
            <sz val="10"/>
            <rFont val="Arial"/>
            <family val="2"/>
          </rPr>
          <t>Explanation:</t>
        </r>
        <r>
          <rPr>
            <sz val="10"/>
            <rFont val="Arial"/>
            <family val="2"/>
          </rPr>
          <t xml:space="preserve">
This is where you list any of the costs your business incurs, how frequently it incurs them and when these costs will take place. 
The number of items you include will depend on your business model.
If any of the pre-listed items are not relevant to your business, simply mark '0' in in the value field; and equally, if there are any items missing from the list, you can add them in the free fields at the bottom of the table.</t>
        </r>
      </text>
    </comment>
    <comment ref="C22" authorId="0" shapeId="0" xr:uid="{00000000-0006-0000-0500-00000E000000}">
      <text>
        <r>
          <rPr>
            <b/>
            <sz val="10"/>
            <rFont val="Arial"/>
            <family val="2"/>
          </rPr>
          <t xml:space="preserve">Explanation:
</t>
        </r>
        <r>
          <rPr>
            <sz val="10"/>
            <rFont val="Arial"/>
            <family val="2"/>
          </rPr>
          <t xml:space="preserve">
Add a brief description for any items to help your Business Adviser understand each cash out-flow.</t>
        </r>
      </text>
    </comment>
    <comment ref="D22" authorId="0" shapeId="0" xr:uid="{00000000-0006-0000-0500-00000F000000}">
      <text>
        <r>
          <rPr>
            <b/>
            <sz val="10"/>
            <rFont val="Arial"/>
            <family val="2"/>
          </rPr>
          <t>Explanation:</t>
        </r>
        <r>
          <rPr>
            <sz val="10"/>
            <rFont val="Arial"/>
            <family val="2"/>
          </rPr>
          <t xml:space="preserve">
Enter any expenses that you had at the start of this six-month period. Leave it blank if this does not apply to some/any of your items.</t>
        </r>
      </text>
    </comment>
    <comment ref="K22" authorId="0" shapeId="0" xr:uid="{00000000-0006-0000-0500-000010000000}">
      <text>
        <r>
          <rPr>
            <b/>
            <sz val="10"/>
            <rFont val="Arial"/>
            <family val="2"/>
          </rPr>
          <t>Explanation:</t>
        </r>
        <r>
          <rPr>
            <sz val="10"/>
            <rFont val="Arial"/>
            <family val="2"/>
          </rPr>
          <t xml:space="preserve">
This column will give you the six-month total for each of your cash out-flows.</t>
        </r>
      </text>
    </comment>
    <comment ref="B23" authorId="0" shapeId="0" xr:uid="{00000000-0006-0000-0500-000011000000}">
      <text>
        <r>
          <rPr>
            <b/>
            <sz val="10"/>
            <rFont val="Arial"/>
            <family val="2"/>
          </rPr>
          <t xml:space="preserve">Explanation:
</t>
        </r>
        <r>
          <rPr>
            <sz val="10"/>
            <rFont val="Arial"/>
            <family val="2"/>
          </rPr>
          <t xml:space="preserve">
This is the costs you incurred to produce all of your sales over the last six-months. </t>
        </r>
      </text>
    </comment>
    <comment ref="B24" authorId="0" shapeId="0" xr:uid="{00000000-0006-0000-0500-000012000000}">
      <text>
        <r>
          <rPr>
            <b/>
            <sz val="10"/>
            <rFont val="Arial"/>
            <family val="2"/>
          </rPr>
          <t>Explanation:</t>
        </r>
        <r>
          <rPr>
            <sz val="10"/>
            <rFont val="Arial"/>
            <family val="2"/>
          </rPr>
          <t xml:space="preserve">
You may be leasing your own venue, paying a membership fee to a hotdesking work hub, or working in a retail space. What costs did you incur to do this for each of the last six-months?</t>
        </r>
      </text>
    </comment>
    <comment ref="B25" authorId="0" shapeId="0" xr:uid="{00000000-0006-0000-0500-000013000000}">
      <text>
        <r>
          <rPr>
            <b/>
            <sz val="10"/>
            <rFont val="Arial"/>
            <family val="2"/>
          </rPr>
          <t>Explanation:</t>
        </r>
        <r>
          <rPr>
            <sz val="10"/>
            <rFont val="Arial"/>
            <family val="2"/>
          </rPr>
          <t xml:space="preserve">
If you have a business premises or work from a home office, then it is likely that you will have been paying business rates to your local council.</t>
        </r>
      </text>
    </comment>
    <comment ref="B26" authorId="0" shapeId="0" xr:uid="{00000000-0006-0000-0500-000014000000}">
      <text>
        <r>
          <rPr>
            <b/>
            <sz val="10"/>
            <rFont val="Arial"/>
            <family val="2"/>
          </rPr>
          <t xml:space="preserve">Explanation:
</t>
        </r>
        <r>
          <rPr>
            <sz val="10"/>
            <rFont val="Arial"/>
            <family val="2"/>
          </rPr>
          <t xml:space="preserve">You can group all of your utilities together into one monthly line item. This might include things like your gas, electricity or water payments you made for your business in the last six-months.
</t>
        </r>
      </text>
    </comment>
    <comment ref="B27" authorId="0" shapeId="0" xr:uid="{00000000-0006-0000-0500-000015000000}">
      <text>
        <r>
          <rPr>
            <b/>
            <sz val="10"/>
            <rFont val="Arial"/>
            <family val="2"/>
          </rPr>
          <t xml:space="preserve">Explanation:
</t>
        </r>
        <r>
          <rPr>
            <sz val="10"/>
            <rFont val="Arial"/>
            <family val="2"/>
          </rPr>
          <t>Did you pay insurance for any aspect of your business in the last six-months? This could be anything from premises, stock or equipment insurance to personal or employee liability insurance.</t>
        </r>
      </text>
    </comment>
    <comment ref="B28" authorId="0" shapeId="0" xr:uid="{00000000-0006-0000-0500-000016000000}">
      <text>
        <r>
          <rPr>
            <b/>
            <sz val="10"/>
            <rFont val="Arial"/>
            <family val="2"/>
          </rPr>
          <t xml:space="preserve">Explanation:
</t>
        </r>
        <r>
          <rPr>
            <sz val="10"/>
            <rFont val="Arial"/>
            <family val="2"/>
          </rPr>
          <t xml:space="preserve">
Think about any costs you incurred for this line item across your business, including the cost for each individual staff member if relevant.</t>
        </r>
      </text>
    </comment>
    <comment ref="B29" authorId="0" shapeId="0" xr:uid="{00000000-0006-0000-0500-000017000000}">
      <text>
        <r>
          <rPr>
            <b/>
            <sz val="10"/>
            <rFont val="Arial"/>
            <family val="2"/>
          </rPr>
          <t xml:space="preserve">Explanation:
</t>
        </r>
        <r>
          <rPr>
            <sz val="10"/>
            <rFont val="Arial"/>
            <family val="2"/>
          </rPr>
          <t xml:space="preserve">Think about what money you used to promote your business and drive sales in the last six-months. </t>
        </r>
      </text>
    </comment>
    <comment ref="B30" authorId="0" shapeId="0" xr:uid="{00000000-0006-0000-0500-000018000000}">
      <text>
        <r>
          <rPr>
            <b/>
            <sz val="10"/>
            <rFont val="Arial"/>
            <family val="2"/>
          </rPr>
          <t xml:space="preserve">Explanation:
</t>
        </r>
        <r>
          <rPr>
            <sz val="10"/>
            <rFont val="Arial"/>
            <family val="2"/>
          </rPr>
          <t>If you use a vehicle to operate your business, how much did you spend each month on fuel, insurance, registration, repairs?</t>
        </r>
      </text>
    </comment>
    <comment ref="B31" authorId="0" shapeId="0" xr:uid="{00000000-0006-0000-0500-000019000000}">
      <text>
        <r>
          <rPr>
            <b/>
            <sz val="10"/>
            <rFont val="Arial"/>
            <family val="2"/>
          </rPr>
          <t xml:space="preserve">Explanation:
</t>
        </r>
        <r>
          <rPr>
            <sz val="10"/>
            <rFont val="Arial"/>
            <family val="2"/>
          </rPr>
          <t xml:space="preserve">
This is the cost of purchasing or leasing equipment to produce your product(s) and/or service(s), or the use of software to support you in delivering your product(s) and/or service(s).</t>
        </r>
      </text>
    </comment>
    <comment ref="B32" authorId="0" shapeId="0" xr:uid="{00000000-0006-0000-0500-00001A000000}">
      <text>
        <r>
          <rPr>
            <b/>
            <sz val="10"/>
            <rFont val="Arial"/>
            <family val="2"/>
          </rPr>
          <t xml:space="preserve">Explanation:
</t>
        </r>
        <r>
          <rPr>
            <sz val="10"/>
            <rFont val="Arial"/>
            <family val="2"/>
          </rPr>
          <t>Every business incurs administrative costs, whether it is postage stamps to send out your product(s) and/or service(s), stationery products for you and your team, or printing facilities. How much did you spend in the last six-months?</t>
        </r>
      </text>
    </comment>
    <comment ref="B33" authorId="0" shapeId="0" xr:uid="{00000000-0006-0000-0500-00001B000000}">
      <text>
        <r>
          <rPr>
            <b/>
            <sz val="10"/>
            <rFont val="Arial"/>
            <family val="2"/>
          </rPr>
          <t xml:space="preserve">Explanation:
</t>
        </r>
        <r>
          <rPr>
            <sz val="10"/>
            <rFont val="Arial"/>
            <family val="2"/>
          </rPr>
          <t>If you run a product based business then you may incur monthly fees for transport and delivery of your goods.</t>
        </r>
      </text>
    </comment>
    <comment ref="B34" authorId="0" shapeId="0" xr:uid="{00000000-0006-0000-0500-00001C000000}">
      <text>
        <r>
          <rPr>
            <b/>
            <sz val="10"/>
            <rFont val="Arial"/>
            <family val="2"/>
          </rPr>
          <t xml:space="preserve">Explanation:
</t>
        </r>
        <r>
          <rPr>
            <sz val="10"/>
            <rFont val="Arial"/>
            <family val="2"/>
          </rPr>
          <t>Think about any professional services you used in the last six-months to manage your business. This might have been on a retainer or ad-hoc basis. 
For example, a lawyer, accountant, designer or marketing consultant.</t>
        </r>
      </text>
    </comment>
    <comment ref="B35" authorId="0" shapeId="0" xr:uid="{00000000-0006-0000-0500-00001D000000}">
      <text>
        <r>
          <rPr>
            <b/>
            <sz val="10"/>
            <rFont val="Arial"/>
            <family val="2"/>
          </rPr>
          <t>Explanation:</t>
        </r>
        <r>
          <rPr>
            <sz val="10"/>
            <rFont val="Arial"/>
            <family val="2"/>
          </rPr>
          <t xml:space="preserve">
These cells are based on how much you have drawn from the business as a salary to cover your expenses in the last six-months. These drawings should appear on your bank statements and may have been withdrawn as a one-off payment each month or as numerous payments throughout the month.
Either way, reflect the total monthly amount in this row.</t>
        </r>
      </text>
    </comment>
    <comment ref="B36" authorId="0" shapeId="0" xr:uid="{00000000-0006-0000-0500-00001E000000}">
      <text>
        <r>
          <rPr>
            <b/>
            <sz val="10"/>
            <rFont val="Arial"/>
            <family val="2"/>
          </rPr>
          <t xml:space="preserve">Explanation:
</t>
        </r>
        <r>
          <rPr>
            <sz val="10"/>
            <rFont val="Arial"/>
            <family val="2"/>
          </rPr>
          <t xml:space="preserve">
If you hired staff, whether full time or part time, then this is where you can reflect the amount of money you spent each month on staff salaries, national insurance contributions and staff pensions etc.</t>
        </r>
      </text>
    </comment>
    <comment ref="B37" authorId="0" shapeId="0" xr:uid="{00000000-0006-0000-0500-00001F000000}">
      <text>
        <r>
          <rPr>
            <b/>
            <sz val="10"/>
            <rFont val="Arial"/>
            <family val="2"/>
          </rPr>
          <t xml:space="preserve">Explanation:
</t>
        </r>
        <r>
          <rPr>
            <sz val="10"/>
            <rFont val="Arial"/>
            <family val="2"/>
          </rPr>
          <t xml:space="preserve">This should be the monthly repayments you made on your original Start Up Loan for the last six-months (unless you have already repaid your loan in full at any time durin this period).
</t>
        </r>
      </text>
    </comment>
    <comment ref="E37" authorId="0" shapeId="0" xr:uid="{00000000-0006-0000-0500-000020000000}">
      <text>
        <r>
          <rPr>
            <sz val="11"/>
            <color indexed="8"/>
            <rFont val="Helvetica"/>
            <family val="2"/>
          </rPr>
          <t xml:space="preserve">Jane Cormack:
Tip:
Your monthly loan repayments should have been the same each month, unless you repaid your loan in full at any time during the last six-months. 
Simply enter the monthly amount in this first cell, and this will automatically carry it across for the remaining six-months.
</t>
        </r>
      </text>
    </comment>
    <comment ref="B38" authorId="0" shapeId="0" xr:uid="{00000000-0006-0000-0500-000021000000}">
      <text>
        <r>
          <rPr>
            <b/>
            <sz val="10"/>
            <rFont val="Arial"/>
            <family val="2"/>
          </rPr>
          <t xml:space="preserve">Explanation:
</t>
        </r>
        <r>
          <rPr>
            <sz val="10"/>
            <rFont val="Arial"/>
            <family val="2"/>
          </rPr>
          <t xml:space="preserve">
Use these fields if your business has had any other expenses or cash out-flows in the last six-months that are not covered in the above. 
Provide a description of these items in the next field.</t>
        </r>
      </text>
    </comment>
    <comment ref="B39" authorId="0" shapeId="0" xr:uid="{00000000-0006-0000-0500-000022000000}">
      <text>
        <r>
          <rPr>
            <b/>
            <sz val="10"/>
            <rFont val="Arial"/>
            <family val="2"/>
          </rPr>
          <t xml:space="preserve">Explanation:
</t>
        </r>
        <r>
          <rPr>
            <sz val="10"/>
            <rFont val="Arial"/>
            <family val="2"/>
          </rPr>
          <t xml:space="preserve">
Use these fields if your business has had any other expenses or cash out-flows in the last six-months that are not covered in the above. 
Provide a description of these items in the next field.</t>
        </r>
      </text>
    </comment>
    <comment ref="B40" authorId="0" shapeId="0" xr:uid="{00000000-0006-0000-0500-000023000000}">
      <text>
        <r>
          <rPr>
            <b/>
            <sz val="10"/>
            <rFont val="Arial"/>
            <family val="2"/>
          </rPr>
          <t xml:space="preserve">Explanation:
</t>
        </r>
        <r>
          <rPr>
            <sz val="10"/>
            <rFont val="Arial"/>
            <family val="2"/>
          </rPr>
          <t xml:space="preserve">
Use these fields if your business has had any other expenses or cash out-flows in the last six-months that are not covered in the above. 
Provide a description of these items in the next field.</t>
        </r>
      </text>
    </comment>
    <comment ref="B41" authorId="0" shapeId="0" xr:uid="{00000000-0006-0000-0500-000024000000}">
      <text>
        <r>
          <rPr>
            <b/>
            <sz val="10"/>
            <rFont val="Arial"/>
            <family val="2"/>
          </rPr>
          <t xml:space="preserve">Explanation:
</t>
        </r>
        <r>
          <rPr>
            <sz val="10"/>
            <rFont val="Arial"/>
            <family val="2"/>
          </rPr>
          <t xml:space="preserve">
Use these fields if your business has had any other expenses or cash out-flows in the last six-months that are not covered in the above. 
Provide a description of these items in the next field.</t>
        </r>
      </text>
    </comment>
    <comment ref="B42" authorId="0" shapeId="0" xr:uid="{00000000-0006-0000-0500-000025000000}">
      <text>
        <r>
          <rPr>
            <b/>
            <sz val="10"/>
            <rFont val="Arial"/>
            <family val="2"/>
          </rPr>
          <t xml:space="preserve">Explanation:
</t>
        </r>
        <r>
          <rPr>
            <sz val="10"/>
            <rFont val="Arial"/>
            <family val="2"/>
          </rPr>
          <t xml:space="preserve">
Use these fields if your business has had any other expenses or cash out-flows in the last six-months that are not covered in the above. 
Provide a description of these items in the next field.</t>
        </r>
      </text>
    </comment>
    <comment ref="B43" authorId="0" shapeId="0" xr:uid="{00000000-0006-0000-0500-000026000000}">
      <text>
        <r>
          <rPr>
            <b/>
            <sz val="10"/>
            <rFont val="Arial"/>
            <family val="2"/>
          </rPr>
          <t>Explanation:</t>
        </r>
        <r>
          <rPr>
            <sz val="10"/>
            <rFont val="Arial"/>
            <family val="2"/>
          </rPr>
          <t xml:space="preserve">
Your total cash out-flow is made up of all your expenses from the last six-months added together.</t>
        </r>
      </text>
    </comment>
    <comment ref="C45" authorId="0" shapeId="0" xr:uid="{00000000-0006-0000-0500-000027000000}">
      <text>
        <r>
          <rPr>
            <b/>
            <sz val="10"/>
            <rFont val="Arial"/>
            <family val="2"/>
          </rPr>
          <t xml:space="preserve">Explanation:
</t>
        </r>
        <r>
          <rPr>
            <sz val="10"/>
            <rFont val="Arial"/>
            <family val="2"/>
          </rPr>
          <t>Your net cash flow tells you the difference between what came into your business and what went out of your business over the last six-months.</t>
        </r>
      </text>
    </comment>
    <comment ref="C47" authorId="0" shapeId="0" xr:uid="{00000000-0006-0000-0500-000028000000}">
      <text>
        <r>
          <rPr>
            <b/>
            <sz val="10"/>
            <rFont val="Arial"/>
            <family val="2"/>
          </rPr>
          <t xml:space="preserve">Explanation:
</t>
        </r>
        <r>
          <rPr>
            <sz val="10"/>
            <rFont val="Arial"/>
            <family val="2"/>
          </rPr>
          <t xml:space="preserve">This is the amount of money that you had available for your business at the start of each month. You'll see this number will auto-update for each month, based on the previous months' cash flow.
</t>
        </r>
      </text>
    </comment>
    <comment ref="D47" authorId="0" shapeId="0" xr:uid="{00000000-0006-0000-0500-000029000000}">
      <text>
        <r>
          <rPr>
            <b/>
            <sz val="10"/>
            <rFont val="Arial"/>
            <family val="2"/>
          </rPr>
          <t>Explanation:</t>
        </r>
        <r>
          <rPr>
            <sz val="10"/>
            <rFont val="Arial"/>
            <family val="2"/>
          </rPr>
          <t xml:space="preserve">
Use this field to insert your balance on your business account at the start of month one (six-months ago). 
For example, if six months ago was September 2017, you should insert your business account balance at the start of that day into this cell.You can review your business bank accounts for help working this out.</t>
        </r>
      </text>
    </comment>
    <comment ref="C49" authorId="0" shapeId="0" xr:uid="{00000000-0006-0000-0500-00002A000000}">
      <text>
        <r>
          <rPr>
            <b/>
            <sz val="10"/>
            <rFont val="Arial"/>
            <family val="2"/>
          </rPr>
          <t xml:space="preserve">Explanation:
</t>
        </r>
        <r>
          <rPr>
            <sz val="10"/>
            <rFont val="Arial"/>
            <family val="2"/>
          </rPr>
          <t xml:space="preserve">This is your anticipated financial position at the end of each month, once you have brought in all your revenue, paid all your expenses and balanced your books. 
This figure is calculated by adding together whatever money is recorded in your net cash flow for a particular month with the opening balance at the start of that month.
</t>
        </r>
      </text>
    </comment>
    <comment ref="B52" authorId="0" shapeId="0" xr:uid="{00000000-0006-0000-0500-00002B000000}">
      <text>
        <r>
          <rPr>
            <b/>
            <sz val="10"/>
            <rFont val="Arial"/>
            <family val="2"/>
          </rPr>
          <t xml:space="preserve">Explanation:
</t>
        </r>
        <r>
          <rPr>
            <sz val="10"/>
            <rFont val="Arial"/>
            <family val="2"/>
          </rPr>
          <t xml:space="preserve">
This is a good place to write any notes that you want your Business Adviser to take into account when reviewing your Actual Cash Flows.
This might be if something needs further explanation or if you want to more clearly reference a figure back to something in your Business Plan.</t>
        </r>
      </text>
    </comment>
  </commentList>
</comments>
</file>

<file path=xl/sharedStrings.xml><?xml version="1.0" encoding="utf-8"?>
<sst xmlns="http://schemas.openxmlformats.org/spreadsheetml/2006/main" count="355" uniqueCount="286">
  <si>
    <t>January</t>
  </si>
  <si>
    <t>February</t>
  </si>
  <si>
    <t>March</t>
  </si>
  <si>
    <t>April</t>
  </si>
  <si>
    <t>May</t>
  </si>
  <si>
    <t>June</t>
  </si>
  <si>
    <t>July</t>
  </si>
  <si>
    <t>August</t>
  </si>
  <si>
    <t>September</t>
  </si>
  <si>
    <t>October</t>
  </si>
  <si>
    <t>November</t>
  </si>
  <si>
    <t>December</t>
  </si>
  <si>
    <t xml:space="preserve">Пам'ятка щодо заповнення бізнес-плану </t>
  </si>
  <si>
    <t xml:space="preserve"> У цьому документі  є три вкладки, які необхідно заповнити як частину вашої заявки на отримання гранту 
 У верхній частині кожної вкладки ви знайдете опис кожного із шаблонів з порадами щодо їх заповнення
 Дані шаблони створені для оформлення бізнес-плану при наданні заявки на отримання гранту. При оцінювання бізнес-плану ми будемо орієнтуватися на надані Вами дані, тому, будь ласка, уважно перевірте інформацію перед відправкою. Після отримання заявки виправлення не допускаються.
Нарешті, не забудьте зберегти свій документ під час його заповнення шаблонів.</t>
  </si>
  <si>
    <t>ПОРАДИ ЩОДО ЗАПОВНЕННЯ ШАБЛОНУ</t>
  </si>
  <si>
    <t>*</t>
  </si>
  <si>
    <t>Шаблон розроблений таким чином, щоб бути зручним у заповненні.  При заповненні вкладок уважно дотримуйтесь інструкцій та заповнюйте їх у відповідності  зі своїм проєктом. Для заповнення  просто введіть свої цифри в клітинки білого кольору на шаблонах,  клітинки світло-блакитного кольору будуть автоматично обчислюватися на підставі ваших даних.</t>
  </si>
  <si>
    <t>Якщо ви хочете побачити, яка формула використовується для обчислення будь-якої з синіх клітинок, або дізнатися, які клітинки використовуються в обчисленні, просто клацніть клітинку, і формула відобразиться в рядку формул у верхній частині сторінки;</t>
  </si>
  <si>
    <t>Якщо будь-яке з введених вами чисел призведе до від’ємного результату, цей від’ємний результат буде відображено червоним кольором, щоб привернути вашу увагу. Звичайно  ви хочете уникнути   негативних підсумків, тому подумайте, що ви можете змінити, щоб цього досягти.</t>
  </si>
  <si>
    <t>У шаблонах перераховано ряд поширених параметрів, але вони можуть не в повному обясязі бути застосовані  для вашого бізнесу. Додавайте елементи, які необхідні для розкриття діяльності вашого підприємства;</t>
  </si>
  <si>
    <t>Усі введені значення мають бути в гривнях з врахуванням ПДВ;</t>
  </si>
  <si>
    <t xml:space="preserve">Використовуйте поле для коментарів у нижній частині шаблонів, щоб пояснити будь-які зроблені вами припущення або примітки, на які б ви хотіли звернути увагу </t>
  </si>
  <si>
    <t xml:space="preserve">Ви можете отримати консультацію щодо заповнення бізнес-плану звернувшись до онлайн-підтримки в Telegram через чат-бот Державної служби зайнятості  @DCZWorknowbbot  </t>
  </si>
  <si>
    <t>Поради щодо використання Excel</t>
  </si>
  <si>
    <t>Якщо вам потрібно перейти до наступного рядка  або створити іншу точку в тій самій клітинці, натисніть і утримуйте клавішу Alt і один раз клацніть клавішу Enter. Це буде вкладкою вниз до наступного рядка, але ви залишитеся в тій же клітинці. Щоб зберегти зміни, внесені в комірку, натисніть Enter, коли закінчите. Не натискайте Esc, оскільки це видалить ваші зміни.
Якщо вам потрібно відредагувати клітинку, не видаляючи текст, який ви вже ввели, спочатку виділіть клітинку та клацніть у рядку формул 
Якщо вам потрібна додаткова допомога з використанням Excel, перегляньте нашу вкладку Поради щодо Excel</t>
  </si>
  <si>
    <t>ГРУПИ ФОП</t>
  </si>
  <si>
    <t>Група</t>
  </si>
  <si>
    <t>Ставка ЄП</t>
  </si>
  <si>
    <t>Ставка ЄСВ</t>
  </si>
  <si>
    <t>Ліміт доходу</t>
  </si>
  <si>
    <t>Кількість найманих працівників</t>
  </si>
  <si>
    <t>Звітність</t>
  </si>
  <si>
    <t>Перша</t>
  </si>
  <si>
    <t>10% від прожиткового мінімуму</t>
  </si>
  <si>
    <t>22% від мінзарплати</t>
  </si>
  <si>
    <t>167 мінзарплат</t>
  </si>
  <si>
    <t>Немає</t>
  </si>
  <si>
    <t>Щомісячна декларація</t>
  </si>
  <si>
    <t>Друга</t>
  </si>
  <si>
    <t>20% від мінімальної заробітної плати</t>
  </si>
  <si>
    <t>834 мінзарплат</t>
  </si>
  <si>
    <t>Не більше 10 осіб</t>
  </si>
  <si>
    <t>Третя</t>
  </si>
  <si>
    <t>5% від доходу без ПДВ</t>
  </si>
  <si>
    <t>1167 мінзарплат</t>
  </si>
  <si>
    <t>Без обмежень</t>
  </si>
  <si>
    <t>Щоквартальна декларація</t>
  </si>
  <si>
    <t>Четверта</t>
  </si>
  <si>
    <t>Від 0,09% до 1,8% від нормативної оцінки землі</t>
  </si>
  <si>
    <t>Не встановлено</t>
  </si>
  <si>
    <t>Раз на рік</t>
  </si>
  <si>
    <t>Опис проєкту</t>
  </si>
  <si>
    <t>Назва суб'єкта діяльності/ФОП/ПІБ заявника (для фізичних осіб)</t>
  </si>
  <si>
    <t>Мірошниченко Лаліта Вадимівна</t>
  </si>
  <si>
    <t>Регіон:</t>
  </si>
  <si>
    <t xml:space="preserve">Хмельницька область </t>
  </si>
  <si>
    <t>Група оподаткування</t>
  </si>
  <si>
    <t>Група ФОП</t>
  </si>
  <si>
    <t xml:space="preserve">Кількість працючих працівників </t>
  </si>
  <si>
    <t xml:space="preserve">Бізнес-план має містити  детальний опис бізнес процесів </t>
  </si>
  <si>
    <t>Заповнення всіх вкладок необхідно для захисту бізнес-плану та отримення гранту</t>
  </si>
  <si>
    <t>Будь ласка, заповніть кожне поле, використовуючи запитання, підказки та приклади, як орієнтир для деталізації інформації, яка потрібна для прйняття рішень</t>
  </si>
  <si>
    <r>
      <t>1.</t>
    </r>
    <r>
      <rPr>
        <sz val="14"/>
        <color rgb="FFFFFFFF"/>
        <rFont val="Arial"/>
        <family val="2"/>
        <scheme val="minor"/>
      </rPr>
      <t xml:space="preserve"> Бізнес та </t>
    </r>
    <r>
      <rPr>
        <b/>
        <sz val="14"/>
        <color rgb="FFFFFFFF"/>
        <rFont val="Arial"/>
        <family val="2"/>
      </rPr>
      <t>Бізнес-ідея</t>
    </r>
  </si>
  <si>
    <t>Пояснення</t>
  </si>
  <si>
    <t>Опишить бізнес-ідею:</t>
  </si>
  <si>
    <t>BlackSea — це локалізована українська SaaS-платформа для продажу цифрових продуктів, створена як альтернатива Gumroad спеціально для українського ринку. Платформа вирішує ключові проблеми українських креаторів: валютні обмеження, складнощі з оподаткуванням, мовний бар'єр та банківські обмеження при роботі з зарубіжними платформами.
Організація бізнесу:
ФОП 3 групи (5% з доходу без ПДВ) з місцем провадження діяльності в м. Київ
Cloud-native архітектура з використанням AI-технологій для розробки
Повністю цифровий бізнес без потреби в фізичному офісі
Вже створений лендинг https://waitlist.blacksea.click/ з 100+ заявками у вейтліст
Планується найняти 2 працівника відповідно до вимог гранту
Основні переваги бізнес-ідеї:
100% українська локалізація (інтерфейс, підтримка, документація)
Інтеграція з українськими банками та платіжними системами (LiqPay, plata-by-mono, та інші)
Швидкі виплати на українські картки без конвертації валют
Найнижчі комісії: 10% + ₴20 за прямі продажі vs 30% через каталог
Цільова аудиторія включає:
IT-спеціалістів та розробників (ігри, додатки, плагіни)
Цифрових художників та дизайнерів
Створювачів онлайн-курсів та освітнього контенту
Музикантів та аудіо-продюсерів
Авторів електронних книг та гайдів
Фрілансерів, блогерів та контент-мейкерів
Додаткова інформація про організацію бізнесу:
Ідея проєкту виникла з власного досвіду використання Gumroad та розуміння проблем українських креаторів при роботі з зарубіжними платформами. Доведений ринковий попит підтверджується 100+ заявками у вейтліст за короткий термін після створення лендингу.
Ринкова можливість: український ринок e-commerce сягає $7+ млрд у 2024 році з ростом 25% щорічно. Частка цифрових продуктів активно зростає, особливо в умовах війни, коли багато українців шукають способи онлайн-заробітку.
Досвід роботи за даним напрямком:
6 місяців ведення AI-блогу з аудиторією 1+ млн читачів щомісяця
Практичний досвід AI-програмування - використання Claude, Cursor Pro для самостійної розробки
Освітня база: курси Stanford AI, Google AI/ML, Claude AI specialized training
Створений працюючий лендинг https://waitlist.blacksea.click/ з доведеним інтересом ринку
Глибоке розуміння потреб цільової аудиторії завдяки щоденному спілкуванню через блог
Соціальна значущість проєкту:
BlackSea допоможе українським креаторам та малому бізнесу монетизувати свої навички в умовах війни, підтримуючи українську економіку та IT-сектор. Платформа створить робочі місця та забезпечить надходження до бюджету через податки відповідно до зобов'язань за грантом.</t>
  </si>
  <si>
    <t xml:space="preserve">Цілі </t>
  </si>
  <si>
    <t>В поточному році</t>
  </si>
  <si>
    <t xml:space="preserve">Q4 2025 (Жовтень-Грудень) - Розробка та підготовка:
Конкретні (Specific):
Завершити розробку MVP платформи BlackSea з базовим функціоналом
Зареєструватися як ФОП 3 групи до 15 жовтня 2025
Інтегрувати платіжні системи LiqPay та plata-by-mono для тестування
Створити систему реєстрації креаторів та базовий особистий кабінет
Вимірювані (Measurable):
Зібрати 500+ контактів потенційних креаторів у вейтліст
Досягти 2,000+ переходів на лендинг через промоцію в Threads-блозі
Підготувати 20+ тестових креаторів для beta-тестування
Створити 15+ постів про BlackSea в Threads-каналі (аудиторія 1+ млн/місяць)
Досяжні (Achievable):
Використати готову аудиторію Threads-блогу для органічного залучення креаторів
Застосувати AI-кодинг для швидкої розробки без великої команди
Використовувати існуючий лендинг waitlist.blacksea.click для збору заявок
Використати грантові кошти для технічної інфраструктури
Реалістичні (Realistic):
Сфокусуватися на розробці core-функціоналу без додаткових фічей
Промоція виключно через власні канали (Threads-блог) без платної реклами
Тестування з обмеженою групою користувачів для валідації концепції
Підготовка до публічного запуску в 2026 році
Часово обмежені (Time-bound):
MVP готовий до тестування до 15 грудня 2025
ФОП зареєстрований до 15 жовтня 2025
500+ контактів у вейтлісті до 31 грудня 2025
20 beta-тестувальників залучено до 20 грудня 2025
</t>
  </si>
  <si>
    <t>Середньострокові (1-3роки)</t>
  </si>
  <si>
    <t>Загальна стратегічна ціль на 3 роки:
Конкретні (Specific):
Залучити 15,000 активних креаторів на платформу BlackSea
Стати #1 платформою для цифрових продажів в Україні
Запустити мобільний додаток, білий лейбл та академію для креаторів
Створити повну екосистему з API для інтеграцій та AI-персоналізацією
Вимірювані (Measurable):
Досягти щомісячного доходу ₴1,000,000 гривень до кінця 2028 року
300,000+ зареєстрованих користувачів-покупців
Середній ARPU креатора ₴65-75/місяць протягом періоду
75% продажів через Бібліотеку vs 25% через соцмережі
Ринкова частка 25%+ серед українських платформ
Досяжні (Achievable):
Плавне зростання по 5,000 креаторів щорічно
Реінвестування 25% доходів у маркетинг та розвиток платформи
Розширення команди до 15-20 спеціалістів
Партнерства з освітніми платформами та корпоративними клієнтами
Реалістичні (Realistic):
Фокус виключно на українському ринку без міжнародної експансії
Використання готової аудиторії AI-блогу для органічного залучення
Sustainable бізнес-модель з високим customer retention
Поетапний розвиток функціональності на основі feedback користувачів
Часово обмежені (Time-bound):
15,000 активних креаторів до 31 грудня 2028 року
Щомісячний дохід ₴1,000,000 до 31 грудня 2028 року
Мобільний додаток запущений до середини 2026 року
Білий лейбл для B2B клієнтів до середини 2027 року
Академія креаторів запущена до початку 2028 року
Етапи зростання:
2026: 5,000 креаторів → ₴333,000/місяць
2027: 10,000 креаторів → ₴667,000/місяць
2028: 15,000 креаторів → ₴1,000,000/місяць</t>
  </si>
  <si>
    <t>Сума вашого гранту</t>
  </si>
  <si>
    <t>Опишіть, як ви будете використовувати свій грант і як це допоможе вам досягнути ваших цілей:</t>
  </si>
  <si>
    <t xml:space="preserve">Стаття витрат </t>
  </si>
  <si>
    <t>Сума  (грн)</t>
  </si>
  <si>
    <t>Обгрунтування</t>
  </si>
  <si>
    <t>1. Технічна інфраструктура</t>
  </si>
  <si>
    <t>Сервери та база даних (9 міс)</t>
  </si>
  <si>
    <t>Хмарні сервери AWS/Google Cloud + база даних для стабільної роботи платформи (₴2,000/міс × 9 міс)</t>
  </si>
  <si>
    <t>Домен та SSL</t>
  </si>
  <si>
    <t xml:space="preserve">Реєстрація blacksea.com, SSL-сертифікати, DNS налаштування
</t>
  </si>
  <si>
    <t>2. Ліцензії та ПЗ</t>
  </si>
  <si>
    <t>AI-кодинг інструменти (9 міс)</t>
  </si>
  <si>
    <t>Claude Pro, Cursor Pro, GitHub Copilot для швидкої розробки (₴3,000/міс × 9 міс)</t>
  </si>
  <si>
    <t>Figma Pro (9 міс)</t>
  </si>
  <si>
    <t xml:space="preserve">Професійний дизайн інтерфейсів (₴300/міс × 9 міс)
</t>
  </si>
  <si>
    <t>3. Операційні витрати</t>
  </si>
  <si>
    <t>Телефон та інтернет (9 міс)</t>
  </si>
  <si>
    <t xml:space="preserve">Стабільний інтернет для розробки та комунікації
</t>
  </si>
  <si>
    <t>4. Маркетинг</t>
  </si>
  <si>
    <t>Цільова реклама в соцмережах</t>
  </si>
  <si>
    <t>Facebook/Instagram реклама для залучення креаторів, бюджет ₴40,000 на Q3 та Q4 для досягнення 500+ креаторів</t>
  </si>
  <si>
    <t>5. Витрати на персонал</t>
  </si>
  <si>
    <t>Зарплата співробітника (9 міс)</t>
  </si>
  <si>
    <t>Оплата праці технічного спеціаліста (₴15,000/міс × 6 міс) відповідно до умов гранту</t>
  </si>
  <si>
    <t>Податки (ЄСВ) на зарплату</t>
  </si>
  <si>
    <t xml:space="preserve">	Єдиний соціальний внесок 22% від фонду оплати праці (₴90,000 × 22%)</t>
  </si>
  <si>
    <t>6. Інші витрати</t>
  </si>
  <si>
    <t>Юридичні послуги</t>
  </si>
  <si>
    <t xml:space="preserve">Консультації з оформлення ФОП, договори, комплаєнс
</t>
  </si>
  <si>
    <t>Разом</t>
  </si>
  <si>
    <t>2. Навички та компетенції</t>
  </si>
  <si>
    <t>Вкажіть будь-який попередній досвід, все, що стосується реалізації  бізнес-плану:</t>
  </si>
  <si>
    <t>Як засновниця проекту BlackSea, я маю унікальний досвід у сфері AI та digital-маркетингу, включаючи:
6 місяців активного ведення блогу про AI з охватом 2+ млн читачів на місяць
Глибоке розуміння AI-трендів та їх застосування в бізнесі
Експертиза в digital-контенті та залученні аудиторії
Розуміння потреб IT-ринку через активний інтерес до технологій
Досвід community building через блог та соціальні мережі
Практичні досягнення:
Створила та монетизувала AI-блог з аудиторією 2+ млн/місяць
Глибоко розумію потреби та болі цільової аудиторії (AI/IT-фахівці)
Маю готову базу з тисяч фолловерів для тестування та першого запуску
Пряме спілкування з цільовою аудиторією через коментарі та фідбек
Розуміння того, які AI-інструменти та сервіси найбільш затребувані</t>
  </si>
  <si>
    <t>Ведення успішного AI-блогу дало мені унікальну перевагу - я знаю зсередини, що потрібно креаторам, розробникам AI-інструментів та цифровим підприємцям. Це дозволяє створити платформу, яка реально вирішує їхні проблеми.</t>
  </si>
  <si>
    <t xml:space="preserve">Вкажіть вашу освіту та кваліфікацію, яка допоможе реалізувати бізнес-план </t>
  </si>
  <si>
    <t>AI-освіта від топових університетів:
Stanford AI Courses - фундаментальні знання про штучний інтелект
Google AI/ML курси - практичне застосування машинного навчання
Claude AI specialized training - розуміння сучасних LLM та їх можливостей
Digital-маркетинг та контент:
6 місяців практичного досвіду у створенні viral-контенту про AI
Розуміння алгоритмів соціальних мереж та SEO
Досвід монетизації контенту та роботи з аудиторією
Додаткові навички:
Аналітичне мислення через AI-освіту
Розуміння технічних потреб користувачів
Вміння пояснювати складні речі просто (через блог)
Знання трендів у AI та їх комерційного потенціалу</t>
  </si>
  <si>
    <t>AI-освіта від провідних інституцій + практичний досвід з аудиторією 2+ млн дає унікальне поєднання технічного розуміння та ринкових інсайтів. Я знаю, що потрібно моїй цільовій аудиторії, бо щодня з нею спілкуюся.</t>
  </si>
  <si>
    <t xml:space="preserve">3. Цільова аудиторія </t>
  </si>
  <si>
    <t>деталі</t>
  </si>
  <si>
    <t xml:space="preserve">
Коротко опишіть своїх цільових клієнтів:</t>
  </si>
  <si>
    <t>Цільові клієнти:
Первинний сегмент - IT-розробники та Digital-креатори (25-40 років):
Freelance розробники мобільних додатків та веб-сервісів
Автори онлайн-курсів з програмування та дизайну
UI/UX дизайнери, які продають шаблони та макети
Купівельна спроможність: ₴30,000-150,000/місяць
Вторинний сегмент - Малий бізнес та ФОП (26+ років):
Власники невеликих онлайн-магазинів
Бізнес-консультанти та тренери
Сервісні компанії (маркетинг, дизайн, переклади)
Купівельна спроможність: ₴20,000-100,000/місяць
Третинний сегмент - EdTech та контент-індустрія:
Онлайн-школи та освітні платформи
Блогери та influence маркетологи
Медіа-агенції та контент-студії
Купівельна спроможність: ₴50,000-300,000/місяць</t>
  </si>
  <si>
    <t>Які потреби або проблеми клієнта вирішують ваші продукти та/або послуги</t>
  </si>
  <si>
    <t>Українські креатори стикаються з такими проблемами:
Валютні та банківські обмеження:
Неможливість отримати виплати від зарубіжних платформ на українські картки
Складне оформлення валютних надходжень згідно з вимогами НБУ
Втрати коштів на конвертації валют при кожній операції
Довгі терміни очікування переказів (до тижня)
Податкове навантаження та юридичні ризики:
Відсутність розуміння, як правильно оформити доходи від цифрових продажів
Ризик штрафів до ₴510,000 за порушення валютного законодавства
Технічні та мовні бар'єри:
Англомовні інтерфейси міжнародних платформ
Відсутність техпідтримки українською мовою
Складне налаштування платіжних систем
Блокування без попереджень через санкційні обмеження
BlackSea пропонує такі рішення:
Повна фінансова інтеграція з Україною:
Миттєві виплати на будь-які українські банківські картки
Робота виключно в гrivнях без валютних ризиків
Інтеграція з LiqPay, Fondy, WayForPay та іншими українськими платіжними системами
Прозора комісійна структура: 10% + ₴20 або 30% залежно від моделі продажу
100% українська локалізація:
Повністю україномовний інтерфейс та документація
Техпідтримка українською мовою 24/7
Налаштування платформи за 3 хвилини
Адаптація до специфіки українського ринку та воєнного стану
Результат: Креатори можуть зосередитися на створенні якісного контенту замість вирішення бюрократичних питань, при цьому економлячи до ₴26,000/рік на операційних витратах та уникаючи ризику штрафів.
Підтвердження ринкової потреби: 100+ заявок у вейтліст протягом перших 24 годин після створення лендингу демонструють гостру потребу українських креаторів у локалізованому рішенні.</t>
  </si>
  <si>
    <t>Поясніть свій підхід до ціноутворення товарів та/або послуг:</t>
  </si>
  <si>
    <t>Двомодельна комісійна структура BlackSea:
Модель 1: Продажі через особисті соцмережі креаторів
Комісія: 10% + ₴20 фіксовано
Креатор отримує унікальне посилання та розміщує його у своїх соцмережах
Покупець переходить за посиланням і купує напряму через канали креатора
BlackSea обробляє платіж та доставку
Модель 2: Продажі через Бібліотеку BlackSea
Комісія: 30% від суми продажу
Товари креаторів розміщуються в централізованому каталозі "Бібліотека"
Покупці знаходять товари через пошук та рекомендації платформи
BlackSea забезпечує весь процес від показу до продажу
Обґрунтування ціноутворення:
Диференційоване ціноутворення за цінністю:
Модель 1 (нижча комісія): креатор самостійно залучає клієнтів через власні канали
Модель 2 (вища комісія): платформа надає повний сервіс пошуку, рекомендацій та маркетингу</t>
  </si>
  <si>
    <r>
      <t>4.</t>
    </r>
    <r>
      <rPr>
        <sz val="14"/>
        <color rgb="FFFFFFFF"/>
        <rFont val="Arial"/>
        <family val="2"/>
        <scheme val="minor"/>
      </rPr>
      <t xml:space="preserve"> </t>
    </r>
    <r>
      <rPr>
        <b/>
        <sz val="14"/>
        <color rgb="FFFFFFFF"/>
        <rFont val="Arial"/>
        <family val="2"/>
      </rPr>
      <t>Ринок та конкуренція</t>
    </r>
  </si>
  <si>
    <t xml:space="preserve">Аналіз ринку </t>
  </si>
  <si>
    <t>Загальний стан українського ринку цифрових продуктів:
Обсяг та динаміка ринку:
Український ринок e-commerce у 2024 році сягнув ₴239 млрд (зростання 25% річних)
Ринок цифрової розробки України у 2022 році складав ₴1,18 млрд з прогнозом зростання до ₴1,47 млрд
Частка цифрових продуктів активно зростає в структурі онлайн-торгівлі
60% онлайн-покупок здійснюється зі смартфонів
Тенденції 2025 року:
Український бізнес працює на "спадному ринку" - кількість споживачів зменшується, але вони купують частіше
Зростання кількості покупок на 19% при зниженні середнього чека
Активний перехід споживачів до мобільних платформ
Збільшення попиту на локалізовані українські рішення
Сегментація ринку цифрових продуктів:
Основні сегменти (за обсягом):
IT-продукти (додатки, плагіни, ПЗ) - 40% ринку
Освітній контент (курси, тренінги, гайди) - 30% ринку
Креативний контент (дизайн, шаблони, медіа) - 20% ринку
Консалтинг та послуги - 10% ринку
Цільова аудиторія:
50,000+ українських ФОП працюють з цифровими продуктами
Середній дохід активного креатора: ₴25,000/місяць
Зростання інтересу до онлайн-заробітку в умовах війни
Конкурентне середовище:
Прямі конкуренти (міжнародні):
Gumroad - лідер ринку, але без української локалізації
Etsy Digital - фокус на креативному контенті
Payhip - альтернатива з базовим функціоналом
Непрямі конкуренти (українські):
Liqpay Market - обмежений функціонал
Rozetka Marketplace - фокус на фізичних товарах
Фрилансерські платформи - Upwork, Freelance.ua (послуги, не продукти)
Ринкові можливості для BlackSea:
Незадоволені потреби ринку:
Відсутність якісної української локалізації у міжнародних лідерів
Проблеми з валютним законодавством при роботі з зарубіжними платформами
Потреба в автоматизації податкової звітності для ФОП
Високий попит на швидкі виплати на українські картки
Конкурентні переваги BlackSea:
First mover advantage серед локалізованих українських рішень
Готова аудиторія 2+ млн через AI-блог засновника
Доведений ринковий попит - 100+ заявок за 24 години
Унікальна двомодельна система комісій
Потенційний ринок:
TAM (Total Available Market): ₴1,5+ млрд (весь ринок цифрової розробки)
SAM (Serviceable Available Market): ₴300-400 млн (цифрові продукти для кінцевих споживачів)
SOM (Serviceable Obtainable Market): ₴75-100 млн (реалістична частка 25% за 3 роки)
Висновок: Український ринок цифрових продуктів демонструє стійке зростання навіть в умовах війни. BlackSea має унікальну можливість стати лідером локалізованого сегменту, використовуючи gaps у пропозиції існуючих міжнародних платформ та зростаючий попит на українські рішення.</t>
  </si>
  <si>
    <t xml:space="preserve"> BlackSea займає унікальну нішу на перетині AI-технологій, локальної експертизи та community-driven підходу. Ринкові умови сприятливі для швидкого зростання, особливо з урахуванням доведеного попиту (100+ лідів за добу) та готової аудиторії через AI-блог.</t>
  </si>
  <si>
    <t>Зазначте переваги вашого бізнесу від бізнесу конкурентів</t>
  </si>
  <si>
    <t xml:space="preserve">Ключові конкурентні переваги BlackSea:
1. Повна українська локалізація
100% україномовний інтерфейс, документація та обслуговування
Конкуренти (Gumroad, Etsy) працюють виключно англійською мовою
Розуміння ментальності та потреб українських користувачів
2. Фінансові переваги
Миттєві виплати на українські банківські картки без конвертації валют
Конкурентоспроможні комісії: 10% + ₴20 (прямі продажі) та 30% (через каталог)
Відсутність прихованих платежів та мінімальних сум для виведення
Робота виключно в гривнях без валютних ризиків
3. Локальна платіжна екосистема
Інтеграція з усіма українськими платіжними системами: LiqPay, Fondy, WayForPay, Monobank
Покупці можуть платити звичними способами без додаткових комісій
Підтримка популярних українських банківських карток
4. Унікальна двомодельна система
Модель 1: продажі через особисті соцмережі креаторів (10% + ₴20)
Модель 2: продажі через централізовану Бібліотеку (30%)
Гнучкість для різних типів креаторів та стратегій продажу
5. AI-технології та персоналізація
Рекомендаційна система на базі штучного інтелекту для покращення продажів
Персоналізовані підбірки товарів для покупців
Аналітика та інсайти для креаторів на основі machine learning
6. Готова аудиторія та network effect
2+ млн читачів AI-блогу засновника щомісяця
Доведений ринковий попит: 100+ заявок у вейтліст за перші 24 години
Органічне залучення користувачів без великих маркетингових витрат
7. Професійна українська підтримка
Технічна підтримка 24/7 українською мовою
Швидкий час відповіді та розуміння локальної специфіки
8. Адаптація до умов воєнного стану
Врахування особливостей ведення бізнесу в умовах війни
Гнучкість до змін в економічному та правовому середовищі
Підтримка українських креаторів у складний період
9. Швидкий time-to-market
Використання AI-кодингу для прискореної розробки
MVP готовий за 3-4 місяці замість року традиційної розробки
First mover advantage на ринку локалізованих українських рішень
</t>
  </si>
  <si>
    <t>Ваші переваги</t>
  </si>
  <si>
    <t>Ваші недоліки</t>
  </si>
  <si>
    <t>Локалізація та compliance:
100% українська локалізація інтерфейсу та підтримки
Миттєві виплати на українські картки без конвертації
Підтримка всіх українських платіжних систем (LiqPay, Fondy, WayForPay)
Унікальна бізнес-модель:
Двомодельна система комісій: 10%+₴20 (соцмережі) та 30% (каталог)
AI-технології для персоналізації та рекомендацій
Готова аудиторія 2+ млн читачів AI-блогу засновника
Конкурентні комісії:
Прозора структура без прихованих платежів</t>
  </si>
  <si>
    <t>Обмежена географія:
Фокус виключно на українському ринку
Менший потенційний TAM порівняно з глобальними платформами
Стартапові ризики:
Залежність від одного засновника на початковому етапі
Потреба в часі для формування довіри користувачів
Ресурсні обмеження:
Обмежений стартовий бюджет для конкуренції з міжнародними гігантами
Мала команда на початку (засновник + 1 співробітник)
Потреба у швидкому масштабуванні для утримання first mover advantage</t>
  </si>
  <si>
    <t>На відміну від конкурентів, які вивчають ринок через опитування, я щодня живу в цій екосистемі та розумію реальні потреби креаторів AI-контенту та цифрових продуктів.</t>
  </si>
  <si>
    <t xml:space="preserve">Поточні або майбутні можливості: </t>
  </si>
  <si>
    <t xml:space="preserve"> Поточні або майбутні загрози:</t>
  </si>
  <si>
    <t>Ринкові можливості:
Зростання ринку цифрових продуктів в Україні на 25% щорічно - стійка тенденція навіть в умовах війни
Відсутність локалізованих українських платформ для цифрових продажів створює blue ocean
Підвищення попиту на онлайн-монетизацію у креаторів через необхідність альтернативних джерел доходу в умовах війни
Стратегічні можливості:
Готова аудиторія 2+ млн читачів AI-блогу засновника для органічного залучення користувачів
Реформування податкового та валютного законодавства України з вектором на цифровізацію та спрощення
Можливість масштабування в країнах Східної Європи після успішного старту в Україні
Технологічні можливості:
Розвиток AI-технологій для покращення UX, персоналізації та маркетингової ефективності
Впровадження blockchain для додаткової безпеки та прозорості транзакцій</t>
  </si>
  <si>
    <t xml:space="preserve">Макроекономічні загрози:
Військовий конфлікт та економічна нестабільність в Україні впливають на купівельну спроможність
Відтік цільової аудиторії через еміграцію або зміну життєвих пріоритетів
Зміни у валютному та податковому законодавстві, які можуть ускладнити роботу платформи
Конкурентні загрози:
Вхід міжнародних гігантів з локалізацією українського ринку (Shopify, WooCommerce можуть додати українську підтримку)
Підвищення вартості маркетингу через конкуренцію та зменшення ефективності каналів залучення
Технічні та операційні загрози:
Кібербезпека та DDoS-атаки на критично важливу фінансову інфраструктуру
Масштабування технічної платформи при швидкому зростанні користувачів
Залежність від зовнішніх сервісів (AWS, платіжні шлюзи) та їхня потенційна недоступність
Регуляторні ризики:
Посилення вимог до фінтех-платформ з боку НБУ та інших регуляторів
</t>
  </si>
  <si>
    <r>
      <t>5.</t>
    </r>
    <r>
      <rPr>
        <sz val="14"/>
        <color rgb="FFFFFFFF"/>
        <rFont val="Arial"/>
        <family val="2"/>
        <scheme val="minor"/>
      </rPr>
      <t xml:space="preserve"> </t>
    </r>
    <r>
      <rPr>
        <b/>
        <sz val="14"/>
        <color rgb="FFFFFFFF"/>
        <rFont val="Arial"/>
        <family val="2"/>
      </rPr>
      <t>Ваші плани продажів і маркетингу</t>
    </r>
  </si>
  <si>
    <t>Як ви просуваєте/будете просувати свій бізнес?</t>
  </si>
  <si>
    <t>Поточна маркетингова стратегія:
Використання власної аудиторії (органічне залучення):
AI-блог з аудиторією 2+ млн читачів щомісяця - основний канал залучення
Створення цінного контенту про монетизацію та цифрові продукти для креаторів
Доведена ефективність: 100+ заявок у вейтліст за перші 24 години
Content Marketing стратегія:
Регулярні пости в Threads про успішні кейси українських креаторів
Освітній контент про податкові та юридичні аспекти продажу цифрових продуктів
Гайди з монетизації різних типів контенту (IT, дизайн, курси)
Case studies та інтерв'ю з успішними користувачами платформи
Маркетингова стратегія розвитку:
Етап 1: Organic Growth (Q4 2025 - Q1 2026):
Активна промоція через власні канали без платної реклами
Збір та документування success stories від beta-користувачів
Створення viral контенту про переваги української локалізації
Word-of-mouth маркетинг через задоволених креаторів
Етап 2: Paid Marketing (Q2 2026+):
Facebook/Instagram реклама: ₴40,000 бюджет на Q3-Q4 2025 із грантових коштів
Таргетування на українських креаторів, ФОП та IT-спеціалістів
Ретаргетинг відвідувачів лендингу з персоналізованими пропозиціями
Lookalike аудиторії на базі існуючих користувачів AI-блогу
Етап 3: Partnership Marketing:
Співпраця з освітніми платформами (Prometheus, EdEra, IT-школи)
Партнерства з українськими IT-спільнотами та коворкінгами
Інтеграції з популярними ukraїнськими сервісами та інструментами
Участь у галузевих конференціях та мітапах
Канали залучення користувачів:
Креатори-продавці:
Пряме залучення через AI-блог (основний канал)
Реферальна програма з бонусами для існуючих користувачів
Партнерства з топ-блогерами в IT та креативних індустріях
Участь у спеціалізованих подіях та конференціях
Покупці:
Organic трафік через SEO-оптимізацію каталогу товарів
Соціальні мережі креаторів (вбудований маркетинг)
Контент-маркетинг про корисні цифрові продукти
Cross-promotion з партнерськими платформами
Retention та розвиток користувачів:
Community Building:
Створення Telegram-спільноти користувачів BlackSea
Регулярні вебінари з експертами про монетизацію
Конкурси та челенджі для креаторів з преміями
Ментторська програма для новачків від досвідчених користувачів
Product-Led Growth:
Персоналізовані рекомендації на базі AI для збільшення продажів
Gamification елементи (рейтинги, badges для топ-продавців)
Автоматичні email-кампанії з tips по оптимізації продажів
Аналітичні інсайти для креаторів про їхню аудиторію</t>
  </si>
  <si>
    <t>Loan calculator</t>
  </si>
  <si>
    <r>
      <rPr>
        <b/>
        <sz val="14"/>
        <color rgb="FF142855"/>
        <rFont val="Arial"/>
        <family val="2"/>
      </rPr>
      <t>INSTRUCTIONS</t>
    </r>
    <r>
      <rPr>
        <b/>
        <sz val="10"/>
        <color rgb="FF142855"/>
        <rFont val="Arial"/>
        <family val="2"/>
      </rPr>
      <t xml:space="preserve">
</t>
    </r>
    <r>
      <rPr>
        <sz val="11"/>
        <color rgb="FF142855"/>
        <rFont val="Arial"/>
        <family val="2"/>
      </rPr>
      <t>Only complete fields</t>
    </r>
    <r>
      <rPr>
        <b/>
        <sz val="11"/>
        <color rgb="FF142855"/>
        <rFont val="Arial"/>
        <family val="2"/>
      </rPr>
      <t xml:space="preserve"> E10, E12 and E13. If you have a Capital Repayment Holiday, complete the Capital Repayment section.</t>
    </r>
    <r>
      <rPr>
        <sz val="11"/>
        <color rgb="FF142855"/>
        <rFont val="Arial"/>
        <family val="2"/>
      </rPr>
      <t xml:space="preserve">
1. Fill in loan value
2. Fill in loan term
3. All other fields will automatically populate
4. Scroll down to the table below to see the repayments after the CRH.
5. Go to the CFF (tab below)
6. Loan repayment row on the CFF has been automatically populated.</t>
    </r>
  </si>
  <si>
    <t>Key:</t>
  </si>
  <si>
    <t>Enter values</t>
  </si>
  <si>
    <t>Capital Repayment Holiday</t>
  </si>
  <si>
    <t>Loan amount</t>
  </si>
  <si>
    <t>Do you have a CRH?</t>
  </si>
  <si>
    <t>Annual interest rate</t>
  </si>
  <si>
    <t>No</t>
  </si>
  <si>
    <t>Yes</t>
  </si>
  <si>
    <t>Loan period in months</t>
  </si>
  <si>
    <t>Monthly payment</t>
  </si>
  <si>
    <t>Number of payments</t>
  </si>
  <si>
    <t>Total interest</t>
  </si>
  <si>
    <t>Payment for CRH Period</t>
  </si>
  <si>
    <t>Total cost of loan</t>
  </si>
  <si>
    <t>No.</t>
  </si>
  <si>
    <t>Payment
Date</t>
  </si>
  <si>
    <t>Beginning
Balance</t>
  </si>
  <si>
    <t>Payment</t>
  </si>
  <si>
    <t>Principal</t>
  </si>
  <si>
    <t>Interest</t>
  </si>
  <si>
    <t>Ending
Balance</t>
  </si>
  <si>
    <t>План надходжень та витрат на 36 місяців</t>
  </si>
  <si>
    <t>Назва суб'єкта діяльності/ФОП/ПІБ заявника (для фізичних осіб):</t>
  </si>
  <si>
    <t xml:space="preserve">Фізична особа-підприємець </t>
  </si>
  <si>
    <t xml:space="preserve">Прогноз грошових потоків  — це оцінка грошей, які ви очікуєте залучити та виплатити протягом наступних 12 кварталів (36 місяців або 3 роки). Важливо, що він повинен відображати всю діяльність, яку ви описали у своєму бізнес-плані. Аналіз і прогнозування грошових потоків дозволяє прораховувати прогнозні результати вашої підприємницької діяльності. Необхідно враховувати, що дані вказуються за кожний квартал окремо (наростаючим підсумком в межах окремого періоду-кварталу). </t>
  </si>
  <si>
    <t>Увага:</t>
  </si>
  <si>
    <t>ці клітинки розраховуються автоматично, редагувати не треба</t>
  </si>
  <si>
    <t>в ці клітинки необхідно внести свої дані для здійснення розрахунку</t>
  </si>
  <si>
    <t>Сума гранту, грн.</t>
  </si>
  <si>
    <t>Період надання гранту, квартали</t>
  </si>
  <si>
    <t>квартали періоду реалізації бізнес-плану</t>
  </si>
  <si>
    <t>Статті надходжень</t>
  </si>
  <si>
    <t>Всього</t>
  </si>
  <si>
    <t>Розмір гранту</t>
  </si>
  <si>
    <t>н/д</t>
  </si>
  <si>
    <t xml:space="preserve">Дохід модель 1 </t>
  </si>
  <si>
    <t xml:space="preserve">10% коміся с прямих продажів </t>
  </si>
  <si>
    <t>Дохід модель 2</t>
  </si>
  <si>
    <t xml:space="preserve">30% комісія с продажу через Бібліотеку </t>
  </si>
  <si>
    <t>Всього надходжень</t>
  </si>
  <si>
    <t>розрахунок декомпозиціі для 2 моделі</t>
  </si>
  <si>
    <t>Q4</t>
  </si>
  <si>
    <t>Q5</t>
  </si>
  <si>
    <t>Q6</t>
  </si>
  <si>
    <t>Q7</t>
  </si>
  <si>
    <t>Q8</t>
  </si>
  <si>
    <t>Q9</t>
  </si>
  <si>
    <t>Q10</t>
  </si>
  <si>
    <t>Q11</t>
  </si>
  <si>
    <t>Q12</t>
  </si>
  <si>
    <t>розрахунок декомпозиціі для 1 моделі</t>
  </si>
  <si>
    <t xml:space="preserve">Маркетинговий бюджет </t>
  </si>
  <si>
    <t>Ціна кліка (оріентовно)</t>
  </si>
  <si>
    <t>нижча через ширшу цільову аудиторію</t>
  </si>
  <si>
    <t>Кількість кліків</t>
  </si>
  <si>
    <t>Кількість реєстрацій</t>
  </si>
  <si>
    <t>Покупка</t>
  </si>
  <si>
    <t>Кількість активних креаторів</t>
  </si>
  <si>
    <t>Середній чек покупки (на квартал)</t>
  </si>
  <si>
    <t>погрішність 80%</t>
  </si>
  <si>
    <t>Середній чек від креатора (на квартал)</t>
  </si>
  <si>
    <t>Статі витрат пов'язані з реалізацією проєкту</t>
  </si>
  <si>
    <t>Опис (в разі необхідності)</t>
  </si>
  <si>
    <t xml:space="preserve">Залишок коштів/переплат на дату початку </t>
  </si>
  <si>
    <t>Витрати, пов'язані з реалізацію продукції/надання послуг</t>
  </si>
  <si>
    <t>Одноразові витрати при запуску</t>
  </si>
  <si>
    <t>Податки ФОП (ЄП + ЄСВ)</t>
  </si>
  <si>
    <t>Сервери та база даних</t>
  </si>
  <si>
    <t>AI-кодинг інструменти</t>
  </si>
  <si>
    <t>Телефон та інтернет</t>
  </si>
  <si>
    <t>Figma Pro</t>
  </si>
  <si>
    <t>Всього витрати на оплату праці</t>
  </si>
  <si>
    <t>Заробітна плата заявника (для ФОП)</t>
  </si>
  <si>
    <t>Оплата праці діючих працівників</t>
  </si>
  <si>
    <t>Оплата праці нових працівників згідно Заяви</t>
  </si>
  <si>
    <t>В планах створити 2 робочі місця протягом перших 4 кварталів</t>
  </si>
  <si>
    <t>Повернення гранту</t>
  </si>
  <si>
    <t>Сплата податків і зборів за діючих працівників</t>
  </si>
  <si>
    <t>На даний момент найманої праці немає, працюю сама</t>
  </si>
  <si>
    <t>Сплата податків і зборів</t>
  </si>
  <si>
    <t>Всього витрати</t>
  </si>
  <si>
    <t>Ваш чистий дохід</t>
  </si>
  <si>
    <t>Перехідний залишок коштів</t>
  </si>
  <si>
    <t xml:space="preserve">Залишок коштів всього, грн. </t>
  </si>
  <si>
    <t>Stress test at 10% reduction in revenue</t>
  </si>
  <si>
    <t>Stress test at 15% reduction in revenue</t>
  </si>
  <si>
    <t>Stress test at 20% reduction in revenue</t>
  </si>
  <si>
    <t>Ваші нотатки та коментарі</t>
  </si>
  <si>
    <t>Використайте це місце для пояснень будь-якої необхідної інформації, яку ви вказали вище при заповненні полів.</t>
  </si>
  <si>
    <t xml:space="preserve">Логіка розрахунків доходу:
Маркетингова воронка:
10,000 кліків (за ₴4/клік) → 2,800 реєстрацій → 280 активних креаторів
Припущення про обороти креаторів:
Середній оборот креатора: ₴2,000/квартал (тестовий період)
Погрішність 80%
Доходи платформи:
Модель 1: Продажі через особисті соцмережі
Механізм:
Креатор отримує унікальне посилання → Розміщує у своїх соцмережах → Покупець переходить та купує → BlackSea обробляє платіж
Комісія: 10% + ₴20 фіксовано
Модель 2: Продажі через Бібліотеку BlackSea
Механізм:
Товари креаторів у централізованому каталозі → Покупці шукають та порівнюють на платформі → Купують напряму через BlackSea
Комісія: 30% від суми продажу
</t>
  </si>
  <si>
    <t>Стаття витрат</t>
  </si>
  <si>
    <t>Сума (грн)</t>
  </si>
  <si>
    <t>Обґрунтування</t>
  </si>
  <si>
    <t>Реєстрація ФОП</t>
  </si>
  <si>
    <t>Держмито, оформлення документів, консультації</t>
  </si>
  <si>
    <t>Реєстрація blacksea.ua, SSL-сертифікати на рік</t>
  </si>
  <si>
    <t>Консультації щодо ФОП, договори, комплаєнс</t>
  </si>
  <si>
    <t>Інші витрати</t>
  </si>
  <si>
    <t>Канцтовари, дрібні організаційні витрати</t>
  </si>
  <si>
    <t>РАЗОМ одноразово</t>
  </si>
  <si>
    <t>ACTUAL CASH FLOWS: SIX-MONTHS</t>
  </si>
  <si>
    <t>Enter your full name</t>
  </si>
  <si>
    <t>Enter your company name</t>
  </si>
  <si>
    <t>These cells auto-calculate and are locked so you can't edit them.</t>
  </si>
  <si>
    <t>Enter date</t>
  </si>
  <si>
    <t>Insert your own text/numbers into these cells as relevant.</t>
  </si>
  <si>
    <t>Select your starting month:</t>
  </si>
  <si>
    <t>MONTHS</t>
  </si>
  <si>
    <t>Cash in-flows</t>
  </si>
  <si>
    <t>Description (as required)</t>
  </si>
  <si>
    <t>Starting point</t>
  </si>
  <si>
    <t>TOTAL</t>
  </si>
  <si>
    <t>Total sales revenue</t>
  </si>
  <si>
    <t>Sources of investment</t>
  </si>
  <si>
    <t>Debt-based finance</t>
  </si>
  <si>
    <t>Enter other</t>
  </si>
  <si>
    <t>Total cash in-flows (A)</t>
  </si>
  <si>
    <t>Cash out-flows</t>
  </si>
  <si>
    <t>Cost of sales</t>
  </si>
  <si>
    <t>Rent or premises costs</t>
  </si>
  <si>
    <t>Business rates for your business premises</t>
  </si>
  <si>
    <t>Utilities (gas, electricity, water)</t>
  </si>
  <si>
    <t>Insurance</t>
  </si>
  <si>
    <t>Telephone and internet</t>
  </si>
  <si>
    <t>Marketing and advertising expenses</t>
  </si>
  <si>
    <t>Vehicle running costs</t>
  </si>
  <si>
    <t>Equipment purchase or leasing</t>
  </si>
  <si>
    <t>Postage, printing, stationery</t>
  </si>
  <si>
    <t>Transport and delivery</t>
  </si>
  <si>
    <t>Professional fees (legal, accounting etc.)</t>
  </si>
  <si>
    <t xml:space="preserve">Your salary </t>
  </si>
  <si>
    <t>n/a</t>
  </si>
  <si>
    <t>Staff costs</t>
  </si>
  <si>
    <t>Start Up Loan monthly repayment*</t>
  </si>
  <si>
    <t>Total cash out-flows (B)</t>
  </si>
  <si>
    <t>Your net cash flow (A-B)</t>
  </si>
  <si>
    <t>Your monthly opening business bank account balance</t>
  </si>
  <si>
    <t>Your closing cash position</t>
  </si>
  <si>
    <t>YOUR NOTES OR COMMENTARY</t>
  </si>
  <si>
    <t>Use this space to explain any of the information you have provided in the fields above.</t>
  </si>
  <si>
    <t>Name:</t>
  </si>
  <si>
    <t>Company Name:</t>
  </si>
  <si>
    <t>Application Number:</t>
  </si>
  <si>
    <t>Excel Tips</t>
  </si>
  <si>
    <t>If you need to go to the next line in a cell or create another bullet point in the same cell, press and hold the Alt key and click the Enter key once (Control key, option key and return key for mac users). This will tab down to the next line but you will remain in the same cell. To save the changes you have made to the cell, press Enter once you are finished. Do not press Esc as this will delete your changes.</t>
  </si>
  <si>
    <r>
      <t>If you need to edit a cell without deleting any of the text you have already typed in,</t>
    </r>
    <r>
      <rPr>
        <b/>
        <sz val="11"/>
        <color rgb="FF142855"/>
        <rFont val="Arial"/>
        <family val="2"/>
        <scheme val="minor"/>
      </rPr>
      <t xml:space="preserve"> </t>
    </r>
    <r>
      <rPr>
        <sz val="11"/>
        <color rgb="FF142855"/>
        <rFont val="Arial"/>
        <family val="2"/>
        <scheme val="minor"/>
      </rPr>
      <t>first select the cell and click in the formula bar (shown in screenshot below)</t>
    </r>
  </si>
  <si>
    <t>Wherever you click in the function box, that is where your curser will appear and you will be able to add text. Please see an example below.</t>
  </si>
  <si>
    <t>We have tried to size the answer cells appropriately so you don't have to make any changes. If, however, the paragraph you are writing is long and the text begins to go outside of the cell boundaries, expand the formula bar by hovering over the bottom line of the formula bar until the double headed arrow appears. Click and drag the arrow down and the formular bar will be expanded as shown below. Click Enter once you have completed the paragraph.</t>
  </si>
  <si>
    <t>Once you have expanded the formula bar and you are happy with the content of the cell, expand the row by clicking and dragging the row separator as shown below. Press enter to save your changes in the cell.</t>
  </si>
  <si>
    <t>To view comments on the spreadsheet, click review at the top middle of the ribbon. Next, click show comments. You should be able to move through the comments by clicking next comment or previous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</si>
</sst>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0\ &quot;₴&quot;;\-#,##0\ &quot;₴&quot;"/>
    <numFmt numFmtId="165" formatCode="_-* #,##0.00\ &quot;₴&quot;_-;\-* #,##0.00\ &quot;₴&quot;_-;_-* &quot;-&quot;??\ &quot;₴&quot;_-;_-@_-"/>
    <numFmt numFmtId="166" formatCode="_-* #,##0\ _₴_-;\-* #,##0\ _₴_-;_-* &quot;-&quot;\ _₴_-;_-@_-"/>
    <numFmt numFmtId="167" formatCode="&quot;£&quot;#,##0;[Red]\-&quot;£&quot;#,##0"/>
    <numFmt numFmtId="168" formatCode="_-&quot;£&quot;* #,##0.00_-;\-&quot;£&quot;* #,##0.00_-;_-&quot;£&quot;* &quot;-&quot;??_-;_-@_-"/>
    <numFmt numFmtId="169" formatCode="_-* #,##0_-;\-* #,##0_-;_-* &quot;-&quot;??_-;_-@_-"/>
    <numFmt numFmtId="170" formatCode="&quot;£&quot;#,##0.00"/>
    <numFmt numFmtId="171" formatCode="[$£-809]#,##0;&quot;-&quot;[$£-809]#,##0"/>
    <numFmt numFmtId="172" formatCode="#,##0\ &quot;₴&quot;"/>
  </numFmts>
  <fonts count="80">
    <font>
      <sz val="11"/>
      <color theme="1"/>
      <name val="Arial"/>
      <family val="2"/>
      <scheme val="minor"/>
    </font>
    <font>
      <sz val="10"/>
      <color theme="1"/>
      <name val="Arial"/>
      <family val="2"/>
    </font>
    <font>
      <sz val="11"/>
      <color theme="1"/>
      <name val="Arial"/>
      <family val="2"/>
    </font>
    <font>
      <b/>
      <sz val="11"/>
      <name val="Arial"/>
      <family val="2"/>
    </font>
    <font>
      <b/>
      <sz val="11"/>
      <color theme="1"/>
      <name val="Arial"/>
      <family val="2"/>
    </font>
    <font>
      <sz val="11"/>
      <name val="Arial"/>
      <family val="2"/>
    </font>
    <font>
      <b/>
      <sz val="16"/>
      <name val="Arial"/>
      <family val="2"/>
    </font>
    <font>
      <b/>
      <sz val="14"/>
      <name val="Arial"/>
      <family val="2"/>
    </font>
    <font>
      <b/>
      <sz val="14"/>
      <color theme="1"/>
      <name val="Arial"/>
      <family val="2"/>
    </font>
    <font>
      <b/>
      <sz val="12"/>
      <name val="Arial"/>
      <family val="2"/>
    </font>
    <font>
      <b/>
      <sz val="10"/>
      <color theme="1"/>
      <name val="Arial"/>
      <family val="2"/>
    </font>
    <font>
      <b/>
      <sz val="11"/>
      <color theme="0"/>
      <name val="Arial"/>
      <family val="2"/>
    </font>
    <font>
      <b/>
      <sz val="12"/>
      <color theme="0"/>
      <name val="Arial"/>
      <family val="2"/>
    </font>
    <font>
      <b/>
      <sz val="14"/>
      <color theme="0"/>
      <name val="Arial"/>
      <family val="2"/>
    </font>
    <font>
      <b/>
      <sz val="10"/>
      <name val="Arial"/>
      <family val="2"/>
    </font>
    <font>
      <sz val="10"/>
      <name val="Arial"/>
      <family val="2"/>
    </font>
    <font>
      <b/>
      <sz val="22"/>
      <name val="Arial"/>
      <family val="2"/>
    </font>
    <font>
      <b/>
      <sz val="14"/>
      <color rgb="FFFFFFFF"/>
      <name val="Arial"/>
      <family val="2"/>
    </font>
    <font>
      <sz val="14"/>
      <color rgb="FFFFFFFF"/>
      <name val="Arial"/>
      <family val="2"/>
      <scheme val="minor"/>
    </font>
    <font>
      <sz val="9"/>
      <name val="Tahoma"/>
      <family val="2"/>
    </font>
    <font>
      <sz val="16"/>
      <name val="Arial"/>
      <family val="2"/>
      <scheme val="major"/>
    </font>
    <font>
      <sz val="11"/>
      <name val="Arial"/>
      <family val="2"/>
      <scheme val="minor"/>
    </font>
    <font>
      <b/>
      <sz val="9"/>
      <name val="Tahoma"/>
      <family val="2"/>
    </font>
    <font>
      <b/>
      <sz val="10"/>
      <color theme="0"/>
      <name val="Arial"/>
      <family val="2"/>
    </font>
    <font>
      <b/>
      <sz val="14"/>
      <color rgb="FF142855"/>
      <name val="Arial"/>
      <family val="2"/>
    </font>
    <font>
      <sz val="11"/>
      <color rgb="FF142855"/>
      <name val="Arial"/>
      <family val="2"/>
    </font>
    <font>
      <sz val="11"/>
      <color theme="0"/>
      <name val="Arial"/>
      <family val="2"/>
    </font>
    <font>
      <b/>
      <sz val="18"/>
      <color rgb="FF142855"/>
      <name val="Arial"/>
      <family val="2"/>
    </font>
    <font>
      <b/>
      <sz val="22"/>
      <color rgb="FF142855"/>
      <name val="Arial"/>
      <family val="2"/>
    </font>
    <font>
      <sz val="11"/>
      <color rgb="FF002060"/>
      <name val="Arial"/>
      <family val="2"/>
    </font>
    <font>
      <b/>
      <sz val="10"/>
      <color rgb="FF142855"/>
      <name val="Arial"/>
      <family val="2"/>
    </font>
    <font>
      <b/>
      <sz val="11"/>
      <color rgb="FF142855"/>
      <name val="Arial"/>
      <family val="2"/>
    </font>
    <font>
      <b/>
      <sz val="24"/>
      <color theme="1"/>
      <name val="Arial"/>
      <family val="2"/>
      <scheme val="minor"/>
    </font>
    <font>
      <sz val="12"/>
      <color theme="1"/>
      <name val="Arial"/>
      <family val="2"/>
      <scheme val="minor"/>
    </font>
    <font>
      <sz val="15"/>
      <color rgb="FFFF0000"/>
      <name val="Arial"/>
      <family val="2"/>
      <scheme val="minor"/>
    </font>
    <font>
      <sz val="11"/>
      <color rgb="FFFF0000"/>
      <name val="Arial"/>
      <family val="2"/>
      <scheme val="minor"/>
    </font>
    <font>
      <sz val="13"/>
      <color theme="1"/>
      <name val="Arial"/>
      <family val="2"/>
      <scheme val="minor"/>
    </font>
    <font>
      <b/>
      <sz val="14"/>
      <color rgb="FF142855"/>
      <name val="Arial"/>
      <family val="2"/>
      <scheme val="minor"/>
    </font>
    <font>
      <sz val="11"/>
      <color rgb="FF142855"/>
      <name val="Arial"/>
      <family val="2"/>
      <scheme val="minor"/>
    </font>
    <font>
      <i/>
      <sz val="11"/>
      <color rgb="FF142855"/>
      <name val="Arial"/>
      <family val="2"/>
      <scheme val="minor"/>
    </font>
    <font>
      <sz val="11"/>
      <color theme="4"/>
      <name val="Arial"/>
      <family val="2"/>
      <scheme val="minor"/>
    </font>
    <font>
      <b/>
      <sz val="11"/>
      <color theme="4"/>
      <name val="Arial"/>
      <family val="2"/>
    </font>
    <font>
      <sz val="10"/>
      <color theme="4"/>
      <name val="Arial"/>
      <family val="2"/>
    </font>
    <font>
      <b/>
      <sz val="10"/>
      <color theme="4"/>
      <name val="Arial"/>
      <family val="2"/>
    </font>
    <font>
      <b/>
      <sz val="16"/>
      <color theme="4"/>
      <name val="Arial"/>
      <family val="2"/>
    </font>
    <font>
      <sz val="11"/>
      <color theme="4"/>
      <name val="Arial"/>
      <family val="2"/>
    </font>
    <font>
      <b/>
      <sz val="18"/>
      <color theme="4"/>
      <name val="Arial"/>
      <family val="2"/>
      <scheme val="minor"/>
    </font>
    <font>
      <b/>
      <sz val="9"/>
      <color rgb="FFFFFFFF"/>
      <name val="Arial"/>
      <family val="2"/>
    </font>
    <font>
      <b/>
      <sz val="12"/>
      <color rgb="FFFFFFFF"/>
      <name val="Arial"/>
      <family val="2"/>
    </font>
    <font>
      <sz val="14"/>
      <color theme="4"/>
      <name val="Arial"/>
      <family val="2"/>
      <scheme val="minor"/>
    </font>
    <font>
      <b/>
      <sz val="11"/>
      <color rgb="FF142855"/>
      <name val="Arial"/>
      <family val="2"/>
      <scheme val="minor"/>
    </font>
    <font>
      <b/>
      <sz val="16"/>
      <color theme="0"/>
      <name val="Arial"/>
      <family val="2"/>
      <scheme val="minor"/>
    </font>
    <font>
      <sz val="10"/>
      <color theme="4"/>
      <name val="Arial"/>
      <family val="2"/>
      <scheme val="minor"/>
    </font>
    <font>
      <b/>
      <sz val="14"/>
      <color theme="4"/>
      <name val="Arial"/>
      <family val="2"/>
    </font>
    <font>
      <b/>
      <sz val="22"/>
      <color theme="4"/>
      <name val="Arial"/>
      <family val="2"/>
    </font>
    <font>
      <sz val="16"/>
      <color theme="4"/>
      <name val="Arial"/>
      <family val="2"/>
    </font>
    <font>
      <b/>
      <sz val="12"/>
      <color theme="4"/>
      <name val="Arial"/>
      <family val="2"/>
    </font>
    <font>
      <sz val="11"/>
      <color indexed="8"/>
      <name val="Helvetica"/>
      <family val="2"/>
    </font>
    <font>
      <sz val="12"/>
      <color rgb="FF142855"/>
      <name val="Arial"/>
      <family val="2"/>
      <scheme val="minor"/>
    </font>
    <font>
      <b/>
      <sz val="18"/>
      <color rgb="FF142855"/>
      <name val="Arial"/>
      <family val="2"/>
      <scheme val="minor"/>
    </font>
    <font>
      <b/>
      <sz val="14"/>
      <color theme="0"/>
      <name val="Arial"/>
      <family val="2"/>
      <charset val="204"/>
      <scheme val="minor"/>
    </font>
    <font>
      <i/>
      <sz val="11"/>
      <name val="Arial"/>
      <family val="2"/>
      <scheme val="minor"/>
    </font>
    <font>
      <sz val="11"/>
      <color theme="3"/>
      <name val="Arial"/>
      <family val="2"/>
      <charset val="204"/>
      <scheme val="minor"/>
    </font>
    <font>
      <sz val="10"/>
      <color rgb="FF142855"/>
      <name val="Arial"/>
      <family val="2"/>
      <scheme val="minor"/>
    </font>
    <font>
      <sz val="11"/>
      <color theme="4"/>
      <name val="Times New Roman"/>
      <family val="1"/>
      <charset val="204"/>
    </font>
    <font>
      <sz val="11"/>
      <name val="Calibri"/>
      <family val="2"/>
      <charset val="204"/>
    </font>
    <font>
      <sz val="11"/>
      <color rgb="FF000000"/>
      <name val="Arial"/>
      <family val="2"/>
      <charset val="204"/>
    </font>
    <font>
      <b/>
      <sz val="10"/>
      <color rgb="FF333333"/>
      <name val="Arial"/>
      <family val="2"/>
      <charset val="204"/>
      <scheme val="minor"/>
    </font>
    <font>
      <sz val="10"/>
      <color rgb="FF333333"/>
      <name val="Arial"/>
      <family val="2"/>
      <charset val="204"/>
      <scheme val="minor"/>
    </font>
    <font>
      <sz val="11"/>
      <color theme="1"/>
      <name val="Arial"/>
      <family val="2"/>
      <scheme val="minor"/>
    </font>
    <font>
      <sz val="14"/>
      <color theme="1"/>
      <name val="Arial"/>
      <family val="2"/>
      <scheme val="minor"/>
    </font>
    <font>
      <b/>
      <sz val="10"/>
      <color theme="4"/>
      <name val="Arial"/>
      <family val="2"/>
      <charset val="204"/>
    </font>
    <font>
      <b/>
      <sz val="10"/>
      <color theme="1"/>
      <name val="Arial"/>
      <family val="2"/>
      <charset val="204"/>
    </font>
    <font>
      <sz val="20"/>
      <color rgb="FF142855"/>
      <name val="Arial"/>
      <scheme val="minor"/>
    </font>
    <font>
      <sz val="12"/>
      <color theme="4"/>
      <name val="FkGroteskNeue"/>
      <charset val="1"/>
    </font>
    <font>
      <sz val="9.6"/>
      <color theme="1"/>
      <name val="FkGroteskNeue"/>
      <charset val="1"/>
    </font>
    <font>
      <sz val="11"/>
      <color theme="4"/>
      <name val="FkGroteskNeue"/>
      <charset val="1"/>
    </font>
    <font>
      <b/>
      <sz val="11"/>
      <color theme="4"/>
      <name val="FkGroteskNeue"/>
      <charset val="1"/>
    </font>
    <font>
      <sz val="11"/>
      <color rgb="FF142855"/>
      <name val="FkGroteskNeue"/>
      <charset val="1"/>
    </font>
    <font>
      <sz val="10"/>
      <color theme="0"/>
      <name val="Arial"/>
      <family val="2"/>
    </font>
  </fonts>
  <fills count="13">
    <fill>
      <patternFill patternType="none"/>
    </fill>
    <fill>
      <patternFill patternType="gray125"/>
    </fill>
    <fill>
      <patternFill patternType="solid">
        <fgColor theme="0"/>
        <bgColor indexed="64"/>
      </patternFill>
    </fill>
    <fill>
      <patternFill patternType="solid">
        <fgColor theme="6"/>
        <bgColor indexed="64"/>
      </patternFill>
    </fill>
    <fill>
      <patternFill patternType="solid">
        <fgColor rgb="FF142855"/>
        <bgColor indexed="64"/>
      </patternFill>
    </fill>
    <fill>
      <patternFill patternType="solid">
        <fgColor theme="4"/>
        <bgColor indexed="64"/>
      </patternFill>
    </fill>
    <fill>
      <patternFill patternType="solid">
        <fgColor theme="7"/>
        <bgColor indexed="64"/>
      </patternFill>
    </fill>
    <fill>
      <patternFill patternType="solid">
        <fgColor theme="6" tint="0.39997558519241921"/>
        <bgColor indexed="64"/>
      </patternFill>
    </fill>
    <fill>
      <patternFill patternType="solid">
        <fgColor rgb="FFF9F9F9"/>
        <bgColor indexed="64"/>
      </patternFill>
    </fill>
    <fill>
      <patternFill patternType="solid">
        <fgColor rgb="FFFFFF00"/>
        <bgColor indexed="64"/>
      </patternFill>
    </fill>
    <fill>
      <patternFill patternType="solid">
        <fgColor rgb="FF50C5A7"/>
        <bgColor indexed="64"/>
      </patternFill>
    </fill>
    <fill>
      <patternFill patternType="solid">
        <fgColor rgb="FF55C0FF"/>
        <bgColor indexed="64"/>
      </patternFill>
    </fill>
    <fill>
      <patternFill patternType="solid">
        <fgColor theme="3" tint="0.79998168889431442"/>
        <bgColor indexed="64"/>
      </patternFill>
    </fill>
  </fills>
  <borders count="136">
    <border>
      <left/>
      <right/>
      <top/>
      <bottom/>
      <diagonal/>
    </border>
    <border>
      <left/>
      <right/>
      <top/>
      <bottom style="hair">
        <color theme="1" tint="0.49995422223578601"/>
      </bottom>
      <diagonal/>
    </border>
    <border>
      <left/>
      <right/>
      <top style="double">
        <color auto="1"/>
      </top>
      <bottom/>
      <diagonal/>
    </border>
    <border>
      <left/>
      <right/>
      <top/>
      <bottom style="double">
        <color rgb="FF000000"/>
      </bottom>
      <diagonal/>
    </border>
    <border>
      <left/>
      <right/>
      <top/>
      <bottom style="double">
        <color auto="1"/>
      </bottom>
      <diagonal/>
    </border>
    <border>
      <left/>
      <right style="thin">
        <color theme="1" tint="0.49995422223578601"/>
      </right>
      <top style="thin">
        <color theme="1" tint="0.49995422223578601"/>
      </top>
      <bottom style="thin">
        <color theme="1" tint="0.49995422223578601"/>
      </bottom>
      <diagonal/>
    </border>
    <border>
      <left style="medium">
        <color auto="1"/>
      </left>
      <right style="medium">
        <color rgb="FFA89497"/>
      </right>
      <top style="medium">
        <color auto="1"/>
      </top>
      <bottom style="medium">
        <color auto="1"/>
      </bottom>
      <diagonal/>
    </border>
    <border>
      <left/>
      <right style="medium">
        <color rgb="FFA89497"/>
      </right>
      <top/>
      <bottom/>
      <diagonal/>
    </border>
    <border>
      <left style="thin">
        <color auto="1"/>
      </left>
      <right style="medium">
        <color rgb="FFA89497"/>
      </right>
      <top/>
      <bottom style="thin">
        <color auto="1"/>
      </bottom>
      <diagonal/>
    </border>
    <border>
      <left style="thin">
        <color auto="1"/>
      </left>
      <right style="medium">
        <color rgb="FFA89497"/>
      </right>
      <top style="thin">
        <color auto="1"/>
      </top>
      <bottom style="thin">
        <color auto="1"/>
      </bottom>
      <diagonal/>
    </border>
    <border>
      <left style="thin">
        <color auto="1"/>
      </left>
      <right style="medium">
        <color rgb="FFA89497"/>
      </right>
      <top style="thin">
        <color auto="1"/>
      </top>
      <bottom style="medium">
        <color rgb="FFA89497"/>
      </bottom>
      <diagonal/>
    </border>
    <border>
      <left style="medium">
        <color rgb="FFA89497"/>
      </left>
      <right/>
      <top style="medium">
        <color rgb="FFA89497"/>
      </top>
      <bottom/>
      <diagonal/>
    </border>
    <border>
      <left/>
      <right/>
      <top style="medium">
        <color rgb="FFA89497"/>
      </top>
      <bottom/>
      <diagonal/>
    </border>
    <border>
      <left/>
      <right style="medium">
        <color rgb="FFA89497"/>
      </right>
      <top style="medium">
        <color rgb="FFA89497"/>
      </top>
      <bottom/>
      <diagonal/>
    </border>
    <border>
      <left style="medium">
        <color rgb="FFA89497"/>
      </left>
      <right/>
      <top/>
      <bottom/>
      <diagonal/>
    </border>
    <border>
      <left style="medium">
        <color rgb="FFA89497"/>
      </left>
      <right/>
      <top/>
      <bottom style="medium">
        <color rgb="FFA89497"/>
      </bottom>
      <diagonal/>
    </border>
    <border>
      <left/>
      <right/>
      <top/>
      <bottom style="medium">
        <color rgb="FFA89497"/>
      </bottom>
      <diagonal/>
    </border>
    <border>
      <left/>
      <right style="medium">
        <color rgb="FFA89497"/>
      </right>
      <top/>
      <bottom style="medium">
        <color rgb="FFA89497"/>
      </bottom>
      <diagonal/>
    </border>
    <border>
      <left style="medium">
        <color rgb="FFA89497"/>
      </left>
      <right style="thin">
        <color theme="1" tint="0.49995422223578601"/>
      </right>
      <top style="thin">
        <color theme="1" tint="0.49995422223578601"/>
      </top>
      <bottom style="thin">
        <color theme="1" tint="0.49995422223578601"/>
      </bottom>
      <diagonal/>
    </border>
    <border>
      <left style="medium">
        <color rgb="FFA89497"/>
      </left>
      <right style="thin">
        <color auto="1"/>
      </right>
      <top/>
      <bottom style="medium">
        <color rgb="FFA89497"/>
      </bottom>
      <diagonal/>
    </border>
    <border>
      <left style="medium">
        <color rgb="FFA89497"/>
      </left>
      <right style="medium">
        <color rgb="FFA89497"/>
      </right>
      <top style="medium">
        <color rgb="FFA89497"/>
      </top>
      <bottom/>
      <diagonal/>
    </border>
    <border>
      <left style="medium">
        <color rgb="FFA89497"/>
      </left>
      <right style="medium">
        <color rgb="FFA89497"/>
      </right>
      <top style="thin">
        <color theme="0" tint="-0.24994659260841701"/>
      </top>
      <bottom style="thin">
        <color theme="0" tint="-0.24994659260841701"/>
      </bottom>
      <diagonal/>
    </border>
    <border>
      <left/>
      <right/>
      <top/>
      <bottom style="double">
        <color theme="4"/>
      </bottom>
      <diagonal/>
    </border>
    <border>
      <left style="thin">
        <color theme="4"/>
      </left>
      <right style="thin">
        <color theme="4"/>
      </right>
      <top style="thin">
        <color theme="4"/>
      </top>
      <bottom style="thin">
        <color theme="4"/>
      </bottom>
      <diagonal/>
    </border>
    <border>
      <left/>
      <right/>
      <top/>
      <bottom style="thin">
        <color theme="1" tint="0.49995422223578601"/>
      </bottom>
      <diagonal/>
    </border>
    <border>
      <left/>
      <right style="thin">
        <color theme="1" tint="0.34998626667073579"/>
      </right>
      <top/>
      <bottom style="thin">
        <color theme="1" tint="0.49995422223578601"/>
      </bottom>
      <diagonal/>
    </border>
    <border>
      <left/>
      <right style="thin">
        <color theme="1" tint="0.49995422223578601"/>
      </right>
      <top/>
      <bottom/>
      <diagonal/>
    </border>
    <border>
      <left style="thin">
        <color theme="1" tint="0.34998626667073579"/>
      </left>
      <right style="thin">
        <color theme="1" tint="0.34998626667073579"/>
      </right>
      <top style="medium">
        <color rgb="FFA89497"/>
      </top>
      <bottom style="medium">
        <color rgb="FFA89497"/>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rgb="FFA89497"/>
      </left>
      <right style="medium">
        <color rgb="FFA89497"/>
      </right>
      <top/>
      <bottom/>
      <diagonal/>
    </border>
    <border>
      <left style="medium">
        <color rgb="FFA89497"/>
      </left>
      <right style="thin">
        <color theme="1" tint="0.49995422223578601"/>
      </right>
      <top style="medium">
        <color rgb="FFA89497"/>
      </top>
      <bottom style="thin">
        <color theme="1" tint="0.49995422223578601"/>
      </bottom>
      <diagonal/>
    </border>
    <border>
      <left/>
      <right style="thin">
        <color theme="1" tint="0.49995422223578601"/>
      </right>
      <top style="medium">
        <color rgb="FFA89497"/>
      </top>
      <bottom style="thin">
        <color theme="1" tint="0.49995422223578601"/>
      </bottom>
      <diagonal/>
    </border>
    <border>
      <left style="thin">
        <color theme="1" tint="0.49995422223578601"/>
      </left>
      <right style="thin">
        <color theme="1" tint="0.49995422223578601"/>
      </right>
      <top style="medium">
        <color rgb="FFA89497"/>
      </top>
      <bottom style="thin">
        <color theme="1" tint="0.49995422223578601"/>
      </bottom>
      <diagonal/>
    </border>
    <border>
      <left/>
      <right style="medium">
        <color rgb="FFA89497"/>
      </right>
      <top style="medium">
        <color rgb="FFA89497"/>
      </top>
      <bottom style="thin">
        <color theme="1" tint="0.49995422223578601"/>
      </bottom>
      <diagonal/>
    </border>
    <border>
      <left style="medium">
        <color rgb="FFA89497"/>
      </left>
      <right style="thin">
        <color theme="1" tint="0.49995422223578601"/>
      </right>
      <top/>
      <bottom/>
      <diagonal/>
    </border>
    <border>
      <left style="thin">
        <color auto="1"/>
      </left>
      <right style="thin">
        <color theme="1" tint="0.49995422223578601"/>
      </right>
      <top/>
      <bottom style="medium">
        <color rgb="FFA89497"/>
      </bottom>
      <diagonal/>
    </border>
    <border>
      <left/>
      <right/>
      <top style="medium">
        <color rgb="FFA89497"/>
      </top>
      <bottom style="thin">
        <color theme="1" tint="0.49995422223578601"/>
      </bottom>
      <diagonal/>
    </border>
    <border>
      <left style="thin">
        <color theme="1" tint="0.49995422223578601"/>
      </left>
      <right style="thin">
        <color theme="1" tint="0.49995422223578601"/>
      </right>
      <top/>
      <bottom style="thin">
        <color theme="1" tint="0.49995422223578601"/>
      </bottom>
      <diagonal/>
    </border>
    <border>
      <left style="medium">
        <color rgb="FFA89497"/>
      </left>
      <right style="thin">
        <color theme="1" tint="0.49995422223578601"/>
      </right>
      <top/>
      <bottom style="thin">
        <color theme="1" tint="0.49995422223578601"/>
      </bottom>
      <diagonal/>
    </border>
    <border>
      <left/>
      <right style="thin">
        <color theme="1" tint="0.49995422223578601"/>
      </right>
      <top/>
      <bottom style="thin">
        <color theme="1" tint="0.49995422223578601"/>
      </bottom>
      <diagonal/>
    </border>
    <border>
      <left style="medium">
        <color rgb="FFA89497"/>
      </left>
      <right style="thin">
        <color theme="1" tint="0.49995422223578601"/>
      </right>
      <top style="thin">
        <color theme="1" tint="0.49995422223578601"/>
      </top>
      <bottom/>
      <diagonal/>
    </border>
    <border>
      <left/>
      <right style="thin">
        <color theme="1" tint="0.49995422223578601"/>
      </right>
      <top style="thin">
        <color theme="1" tint="0.49995422223578601"/>
      </top>
      <bottom/>
      <diagonal/>
    </border>
    <border>
      <left style="thin">
        <color theme="1" tint="0.49995422223578601"/>
      </left>
      <right style="thin">
        <color theme="1" tint="0.49995422223578601"/>
      </right>
      <top/>
      <bottom/>
      <diagonal/>
    </border>
    <border>
      <left style="thin">
        <color theme="1" tint="0.49995422223578601"/>
      </left>
      <right style="thin">
        <color theme="1" tint="0.49995422223578601"/>
      </right>
      <top style="thin">
        <color theme="1" tint="0.49995422223578601"/>
      </top>
      <bottom style="thin">
        <color theme="1" tint="0.49995422223578601"/>
      </bottom>
      <diagonal/>
    </border>
    <border>
      <left style="medium">
        <color rgb="FFA89497"/>
      </left>
      <right style="medium">
        <color auto="1"/>
      </right>
      <top style="medium">
        <color rgb="FFA89497"/>
      </top>
      <bottom style="medium">
        <color rgb="FFA89497"/>
      </bottom>
      <diagonal/>
    </border>
    <border>
      <left style="medium">
        <color auto="1"/>
      </left>
      <right style="thin">
        <color theme="1" tint="0.34998626667073579"/>
      </right>
      <top style="medium">
        <color rgb="FFA89497"/>
      </top>
      <bottom style="medium">
        <color rgb="FFA89497"/>
      </bottom>
      <diagonal/>
    </border>
    <border>
      <left/>
      <right/>
      <top/>
      <bottom style="thin">
        <color auto="1"/>
      </bottom>
      <diagonal/>
    </border>
    <border>
      <left style="thin">
        <color theme="1" tint="0.49995422223578601"/>
      </left>
      <right style="thin">
        <color theme="1" tint="0.49995422223578601"/>
      </right>
      <top style="thin">
        <color auto="1"/>
      </top>
      <bottom style="thin">
        <color theme="1" tint="0.49995422223578601"/>
      </bottom>
      <diagonal/>
    </border>
    <border>
      <left/>
      <right style="medium">
        <color rgb="FFA89497"/>
      </right>
      <top style="thin">
        <color auto="1"/>
      </top>
      <bottom style="thin">
        <color theme="1" tint="0.49995422223578601"/>
      </bottom>
      <diagonal/>
    </border>
    <border>
      <left/>
      <right style="medium">
        <color rgb="FFA89497"/>
      </right>
      <top/>
      <bottom style="thin">
        <color theme="1" tint="0.49995422223578601"/>
      </bottom>
      <diagonal/>
    </border>
    <border>
      <left/>
      <right style="thin">
        <color theme="1" tint="0.49995422223578601"/>
      </right>
      <top/>
      <bottom style="medium">
        <color rgb="FFA89497"/>
      </bottom>
      <diagonal/>
    </border>
    <border>
      <left style="thin">
        <color theme="1" tint="0.49995422223578601"/>
      </left>
      <right style="thin">
        <color theme="1" tint="0.49995422223578601"/>
      </right>
      <top/>
      <bottom style="medium">
        <color rgb="FFA89497"/>
      </bottom>
      <diagonal/>
    </border>
    <border>
      <left style="thin">
        <color theme="1" tint="0.34998626667073579"/>
      </left>
      <right style="medium">
        <color rgb="FFA89497"/>
      </right>
      <top style="medium">
        <color rgb="FFA89497"/>
      </top>
      <bottom style="medium">
        <color rgb="FFA89497"/>
      </bottom>
      <diagonal/>
    </border>
    <border>
      <left/>
      <right style="thin">
        <color theme="1" tint="0.34998626667073579"/>
      </right>
      <top style="medium">
        <color rgb="FFA89497"/>
      </top>
      <bottom style="medium">
        <color rgb="FFA89497"/>
      </bottom>
      <diagonal/>
    </border>
    <border>
      <left style="thin">
        <color rgb="FF808080"/>
      </left>
      <right style="thin">
        <color rgb="FF808080"/>
      </right>
      <top style="thin">
        <color rgb="FF808080"/>
      </top>
      <bottom style="thin">
        <color rgb="FF808080"/>
      </bottom>
      <diagonal/>
    </border>
    <border>
      <left style="medium">
        <color theme="0" tint="-0.34995574816125979"/>
      </left>
      <right/>
      <top/>
      <bottom/>
      <diagonal/>
    </border>
    <border>
      <left/>
      <right style="medium">
        <color theme="0" tint="-0.34995574816125979"/>
      </right>
      <top/>
      <bottom/>
      <diagonal/>
    </border>
    <border>
      <left style="medium">
        <color theme="0" tint="-0.34995574816125979"/>
      </left>
      <right/>
      <top/>
      <bottom style="medium">
        <color theme="0" tint="-0.34995574816125979"/>
      </bottom>
      <diagonal/>
    </border>
    <border>
      <left/>
      <right/>
      <top/>
      <bottom style="medium">
        <color theme="0" tint="-0.34995574816125979"/>
      </bottom>
      <diagonal/>
    </border>
    <border>
      <left/>
      <right style="medium">
        <color theme="0" tint="-0.34995574816125979"/>
      </right>
      <top/>
      <bottom style="medium">
        <color theme="0" tint="-0.34995574816125979"/>
      </bottom>
      <diagonal/>
    </border>
    <border>
      <left/>
      <right style="thin">
        <color rgb="FF808080"/>
      </right>
      <top/>
      <bottom style="thin">
        <color rgb="FF808080"/>
      </bottom>
      <diagonal/>
    </border>
    <border>
      <left style="medium">
        <color rgb="FFA89497"/>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medium">
        <color rgb="FFA89497"/>
      </right>
      <top style="thin">
        <color theme="0" tint="-0.24994659260841701"/>
      </top>
      <bottom style="thin">
        <color theme="0" tint="-0.24994659260841701"/>
      </bottom>
      <diagonal/>
    </border>
    <border>
      <left/>
      <right/>
      <top style="medium">
        <color theme="0" tint="-0.34995574816125979"/>
      </top>
      <bottom/>
      <diagonal/>
    </border>
    <border>
      <left/>
      <right style="medium">
        <color theme="0" tint="-0.34995574816125979"/>
      </right>
      <top style="medium">
        <color theme="0" tint="-0.34995574816125979"/>
      </top>
      <bottom/>
      <diagonal/>
    </border>
    <border>
      <left style="medium">
        <color rgb="FF333333"/>
      </left>
      <right style="medium">
        <color rgb="FF000000"/>
      </right>
      <top style="medium">
        <color rgb="FF333333"/>
      </top>
      <bottom style="medium">
        <color rgb="FF000000"/>
      </bottom>
      <diagonal/>
    </border>
    <border>
      <left style="medium">
        <color rgb="FF000000"/>
      </left>
      <right style="medium">
        <color rgb="FF000000"/>
      </right>
      <top style="medium">
        <color rgb="FF333333"/>
      </top>
      <bottom style="medium">
        <color rgb="FF000000"/>
      </bottom>
      <diagonal/>
    </border>
    <border>
      <left style="medium">
        <color rgb="FF000000"/>
      </left>
      <right style="medium">
        <color rgb="FF333333"/>
      </right>
      <top style="medium">
        <color rgb="FF333333"/>
      </top>
      <bottom style="medium">
        <color rgb="FF000000"/>
      </bottom>
      <diagonal/>
    </border>
    <border>
      <left style="medium">
        <color rgb="FF333333"/>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333333"/>
      </right>
      <top style="medium">
        <color rgb="FF000000"/>
      </top>
      <bottom style="medium">
        <color rgb="FF000000"/>
      </bottom>
      <diagonal/>
    </border>
    <border>
      <left style="medium">
        <color rgb="FF333333"/>
      </left>
      <right style="medium">
        <color rgb="FF000000"/>
      </right>
      <top style="medium">
        <color rgb="FF000000"/>
      </top>
      <bottom style="medium">
        <color rgb="FF333333"/>
      </bottom>
      <diagonal/>
    </border>
    <border>
      <left style="medium">
        <color rgb="FF000000"/>
      </left>
      <right style="medium">
        <color rgb="FF000000"/>
      </right>
      <top style="medium">
        <color rgb="FF000000"/>
      </top>
      <bottom style="medium">
        <color rgb="FF333333"/>
      </bottom>
      <diagonal/>
    </border>
    <border>
      <left style="medium">
        <color rgb="FF000000"/>
      </left>
      <right style="medium">
        <color rgb="FF333333"/>
      </right>
      <top style="medium">
        <color rgb="FF000000"/>
      </top>
      <bottom style="medium">
        <color rgb="FF333333"/>
      </bottom>
      <diagonal/>
    </border>
    <border>
      <left/>
      <right/>
      <top/>
      <bottom style="medium">
        <color theme="1" tint="0.49995422223578601"/>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000000"/>
      </left>
      <right/>
      <top style="medium">
        <color rgb="FF000000"/>
      </top>
      <bottom style="medium">
        <color rgb="FF333333"/>
      </bottom>
      <diagonal/>
    </border>
    <border>
      <left/>
      <right style="medium">
        <color rgb="FF000000"/>
      </right>
      <top style="medium">
        <color rgb="FF000000"/>
      </top>
      <bottom style="medium">
        <color rgb="FF333333"/>
      </bottom>
      <diagonal/>
    </border>
    <border>
      <left style="medium">
        <color theme="0" tint="-0.34995574816125979"/>
      </left>
      <right/>
      <top style="medium">
        <color theme="0" tint="-0.34995574816125979"/>
      </top>
      <bottom/>
      <diagonal/>
    </border>
    <border>
      <left/>
      <right/>
      <top/>
      <bottom style="medium">
        <color auto="1"/>
      </bottom>
      <diagonal/>
    </border>
    <border>
      <left style="medium">
        <color rgb="FFBFBFBF"/>
      </left>
      <right/>
      <top/>
      <bottom/>
      <diagonal/>
    </border>
    <border>
      <left style="medium">
        <color theme="0" tint="-0.34995574816125979"/>
      </left>
      <right/>
      <top style="medium">
        <color theme="0" tint="-0.34995574816125979"/>
      </top>
      <bottom style="medium">
        <color theme="0" tint="-0.34995574816125979"/>
      </bottom>
      <diagonal/>
    </border>
    <border>
      <left/>
      <right/>
      <top style="medium">
        <color theme="0" tint="-0.34995574816125979"/>
      </top>
      <bottom style="medium">
        <color theme="0" tint="-0.34995574816125979"/>
      </bottom>
      <diagonal/>
    </border>
    <border>
      <left/>
      <right style="medium">
        <color theme="0" tint="-0.34995574816125979"/>
      </right>
      <top style="medium">
        <color theme="0" tint="-0.34995574816125979"/>
      </top>
      <bottom style="medium">
        <color theme="0" tint="-0.34995574816125979"/>
      </bottom>
      <diagonal/>
    </border>
    <border>
      <left/>
      <right/>
      <top style="medium">
        <color rgb="FFA89497"/>
      </top>
      <bottom style="medium">
        <color rgb="FFA89497"/>
      </bottom>
      <diagonal/>
    </border>
    <border>
      <left/>
      <right style="medium">
        <color rgb="FFA89497"/>
      </right>
      <top style="medium">
        <color rgb="FFA89497"/>
      </top>
      <bottom style="medium">
        <color rgb="FFA89497"/>
      </bottom>
      <diagonal/>
    </border>
    <border>
      <left/>
      <right style="medium">
        <color rgb="FFA89497"/>
      </right>
      <top/>
      <bottom style="medium">
        <color theme="0" tint="-0.34995574816125979"/>
      </bottom>
      <diagonal/>
    </border>
    <border>
      <left/>
      <right style="medium">
        <color rgb="FFA89497"/>
      </right>
      <top style="medium">
        <color theme="0" tint="-0.34995574816125979"/>
      </top>
      <bottom/>
      <diagonal/>
    </border>
    <border>
      <left style="medium">
        <color rgb="FFA89497"/>
      </left>
      <right/>
      <top style="medium">
        <color rgb="FFA89497"/>
      </top>
      <bottom style="medium">
        <color rgb="FFA89497"/>
      </bottom>
      <diagonal/>
    </border>
    <border>
      <left style="medium">
        <color rgb="FFA89497"/>
      </left>
      <right/>
      <top style="thin">
        <color theme="0" tint="-0.24994659260841701"/>
      </top>
      <bottom style="medium">
        <color rgb="FFA89497"/>
      </bottom>
      <diagonal/>
    </border>
    <border>
      <left/>
      <right/>
      <top style="thin">
        <color theme="0" tint="-0.24994659260841701"/>
      </top>
      <bottom style="medium">
        <color rgb="FFA89497"/>
      </bottom>
      <diagonal/>
    </border>
    <border>
      <left/>
      <right style="medium">
        <color rgb="FFA89497"/>
      </right>
      <top style="thin">
        <color theme="0" tint="-0.24994659260841701"/>
      </top>
      <bottom style="medium">
        <color rgb="FFA89497"/>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style="thin">
        <color auto="1"/>
      </bottom>
      <diagonal/>
    </border>
    <border>
      <left style="medium">
        <color rgb="FFA89497"/>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rgb="FFA89497"/>
      </left>
      <right/>
      <top style="medium">
        <color rgb="FFA89497"/>
      </top>
      <bottom style="medium">
        <color auto="1"/>
      </bottom>
      <diagonal/>
    </border>
    <border>
      <left/>
      <right/>
      <top style="medium">
        <color rgb="FFA89497"/>
      </top>
      <bottom style="medium">
        <color auto="1"/>
      </bottom>
      <diagonal/>
    </border>
    <border>
      <left/>
      <right style="medium">
        <color rgb="FFA89497"/>
      </right>
      <top style="medium">
        <color auto="1"/>
      </top>
      <bottom style="medium">
        <color auto="1"/>
      </bottom>
      <diagonal/>
    </border>
    <border>
      <left style="thin">
        <color theme="1" tint="0.34998626667073579"/>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medium">
        <color rgb="FFA89497"/>
      </left>
      <right style="thin">
        <color theme="1" tint="0.34998626667073579"/>
      </right>
      <top style="medium">
        <color rgb="FFA89497"/>
      </top>
      <bottom style="medium">
        <color rgb="FFA89497"/>
      </bottom>
      <diagonal/>
    </border>
    <border>
      <left style="thin">
        <color theme="4"/>
      </left>
      <right/>
      <top/>
      <bottom/>
      <diagonal/>
    </border>
    <border>
      <left/>
      <right style="thin">
        <color theme="1" tint="0.34998626667073579"/>
      </right>
      <top style="medium">
        <color rgb="FFA89497"/>
      </top>
      <bottom/>
      <diagonal/>
    </border>
    <border>
      <left style="thin">
        <color theme="1" tint="0.34998626667073579"/>
      </left>
      <right style="thin">
        <color theme="1" tint="0.49995422223578601"/>
      </right>
      <top style="medium">
        <color rgb="FFA89497"/>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bottom style="thin">
        <color rgb="FF000000"/>
      </bottom>
      <diagonal/>
    </border>
    <border>
      <left style="medium">
        <color rgb="FFA89497"/>
      </left>
      <right style="thin">
        <color theme="1" tint="0.49995422223578601"/>
      </right>
      <top style="medium">
        <color rgb="FFA89497"/>
      </top>
      <bottom/>
      <diagonal/>
    </border>
    <border>
      <left/>
      <right/>
      <top style="thin">
        <color theme="0" tint="-0.24994659260841701"/>
      </top>
      <bottom/>
      <diagonal/>
    </border>
    <border>
      <left/>
      <right style="medium">
        <color rgb="FFA89497"/>
      </right>
      <top style="thin">
        <color theme="0" tint="-0.24994659260841701"/>
      </top>
      <bottom/>
      <diagonal/>
    </border>
    <border>
      <left style="medium">
        <color rgb="FFA89497"/>
      </left>
      <right style="medium">
        <color rgb="FFA89497"/>
      </right>
      <top style="thin">
        <color theme="0" tint="-0.24994659260841701"/>
      </top>
      <bottom/>
      <diagonal/>
    </border>
    <border>
      <left style="thin">
        <color rgb="FF000000"/>
      </left>
      <right/>
      <top style="thin">
        <color theme="0" tint="-0.24994659260841701"/>
      </top>
      <bottom/>
      <diagonal/>
    </border>
    <border>
      <left/>
      <right/>
      <top/>
      <bottom style="thin">
        <color rgb="FF000000"/>
      </bottom>
      <diagonal/>
    </border>
    <border>
      <left style="thin">
        <color theme="1" tint="0.49995422223578601"/>
      </left>
      <right/>
      <top style="medium">
        <color rgb="FFA89497"/>
      </top>
      <bottom style="thin">
        <color theme="1" tint="0.49995422223578601"/>
      </bottom>
      <diagonal/>
    </border>
    <border>
      <left style="thin">
        <color rgb="FF000000"/>
      </left>
      <right/>
      <top style="thin">
        <color rgb="FF000000"/>
      </top>
      <bottom/>
      <diagonal/>
    </border>
    <border>
      <left style="medium">
        <color rgb="FF000000"/>
      </left>
      <right style="medium">
        <color rgb="FF000000"/>
      </right>
      <top style="medium">
        <color rgb="FF000000"/>
      </top>
      <bottom style="thin">
        <color theme="1" tint="0.49995422223578601"/>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s>
  <cellStyleXfs count="13">
    <xf numFmtId="0" fontId="0" fillId="0" borderId="0"/>
    <xf numFmtId="43" fontId="69" fillId="0" borderId="0" applyFont="0" applyFill="0" applyBorder="0" applyAlignment="0" applyProtection="0"/>
    <xf numFmtId="168" fontId="69" fillId="0" borderId="0" applyFont="0" applyFill="0" applyBorder="0" applyAlignment="0" applyProtection="0"/>
    <xf numFmtId="0" fontId="2" fillId="0" borderId="0"/>
    <xf numFmtId="0" fontId="20" fillId="0" borderId="1" applyNumberFormat="0" applyFill="0" applyProtection="0">
      <alignment horizontal="left"/>
    </xf>
    <xf numFmtId="0" fontId="21" fillId="0" borderId="0">
      <alignment horizontal="right"/>
    </xf>
    <xf numFmtId="0" fontId="21" fillId="0" borderId="0" applyNumberFormat="0" applyFill="0" applyProtection="0">
      <alignment horizontal="right" indent="1"/>
    </xf>
    <xf numFmtId="0" fontId="21" fillId="0" borderId="0" applyNumberFormat="0" applyFont="0" applyFill="0" applyBorder="0" applyProtection="0">
      <alignment horizontal="left" indent="5"/>
    </xf>
    <xf numFmtId="168" fontId="21" fillId="0" borderId="0" applyFont="0" applyFill="0" applyBorder="0" applyAlignment="0" applyProtection="0"/>
    <xf numFmtId="10" fontId="21" fillId="0" borderId="0" applyFont="0" applyFill="0" applyBorder="0" applyAlignment="0" applyProtection="0"/>
    <xf numFmtId="1" fontId="21" fillId="0" borderId="0" applyFont="0" applyFill="0" applyBorder="0" applyProtection="0">
      <alignment horizontal="right"/>
    </xf>
    <xf numFmtId="14" fontId="21" fillId="0" borderId="0" applyFont="0" applyFill="0" applyBorder="0">
      <alignment horizontal="right"/>
    </xf>
    <xf numFmtId="0" fontId="21" fillId="0" borderId="0" applyNumberFormat="0" applyFont="0" applyFill="0" applyBorder="0" applyProtection="0">
      <alignment horizontal="center" wrapText="1"/>
    </xf>
  </cellStyleXfs>
  <cellXfs count="640">
    <xf numFmtId="0" fontId="0" fillId="0" borderId="0" xfId="0"/>
    <xf numFmtId="0" fontId="8" fillId="2" borderId="0" xfId="0" applyFont="1" applyFill="1" applyProtection="1">
      <protection locked="0"/>
    </xf>
    <xf numFmtId="169" fontId="3" fillId="2" borderId="0" xfId="1" applyNumberFormat="1" applyFont="1" applyFill="1" applyBorder="1" applyProtection="1"/>
    <xf numFmtId="0" fontId="1" fillId="0" borderId="0" xfId="0" applyFont="1"/>
    <xf numFmtId="0" fontId="5" fillId="0" borderId="0" xfId="5" applyFont="1">
      <alignment horizontal="right"/>
    </xf>
    <xf numFmtId="0" fontId="0" fillId="0" borderId="2" xfId="0" applyBorder="1"/>
    <xf numFmtId="0" fontId="16" fillId="2" borderId="2" xfId="0" applyFont="1" applyFill="1" applyBorder="1" applyAlignment="1" applyProtection="1">
      <alignment vertical="center"/>
      <protection locked="0"/>
    </xf>
    <xf numFmtId="0" fontId="6" fillId="2" borderId="2" xfId="0" applyFont="1" applyFill="1" applyBorder="1" applyAlignment="1" applyProtection="1">
      <alignment vertical="center"/>
      <protection locked="0"/>
    </xf>
    <xf numFmtId="0" fontId="6" fillId="2" borderId="2" xfId="0" applyFont="1" applyFill="1" applyBorder="1" applyAlignment="1" applyProtection="1">
      <alignment horizontal="left" vertical="center"/>
      <protection locked="0"/>
    </xf>
    <xf numFmtId="0" fontId="7" fillId="2" borderId="2" xfId="0" applyFont="1" applyFill="1" applyBorder="1" applyAlignment="1" applyProtection="1">
      <alignment horizontal="center"/>
      <protection locked="0"/>
    </xf>
    <xf numFmtId="0" fontId="8" fillId="2" borderId="2" xfId="0" applyFont="1" applyFill="1" applyBorder="1" applyProtection="1">
      <protection locked="0"/>
    </xf>
    <xf numFmtId="0" fontId="0" fillId="0" borderId="3" xfId="0" applyBorder="1"/>
    <xf numFmtId="0" fontId="8" fillId="2" borderId="0" xfId="0" applyFont="1" applyFill="1"/>
    <xf numFmtId="0" fontId="25" fillId="2" borderId="0" xfId="0" applyFont="1" applyFill="1" applyAlignment="1">
      <alignment horizontal="left" vertical="top"/>
    </xf>
    <xf numFmtId="0" fontId="0" fillId="2" borderId="0" xfId="0" applyFill="1" applyAlignment="1">
      <alignment vertical="top"/>
    </xf>
    <xf numFmtId="0" fontId="0" fillId="2" borderId="4" xfId="0" applyFill="1" applyBorder="1" applyAlignment="1">
      <alignment horizontal="left" vertical="top"/>
    </xf>
    <xf numFmtId="0" fontId="0" fillId="2" borderId="4" xfId="0" applyFill="1" applyBorder="1" applyAlignment="1">
      <alignment vertical="top"/>
    </xf>
    <xf numFmtId="0" fontId="0" fillId="0" borderId="0" xfId="0" applyAlignment="1">
      <alignment vertical="top"/>
    </xf>
    <xf numFmtId="0" fontId="0" fillId="0" borderId="0" xfId="0" applyAlignment="1">
      <alignment horizontal="left" vertical="top"/>
    </xf>
    <xf numFmtId="0" fontId="32" fillId="2" borderId="0" xfId="0" applyFont="1" applyFill="1" applyAlignment="1">
      <alignment horizontal="left" vertical="top" wrapText="1"/>
    </xf>
    <xf numFmtId="17" fontId="33" fillId="2" borderId="4" xfId="0" quotePrefix="1" applyNumberFormat="1" applyFont="1" applyFill="1" applyBorder="1" applyAlignment="1">
      <alignment horizontal="left" vertical="top"/>
    </xf>
    <xf numFmtId="0" fontId="34" fillId="2" borderId="4" xfId="0" applyFont="1" applyFill="1" applyBorder="1" applyAlignment="1">
      <alignment vertical="top"/>
    </xf>
    <xf numFmtId="0" fontId="35" fillId="2" borderId="4" xfId="0" applyFont="1" applyFill="1" applyBorder="1" applyAlignment="1">
      <alignment vertical="top"/>
    </xf>
    <xf numFmtId="0" fontId="0" fillId="2" borderId="0" xfId="0" applyFill="1" applyAlignment="1">
      <alignment horizontal="left" vertical="top"/>
    </xf>
    <xf numFmtId="0" fontId="0" fillId="2" borderId="0" xfId="0" applyFill="1" applyAlignment="1">
      <alignment horizontal="left" vertical="top" wrapText="1"/>
    </xf>
    <xf numFmtId="0" fontId="36" fillId="2" borderId="0" xfId="0" applyFont="1" applyFill="1" applyAlignment="1">
      <alignment vertical="top"/>
    </xf>
    <xf numFmtId="0" fontId="37" fillId="2" borderId="0" xfId="0" applyFont="1" applyFill="1" applyAlignment="1">
      <alignment horizontal="left" vertical="top"/>
    </xf>
    <xf numFmtId="0" fontId="38" fillId="2" borderId="0" xfId="0" applyFont="1" applyFill="1" applyAlignment="1">
      <alignment vertical="top"/>
    </xf>
    <xf numFmtId="0" fontId="0" fillId="2" borderId="0" xfId="0" applyFill="1" applyAlignment="1">
      <alignment vertical="top" wrapText="1"/>
    </xf>
    <xf numFmtId="0" fontId="36" fillId="2" borderId="0" xfId="0" applyFont="1" applyFill="1" applyAlignment="1">
      <alignment vertical="top" wrapText="1"/>
    </xf>
    <xf numFmtId="0" fontId="21" fillId="2" borderId="0" xfId="0" applyFont="1" applyFill="1" applyAlignment="1">
      <alignment vertical="top" wrapText="1"/>
    </xf>
    <xf numFmtId="167" fontId="42" fillId="0" borderId="5" xfId="2" applyNumberFormat="1" applyFont="1" applyFill="1" applyBorder="1" applyAlignment="1" applyProtection="1">
      <alignment horizontal="center" vertical="center"/>
      <protection locked="0"/>
    </xf>
    <xf numFmtId="0" fontId="5" fillId="0" borderId="4" xfId="5" applyFont="1" applyBorder="1">
      <alignment horizontal="right"/>
    </xf>
    <xf numFmtId="14" fontId="45" fillId="3" borderId="0" xfId="11" applyFont="1" applyFill="1" applyBorder="1">
      <alignment horizontal="right"/>
    </xf>
    <xf numFmtId="168" fontId="45" fillId="3" borderId="0" xfId="8" applyFont="1" applyFill="1" applyBorder="1" applyAlignment="1">
      <alignment horizontal="right"/>
    </xf>
    <xf numFmtId="168" fontId="45" fillId="0" borderId="6" xfId="8" applyFont="1" applyBorder="1" applyAlignment="1" applyProtection="1">
      <alignment horizontal="right"/>
      <protection locked="0"/>
    </xf>
    <xf numFmtId="1" fontId="45" fillId="0" borderId="6" xfId="10" applyFont="1" applyBorder="1" applyProtection="1">
      <alignment horizontal="right"/>
      <protection locked="0"/>
    </xf>
    <xf numFmtId="14" fontId="45" fillId="0" borderId="6" xfId="11" applyFont="1" applyBorder="1" applyProtection="1">
      <alignment horizontal="right"/>
      <protection locked="0"/>
    </xf>
    <xf numFmtId="0" fontId="26" fillId="4" borderId="11" xfId="12" applyFont="1" applyFill="1" applyBorder="1">
      <alignment horizontal="center" wrapText="1"/>
    </xf>
    <xf numFmtId="0" fontId="26" fillId="4" borderId="12" xfId="12" applyFont="1" applyFill="1" applyBorder="1">
      <alignment horizontal="center" wrapText="1"/>
    </xf>
    <xf numFmtId="0" fontId="26" fillId="4" borderId="13" xfId="12" applyFont="1" applyFill="1" applyBorder="1">
      <alignment horizontal="center" wrapText="1"/>
    </xf>
    <xf numFmtId="1" fontId="45" fillId="3" borderId="14" xfId="10" applyFont="1" applyFill="1" applyBorder="1">
      <alignment horizontal="right"/>
    </xf>
    <xf numFmtId="168" fontId="45" fillId="3" borderId="7" xfId="8" applyFont="1" applyFill="1" applyBorder="1" applyAlignment="1">
      <alignment horizontal="right"/>
    </xf>
    <xf numFmtId="1" fontId="45" fillId="3" borderId="15" xfId="10" applyFont="1" applyFill="1" applyBorder="1">
      <alignment horizontal="right"/>
    </xf>
    <xf numFmtId="14" fontId="45" fillId="3" borderId="16" xfId="11" applyFont="1" applyFill="1" applyBorder="1">
      <alignment horizontal="right"/>
    </xf>
    <xf numFmtId="168" fontId="45" fillId="3" borderId="16" xfId="8" applyFont="1" applyFill="1" applyBorder="1" applyAlignment="1">
      <alignment horizontal="right"/>
    </xf>
    <xf numFmtId="168" fontId="45" fillId="3" borderId="17" xfId="8" applyFont="1" applyFill="1" applyBorder="1" applyAlignment="1">
      <alignment horizontal="right"/>
    </xf>
    <xf numFmtId="167" fontId="10" fillId="2" borderId="0" xfId="2" applyNumberFormat="1" applyFont="1" applyFill="1" applyBorder="1" applyAlignment="1" applyProtection="1">
      <alignment horizontal="center" vertical="center"/>
    </xf>
    <xf numFmtId="0" fontId="23" fillId="2" borderId="0" xfId="0" applyFont="1" applyFill="1" applyAlignment="1">
      <alignment horizontal="left" vertical="top" wrapText="1"/>
    </xf>
    <xf numFmtId="0" fontId="10" fillId="2" borderId="0" xfId="0" applyFont="1" applyFill="1" applyAlignment="1">
      <alignment horizontal="right" vertical="top"/>
    </xf>
    <xf numFmtId="0" fontId="42" fillId="2" borderId="0" xfId="0" applyFont="1" applyFill="1" applyAlignment="1">
      <alignment vertical="center" wrapText="1"/>
    </xf>
    <xf numFmtId="0" fontId="26" fillId="0" borderId="0" xfId="5" applyFont="1">
      <alignment horizontal="right"/>
    </xf>
    <xf numFmtId="0" fontId="49" fillId="2" borderId="0" xfId="0" applyFont="1" applyFill="1" applyAlignment="1" applyProtection="1">
      <alignment horizontal="right" vertical="top"/>
      <protection locked="0"/>
    </xf>
    <xf numFmtId="0" fontId="40" fillId="0" borderId="0" xfId="0" applyFont="1" applyAlignment="1">
      <alignment horizontal="left" wrapText="1"/>
    </xf>
    <xf numFmtId="1" fontId="2" fillId="0" borderId="0" xfId="10" applyFont="1">
      <alignment horizontal="right"/>
    </xf>
    <xf numFmtId="14" fontId="2" fillId="0" borderId="0" xfId="11" applyFont="1">
      <alignment horizontal="right"/>
    </xf>
    <xf numFmtId="168" fontId="2" fillId="0" borderId="0" xfId="8" applyFont="1" applyAlignment="1">
      <alignment horizontal="right"/>
    </xf>
    <xf numFmtId="0" fontId="43" fillId="0" borderId="20" xfId="0" applyFont="1" applyBorder="1" applyAlignment="1" applyProtection="1">
      <alignment horizontal="center" vertical="center" wrapText="1"/>
      <protection locked="0"/>
    </xf>
    <xf numFmtId="0" fontId="28" fillId="2" borderId="0" xfId="0" applyFont="1" applyFill="1" applyAlignment="1" applyProtection="1">
      <alignment vertical="center"/>
      <protection locked="0"/>
    </xf>
    <xf numFmtId="0" fontId="17" fillId="2" borderId="0" xfId="0" applyFont="1" applyFill="1" applyAlignment="1">
      <alignment vertical="center" wrapText="1"/>
    </xf>
    <xf numFmtId="0" fontId="1" fillId="0" borderId="0" xfId="0" applyFont="1" applyAlignment="1">
      <alignment horizontal="left" vertical="top" wrapText="1"/>
    </xf>
    <xf numFmtId="0" fontId="42" fillId="0" borderId="21" xfId="0" applyFont="1" applyBorder="1" applyAlignment="1" applyProtection="1">
      <alignment horizontal="center" vertical="center" wrapText="1"/>
      <protection locked="0"/>
    </xf>
    <xf numFmtId="0" fontId="45" fillId="2" borderId="0" xfId="0" applyFont="1" applyFill="1" applyProtection="1">
      <protection locked="0"/>
    </xf>
    <xf numFmtId="0" fontId="45" fillId="2" borderId="22" xfId="0" applyFont="1" applyFill="1" applyBorder="1" applyAlignment="1" applyProtection="1">
      <alignment horizontal="center"/>
      <protection locked="0"/>
    </xf>
    <xf numFmtId="0" fontId="45" fillId="2" borderId="0" xfId="0" applyFont="1" applyFill="1" applyAlignment="1" applyProtection="1">
      <alignment horizontal="center"/>
      <protection locked="0"/>
    </xf>
    <xf numFmtId="0" fontId="53" fillId="2" borderId="0" xfId="0" applyFont="1" applyFill="1" applyProtection="1">
      <protection locked="0"/>
    </xf>
    <xf numFmtId="0" fontId="54" fillId="2" borderId="0" xfId="0" applyFont="1" applyFill="1" applyAlignment="1" applyProtection="1">
      <alignment vertical="center"/>
      <protection locked="0"/>
    </xf>
    <xf numFmtId="0" fontId="44" fillId="2" borderId="0" xfId="0" applyFont="1" applyFill="1" applyAlignment="1" applyProtection="1">
      <alignment vertical="center"/>
      <protection locked="0"/>
    </xf>
    <xf numFmtId="0" fontId="44" fillId="2" borderId="0" xfId="0" applyFont="1" applyFill="1" applyAlignment="1" applyProtection="1">
      <alignment horizontal="left" vertical="center"/>
      <protection locked="0"/>
    </xf>
    <xf numFmtId="0" fontId="53" fillId="2" borderId="0" xfId="0" applyFont="1" applyFill="1" applyAlignment="1" applyProtection="1">
      <alignment horizontal="center"/>
      <protection locked="0"/>
    </xf>
    <xf numFmtId="0" fontId="45" fillId="2" borderId="23" xfId="0" applyFont="1" applyFill="1" applyBorder="1" applyAlignment="1" applyProtection="1">
      <alignment vertical="center"/>
      <protection locked="0"/>
    </xf>
    <xf numFmtId="0" fontId="41" fillId="2" borderId="0" xfId="0" applyFont="1" applyFill="1" applyAlignment="1" applyProtection="1">
      <alignment horizontal="center"/>
      <protection locked="0"/>
    </xf>
    <xf numFmtId="0" fontId="43" fillId="0" borderId="0" xfId="0" applyFont="1"/>
    <xf numFmtId="0" fontId="43" fillId="2" borderId="0" xfId="0" applyFont="1" applyFill="1"/>
    <xf numFmtId="0" fontId="53" fillId="2" borderId="0" xfId="0" applyFont="1" applyFill="1"/>
    <xf numFmtId="169" fontId="45" fillId="2" borderId="0" xfId="1" applyNumberFormat="1" applyFont="1" applyFill="1" applyBorder="1" applyAlignment="1" applyProtection="1">
      <alignment horizontal="center" vertical="center"/>
      <protection locked="0"/>
    </xf>
    <xf numFmtId="0" fontId="55" fillId="2" borderId="0" xfId="0" applyFont="1" applyFill="1" applyAlignment="1" applyProtection="1">
      <alignment horizontal="centerContinuous" vertical="center"/>
      <protection locked="0"/>
    </xf>
    <xf numFmtId="0" fontId="43" fillId="3" borderId="23" xfId="0" applyFont="1" applyFill="1" applyBorder="1" applyAlignment="1">
      <alignment horizontal="center"/>
    </xf>
    <xf numFmtId="0" fontId="43" fillId="2" borderId="23" xfId="0" applyFont="1" applyFill="1" applyBorder="1" applyAlignment="1">
      <alignment horizontal="left" vertical="center"/>
    </xf>
    <xf numFmtId="0" fontId="41" fillId="2" borderId="22" xfId="0" applyFont="1" applyFill="1" applyBorder="1" applyAlignment="1" applyProtection="1">
      <alignment horizontal="left" vertical="center"/>
      <protection locked="0"/>
    </xf>
    <xf numFmtId="0" fontId="41" fillId="2" borderId="22" xfId="0" applyFont="1" applyFill="1" applyBorder="1" applyAlignment="1" applyProtection="1">
      <alignment horizontal="center"/>
      <protection locked="0"/>
    </xf>
    <xf numFmtId="0" fontId="45" fillId="2" borderId="22" xfId="0" applyFont="1" applyFill="1" applyBorder="1" applyProtection="1">
      <protection locked="0"/>
    </xf>
    <xf numFmtId="0" fontId="45" fillId="2" borderId="0" xfId="0" applyFont="1" applyFill="1" applyAlignment="1" applyProtection="1">
      <alignment horizontal="left"/>
      <protection locked="0"/>
    </xf>
    <xf numFmtId="0" fontId="45" fillId="2" borderId="24" xfId="0" applyFont="1" applyFill="1" applyBorder="1" applyAlignment="1" applyProtection="1">
      <alignment horizontal="left"/>
      <protection locked="0"/>
    </xf>
    <xf numFmtId="0" fontId="41" fillId="0" borderId="23" xfId="0" applyFont="1" applyBorder="1" applyAlignment="1">
      <alignment vertical="center"/>
    </xf>
    <xf numFmtId="0" fontId="41" fillId="2" borderId="23" xfId="0" applyFont="1" applyFill="1" applyBorder="1" applyAlignment="1">
      <alignment horizontal="center"/>
    </xf>
    <xf numFmtId="0" fontId="41" fillId="2" borderId="0" xfId="0" applyFont="1" applyFill="1" applyAlignment="1" applyProtection="1">
      <alignment horizontal="centerContinuous"/>
      <protection locked="0"/>
    </xf>
    <xf numFmtId="0" fontId="41" fillId="2" borderId="24" xfId="0" applyFont="1" applyFill="1" applyBorder="1"/>
    <xf numFmtId="0" fontId="41" fillId="2" borderId="25" xfId="0" applyFont="1" applyFill="1" applyBorder="1" applyAlignment="1">
      <alignment horizontal="center"/>
    </xf>
    <xf numFmtId="0" fontId="56" fillId="2" borderId="0" xfId="0" applyFont="1" applyFill="1" applyAlignment="1">
      <alignment horizontal="center"/>
    </xf>
    <xf numFmtId="0" fontId="45" fillId="2" borderId="26" xfId="0" applyFont="1" applyFill="1" applyBorder="1" applyAlignment="1" applyProtection="1">
      <alignment vertical="center"/>
      <protection locked="0"/>
    </xf>
    <xf numFmtId="0" fontId="11" fillId="5" borderId="23" xfId="0" applyFont="1" applyFill="1" applyBorder="1" applyAlignment="1">
      <alignment horizontal="center" vertical="center" wrapText="1"/>
    </xf>
    <xf numFmtId="0" fontId="11" fillId="5" borderId="23" xfId="0" applyFont="1" applyFill="1" applyBorder="1" applyAlignment="1">
      <alignment horizontal="center" vertical="center"/>
    </xf>
    <xf numFmtId="0" fontId="45" fillId="2" borderId="0" xfId="0" applyFont="1" applyFill="1" applyAlignment="1" applyProtection="1">
      <alignment vertical="center"/>
      <protection locked="0"/>
    </xf>
    <xf numFmtId="0" fontId="45" fillId="2" borderId="26" xfId="0" applyFont="1" applyFill="1" applyBorder="1" applyProtection="1">
      <protection locked="0"/>
    </xf>
    <xf numFmtId="0" fontId="42" fillId="6" borderId="23" xfId="0" applyFont="1" applyFill="1" applyBorder="1" applyAlignment="1" applyProtection="1">
      <alignment vertical="center"/>
      <protection locked="0"/>
    </xf>
    <xf numFmtId="0" fontId="42" fillId="2" borderId="23" xfId="0" applyFont="1" applyFill="1" applyBorder="1" applyAlignment="1" applyProtection="1">
      <alignment vertical="center"/>
      <protection locked="0"/>
    </xf>
    <xf numFmtId="167" fontId="42" fillId="2" borderId="23" xfId="0" applyNumberFormat="1" applyFont="1" applyFill="1" applyBorder="1" applyAlignment="1" applyProtection="1">
      <alignment horizontal="center" vertical="center"/>
      <protection locked="0"/>
    </xf>
    <xf numFmtId="171" fontId="42" fillId="2" borderId="23" xfId="0" applyNumberFormat="1" applyFont="1" applyFill="1" applyBorder="1" applyAlignment="1">
      <alignment horizontal="center" vertical="center"/>
    </xf>
    <xf numFmtId="167" fontId="42" fillId="3" borderId="23" xfId="2" applyNumberFormat="1" applyFont="1" applyFill="1" applyBorder="1" applyAlignment="1" applyProtection="1">
      <alignment horizontal="center" vertical="center"/>
    </xf>
    <xf numFmtId="0" fontId="45" fillId="0" borderId="0" xfId="0" applyFont="1" applyProtection="1">
      <protection locked="0"/>
    </xf>
    <xf numFmtId="0" fontId="41" fillId="2" borderId="26" xfId="0" applyFont="1" applyFill="1" applyBorder="1" applyProtection="1">
      <protection locked="0"/>
    </xf>
    <xf numFmtId="167" fontId="43" fillId="3" borderId="23" xfId="1" applyNumberFormat="1" applyFont="1" applyFill="1" applyBorder="1" applyAlignment="1" applyProtection="1">
      <alignment horizontal="center" vertical="center"/>
    </xf>
    <xf numFmtId="167" fontId="43" fillId="3" borderId="23" xfId="2" applyNumberFormat="1" applyFont="1" applyFill="1" applyBorder="1" applyAlignment="1" applyProtection="1">
      <alignment horizontal="center" vertical="center"/>
    </xf>
    <xf numFmtId="0" fontId="41" fillId="2" borderId="0" xfId="0" applyFont="1" applyFill="1" applyProtection="1">
      <protection locked="0"/>
    </xf>
    <xf numFmtId="0" fontId="41" fillId="0" borderId="0" xfId="0" applyFont="1" applyProtection="1">
      <protection locked="0"/>
    </xf>
    <xf numFmtId="3" fontId="45" fillId="2" borderId="0" xfId="0" applyNumberFormat="1" applyFont="1" applyFill="1" applyProtection="1">
      <protection locked="0"/>
    </xf>
    <xf numFmtId="169" fontId="41" fillId="2" borderId="0" xfId="1" applyNumberFormat="1" applyFont="1" applyFill="1" applyBorder="1" applyProtection="1">
      <protection locked="0"/>
    </xf>
    <xf numFmtId="0" fontId="45" fillId="2" borderId="0" xfId="0" applyFont="1" applyFill="1"/>
    <xf numFmtId="3" fontId="45" fillId="2" borderId="0" xfId="0" applyNumberFormat="1" applyFont="1" applyFill="1"/>
    <xf numFmtId="169" fontId="41" fillId="2" borderId="0" xfId="1" applyNumberFormat="1" applyFont="1" applyFill="1" applyBorder="1" applyProtection="1"/>
    <xf numFmtId="0" fontId="42" fillId="6" borderId="23" xfId="0" applyFont="1" applyFill="1" applyBorder="1" applyAlignment="1" applyProtection="1">
      <alignment horizontal="left" vertical="center" wrapText="1"/>
      <protection locked="0"/>
    </xf>
    <xf numFmtId="167" fontId="42" fillId="2" borderId="23" xfId="2" applyNumberFormat="1" applyFont="1" applyFill="1" applyBorder="1" applyAlignment="1" applyProtection="1">
      <alignment horizontal="center" vertical="center"/>
      <protection locked="0"/>
    </xf>
    <xf numFmtId="167" fontId="42" fillId="2" borderId="23" xfId="2" applyNumberFormat="1" applyFont="1" applyFill="1" applyBorder="1" applyAlignment="1" applyProtection="1">
      <alignment horizontal="center" vertical="center"/>
    </xf>
    <xf numFmtId="171" fontId="42" fillId="3" borderId="23" xfId="0" applyNumberFormat="1" applyFont="1" applyFill="1" applyBorder="1" applyAlignment="1">
      <alignment horizontal="center" vertical="center"/>
    </xf>
    <xf numFmtId="0" fontId="45" fillId="0" borderId="0" xfId="0" applyFont="1" applyAlignment="1" applyProtection="1">
      <alignment vertical="center"/>
      <protection locked="0"/>
    </xf>
    <xf numFmtId="167" fontId="42" fillId="2" borderId="0" xfId="0" applyNumberFormat="1" applyFont="1" applyFill="1" applyAlignment="1" applyProtection="1">
      <alignment horizontal="center" vertical="center"/>
      <protection locked="0"/>
    </xf>
    <xf numFmtId="167" fontId="42" fillId="2" borderId="0" xfId="1" applyNumberFormat="1" applyFont="1" applyFill="1" applyBorder="1" applyAlignment="1" applyProtection="1">
      <alignment horizontal="center" vertical="center"/>
      <protection locked="0"/>
    </xf>
    <xf numFmtId="0" fontId="11" fillId="5" borderId="23" xfId="0" applyFont="1" applyFill="1" applyBorder="1" applyAlignment="1">
      <alignment horizontal="right" vertical="center"/>
    </xf>
    <xf numFmtId="0" fontId="45" fillId="2" borderId="0" xfId="0" applyFont="1" applyFill="1" applyAlignment="1" applyProtection="1">
      <alignment horizontal="right" vertical="center"/>
      <protection locked="0"/>
    </xf>
    <xf numFmtId="167" fontId="43" fillId="2" borderId="0" xfId="2" applyNumberFormat="1" applyFont="1" applyFill="1" applyBorder="1" applyAlignment="1" applyProtection="1">
      <alignment horizontal="center" vertical="center"/>
      <protection locked="0"/>
    </xf>
    <xf numFmtId="0" fontId="11" fillId="5" borderId="23" xfId="0" applyFont="1" applyFill="1" applyBorder="1" applyAlignment="1">
      <alignment horizontal="right" vertical="center" wrapText="1"/>
    </xf>
    <xf numFmtId="167" fontId="43" fillId="2" borderId="23" xfId="2" applyNumberFormat="1" applyFont="1" applyFill="1" applyBorder="1" applyAlignment="1" applyProtection="1">
      <alignment horizontal="center" vertical="center"/>
      <protection locked="0"/>
    </xf>
    <xf numFmtId="0" fontId="41" fillId="2" borderId="0" xfId="0" applyFont="1" applyFill="1" applyAlignment="1" applyProtection="1">
      <alignment wrapText="1"/>
      <protection locked="0"/>
    </xf>
    <xf numFmtId="0" fontId="41" fillId="2" borderId="0" xfId="0" applyFont="1" applyFill="1" applyAlignment="1" applyProtection="1">
      <alignment horizontal="right" vertical="center" wrapText="1"/>
      <protection locked="0"/>
    </xf>
    <xf numFmtId="0" fontId="2" fillId="2" borderId="0" xfId="0" applyFont="1" applyFill="1"/>
    <xf numFmtId="0" fontId="5" fillId="2" borderId="4" xfId="0" applyFont="1" applyFill="1" applyBorder="1" applyAlignment="1">
      <alignment horizontal="center"/>
    </xf>
    <xf numFmtId="0" fontId="5" fillId="2" borderId="0" xfId="0" applyFont="1" applyFill="1" applyAlignment="1">
      <alignment horizontal="center"/>
    </xf>
    <xf numFmtId="0" fontId="28" fillId="2" borderId="0" xfId="0" applyFont="1" applyFill="1" applyAlignment="1">
      <alignment vertical="center"/>
    </xf>
    <xf numFmtId="0" fontId="16" fillId="2" borderId="0" xfId="0" applyFont="1" applyFill="1" applyAlignment="1">
      <alignment vertical="center"/>
    </xf>
    <xf numFmtId="0" fontId="6" fillId="2" borderId="0" xfId="0" applyFont="1" applyFill="1" applyAlignment="1">
      <alignment vertical="center"/>
    </xf>
    <xf numFmtId="0" fontId="6" fillId="2" borderId="0" xfId="0" applyFont="1" applyFill="1" applyAlignment="1">
      <alignment horizontal="left" vertical="center"/>
    </xf>
    <xf numFmtId="0" fontId="7" fillId="2" borderId="0" xfId="0" applyFont="1" applyFill="1" applyAlignment="1">
      <alignment horizontal="center"/>
    </xf>
    <xf numFmtId="0" fontId="10" fillId="2" borderId="0" xfId="0" applyFont="1" applyFill="1"/>
    <xf numFmtId="0" fontId="3" fillId="0" borderId="28" xfId="0" applyFont="1" applyBorder="1" applyAlignment="1">
      <alignment horizontal="left" vertical="center"/>
    </xf>
    <xf numFmtId="0" fontId="3" fillId="2" borderId="4" xfId="0" applyFont="1" applyFill="1" applyBorder="1" applyAlignment="1">
      <alignment horizontal="left" vertical="center"/>
    </xf>
    <xf numFmtId="0" fontId="3" fillId="2" borderId="4" xfId="0" applyFont="1" applyFill="1" applyBorder="1" applyAlignment="1">
      <alignment horizontal="center"/>
    </xf>
    <xf numFmtId="0" fontId="2" fillId="2" borderId="4" xfId="0" applyFont="1" applyFill="1" applyBorder="1"/>
    <xf numFmtId="0" fontId="5" fillId="2" borderId="0" xfId="0" applyFont="1" applyFill="1" applyAlignment="1">
      <alignment horizontal="left"/>
    </xf>
    <xf numFmtId="0" fontId="3" fillId="2" borderId="0" xfId="0" applyFont="1" applyFill="1" applyAlignment="1">
      <alignment horizontal="center"/>
    </xf>
    <xf numFmtId="0" fontId="29" fillId="2" borderId="0" xfId="0" applyFont="1" applyFill="1" applyAlignment="1">
      <alignment horizontal="right"/>
    </xf>
    <xf numFmtId="0" fontId="29" fillId="2" borderId="20" xfId="0" applyFont="1" applyFill="1" applyBorder="1" applyAlignment="1">
      <alignment horizontal="left"/>
    </xf>
    <xf numFmtId="0" fontId="29" fillId="2" borderId="29" xfId="0" applyFont="1" applyFill="1" applyBorder="1" applyAlignment="1">
      <alignment horizontal="left"/>
    </xf>
    <xf numFmtId="0" fontId="3" fillId="2" borderId="0" xfId="0" applyFont="1" applyFill="1"/>
    <xf numFmtId="0" fontId="9" fillId="2" borderId="0" xfId="0" applyFont="1" applyFill="1" applyAlignment="1">
      <alignment horizontal="center"/>
    </xf>
    <xf numFmtId="0" fontId="2" fillId="2" borderId="0" xfId="0" applyFont="1" applyFill="1" applyAlignment="1">
      <alignment vertical="center"/>
    </xf>
    <xf numFmtId="0" fontId="12" fillId="4" borderId="30" xfId="0" applyFont="1" applyFill="1" applyBorder="1" applyAlignment="1">
      <alignment horizontal="center" vertical="center"/>
    </xf>
    <xf numFmtId="0" fontId="11" fillId="4" borderId="31" xfId="0" applyFont="1" applyFill="1" applyBorder="1" applyAlignment="1">
      <alignment horizontal="center" vertical="center" wrapText="1"/>
    </xf>
    <xf numFmtId="0" fontId="11" fillId="4" borderId="32" xfId="0" applyFont="1" applyFill="1" applyBorder="1" applyAlignment="1">
      <alignment horizontal="center" vertical="center"/>
    </xf>
    <xf numFmtId="0" fontId="11" fillId="4" borderId="31" xfId="0" applyFont="1" applyFill="1" applyBorder="1" applyAlignment="1">
      <alignment horizontal="center" vertical="center"/>
    </xf>
    <xf numFmtId="0" fontId="11" fillId="4" borderId="33" xfId="0" applyFont="1" applyFill="1" applyBorder="1" applyAlignment="1">
      <alignment horizontal="center" vertical="center"/>
    </xf>
    <xf numFmtId="0" fontId="2" fillId="0" borderId="0" xfId="0" applyFont="1"/>
    <xf numFmtId="0" fontId="42" fillId="0" borderId="35" xfId="0" applyFont="1" applyBorder="1" applyAlignment="1" applyProtection="1">
      <alignment vertical="center"/>
      <protection locked="0"/>
    </xf>
    <xf numFmtId="0" fontId="4" fillId="2" borderId="0" xfId="0" applyFont="1" applyFill="1"/>
    <xf numFmtId="0" fontId="4" fillId="0" borderId="0" xfId="0" applyFont="1"/>
    <xf numFmtId="0" fontId="5" fillId="2" borderId="0" xfId="0" applyFont="1" applyFill="1"/>
    <xf numFmtId="3" fontId="5" fillId="2" borderId="0" xfId="0" applyNumberFormat="1" applyFont="1" applyFill="1"/>
    <xf numFmtId="0" fontId="11" fillId="4" borderId="36" xfId="0" applyFont="1" applyFill="1" applyBorder="1" applyAlignment="1">
      <alignment horizontal="center" vertical="center"/>
    </xf>
    <xf numFmtId="0" fontId="2" fillId="0" borderId="0" xfId="0" applyFont="1" applyAlignment="1">
      <alignment vertical="center"/>
    </xf>
    <xf numFmtId="167" fontId="1" fillId="2" borderId="0" xfId="0" applyNumberFormat="1" applyFont="1" applyFill="1" applyAlignment="1">
      <alignment horizontal="center" vertical="center"/>
    </xf>
    <xf numFmtId="0" fontId="11" fillId="4" borderId="44" xfId="0" applyFont="1" applyFill="1" applyBorder="1" applyAlignment="1">
      <alignment horizontal="right" vertical="center"/>
    </xf>
    <xf numFmtId="0" fontId="2" fillId="2" borderId="0" xfId="0" applyFont="1" applyFill="1" applyAlignment="1">
      <alignment horizontal="right" vertical="center"/>
    </xf>
    <xf numFmtId="0" fontId="11" fillId="4" borderId="44" xfId="0" applyFont="1" applyFill="1" applyBorder="1" applyAlignment="1">
      <alignment horizontal="right" vertical="center" wrapText="1"/>
    </xf>
    <xf numFmtId="0" fontId="4" fillId="2" borderId="0" xfId="0" applyFont="1" applyFill="1" applyAlignment="1">
      <alignment wrapText="1"/>
    </xf>
    <xf numFmtId="0" fontId="4" fillId="2" borderId="0" xfId="0" applyFont="1" applyFill="1" applyAlignment="1">
      <alignment horizontal="right" vertical="center" wrapText="1"/>
    </xf>
    <xf numFmtId="9" fontId="26" fillId="2" borderId="0" xfId="0" applyNumberFormat="1" applyFont="1" applyFill="1"/>
    <xf numFmtId="0" fontId="26" fillId="2" borderId="0" xfId="0" applyFont="1" applyFill="1"/>
    <xf numFmtId="0" fontId="49" fillId="2" borderId="46" xfId="0" applyFont="1" applyFill="1" applyBorder="1" applyAlignment="1" applyProtection="1">
      <alignment vertical="top"/>
      <protection locked="0"/>
    </xf>
    <xf numFmtId="0" fontId="8" fillId="2" borderId="46" xfId="0" applyFont="1" applyFill="1" applyBorder="1"/>
    <xf numFmtId="0" fontId="23" fillId="4" borderId="32" xfId="0" applyFont="1" applyFill="1" applyBorder="1" applyAlignment="1">
      <alignment horizontal="center" vertical="center" wrapText="1"/>
    </xf>
    <xf numFmtId="0" fontId="23" fillId="4" borderId="31" xfId="0" applyFont="1" applyFill="1" applyBorder="1" applyAlignment="1">
      <alignment horizontal="center" vertical="center" wrapText="1"/>
    </xf>
    <xf numFmtId="166" fontId="1" fillId="2" borderId="0" xfId="0" applyNumberFormat="1" applyFont="1" applyFill="1" applyAlignment="1">
      <alignment horizontal="center" vertical="center"/>
    </xf>
    <xf numFmtId="166" fontId="1" fillId="2" borderId="0" xfId="1" applyNumberFormat="1" applyFont="1" applyFill="1" applyBorder="1" applyAlignment="1" applyProtection="1">
      <alignment horizontal="center" vertical="center"/>
    </xf>
    <xf numFmtId="164" fontId="42" fillId="0" borderId="5" xfId="2" applyNumberFormat="1" applyFont="1" applyFill="1" applyBorder="1" applyAlignment="1" applyProtection="1">
      <alignment horizontal="center" vertical="center"/>
      <protection locked="0"/>
    </xf>
    <xf numFmtId="164" fontId="42" fillId="0" borderId="39" xfId="2" applyNumberFormat="1" applyFont="1" applyFill="1" applyBorder="1" applyAlignment="1" applyProtection="1">
      <alignment horizontal="center" vertical="center"/>
      <protection locked="0"/>
    </xf>
    <xf numFmtId="164" fontId="42" fillId="3" borderId="5" xfId="2" applyNumberFormat="1" applyFont="1" applyFill="1" applyBorder="1" applyAlignment="1" applyProtection="1">
      <alignment horizontal="center" vertical="center"/>
      <protection locked="0"/>
    </xf>
    <xf numFmtId="164" fontId="42" fillId="0" borderId="26" xfId="2" applyNumberFormat="1" applyFont="1" applyFill="1" applyBorder="1" applyAlignment="1" applyProtection="1">
      <alignment horizontal="center" vertical="center"/>
      <protection locked="0"/>
    </xf>
    <xf numFmtId="172" fontId="42" fillId="0" borderId="43" xfId="0" applyNumberFormat="1" applyFont="1" applyBorder="1" applyAlignment="1" applyProtection="1">
      <alignment horizontal="center" vertical="center"/>
      <protection locked="0"/>
    </xf>
    <xf numFmtId="172" fontId="42" fillId="0" borderId="50" xfId="0" applyNumberFormat="1" applyFont="1" applyBorder="1" applyAlignment="1" applyProtection="1">
      <alignment horizontal="center" vertical="center"/>
      <protection locked="0"/>
    </xf>
    <xf numFmtId="172" fontId="42" fillId="0" borderId="51" xfId="0" applyNumberFormat="1" applyFont="1" applyBorder="1" applyAlignment="1" applyProtection="1">
      <alignment horizontal="center" vertical="center"/>
      <protection locked="0"/>
    </xf>
    <xf numFmtId="0" fontId="42" fillId="0" borderId="43" xfId="0" applyFont="1" applyBorder="1" applyAlignment="1" applyProtection="1">
      <alignment vertical="center"/>
      <protection locked="0"/>
    </xf>
    <xf numFmtId="164" fontId="42" fillId="3" borderId="43" xfId="0" applyNumberFormat="1" applyFont="1" applyFill="1" applyBorder="1" applyAlignment="1" applyProtection="1">
      <alignment horizontal="center" vertical="center"/>
      <protection locked="0"/>
    </xf>
    <xf numFmtId="164" fontId="43" fillId="2" borderId="53" xfId="2" applyNumberFormat="1" applyFont="1" applyFill="1" applyBorder="1" applyAlignment="1" applyProtection="1">
      <alignment horizontal="center" vertical="center"/>
      <protection locked="0"/>
    </xf>
    <xf numFmtId="0" fontId="42" fillId="0" borderId="14" xfId="0" applyFont="1" applyBorder="1" applyAlignment="1" applyProtection="1">
      <alignment vertical="top" wrapText="1"/>
      <protection locked="0"/>
    </xf>
    <xf numFmtId="0" fontId="42" fillId="0" borderId="0" xfId="0" applyFont="1" applyAlignment="1" applyProtection="1">
      <alignment vertical="top" wrapText="1"/>
      <protection locked="0"/>
    </xf>
    <xf numFmtId="0" fontId="42" fillId="0" borderId="7" xfId="0" applyFont="1" applyBorder="1" applyAlignment="1" applyProtection="1">
      <alignment vertical="top" wrapText="1"/>
      <protection locked="0"/>
    </xf>
    <xf numFmtId="0" fontId="42" fillId="0" borderId="15" xfId="0" applyFont="1" applyBorder="1" applyAlignment="1" applyProtection="1">
      <alignment vertical="top" wrapText="1"/>
      <protection locked="0"/>
    </xf>
    <xf numFmtId="0" fontId="42" fillId="0" borderId="16" xfId="0" applyFont="1" applyBorder="1" applyAlignment="1" applyProtection="1">
      <alignment vertical="top" wrapText="1"/>
      <protection locked="0"/>
    </xf>
    <xf numFmtId="0" fontId="42" fillId="0" borderId="17" xfId="0" applyFont="1" applyBorder="1" applyAlignment="1" applyProtection="1">
      <alignment vertical="top" wrapText="1"/>
      <protection locked="0"/>
    </xf>
    <xf numFmtId="172" fontId="63" fillId="0" borderId="54" xfId="0" applyNumberFormat="1" applyFont="1" applyBorder="1" applyAlignment="1" applyProtection="1">
      <alignment horizontal="center" vertical="center"/>
      <protection locked="0"/>
    </xf>
    <xf numFmtId="164" fontId="63" fillId="0" borderId="60" xfId="0" applyNumberFormat="1" applyFont="1" applyBorder="1" applyAlignment="1" applyProtection="1">
      <alignment horizontal="center" vertical="center"/>
      <protection locked="0"/>
    </xf>
    <xf numFmtId="0" fontId="66" fillId="0" borderId="0" xfId="0" applyFont="1" applyAlignment="1">
      <alignment vertical="top"/>
    </xf>
    <xf numFmtId="0" fontId="66" fillId="0" borderId="0" xfId="0" applyFont="1" applyAlignment="1">
      <alignment horizontal="left" vertical="top"/>
    </xf>
    <xf numFmtId="0" fontId="67" fillId="8" borderId="66" xfId="0" applyFont="1" applyFill="1" applyBorder="1" applyAlignment="1">
      <alignment horizontal="center" vertical="center" wrapText="1"/>
    </xf>
    <xf numFmtId="0" fontId="67" fillId="8" borderId="67" xfId="0" applyFont="1" applyFill="1" applyBorder="1" applyAlignment="1">
      <alignment horizontal="center" vertical="center" wrapText="1"/>
    </xf>
    <xf numFmtId="0" fontId="67" fillId="8" borderId="68" xfId="0" applyFont="1" applyFill="1" applyBorder="1" applyAlignment="1">
      <alignment horizontal="center" vertical="center" wrapText="1"/>
    </xf>
    <xf numFmtId="0" fontId="68" fillId="8" borderId="69" xfId="0" applyFont="1" applyFill="1" applyBorder="1" applyAlignment="1">
      <alignment horizontal="center" vertical="center" wrapText="1"/>
    </xf>
    <xf numFmtId="0" fontId="68" fillId="8" borderId="70" xfId="0" applyFont="1" applyFill="1" applyBorder="1" applyAlignment="1">
      <alignment horizontal="center" vertical="center" wrapText="1"/>
    </xf>
    <xf numFmtId="0" fontId="68" fillId="8" borderId="71" xfId="0" applyFont="1" applyFill="1" applyBorder="1" applyAlignment="1">
      <alignment horizontal="center" vertical="center" wrapText="1"/>
    </xf>
    <xf numFmtId="0" fontId="68" fillId="8" borderId="72" xfId="0" applyFont="1" applyFill="1" applyBorder="1" applyAlignment="1">
      <alignment horizontal="center" vertical="center" wrapText="1"/>
    </xf>
    <xf numFmtId="0" fontId="68" fillId="8" borderId="73" xfId="0" applyFont="1" applyFill="1" applyBorder="1" applyAlignment="1">
      <alignment horizontal="center" vertical="center" wrapText="1"/>
    </xf>
    <xf numFmtId="0" fontId="68" fillId="8" borderId="74" xfId="0" applyFont="1" applyFill="1" applyBorder="1" applyAlignment="1">
      <alignment horizontal="center" vertical="center" wrapText="1"/>
    </xf>
    <xf numFmtId="0" fontId="42" fillId="9" borderId="34" xfId="0" applyFont="1" applyFill="1" applyBorder="1" applyAlignment="1">
      <alignment vertical="center"/>
    </xf>
    <xf numFmtId="167" fontId="63" fillId="11" borderId="54" xfId="0" applyNumberFormat="1" applyFont="1" applyFill="1" applyBorder="1" applyAlignment="1">
      <alignment horizontal="center" vertical="center"/>
    </xf>
    <xf numFmtId="167" fontId="42" fillId="11" borderId="43" xfId="0" applyNumberFormat="1" applyFont="1" applyFill="1" applyBorder="1" applyAlignment="1">
      <alignment horizontal="center" vertical="center"/>
    </xf>
    <xf numFmtId="164" fontId="42" fillId="11" borderId="47" xfId="0" applyNumberFormat="1" applyFont="1" applyFill="1" applyBorder="1" applyAlignment="1">
      <alignment horizontal="center" vertical="center"/>
    </xf>
    <xf numFmtId="164" fontId="42" fillId="11" borderId="5" xfId="2" applyNumberFormat="1" applyFont="1" applyFill="1" applyBorder="1" applyAlignment="1" applyProtection="1">
      <alignment horizontal="center" vertical="center"/>
    </xf>
    <xf numFmtId="165" fontId="43" fillId="11" borderId="27" xfId="2" applyNumberFormat="1" applyFont="1" applyFill="1" applyBorder="1" applyAlignment="1" applyProtection="1">
      <alignment horizontal="center" vertical="center"/>
    </xf>
    <xf numFmtId="164" fontId="43" fillId="11" borderId="27" xfId="2" applyNumberFormat="1" applyFont="1" applyFill="1" applyBorder="1" applyAlignment="1" applyProtection="1">
      <alignment horizontal="center" vertical="center"/>
    </xf>
    <xf numFmtId="0" fontId="45" fillId="0" borderId="39" xfId="0" applyFont="1" applyBorder="1" applyAlignment="1" applyProtection="1">
      <alignment vertical="center" wrapText="1"/>
      <protection locked="0"/>
    </xf>
    <xf numFmtId="0" fontId="45" fillId="0" borderId="37" xfId="0" applyFont="1" applyBorder="1" applyAlignment="1" applyProtection="1">
      <alignment vertical="center" wrapText="1"/>
      <protection locked="0"/>
    </xf>
    <xf numFmtId="0" fontId="45" fillId="0" borderId="5" xfId="0" applyFont="1" applyBorder="1" applyAlignment="1" applyProtection="1">
      <alignment vertical="center" wrapText="1"/>
      <protection locked="0"/>
    </xf>
    <xf numFmtId="0" fontId="45" fillId="0" borderId="26" xfId="0" applyFont="1" applyBorder="1" applyAlignment="1" applyProtection="1">
      <alignment vertical="center" wrapText="1"/>
      <protection locked="0"/>
    </xf>
    <xf numFmtId="0" fontId="45" fillId="0" borderId="41" xfId="0" applyFont="1" applyBorder="1" applyAlignment="1" applyProtection="1">
      <alignment vertical="center" wrapText="1"/>
      <protection locked="0"/>
    </xf>
    <xf numFmtId="0" fontId="45" fillId="0" borderId="42" xfId="0" applyFont="1" applyBorder="1" applyAlignment="1" applyProtection="1">
      <alignment vertical="center" wrapText="1"/>
      <protection locked="0"/>
    </xf>
    <xf numFmtId="0" fontId="45" fillId="0" borderId="43" xfId="0" applyFont="1" applyBorder="1" applyAlignment="1" applyProtection="1">
      <alignment vertical="center" wrapText="1"/>
      <protection locked="0"/>
    </xf>
    <xf numFmtId="0" fontId="70" fillId="0" borderId="46" xfId="0" applyFont="1" applyBorder="1" applyAlignment="1" applyProtection="1">
      <alignment vertical="top"/>
      <protection locked="0"/>
    </xf>
    <xf numFmtId="0" fontId="42" fillId="0" borderId="61" xfId="0" applyFont="1" applyBorder="1" applyAlignment="1" applyProtection="1">
      <alignment vertical="center" wrapText="1"/>
      <protection locked="0"/>
    </xf>
    <xf numFmtId="0" fontId="42" fillId="0" borderId="62" xfId="0" applyFont="1" applyBorder="1" applyAlignment="1" applyProtection="1">
      <alignment vertical="center" wrapText="1"/>
      <protection locked="0"/>
    </xf>
    <xf numFmtId="0" fontId="42" fillId="0" borderId="63" xfId="0" applyFont="1" applyBorder="1" applyAlignment="1" applyProtection="1">
      <alignment vertical="center" wrapText="1"/>
      <protection locked="0"/>
    </xf>
    <xf numFmtId="2" fontId="42" fillId="0" borderId="61" xfId="0" applyNumberFormat="1" applyFont="1" applyBorder="1" applyAlignment="1" applyProtection="1">
      <alignment horizontal="center" vertical="center" wrapText="1"/>
      <protection locked="0"/>
    </xf>
    <xf numFmtId="2" fontId="71" fillId="0" borderId="61" xfId="0" applyNumberFormat="1" applyFont="1" applyBorder="1" applyAlignment="1" applyProtection="1">
      <alignment horizontal="center" vertical="center" wrapText="1"/>
      <protection locked="0"/>
    </xf>
    <xf numFmtId="0" fontId="45" fillId="0" borderId="39" xfId="0" applyFont="1" applyFill="1" applyBorder="1" applyAlignment="1" applyProtection="1">
      <alignment vertical="center" wrapText="1"/>
      <protection locked="0"/>
    </xf>
    <xf numFmtId="164" fontId="63" fillId="0" borderId="60" xfId="0" applyNumberFormat="1" applyFont="1" applyFill="1" applyBorder="1" applyAlignment="1" applyProtection="1">
      <alignment horizontal="center" vertical="center"/>
      <protection locked="0"/>
    </xf>
    <xf numFmtId="0" fontId="45" fillId="0" borderId="39" xfId="0" applyFont="1" applyFill="1" applyBorder="1" applyAlignment="1" applyProtection="1">
      <alignment vertical="top" wrapText="1"/>
      <protection locked="0"/>
    </xf>
    <xf numFmtId="0" fontId="45" fillId="0" borderId="5" xfId="0" applyFont="1" applyFill="1" applyBorder="1" applyAlignment="1" applyProtection="1">
      <alignment vertical="center" wrapText="1"/>
      <protection locked="0"/>
    </xf>
    <xf numFmtId="10" fontId="45" fillId="11" borderId="7" xfId="9" applyFont="1" applyFill="1" applyBorder="1" applyAlignment="1">
      <alignment horizontal="right"/>
    </xf>
    <xf numFmtId="168" fontId="45" fillId="11" borderId="8" xfId="8" applyFont="1" applyFill="1" applyBorder="1" applyAlignment="1">
      <alignment horizontal="right"/>
    </xf>
    <xf numFmtId="1" fontId="45" fillId="11" borderId="9" xfId="10" applyFont="1" applyFill="1" applyBorder="1">
      <alignment horizontal="right"/>
    </xf>
    <xf numFmtId="168" fontId="45" fillId="11" borderId="9" xfId="8" applyFont="1" applyFill="1" applyBorder="1" applyAlignment="1">
      <alignment horizontal="right"/>
    </xf>
    <xf numFmtId="168" fontId="45" fillId="11" borderId="10" xfId="8" applyFont="1" applyFill="1" applyBorder="1" applyAlignment="1">
      <alignment horizontal="right"/>
    </xf>
    <xf numFmtId="0" fontId="3" fillId="11" borderId="28" xfId="0" applyFont="1" applyFill="1" applyBorder="1" applyAlignment="1">
      <alignment horizontal="left" vertical="center"/>
    </xf>
    <xf numFmtId="0" fontId="42" fillId="10" borderId="34" xfId="0" applyFont="1" applyFill="1" applyBorder="1" applyAlignment="1">
      <alignment vertical="center"/>
    </xf>
    <xf numFmtId="172" fontId="42" fillId="11" borderId="17" xfId="2" applyNumberFormat="1" applyFont="1" applyFill="1" applyBorder="1" applyAlignment="1" applyProtection="1">
      <alignment horizontal="center" vertical="center"/>
    </xf>
    <xf numFmtId="0" fontId="42" fillId="10" borderId="18" xfId="0" applyFont="1" applyFill="1" applyBorder="1" applyAlignment="1">
      <alignment vertical="center"/>
    </xf>
    <xf numFmtId="0" fontId="42" fillId="10" borderId="18" xfId="0" applyFont="1" applyFill="1" applyBorder="1" applyAlignment="1" applyProtection="1">
      <alignment vertical="center"/>
      <protection locked="0"/>
    </xf>
    <xf numFmtId="0" fontId="42" fillId="10" borderId="19" xfId="0" applyFont="1" applyFill="1" applyBorder="1" applyAlignment="1" applyProtection="1">
      <alignment vertical="center"/>
      <protection locked="0"/>
    </xf>
    <xf numFmtId="0" fontId="42" fillId="10" borderId="34" xfId="0" applyFont="1" applyFill="1" applyBorder="1" applyAlignment="1">
      <alignment horizontal="left" vertical="center" wrapText="1"/>
    </xf>
    <xf numFmtId="164" fontId="42" fillId="11" borderId="48" xfId="2" applyNumberFormat="1" applyFont="1" applyFill="1" applyBorder="1" applyAlignment="1" applyProtection="1">
      <alignment horizontal="center" vertical="center"/>
    </xf>
    <xf numFmtId="164" fontId="42" fillId="11" borderId="49" xfId="2" applyNumberFormat="1" applyFont="1" applyFill="1" applyBorder="1" applyAlignment="1" applyProtection="1">
      <alignment horizontal="center" vertical="center"/>
    </xf>
    <xf numFmtId="0" fontId="42" fillId="10" borderId="18" xfId="0" applyFont="1" applyFill="1" applyBorder="1" applyAlignment="1">
      <alignment horizontal="left" vertical="center" wrapText="1"/>
    </xf>
    <xf numFmtId="0" fontId="42" fillId="10" borderId="38" xfId="0" applyFont="1" applyFill="1" applyBorder="1" applyAlignment="1">
      <alignment horizontal="left" vertical="center" wrapText="1"/>
    </xf>
    <xf numFmtId="0" fontId="42" fillId="10" borderId="40" xfId="0" applyFont="1" applyFill="1" applyBorder="1" applyAlignment="1">
      <alignment horizontal="left" vertical="center" wrapText="1"/>
    </xf>
    <xf numFmtId="165" fontId="43" fillId="11" borderId="45" xfId="2" applyNumberFormat="1" applyFont="1" applyFill="1" applyBorder="1" applyAlignment="1" applyProtection="1">
      <alignment horizontal="center" vertical="center"/>
    </xf>
    <xf numFmtId="164" fontId="43" fillId="11" borderId="52" xfId="2" applyNumberFormat="1" applyFont="1" applyFill="1" applyBorder="1" applyAlignment="1" applyProtection="1">
      <alignment horizontal="center" vertical="center"/>
    </xf>
    <xf numFmtId="164" fontId="43" fillId="11" borderId="53" xfId="2" applyNumberFormat="1" applyFont="1" applyFill="1" applyBorder="1" applyAlignment="1" applyProtection="1">
      <alignment horizontal="center" vertical="center"/>
    </xf>
    <xf numFmtId="0" fontId="75" fillId="0" borderId="102" xfId="0" applyFont="1" applyBorder="1" applyAlignment="1">
      <alignment wrapText="1"/>
    </xf>
    <xf numFmtId="0" fontId="42" fillId="0" borderId="43" xfId="0" applyFont="1" applyBorder="1" applyAlignment="1" applyProtection="1">
      <alignment vertical="center" wrapText="1"/>
      <protection locked="0"/>
    </xf>
    <xf numFmtId="172" fontId="43" fillId="11" borderId="115" xfId="1" applyNumberFormat="1" applyFont="1" applyFill="1" applyBorder="1" applyAlignment="1" applyProtection="1">
      <alignment horizontal="center" vertical="center"/>
    </xf>
    <xf numFmtId="172" fontId="42" fillId="11" borderId="7" xfId="2" applyNumberFormat="1" applyFont="1" applyFill="1" applyBorder="1" applyAlignment="1" applyProtection="1">
      <alignment horizontal="center" vertical="center"/>
    </xf>
    <xf numFmtId="0" fontId="5" fillId="12" borderId="116" xfId="0" applyFont="1" applyFill="1" applyBorder="1"/>
    <xf numFmtId="9" fontId="5" fillId="12" borderId="116" xfId="0" applyNumberFormat="1" applyFont="1" applyFill="1" applyBorder="1"/>
    <xf numFmtId="172" fontId="43" fillId="12" borderId="116" xfId="1" applyNumberFormat="1" applyFont="1" applyFill="1" applyBorder="1" applyAlignment="1" applyProtection="1">
      <alignment horizontal="center" vertical="center"/>
    </xf>
    <xf numFmtId="0" fontId="5" fillId="12" borderId="117" xfId="0" applyFont="1" applyFill="1" applyBorder="1"/>
    <xf numFmtId="172" fontId="43" fillId="12" borderId="118" xfId="1" applyNumberFormat="1" applyFont="1" applyFill="1" applyBorder="1" applyAlignment="1" applyProtection="1">
      <alignment horizontal="center" vertical="center"/>
    </xf>
    <xf numFmtId="0" fontId="23" fillId="12" borderId="119" xfId="0" applyFont="1" applyFill="1" applyBorder="1" applyAlignment="1">
      <alignment horizontal="right" vertical="center"/>
    </xf>
    <xf numFmtId="0" fontId="1" fillId="12" borderId="116" xfId="0" applyFont="1" applyFill="1" applyBorder="1" applyAlignment="1">
      <alignment horizontal="left" vertical="center"/>
    </xf>
    <xf numFmtId="0" fontId="5" fillId="12" borderId="118" xfId="0" applyFont="1" applyFill="1" applyBorder="1"/>
    <xf numFmtId="9" fontId="5" fillId="12" borderId="119" xfId="0" applyNumberFormat="1" applyFont="1" applyFill="1" applyBorder="1"/>
    <xf numFmtId="0" fontId="5" fillId="12" borderId="120" xfId="0" applyFont="1" applyFill="1" applyBorder="1"/>
    <xf numFmtId="9" fontId="5" fillId="12" borderId="117" xfId="0" applyNumberFormat="1" applyFont="1" applyFill="1" applyBorder="1"/>
    <xf numFmtId="0" fontId="5" fillId="12" borderId="116" xfId="0" applyFont="1" applyFill="1" applyBorder="1" applyAlignment="1">
      <alignment wrapText="1"/>
    </xf>
    <xf numFmtId="0" fontId="5" fillId="12" borderId="116" xfId="0" applyNumberFormat="1" applyFont="1" applyFill="1" applyBorder="1"/>
    <xf numFmtId="10" fontId="5" fillId="12" borderId="116" xfId="0" applyNumberFormat="1" applyFont="1" applyFill="1" applyBorder="1"/>
    <xf numFmtId="172" fontId="43" fillId="12" borderId="121" xfId="1" applyNumberFormat="1" applyFont="1" applyFill="1" applyBorder="1" applyAlignment="1" applyProtection="1">
      <alignment horizontal="center" vertical="center"/>
    </xf>
    <xf numFmtId="0" fontId="38" fillId="2" borderId="0" xfId="0" applyFont="1" applyFill="1" applyAlignment="1">
      <alignment horizontal="left" vertical="top"/>
    </xf>
    <xf numFmtId="0" fontId="0" fillId="2" borderId="0" xfId="0" applyFill="1" applyAlignment="1" applyProtection="1">
      <alignment horizontal="center" vertical="top" wrapText="1"/>
      <protection locked="0"/>
    </xf>
    <xf numFmtId="0" fontId="40" fillId="0" borderId="0" xfId="0" applyFont="1" applyAlignment="1">
      <alignment horizontal="left" vertical="top" wrapText="1"/>
    </xf>
    <xf numFmtId="0" fontId="49" fillId="2" borderId="0" xfId="0" applyFont="1" applyFill="1" applyAlignment="1" applyProtection="1">
      <alignment horizontal="left" vertical="top"/>
      <protection locked="0"/>
    </xf>
    <xf numFmtId="0" fontId="42" fillId="0" borderId="61" xfId="0" applyFont="1" applyBorder="1" applyAlignment="1" applyProtection="1">
      <alignment horizontal="center" vertical="center" wrapText="1"/>
      <protection locked="0"/>
    </xf>
    <xf numFmtId="0" fontId="42" fillId="0" borderId="62" xfId="0" applyFont="1" applyBorder="1" applyAlignment="1" applyProtection="1">
      <alignment horizontal="center" vertical="center" wrapText="1"/>
      <protection locked="0"/>
    </xf>
    <xf numFmtId="0" fontId="42" fillId="0" borderId="63" xfId="0" applyFont="1" applyBorder="1" applyAlignment="1" applyProtection="1">
      <alignment horizontal="center" vertical="center" wrapText="1"/>
      <protection locked="0"/>
    </xf>
    <xf numFmtId="0" fontId="27" fillId="2" borderId="0" xfId="0" applyFont="1" applyFill="1" applyAlignment="1">
      <alignment horizontal="left" vertical="top" wrapText="1"/>
    </xf>
    <xf numFmtId="0" fontId="30" fillId="2" borderId="0" xfId="0" applyFont="1" applyFill="1" applyAlignment="1">
      <alignment horizontal="left" vertical="top" wrapText="1"/>
    </xf>
    <xf numFmtId="0" fontId="12" fillId="5" borderId="23" xfId="0" applyFont="1" applyFill="1" applyBorder="1" applyAlignment="1">
      <alignment horizontal="center" vertical="center"/>
    </xf>
    <xf numFmtId="172" fontId="42" fillId="3" borderId="116" xfId="2" applyNumberFormat="1" applyFont="1" applyFill="1" applyBorder="1" applyAlignment="1" applyProtection="1">
      <alignment horizontal="center" vertical="center"/>
    </xf>
    <xf numFmtId="172" fontId="42" fillId="3" borderId="122" xfId="2" applyNumberFormat="1" applyFont="1" applyFill="1" applyBorder="1" applyAlignment="1" applyProtection="1">
      <alignment horizontal="center" vertical="center"/>
    </xf>
    <xf numFmtId="0" fontId="5" fillId="3" borderId="117" xfId="0" applyFont="1" applyFill="1" applyBorder="1"/>
    <xf numFmtId="0" fontId="5" fillId="3" borderId="116" xfId="0" applyFont="1" applyFill="1" applyBorder="1"/>
    <xf numFmtId="9" fontId="5" fillId="3" borderId="116" xfId="0" applyNumberFormat="1" applyFont="1" applyFill="1" applyBorder="1"/>
    <xf numFmtId="0" fontId="42" fillId="10" borderId="116" xfId="0" applyFont="1" applyFill="1" applyBorder="1" applyAlignment="1">
      <alignment horizontal="left" vertical="center" wrapText="1"/>
    </xf>
    <xf numFmtId="0" fontId="12" fillId="4" borderId="123" xfId="0" applyFont="1" applyFill="1" applyBorder="1" applyAlignment="1">
      <alignment horizontal="center" vertical="center"/>
    </xf>
    <xf numFmtId="0" fontId="42" fillId="10" borderId="117" xfId="0" applyFont="1" applyFill="1" applyBorder="1" applyAlignment="1">
      <alignment horizontal="left" vertical="center" wrapText="1"/>
    </xf>
    <xf numFmtId="0" fontId="38" fillId="2" borderId="0" xfId="0" applyFont="1" applyFill="1" applyAlignment="1">
      <alignment horizontal="left" vertical="top" wrapText="1"/>
    </xf>
    <xf numFmtId="0" fontId="46" fillId="10" borderId="0" xfId="0" applyFont="1" applyFill="1" applyAlignment="1">
      <alignment horizontal="center" vertical="top"/>
    </xf>
    <xf numFmtId="0" fontId="21" fillId="2" borderId="0" xfId="0" applyFont="1" applyFill="1" applyAlignment="1">
      <alignment horizontal="left" vertical="top" wrapText="1"/>
    </xf>
    <xf numFmtId="0" fontId="27" fillId="10" borderId="0" xfId="0" applyFont="1" applyFill="1" applyAlignment="1">
      <alignment horizontal="center" vertical="top"/>
    </xf>
    <xf numFmtId="0" fontId="65" fillId="0" borderId="0" xfId="0" applyFont="1" applyAlignment="1"/>
    <xf numFmtId="0" fontId="68" fillId="8" borderId="79" xfId="0" applyFont="1" applyFill="1" applyBorder="1" applyAlignment="1">
      <alignment horizontal="center" vertical="center" wrapText="1"/>
    </xf>
    <xf numFmtId="0" fontId="68" fillId="8" borderId="80" xfId="0" applyFont="1" applyFill="1" applyBorder="1" applyAlignment="1">
      <alignment horizontal="center" vertical="center" wrapText="1"/>
    </xf>
    <xf numFmtId="0" fontId="59" fillId="2" borderId="0" xfId="0" applyFont="1" applyFill="1" applyAlignment="1">
      <alignment horizontal="left" vertical="top" wrapText="1"/>
    </xf>
    <xf numFmtId="0" fontId="58" fillId="2" borderId="76" xfId="0" applyFont="1" applyFill="1" applyBorder="1" applyAlignment="1">
      <alignment horizontal="left" vertical="top" wrapText="1"/>
    </xf>
    <xf numFmtId="0" fontId="33" fillId="2" borderId="77" xfId="0" applyFont="1" applyFill="1" applyBorder="1" applyAlignment="1">
      <alignment horizontal="left" vertical="top" wrapText="1"/>
    </xf>
    <xf numFmtId="0" fontId="33" fillId="2" borderId="78" xfId="0" applyFont="1" applyFill="1" applyBorder="1" applyAlignment="1">
      <alignment horizontal="left" vertical="top" wrapText="1"/>
    </xf>
    <xf numFmtId="0" fontId="38" fillId="2" borderId="0" xfId="0" applyFont="1" applyFill="1" applyAlignment="1">
      <alignment horizontal="left" vertical="top"/>
    </xf>
    <xf numFmtId="0" fontId="49" fillId="2" borderId="0" xfId="0" applyFont="1" applyFill="1" applyAlignment="1" applyProtection="1">
      <alignment horizontal="center" vertical="top"/>
      <protection locked="0"/>
    </xf>
    <xf numFmtId="0" fontId="0" fillId="2" borderId="0" xfId="0" applyFill="1" applyAlignment="1" applyProtection="1">
      <alignment horizontal="center" vertical="top" wrapText="1"/>
      <protection locked="0"/>
    </xf>
    <xf numFmtId="0" fontId="38" fillId="2" borderId="75" xfId="0" applyFont="1" applyFill="1" applyBorder="1" applyAlignment="1">
      <alignment horizontal="left" vertical="top" wrapText="1"/>
    </xf>
    <xf numFmtId="0" fontId="61" fillId="2" borderId="0" xfId="0" applyFont="1" applyFill="1" applyAlignment="1">
      <alignment horizontal="left" vertical="top" wrapText="1"/>
    </xf>
    <xf numFmtId="0" fontId="39" fillId="2" borderId="0" xfId="0" applyFont="1" applyFill="1" applyAlignment="1">
      <alignment horizontal="left" vertical="top" wrapText="1"/>
    </xf>
    <xf numFmtId="0" fontId="25" fillId="0" borderId="102" xfId="0" applyFont="1" applyBorder="1" applyAlignment="1">
      <alignment horizontal="left" vertical="center" wrapText="1"/>
    </xf>
    <xf numFmtId="0" fontId="0" fillId="0" borderId="102" xfId="0" applyBorder="1" applyAlignment="1">
      <alignment wrapText="1"/>
    </xf>
    <xf numFmtId="0" fontId="65" fillId="0" borderId="102" xfId="0" applyFont="1" applyBorder="1" applyAlignment="1">
      <alignment wrapText="1"/>
    </xf>
    <xf numFmtId="49" fontId="25" fillId="0" borderId="102" xfId="0" applyNumberFormat="1" applyFont="1" applyBorder="1" applyAlignment="1">
      <alignment horizontal="left" vertical="top" wrapText="1"/>
    </xf>
    <xf numFmtId="49" fontId="65" fillId="0" borderId="102" xfId="0" applyNumberFormat="1" applyFont="1" applyBorder="1" applyAlignment="1">
      <alignment wrapText="1"/>
    </xf>
    <xf numFmtId="0" fontId="30" fillId="11" borderId="102" xfId="0" applyFont="1" applyFill="1" applyBorder="1" applyAlignment="1">
      <alignment horizontal="left" vertical="center" wrapText="1"/>
    </xf>
    <xf numFmtId="0" fontId="65" fillId="0" borderId="102" xfId="0" applyFont="1" applyBorder="1" applyAlignment="1"/>
    <xf numFmtId="0" fontId="25" fillId="11" borderId="102" xfId="0" applyFont="1" applyFill="1" applyBorder="1" applyAlignment="1">
      <alignment horizontal="center"/>
    </xf>
    <xf numFmtId="0" fontId="0" fillId="0" borderId="102" xfId="0" applyBorder="1" applyAlignment="1"/>
    <xf numFmtId="49" fontId="65" fillId="0" borderId="102" xfId="0" applyNumberFormat="1" applyFont="1" applyBorder="1" applyAlignment="1"/>
    <xf numFmtId="0" fontId="24" fillId="2" borderId="97" xfId="0" applyFont="1" applyFill="1" applyBorder="1" applyAlignment="1">
      <alignment horizontal="left" vertical="center" wrapText="1"/>
    </xf>
    <xf numFmtId="0" fontId="24" fillId="2" borderId="98" xfId="0" applyFont="1" applyFill="1" applyBorder="1" applyAlignment="1">
      <alignment horizontal="left" vertical="center" wrapText="1"/>
    </xf>
    <xf numFmtId="0" fontId="24" fillId="2" borderId="99" xfId="0" applyFont="1" applyFill="1" applyBorder="1" applyAlignment="1">
      <alignment horizontal="left" vertical="center" wrapText="1"/>
    </xf>
    <xf numFmtId="0" fontId="24" fillId="2" borderId="100" xfId="0" applyFont="1" applyFill="1" applyBorder="1" applyAlignment="1">
      <alignment horizontal="left" vertical="center" wrapText="1"/>
    </xf>
    <xf numFmtId="0" fontId="24" fillId="2" borderId="0" xfId="0" applyFont="1" applyFill="1" applyAlignment="1">
      <alignment horizontal="left" vertical="center" wrapText="1"/>
    </xf>
    <xf numFmtId="0" fontId="24" fillId="2" borderId="101" xfId="0" applyFont="1" applyFill="1" applyBorder="1" applyAlignment="1">
      <alignment horizontal="left" vertical="center" wrapText="1"/>
    </xf>
    <xf numFmtId="0" fontId="25" fillId="2" borderId="100" xfId="0" applyFont="1" applyFill="1" applyBorder="1" applyAlignment="1">
      <alignment horizontal="left" vertical="top" wrapText="1"/>
    </xf>
    <xf numFmtId="0" fontId="25" fillId="2" borderId="0" xfId="0" applyFont="1" applyFill="1" applyAlignment="1">
      <alignment horizontal="left" vertical="top" wrapText="1"/>
    </xf>
    <xf numFmtId="0" fontId="25" fillId="2" borderId="101" xfId="0" applyFont="1" applyFill="1" applyBorder="1" applyAlignment="1">
      <alignment horizontal="left" vertical="top" wrapText="1"/>
    </xf>
    <xf numFmtId="0" fontId="40" fillId="0" borderId="11" xfId="0" applyFont="1" applyBorder="1" applyAlignment="1">
      <alignment horizontal="left" vertical="top" wrapText="1"/>
    </xf>
    <xf numFmtId="0" fontId="40" fillId="0" borderId="12" xfId="0" applyFont="1" applyBorder="1" applyAlignment="1">
      <alignment horizontal="left" vertical="top"/>
    </xf>
    <xf numFmtId="0" fontId="40" fillId="0" borderId="13" xfId="0" applyFont="1" applyBorder="1" applyAlignment="1">
      <alignment horizontal="left" vertical="top"/>
    </xf>
    <xf numFmtId="0" fontId="40" fillId="0" borderId="14" xfId="0" applyFont="1" applyBorder="1" applyAlignment="1">
      <alignment horizontal="left" vertical="top"/>
    </xf>
    <xf numFmtId="0" fontId="40" fillId="0" borderId="0" xfId="0" applyFont="1" applyAlignment="1">
      <alignment horizontal="left" vertical="top"/>
    </xf>
    <xf numFmtId="0" fontId="40" fillId="0" borderId="7" xfId="0" applyFont="1" applyBorder="1" applyAlignment="1">
      <alignment horizontal="left" vertical="top"/>
    </xf>
    <xf numFmtId="0" fontId="40" fillId="0" borderId="15" xfId="0" applyFont="1" applyBorder="1" applyAlignment="1">
      <alignment horizontal="left" vertical="top"/>
    </xf>
    <xf numFmtId="0" fontId="40" fillId="0" borderId="16" xfId="0" applyFont="1" applyBorder="1" applyAlignment="1">
      <alignment horizontal="left" vertical="top"/>
    </xf>
    <xf numFmtId="0" fontId="40" fillId="0" borderId="17" xfId="0" applyFont="1" applyBorder="1" applyAlignment="1">
      <alignment horizontal="left" vertical="top"/>
    </xf>
    <xf numFmtId="0" fontId="43" fillId="11" borderId="91" xfId="0" applyFont="1" applyFill="1" applyBorder="1" applyAlignment="1">
      <alignment horizontal="left" vertical="center" wrapText="1"/>
    </xf>
    <xf numFmtId="0" fontId="43" fillId="11" borderId="87" xfId="0" applyFont="1" applyFill="1" applyBorder="1" applyAlignment="1">
      <alignment horizontal="left" vertical="center" wrapText="1"/>
    </xf>
    <xf numFmtId="0" fontId="43" fillId="11" borderId="88" xfId="0" applyFont="1" applyFill="1" applyBorder="1" applyAlignment="1">
      <alignment horizontal="left" vertical="center" wrapText="1"/>
    </xf>
    <xf numFmtId="0" fontId="40" fillId="11" borderId="91" xfId="0" applyFont="1" applyFill="1" applyBorder="1" applyAlignment="1">
      <alignment horizontal="center"/>
    </xf>
    <xf numFmtId="0" fontId="40" fillId="11" borderId="87" xfId="0" applyFont="1" applyFill="1" applyBorder="1" applyAlignment="1">
      <alignment horizontal="center"/>
    </xf>
    <xf numFmtId="0" fontId="40" fillId="11" borderId="88" xfId="0" applyFont="1" applyFill="1" applyBorder="1" applyAlignment="1">
      <alignment horizontal="center"/>
    </xf>
    <xf numFmtId="0" fontId="41" fillId="10" borderId="11" xfId="0" applyFont="1" applyFill="1" applyBorder="1" applyAlignment="1">
      <alignment horizontal="left" vertical="center" wrapText="1"/>
    </xf>
    <xf numFmtId="0" fontId="41" fillId="10" borderId="12" xfId="0" applyFont="1" applyFill="1" applyBorder="1" applyAlignment="1">
      <alignment horizontal="left" vertical="center" wrapText="1"/>
    </xf>
    <xf numFmtId="0" fontId="41" fillId="10" borderId="13" xfId="0" applyFont="1" applyFill="1" applyBorder="1" applyAlignment="1">
      <alignment horizontal="left" vertical="center" wrapText="1"/>
    </xf>
    <xf numFmtId="0" fontId="41" fillId="10" borderId="14" xfId="0" applyFont="1" applyFill="1" applyBorder="1" applyAlignment="1">
      <alignment horizontal="left" vertical="center" wrapText="1"/>
    </xf>
    <xf numFmtId="0" fontId="41" fillId="10" borderId="0" xfId="0" applyFont="1" applyFill="1" applyAlignment="1">
      <alignment horizontal="left" vertical="center" wrapText="1"/>
    </xf>
    <xf numFmtId="0" fontId="41" fillId="10" borderId="7" xfId="0" applyFont="1" applyFill="1" applyBorder="1" applyAlignment="1">
      <alignment horizontal="left" vertical="center" wrapText="1"/>
    </xf>
    <xf numFmtId="0" fontId="0" fillId="10" borderId="11" xfId="0" applyFill="1" applyBorder="1" applyAlignment="1">
      <alignment horizontal="center"/>
    </xf>
    <xf numFmtId="0" fontId="0" fillId="10" borderId="12" xfId="0" applyFill="1" applyBorder="1" applyAlignment="1">
      <alignment horizontal="center"/>
    </xf>
    <xf numFmtId="0" fontId="0" fillId="10" borderId="13" xfId="0" applyFill="1" applyBorder="1" applyAlignment="1">
      <alignment horizontal="center"/>
    </xf>
    <xf numFmtId="0" fontId="0" fillId="10" borderId="14" xfId="0" applyFill="1" applyBorder="1" applyAlignment="1">
      <alignment horizontal="center"/>
    </xf>
    <xf numFmtId="0" fontId="0" fillId="10" borderId="0" xfId="0" applyFill="1" applyAlignment="1">
      <alignment horizontal="center"/>
    </xf>
    <xf numFmtId="0" fontId="0" fillId="10" borderId="7" xfId="0" applyFill="1" applyBorder="1" applyAlignment="1">
      <alignment horizontal="center"/>
    </xf>
    <xf numFmtId="0" fontId="43" fillId="11" borderId="15" xfId="0" applyFont="1" applyFill="1" applyBorder="1" applyAlignment="1">
      <alignment horizontal="left" vertical="center" wrapText="1"/>
    </xf>
    <xf numFmtId="0" fontId="43" fillId="11" borderId="16" xfId="0" applyFont="1" applyFill="1" applyBorder="1" applyAlignment="1">
      <alignment horizontal="left" vertical="center" wrapText="1"/>
    </xf>
    <xf numFmtId="0" fontId="43" fillId="11" borderId="17" xfId="0" applyFont="1" applyFill="1" applyBorder="1" applyAlignment="1">
      <alignment horizontal="left" vertical="center" wrapText="1"/>
    </xf>
    <xf numFmtId="0" fontId="40" fillId="11" borderId="15" xfId="0" applyFont="1" applyFill="1" applyBorder="1" applyAlignment="1">
      <alignment horizontal="center"/>
    </xf>
    <xf numFmtId="0" fontId="40" fillId="11" borderId="16" xfId="0" applyFont="1" applyFill="1" applyBorder="1" applyAlignment="1">
      <alignment horizontal="center"/>
    </xf>
    <xf numFmtId="0" fontId="40" fillId="11" borderId="17" xfId="0" applyFont="1" applyFill="1" applyBorder="1" applyAlignment="1">
      <alignment horizontal="center"/>
    </xf>
    <xf numFmtId="0" fontId="43" fillId="0" borderId="61" xfId="0" applyFont="1" applyBorder="1" applyAlignment="1" applyProtection="1">
      <alignment horizontal="left" vertical="top" wrapText="1"/>
      <protection locked="0"/>
    </xf>
    <xf numFmtId="0" fontId="43" fillId="0" borderId="62" xfId="0" applyFont="1" applyBorder="1" applyAlignment="1" applyProtection="1">
      <alignment horizontal="left" vertical="top" wrapText="1"/>
      <protection locked="0"/>
    </xf>
    <xf numFmtId="0" fontId="42" fillId="0" borderId="61" xfId="0" applyFont="1" applyBorder="1" applyAlignment="1" applyProtection="1">
      <alignment horizontal="left" vertical="top" wrapText="1"/>
      <protection locked="0"/>
    </xf>
    <xf numFmtId="0" fontId="42" fillId="0" borderId="62" xfId="0" applyFont="1" applyBorder="1" applyAlignment="1" applyProtection="1">
      <alignment horizontal="left" vertical="top" wrapText="1"/>
      <protection locked="0"/>
    </xf>
    <xf numFmtId="0" fontId="42" fillId="0" borderId="63" xfId="0" applyFont="1" applyBorder="1" applyAlignment="1" applyProtection="1">
      <alignment horizontal="left" vertical="top" wrapText="1"/>
      <protection locked="0"/>
    </xf>
    <xf numFmtId="0" fontId="76" fillId="0" borderId="61" xfId="0" applyFont="1" applyBorder="1" applyAlignment="1" applyProtection="1">
      <alignment horizontal="left" vertical="top" wrapText="1"/>
      <protection locked="0"/>
    </xf>
    <xf numFmtId="0" fontId="25" fillId="2" borderId="95" xfId="0" applyFont="1" applyFill="1" applyBorder="1" applyAlignment="1">
      <alignment horizontal="left" vertical="top"/>
    </xf>
    <xf numFmtId="0" fontId="25" fillId="2" borderId="82" xfId="0" applyFont="1" applyFill="1" applyBorder="1" applyAlignment="1">
      <alignment horizontal="left" vertical="top"/>
    </xf>
    <xf numFmtId="0" fontId="25" fillId="2" borderId="96" xfId="0" applyFont="1" applyFill="1" applyBorder="1" applyAlignment="1">
      <alignment horizontal="left" vertical="top"/>
    </xf>
    <xf numFmtId="0" fontId="17" fillId="4" borderId="11" xfId="0" applyFont="1" applyFill="1" applyBorder="1" applyAlignment="1">
      <alignment horizontal="left" vertical="center" wrapText="1"/>
    </xf>
    <xf numFmtId="0" fontId="17" fillId="4" borderId="12" xfId="0" applyFont="1" applyFill="1" applyBorder="1" applyAlignment="1">
      <alignment horizontal="left" vertical="center" wrapText="1"/>
    </xf>
    <xf numFmtId="0" fontId="17" fillId="4" borderId="13" xfId="0" applyFont="1" applyFill="1" applyBorder="1" applyAlignment="1">
      <alignment horizontal="left" vertical="center" wrapText="1"/>
    </xf>
    <xf numFmtId="0" fontId="17" fillId="4" borderId="14" xfId="0" applyFont="1" applyFill="1" applyBorder="1" applyAlignment="1">
      <alignment horizontal="left" vertical="center" wrapText="1"/>
    </xf>
    <xf numFmtId="0" fontId="17" fillId="4" borderId="0" xfId="0" applyFont="1" applyFill="1" applyAlignment="1">
      <alignment horizontal="left" vertical="center" wrapText="1"/>
    </xf>
    <xf numFmtId="0" fontId="17" fillId="4" borderId="7" xfId="0" applyFont="1" applyFill="1" applyBorder="1" applyAlignment="1">
      <alignment horizontal="left" vertical="center" wrapText="1"/>
    </xf>
    <xf numFmtId="0" fontId="17" fillId="4" borderId="15" xfId="0" applyFont="1" applyFill="1" applyBorder="1" applyAlignment="1">
      <alignment horizontal="left" vertical="center" wrapText="1"/>
    </xf>
    <xf numFmtId="0" fontId="17" fillId="4" borderId="16" xfId="0" applyFont="1" applyFill="1" applyBorder="1" applyAlignment="1">
      <alignment horizontal="left" vertical="center" wrapText="1"/>
    </xf>
    <xf numFmtId="0" fontId="17" fillId="4" borderId="17" xfId="0" applyFont="1" applyFill="1" applyBorder="1" applyAlignment="1">
      <alignment horizontal="left" vertical="center" wrapText="1"/>
    </xf>
    <xf numFmtId="0" fontId="17" fillId="4" borderId="11" xfId="0" applyFont="1" applyFill="1" applyBorder="1" applyAlignment="1">
      <alignment horizontal="center" vertical="center" wrapText="1"/>
    </xf>
    <xf numFmtId="0" fontId="17" fillId="4" borderId="12" xfId="0" applyFont="1" applyFill="1" applyBorder="1" applyAlignment="1">
      <alignment horizontal="center" vertical="center" wrapText="1"/>
    </xf>
    <xf numFmtId="0" fontId="17" fillId="4" borderId="13" xfId="0" applyFont="1" applyFill="1" applyBorder="1" applyAlignment="1">
      <alignment horizontal="center" vertical="center" wrapText="1"/>
    </xf>
    <xf numFmtId="0" fontId="17" fillId="4" borderId="14" xfId="0" applyFont="1" applyFill="1" applyBorder="1" applyAlignment="1">
      <alignment horizontal="center" vertical="center" wrapText="1"/>
    </xf>
    <xf numFmtId="0" fontId="17" fillId="4" borderId="0" xfId="0" applyFont="1" applyFill="1" applyAlignment="1">
      <alignment horizontal="center" vertical="center" wrapText="1"/>
    </xf>
    <xf numFmtId="0" fontId="17" fillId="4" borderId="7" xfId="0" applyFont="1" applyFill="1" applyBorder="1" applyAlignment="1">
      <alignment horizontal="center" vertical="center" wrapText="1"/>
    </xf>
    <xf numFmtId="0" fontId="17" fillId="4" borderId="15" xfId="0" applyFont="1" applyFill="1" applyBorder="1" applyAlignment="1">
      <alignment horizontal="center" vertical="center" wrapText="1"/>
    </xf>
    <xf numFmtId="0" fontId="17" fillId="4" borderId="16" xfId="0" applyFont="1" applyFill="1" applyBorder="1" applyAlignment="1">
      <alignment horizontal="center" vertical="center" wrapText="1"/>
    </xf>
    <xf numFmtId="0" fontId="17" fillId="4" borderId="17" xfId="0" applyFont="1" applyFill="1" applyBorder="1" applyAlignment="1">
      <alignment horizontal="center" vertical="center" wrapText="1"/>
    </xf>
    <xf numFmtId="0" fontId="43" fillId="11" borderId="11" xfId="0" applyFont="1" applyFill="1" applyBorder="1" applyAlignment="1">
      <alignment horizontal="left" vertical="center" wrapText="1"/>
    </xf>
    <xf numFmtId="0" fontId="43" fillId="11" borderId="12" xfId="0" applyFont="1" applyFill="1" applyBorder="1" applyAlignment="1">
      <alignment horizontal="left" vertical="center" wrapText="1"/>
    </xf>
    <xf numFmtId="0" fontId="43" fillId="11" borderId="13" xfId="0" applyFont="1" applyFill="1" applyBorder="1" applyAlignment="1">
      <alignment horizontal="left" vertical="center" wrapText="1"/>
    </xf>
    <xf numFmtId="0" fontId="40" fillId="11" borderId="11" xfId="0" applyFont="1" applyFill="1" applyBorder="1" applyAlignment="1">
      <alignment horizontal="center"/>
    </xf>
    <xf numFmtId="0" fontId="40" fillId="11" borderId="12" xfId="0" applyFont="1" applyFill="1" applyBorder="1" applyAlignment="1">
      <alignment horizontal="center"/>
    </xf>
    <xf numFmtId="0" fontId="40" fillId="11" borderId="13" xfId="0" applyFont="1" applyFill="1" applyBorder="1" applyAlignment="1">
      <alignment horizontal="center"/>
    </xf>
    <xf numFmtId="0" fontId="43" fillId="11" borderId="14" xfId="0" applyFont="1" applyFill="1" applyBorder="1" applyAlignment="1">
      <alignment horizontal="left" vertical="center" wrapText="1"/>
    </xf>
    <xf numFmtId="0" fontId="43" fillId="11" borderId="0" xfId="0" applyFont="1" applyFill="1" applyAlignment="1">
      <alignment horizontal="left" vertical="center" wrapText="1"/>
    </xf>
    <xf numFmtId="0" fontId="43" fillId="11" borderId="7" xfId="0" applyFont="1" applyFill="1" applyBorder="1" applyAlignment="1">
      <alignment horizontal="left" vertical="center" wrapText="1"/>
    </xf>
    <xf numFmtId="0" fontId="43" fillId="0" borderId="11" xfId="0" applyFont="1" applyBorder="1" applyAlignment="1" applyProtection="1">
      <alignment horizontal="center" vertical="center" wrapText="1"/>
      <protection locked="0"/>
    </xf>
    <xf numFmtId="0" fontId="43" fillId="0" borderId="12" xfId="0" applyFont="1" applyBorder="1" applyAlignment="1" applyProtection="1">
      <alignment horizontal="center" vertical="center" wrapText="1"/>
      <protection locked="0"/>
    </xf>
    <xf numFmtId="0" fontId="43" fillId="0" borderId="13" xfId="0" applyFont="1" applyBorder="1" applyAlignment="1" applyProtection="1">
      <alignment horizontal="center" vertical="center" wrapText="1"/>
      <protection locked="0"/>
    </xf>
    <xf numFmtId="0" fontId="73" fillId="0" borderId="11" xfId="0" applyFont="1" applyBorder="1" applyAlignment="1">
      <alignment horizontal="left" vertical="top" wrapText="1"/>
    </xf>
    <xf numFmtId="0" fontId="71" fillId="0" borderId="61" xfId="0" applyFont="1" applyBorder="1" applyAlignment="1" applyProtection="1">
      <alignment horizontal="left" vertical="top" wrapText="1"/>
      <protection locked="0"/>
    </xf>
    <xf numFmtId="0" fontId="71" fillId="0" borderId="62" xfId="0" applyFont="1" applyBorder="1" applyAlignment="1" applyProtection="1">
      <alignment horizontal="left" vertical="top" wrapText="1"/>
      <protection locked="0"/>
    </xf>
    <xf numFmtId="0" fontId="43" fillId="0" borderId="61" xfId="0" applyFont="1" applyBorder="1" applyAlignment="1" applyProtection="1">
      <alignment horizontal="left" vertical="center" wrapText="1"/>
      <protection locked="0"/>
    </xf>
    <xf numFmtId="0" fontId="43" fillId="0" borderId="62" xfId="0" applyFont="1" applyBorder="1" applyAlignment="1" applyProtection="1">
      <alignment horizontal="left" vertical="center" wrapText="1"/>
      <protection locked="0"/>
    </xf>
    <xf numFmtId="0" fontId="43" fillId="0" borderId="63" xfId="0" applyFont="1" applyBorder="1" applyAlignment="1" applyProtection="1">
      <alignment horizontal="left" vertical="center" wrapText="1"/>
      <protection locked="0"/>
    </xf>
    <xf numFmtId="0" fontId="42" fillId="0" borderId="61" xfId="0" applyFont="1" applyBorder="1" applyAlignment="1" applyProtection="1">
      <alignment horizontal="left" vertical="center" wrapText="1"/>
      <protection locked="0"/>
    </xf>
    <xf numFmtId="0" fontId="42" fillId="0" borderId="62" xfId="0" applyFont="1" applyBorder="1" applyAlignment="1" applyProtection="1">
      <alignment horizontal="left" vertical="center" wrapText="1"/>
      <protection locked="0"/>
    </xf>
    <xf numFmtId="0" fontId="42" fillId="0" borderId="63" xfId="0" applyFont="1" applyBorder="1" applyAlignment="1" applyProtection="1">
      <alignment horizontal="left" vertical="center" wrapText="1"/>
      <protection locked="0"/>
    </xf>
    <xf numFmtId="0" fontId="42" fillId="0" borderId="61" xfId="0" applyFont="1" applyBorder="1" applyAlignment="1" applyProtection="1">
      <alignment horizontal="center" vertical="center" wrapText="1"/>
      <protection locked="0"/>
    </xf>
    <xf numFmtId="0" fontId="42" fillId="0" borderId="62" xfId="0" applyFont="1" applyBorder="1" applyAlignment="1" applyProtection="1">
      <alignment horizontal="center" vertical="center" wrapText="1"/>
      <protection locked="0"/>
    </xf>
    <xf numFmtId="0" fontId="42" fillId="0" borderId="63" xfId="0" applyFont="1" applyBorder="1" applyAlignment="1" applyProtection="1">
      <alignment horizontal="center" vertical="center" wrapText="1"/>
      <protection locked="0"/>
    </xf>
    <xf numFmtId="0" fontId="74" fillId="0" borderId="61" xfId="0" applyFont="1" applyBorder="1" applyAlignment="1" applyProtection="1">
      <alignment horizontal="left" vertical="top" wrapText="1"/>
      <protection locked="0"/>
    </xf>
    <xf numFmtId="0" fontId="40" fillId="3" borderId="81" xfId="0" applyFont="1" applyFill="1" applyBorder="1" applyAlignment="1">
      <alignment horizontal="center" vertical="top" wrapText="1"/>
    </xf>
    <xf numFmtId="0" fontId="40" fillId="3" borderId="64" xfId="0" applyFont="1" applyFill="1" applyBorder="1" applyAlignment="1">
      <alignment horizontal="center" vertical="top" wrapText="1"/>
    </xf>
    <xf numFmtId="0" fontId="40" fillId="3" borderId="65" xfId="0" applyFont="1" applyFill="1" applyBorder="1" applyAlignment="1">
      <alignment horizontal="center" vertical="top" wrapText="1"/>
    </xf>
    <xf numFmtId="0" fontId="40" fillId="3" borderId="91" xfId="0" applyFont="1" applyFill="1" applyBorder="1" applyAlignment="1">
      <alignment horizontal="center" wrapText="1"/>
    </xf>
    <xf numFmtId="0" fontId="40" fillId="3" borderId="87" xfId="0" applyFont="1" applyFill="1" applyBorder="1" applyAlignment="1">
      <alignment horizontal="center" wrapText="1"/>
    </xf>
    <xf numFmtId="0" fontId="40" fillId="3" borderId="88" xfId="0" applyFont="1" applyFill="1" applyBorder="1" applyAlignment="1">
      <alignment horizontal="center" wrapText="1"/>
    </xf>
    <xf numFmtId="0" fontId="40" fillId="0" borderId="12" xfId="0" applyFont="1" applyBorder="1" applyAlignment="1">
      <alignment horizontal="left" vertical="top" wrapText="1"/>
    </xf>
    <xf numFmtId="0" fontId="40" fillId="0" borderId="13" xfId="0" applyFont="1" applyBorder="1" applyAlignment="1">
      <alignment horizontal="left" vertical="top" wrapText="1"/>
    </xf>
    <xf numFmtId="0" fontId="40" fillId="0" borderId="14" xfId="0" applyFont="1" applyBorder="1" applyAlignment="1">
      <alignment horizontal="left" vertical="top" wrapText="1"/>
    </xf>
    <xf numFmtId="0" fontId="40" fillId="0" borderId="0" xfId="0" applyFont="1" applyAlignment="1">
      <alignment horizontal="left" vertical="top" wrapText="1"/>
    </xf>
    <xf numFmtId="0" fontId="40" fillId="0" borderId="7" xfId="0" applyFont="1" applyBorder="1" applyAlignment="1">
      <alignment horizontal="left" vertical="top" wrapText="1"/>
    </xf>
    <xf numFmtId="0" fontId="40" fillId="0" borderId="15" xfId="0" applyFont="1" applyBorder="1" applyAlignment="1">
      <alignment horizontal="left" vertical="top" wrapText="1"/>
    </xf>
    <xf numFmtId="0" fontId="40" fillId="0" borderId="16" xfId="0" applyFont="1" applyBorder="1" applyAlignment="1">
      <alignment horizontal="left" vertical="top" wrapText="1"/>
    </xf>
    <xf numFmtId="0" fontId="40" fillId="0" borderId="17" xfId="0" applyFont="1" applyBorder="1" applyAlignment="1">
      <alignment horizontal="left" vertical="top" wrapText="1"/>
    </xf>
    <xf numFmtId="0" fontId="41" fillId="10" borderId="84" xfId="0" applyFont="1" applyFill="1" applyBorder="1" applyAlignment="1">
      <alignment horizontal="center" vertical="center" wrapText="1"/>
    </xf>
    <xf numFmtId="0" fontId="41" fillId="10" borderId="85" xfId="0" applyFont="1" applyFill="1" applyBorder="1" applyAlignment="1">
      <alignment horizontal="center" vertical="center" wrapText="1"/>
    </xf>
    <xf numFmtId="0" fontId="41" fillId="10" borderId="86" xfId="0" applyFont="1" applyFill="1" applyBorder="1" applyAlignment="1">
      <alignment horizontal="center" vertical="center" wrapText="1"/>
    </xf>
    <xf numFmtId="0" fontId="40" fillId="6" borderId="12" xfId="0" applyFont="1" applyFill="1" applyBorder="1" applyAlignment="1">
      <alignment horizontal="center" wrapText="1"/>
    </xf>
    <xf numFmtId="0" fontId="40" fillId="6" borderId="13" xfId="0" applyFont="1" applyFill="1" applyBorder="1" applyAlignment="1">
      <alignment horizontal="center" wrapText="1"/>
    </xf>
    <xf numFmtId="0" fontId="51" fillId="5" borderId="11" xfId="0" applyFont="1" applyFill="1" applyBorder="1" applyAlignment="1">
      <alignment horizontal="left" vertical="center" wrapText="1"/>
    </xf>
    <xf numFmtId="0" fontId="51" fillId="5" borderId="12" xfId="0" applyFont="1" applyFill="1" applyBorder="1" applyAlignment="1">
      <alignment horizontal="left" vertical="center" wrapText="1"/>
    </xf>
    <xf numFmtId="0" fontId="51" fillId="5" borderId="13" xfId="0" applyFont="1" applyFill="1" applyBorder="1" applyAlignment="1">
      <alignment horizontal="left" vertical="center" wrapText="1"/>
    </xf>
    <xf numFmtId="0" fontId="51" fillId="5" borderId="14" xfId="0" applyFont="1" applyFill="1" applyBorder="1" applyAlignment="1">
      <alignment horizontal="left" vertical="center" wrapText="1"/>
    </xf>
    <xf numFmtId="0" fontId="51" fillId="5" borderId="0" xfId="0" applyFont="1" applyFill="1" applyAlignment="1">
      <alignment horizontal="left" vertical="center" wrapText="1"/>
    </xf>
    <xf numFmtId="0" fontId="51" fillId="5" borderId="7" xfId="0" applyFont="1" applyFill="1" applyBorder="1" applyAlignment="1">
      <alignment horizontal="left" vertical="center" wrapText="1"/>
    </xf>
    <xf numFmtId="0" fontId="51" fillId="5" borderId="11" xfId="0" applyFont="1" applyFill="1" applyBorder="1" applyAlignment="1">
      <alignment horizontal="center" vertical="center" wrapText="1"/>
    </xf>
    <xf numFmtId="0" fontId="51" fillId="5" borderId="12" xfId="0" applyFont="1" applyFill="1" applyBorder="1" applyAlignment="1">
      <alignment horizontal="center" vertical="center" wrapText="1"/>
    </xf>
    <xf numFmtId="0" fontId="51" fillId="5" borderId="13" xfId="0" applyFont="1" applyFill="1" applyBorder="1" applyAlignment="1">
      <alignment horizontal="center" vertical="center" wrapText="1"/>
    </xf>
    <xf numFmtId="0" fontId="51" fillId="5" borderId="14" xfId="0" applyFont="1" applyFill="1" applyBorder="1" applyAlignment="1">
      <alignment horizontal="center" vertical="center" wrapText="1"/>
    </xf>
    <xf numFmtId="0" fontId="51" fillId="5" borderId="0" xfId="0" applyFont="1" applyFill="1" applyAlignment="1">
      <alignment horizontal="center" vertical="center" wrapText="1"/>
    </xf>
    <xf numFmtId="0" fontId="51" fillId="5" borderId="7" xfId="0" applyFont="1" applyFill="1" applyBorder="1" applyAlignment="1">
      <alignment horizontal="center" vertical="center" wrapText="1"/>
    </xf>
    <xf numFmtId="0" fontId="49" fillId="2" borderId="0" xfId="0" applyFont="1" applyFill="1" applyAlignment="1" applyProtection="1">
      <alignment horizontal="left" vertical="top"/>
      <protection locked="0"/>
    </xf>
    <xf numFmtId="0" fontId="49" fillId="0" borderId="82" xfId="0" applyFont="1" applyBorder="1" applyAlignment="1" applyProtection="1">
      <alignment horizontal="center" vertical="top"/>
      <protection locked="0"/>
    </xf>
    <xf numFmtId="0" fontId="0" fillId="2" borderId="82" xfId="0" applyFill="1" applyBorder="1" applyAlignment="1" applyProtection="1">
      <alignment horizontal="center" vertical="top" wrapText="1"/>
      <protection locked="0"/>
    </xf>
    <xf numFmtId="0" fontId="17" fillId="4" borderId="83" xfId="0" applyFont="1" applyFill="1" applyBorder="1" applyAlignment="1">
      <alignment horizontal="left" vertical="center" wrapText="1"/>
    </xf>
    <xf numFmtId="0" fontId="43" fillId="11" borderId="84" xfId="0" applyFont="1" applyFill="1" applyBorder="1" applyAlignment="1">
      <alignment horizontal="left" vertical="center" wrapText="1"/>
    </xf>
    <xf numFmtId="0" fontId="43" fillId="11" borderId="85" xfId="0" applyFont="1" applyFill="1" applyBorder="1" applyAlignment="1">
      <alignment horizontal="left" vertical="center" wrapText="1"/>
    </xf>
    <xf numFmtId="0" fontId="43" fillId="11" borderId="86" xfId="0" applyFont="1" applyFill="1" applyBorder="1" applyAlignment="1">
      <alignment horizontal="left" vertical="center" wrapText="1"/>
    </xf>
    <xf numFmtId="0" fontId="40" fillId="0" borderId="81" xfId="0" applyFont="1" applyBorder="1" applyAlignment="1">
      <alignment horizontal="left" vertical="top" wrapText="1"/>
    </xf>
    <xf numFmtId="0" fontId="40" fillId="0" borderId="64" xfId="0" applyFont="1" applyBorder="1" applyAlignment="1">
      <alignment horizontal="left" vertical="top" wrapText="1"/>
    </xf>
    <xf numFmtId="0" fontId="40" fillId="0" borderId="65" xfId="0" applyFont="1" applyBorder="1" applyAlignment="1">
      <alignment horizontal="left" vertical="top" wrapText="1"/>
    </xf>
    <xf numFmtId="0" fontId="40" fillId="0" borderId="55" xfId="0" applyFont="1" applyBorder="1" applyAlignment="1">
      <alignment horizontal="left" vertical="top" wrapText="1"/>
    </xf>
    <xf numFmtId="0" fontId="40" fillId="0" borderId="56" xfId="0" applyFont="1" applyBorder="1" applyAlignment="1">
      <alignment horizontal="left" vertical="top" wrapText="1"/>
    </xf>
    <xf numFmtId="0" fontId="40" fillId="0" borderId="57" xfId="0" applyFont="1" applyBorder="1" applyAlignment="1">
      <alignment horizontal="left" vertical="top" wrapText="1"/>
    </xf>
    <xf numFmtId="0" fontId="40" fillId="0" borderId="58" xfId="0" applyFont="1" applyBorder="1" applyAlignment="1">
      <alignment horizontal="left" vertical="top" wrapText="1"/>
    </xf>
    <xf numFmtId="0" fontId="40" fillId="0" borderId="59" xfId="0" applyFont="1" applyBorder="1" applyAlignment="1">
      <alignment horizontal="left" vertical="top" wrapText="1"/>
    </xf>
    <xf numFmtId="0" fontId="43" fillId="11" borderId="84" xfId="0" applyFont="1" applyFill="1" applyBorder="1" applyAlignment="1">
      <alignment vertical="center" wrapText="1"/>
    </xf>
    <xf numFmtId="0" fontId="43" fillId="11" borderId="85" xfId="0" applyFont="1" applyFill="1" applyBorder="1" applyAlignment="1">
      <alignment vertical="center" wrapText="1"/>
    </xf>
    <xf numFmtId="0" fontId="43" fillId="11" borderId="86" xfId="0" applyFont="1" applyFill="1" applyBorder="1" applyAlignment="1">
      <alignment vertical="center" wrapText="1"/>
    </xf>
    <xf numFmtId="0" fontId="40" fillId="3" borderId="87" xfId="0" applyFont="1" applyFill="1" applyBorder="1" applyAlignment="1">
      <alignment horizontal="center" vertical="top" wrapText="1"/>
    </xf>
    <xf numFmtId="0" fontId="40" fillId="3" borderId="88" xfId="0" applyFont="1" applyFill="1" applyBorder="1" applyAlignment="1">
      <alignment horizontal="center" vertical="top" wrapText="1"/>
    </xf>
    <xf numFmtId="0" fontId="40" fillId="0" borderId="12" xfId="0" applyFont="1" applyBorder="1" applyAlignment="1">
      <alignment horizontal="center" vertical="top" wrapText="1"/>
    </xf>
    <xf numFmtId="0" fontId="40" fillId="0" borderId="13" xfId="0" applyFont="1" applyBorder="1" applyAlignment="1">
      <alignment horizontal="center" vertical="top" wrapText="1"/>
    </xf>
    <xf numFmtId="0" fontId="40" fillId="0" borderId="0" xfId="0" applyFont="1" applyAlignment="1">
      <alignment horizontal="center" vertical="top" wrapText="1"/>
    </xf>
    <xf numFmtId="0" fontId="40" fillId="0" borderId="7" xfId="0" applyFont="1" applyBorder="1" applyAlignment="1">
      <alignment horizontal="center" vertical="top" wrapText="1"/>
    </xf>
    <xf numFmtId="0" fontId="40" fillId="0" borderId="16" xfId="0" applyFont="1" applyBorder="1" applyAlignment="1">
      <alignment horizontal="center" vertical="top" wrapText="1"/>
    </xf>
    <xf numFmtId="0" fontId="40" fillId="0" borderId="17" xfId="0" applyFont="1" applyBorder="1" applyAlignment="1">
      <alignment horizontal="center" vertical="top" wrapText="1"/>
    </xf>
    <xf numFmtId="0" fontId="40" fillId="0" borderId="12" xfId="0" applyFont="1" applyBorder="1" applyAlignment="1">
      <alignment horizontal="center" wrapText="1"/>
    </xf>
    <xf numFmtId="0" fontId="40" fillId="0" borderId="13" xfId="0" applyFont="1" applyBorder="1" applyAlignment="1">
      <alignment horizontal="center" wrapText="1"/>
    </xf>
    <xf numFmtId="0" fontId="40" fillId="0" borderId="0" xfId="0" applyFont="1" applyAlignment="1">
      <alignment horizontal="center" wrapText="1"/>
    </xf>
    <xf numFmtId="0" fontId="40" fillId="0" borderId="7" xfId="0" applyFont="1" applyBorder="1" applyAlignment="1">
      <alignment horizontal="center" wrapText="1"/>
    </xf>
    <xf numFmtId="0" fontId="40" fillId="0" borderId="16" xfId="0" applyFont="1" applyBorder="1" applyAlignment="1">
      <alignment horizontal="center" wrapText="1"/>
    </xf>
    <xf numFmtId="0" fontId="40" fillId="0" borderId="17" xfId="0" applyFont="1" applyBorder="1" applyAlignment="1">
      <alignment horizontal="center" wrapText="1"/>
    </xf>
    <xf numFmtId="0" fontId="43" fillId="3" borderId="84" xfId="0" applyFont="1" applyFill="1" applyBorder="1" applyAlignment="1">
      <alignment horizontal="left" vertical="center" wrapText="1"/>
    </xf>
    <xf numFmtId="0" fontId="43" fillId="3" borderId="85" xfId="0" applyFont="1" applyFill="1" applyBorder="1" applyAlignment="1">
      <alignment horizontal="left" vertical="center" wrapText="1"/>
    </xf>
    <xf numFmtId="0" fontId="43" fillId="3" borderId="86" xfId="0" applyFont="1" applyFill="1" applyBorder="1" applyAlignment="1">
      <alignment horizontal="left" vertical="center" wrapText="1"/>
    </xf>
    <xf numFmtId="0" fontId="51" fillId="5" borderId="15" xfId="0" applyFont="1" applyFill="1" applyBorder="1" applyAlignment="1">
      <alignment horizontal="center" vertical="center" wrapText="1"/>
    </xf>
    <xf numFmtId="0" fontId="51" fillId="5" borderId="16" xfId="0" applyFont="1" applyFill="1" applyBorder="1" applyAlignment="1">
      <alignment horizontal="center" vertical="center" wrapText="1"/>
    </xf>
    <xf numFmtId="0" fontId="51" fillId="5" borderId="17" xfId="0" applyFont="1" applyFill="1" applyBorder="1" applyAlignment="1">
      <alignment horizontal="center" vertical="center" wrapText="1"/>
    </xf>
    <xf numFmtId="0" fontId="40" fillId="0" borderId="64" xfId="0" applyFont="1" applyBorder="1" applyAlignment="1">
      <alignment horizontal="left" vertical="top"/>
    </xf>
    <xf numFmtId="0" fontId="40" fillId="0" borderId="65" xfId="0" applyFont="1" applyBorder="1" applyAlignment="1">
      <alignment horizontal="left" vertical="top"/>
    </xf>
    <xf numFmtId="0" fontId="40" fillId="0" borderId="56" xfId="0" applyFont="1" applyBorder="1" applyAlignment="1">
      <alignment horizontal="left" vertical="top"/>
    </xf>
    <xf numFmtId="0" fontId="40" fillId="0" borderId="58" xfId="0" applyFont="1" applyBorder="1" applyAlignment="1">
      <alignment horizontal="left" vertical="top"/>
    </xf>
    <xf numFmtId="0" fontId="40" fillId="0" borderId="59" xfId="0" applyFont="1" applyBorder="1" applyAlignment="1">
      <alignment horizontal="left" vertical="top"/>
    </xf>
    <xf numFmtId="0" fontId="40" fillId="0" borderId="55" xfId="0" applyFont="1" applyBorder="1" applyAlignment="1">
      <alignment horizontal="left" vertical="top"/>
    </xf>
    <xf numFmtId="0" fontId="52" fillId="0" borderId="81" xfId="0" applyFont="1" applyBorder="1" applyAlignment="1">
      <alignment horizontal="left" vertical="top" wrapText="1"/>
    </xf>
    <xf numFmtId="0" fontId="52" fillId="0" borderId="64" xfId="0" applyFont="1" applyBorder="1" applyAlignment="1">
      <alignment horizontal="left" vertical="top" wrapText="1"/>
    </xf>
    <xf numFmtId="0" fontId="52" fillId="0" borderId="65" xfId="0" applyFont="1" applyBorder="1" applyAlignment="1">
      <alignment horizontal="left" vertical="top" wrapText="1"/>
    </xf>
    <xf numFmtId="0" fontId="52" fillId="0" borderId="55" xfId="0" applyFont="1" applyBorder="1" applyAlignment="1">
      <alignment horizontal="left" vertical="top" wrapText="1"/>
    </xf>
    <xf numFmtId="0" fontId="52" fillId="0" borderId="0" xfId="0" applyFont="1" applyAlignment="1">
      <alignment horizontal="left" vertical="top" wrapText="1"/>
    </xf>
    <xf numFmtId="0" fontId="52" fillId="0" borderId="56" xfId="0" applyFont="1" applyBorder="1" applyAlignment="1">
      <alignment horizontal="left" vertical="top" wrapText="1"/>
    </xf>
    <xf numFmtId="0" fontId="52" fillId="0" borderId="57" xfId="0" applyFont="1" applyBorder="1" applyAlignment="1">
      <alignment horizontal="left" vertical="top" wrapText="1"/>
    </xf>
    <xf numFmtId="0" fontId="52" fillId="0" borderId="58" xfId="0" applyFont="1" applyBorder="1" applyAlignment="1">
      <alignment horizontal="left" vertical="top" wrapText="1"/>
    </xf>
    <xf numFmtId="0" fontId="52" fillId="0" borderId="59" xfId="0" applyFont="1" applyBorder="1" applyAlignment="1">
      <alignment horizontal="left" vertical="top" wrapText="1"/>
    </xf>
    <xf numFmtId="0" fontId="64" fillId="0" borderId="0" xfId="0" applyFont="1" applyAlignment="1">
      <alignment horizontal="left" vertical="top" wrapText="1"/>
    </xf>
    <xf numFmtId="0" fontId="64" fillId="0" borderId="7" xfId="0" applyFont="1" applyBorder="1" applyAlignment="1">
      <alignment horizontal="left" vertical="top" wrapText="1"/>
    </xf>
    <xf numFmtId="0" fontId="62" fillId="0" borderId="12" xfId="0" applyFont="1" applyBorder="1" applyAlignment="1">
      <alignment horizontal="left" vertical="top" wrapText="1"/>
    </xf>
    <xf numFmtId="0" fontId="62" fillId="0" borderId="12" xfId="0" applyFont="1" applyBorder="1" applyAlignment="1">
      <alignment horizontal="left" vertical="top"/>
    </xf>
    <xf numFmtId="0" fontId="62" fillId="0" borderId="13" xfId="0" applyFont="1" applyBorder="1" applyAlignment="1">
      <alignment horizontal="left" vertical="top"/>
    </xf>
    <xf numFmtId="0" fontId="62" fillId="0" borderId="0" xfId="0" applyFont="1" applyAlignment="1">
      <alignment horizontal="left" vertical="top"/>
    </xf>
    <xf numFmtId="0" fontId="62" fillId="0" borderId="7" xfId="0" applyFont="1" applyBorder="1" applyAlignment="1">
      <alignment horizontal="left" vertical="top"/>
    </xf>
    <xf numFmtId="0" fontId="62" fillId="0" borderId="16" xfId="0" applyFont="1" applyBorder="1" applyAlignment="1">
      <alignment horizontal="left" vertical="top"/>
    </xf>
    <xf numFmtId="0" fontId="62" fillId="0" borderId="17" xfId="0" applyFont="1" applyBorder="1" applyAlignment="1">
      <alignment horizontal="left" vertical="top"/>
    </xf>
    <xf numFmtId="0" fontId="62" fillId="0" borderId="0" xfId="0" applyFont="1" applyAlignment="1">
      <alignment horizontal="left" vertical="top" wrapText="1"/>
    </xf>
    <xf numFmtId="0" fontId="62" fillId="0" borderId="7" xfId="0" applyFont="1" applyBorder="1" applyAlignment="1">
      <alignment horizontal="left" vertical="top" wrapText="1"/>
    </xf>
    <xf numFmtId="0" fontId="62" fillId="0" borderId="64" xfId="0" applyFont="1" applyBorder="1" applyAlignment="1">
      <alignment horizontal="left" vertical="top" wrapText="1"/>
    </xf>
    <xf numFmtId="0" fontId="62" fillId="0" borderId="90" xfId="0" applyFont="1" applyBorder="1" applyAlignment="1">
      <alignment horizontal="left" vertical="top" wrapText="1"/>
    </xf>
    <xf numFmtId="0" fontId="62" fillId="0" borderId="58" xfId="0" applyFont="1" applyBorder="1" applyAlignment="1">
      <alignment horizontal="left" vertical="top" wrapText="1"/>
    </xf>
    <xf numFmtId="0" fontId="62" fillId="0" borderId="89" xfId="0" applyFont="1" applyBorder="1" applyAlignment="1">
      <alignment horizontal="left" vertical="top" wrapText="1"/>
    </xf>
    <xf numFmtId="0" fontId="62" fillId="0" borderId="65" xfId="0" applyFont="1" applyBorder="1" applyAlignment="1">
      <alignment horizontal="left" vertical="top" wrapText="1"/>
    </xf>
    <xf numFmtId="0" fontId="62" fillId="0" borderId="56" xfId="0" applyFont="1" applyBorder="1" applyAlignment="1">
      <alignment horizontal="left" vertical="top" wrapText="1"/>
    </xf>
    <xf numFmtId="0" fontId="62" fillId="0" borderId="59" xfId="0" applyFont="1" applyBorder="1" applyAlignment="1">
      <alignment horizontal="left" vertical="top" wrapText="1"/>
    </xf>
    <xf numFmtId="0" fontId="42" fillId="0" borderId="11" xfId="0" applyFont="1" applyBorder="1" applyAlignment="1" applyProtection="1">
      <alignment horizontal="left" vertical="top" wrapText="1"/>
      <protection locked="0"/>
    </xf>
    <xf numFmtId="0" fontId="42" fillId="0" borderId="12" xfId="0" applyFont="1" applyBorder="1" applyAlignment="1" applyProtection="1">
      <alignment horizontal="left" vertical="top" wrapText="1"/>
      <protection locked="0"/>
    </xf>
    <xf numFmtId="0" fontId="42" fillId="0" borderId="13" xfId="0" applyFont="1" applyBorder="1" applyAlignment="1" applyProtection="1">
      <alignment horizontal="left" vertical="top" wrapText="1"/>
      <protection locked="0"/>
    </xf>
    <xf numFmtId="0" fontId="42" fillId="0" borderId="14" xfId="0" applyFont="1" applyBorder="1" applyAlignment="1" applyProtection="1">
      <alignment horizontal="left" vertical="top" wrapText="1"/>
      <protection locked="0"/>
    </xf>
    <xf numFmtId="0" fontId="42" fillId="0" borderId="0" xfId="0" applyFont="1" applyAlignment="1" applyProtection="1">
      <alignment horizontal="left" vertical="top" wrapText="1"/>
      <protection locked="0"/>
    </xf>
    <xf numFmtId="0" fontId="42" fillId="0" borderId="7" xfId="0" applyFont="1" applyBorder="1" applyAlignment="1" applyProtection="1">
      <alignment horizontal="left" vertical="top" wrapText="1"/>
      <protection locked="0"/>
    </xf>
    <xf numFmtId="0" fontId="42" fillId="0" borderId="15" xfId="0" applyFont="1" applyBorder="1" applyAlignment="1" applyProtection="1">
      <alignment horizontal="left" vertical="top" wrapText="1"/>
      <protection locked="0"/>
    </xf>
    <xf numFmtId="0" fontId="42" fillId="0" borderId="16" xfId="0" applyFont="1" applyBorder="1" applyAlignment="1" applyProtection="1">
      <alignment horizontal="left" vertical="top" wrapText="1"/>
      <protection locked="0"/>
    </xf>
    <xf numFmtId="0" fontId="42" fillId="0" borderId="17" xfId="0" applyFont="1" applyBorder="1" applyAlignment="1" applyProtection="1">
      <alignment horizontal="left" vertical="top" wrapText="1"/>
      <protection locked="0"/>
    </xf>
    <xf numFmtId="0" fontId="71" fillId="0" borderId="92" xfId="0" applyFont="1" applyBorder="1" applyAlignment="1" applyProtection="1">
      <alignment horizontal="left" vertical="center" wrapText="1"/>
      <protection locked="0"/>
    </xf>
    <xf numFmtId="0" fontId="71" fillId="0" borderId="93" xfId="0" applyFont="1" applyBorder="1" applyAlignment="1" applyProtection="1">
      <alignment horizontal="left" vertical="center" wrapText="1"/>
      <protection locked="0"/>
    </xf>
    <xf numFmtId="0" fontId="71" fillId="0" borderId="94" xfId="0" applyFont="1" applyBorder="1" applyAlignment="1" applyProtection="1">
      <alignment horizontal="left" vertical="center" wrapText="1"/>
      <protection locked="0"/>
    </xf>
    <xf numFmtId="0" fontId="13" fillId="4" borderId="11" xfId="0" applyFont="1" applyFill="1" applyBorder="1" applyAlignment="1">
      <alignment horizontal="left" vertical="center" wrapText="1"/>
    </xf>
    <xf numFmtId="0" fontId="13" fillId="4" borderId="12" xfId="0" applyFont="1" applyFill="1" applyBorder="1" applyAlignment="1">
      <alignment horizontal="left" vertical="center" wrapText="1"/>
    </xf>
    <xf numFmtId="0" fontId="13" fillId="4" borderId="13" xfId="0" applyFont="1" applyFill="1" applyBorder="1" applyAlignment="1">
      <alignment horizontal="left" vertical="center" wrapText="1"/>
    </xf>
    <xf numFmtId="0" fontId="13" fillId="4" borderId="14" xfId="0" applyFont="1" applyFill="1" applyBorder="1" applyAlignment="1">
      <alignment horizontal="left" vertical="center" wrapText="1"/>
    </xf>
    <xf numFmtId="0" fontId="13" fillId="4" borderId="0" xfId="0" applyFont="1" applyFill="1" applyAlignment="1">
      <alignment horizontal="left" vertical="center" wrapText="1"/>
    </xf>
    <xf numFmtId="0" fontId="13" fillId="4" borderId="7" xfId="0" applyFont="1" applyFill="1" applyBorder="1" applyAlignment="1">
      <alignment horizontal="left" vertical="center" wrapText="1"/>
    </xf>
    <xf numFmtId="0" fontId="13" fillId="4" borderId="15" xfId="0" applyFont="1" applyFill="1" applyBorder="1" applyAlignment="1">
      <alignment horizontal="left" vertical="center" wrapText="1"/>
    </xf>
    <xf numFmtId="0" fontId="13" fillId="4" borderId="16" xfId="0" applyFont="1" applyFill="1" applyBorder="1" applyAlignment="1">
      <alignment horizontal="left" vertical="center" wrapText="1"/>
    </xf>
    <xf numFmtId="0" fontId="13" fillId="4" borderId="17" xfId="0" applyFont="1" applyFill="1" applyBorder="1" applyAlignment="1">
      <alignment horizontal="left" vertical="center" wrapText="1"/>
    </xf>
    <xf numFmtId="0" fontId="60" fillId="4" borderId="11" xfId="0" applyFont="1" applyFill="1" applyBorder="1" applyAlignment="1">
      <alignment horizontal="center" vertical="center"/>
    </xf>
    <xf numFmtId="0" fontId="60" fillId="4" borderId="12" xfId="0" applyFont="1" applyFill="1" applyBorder="1" applyAlignment="1">
      <alignment horizontal="center" vertical="center"/>
    </xf>
    <xf numFmtId="0" fontId="60" fillId="4" borderId="13" xfId="0" applyFont="1" applyFill="1" applyBorder="1" applyAlignment="1">
      <alignment horizontal="center" vertical="center"/>
    </xf>
    <xf numFmtId="0" fontId="60" fillId="4" borderId="14" xfId="0" applyFont="1" applyFill="1" applyBorder="1" applyAlignment="1">
      <alignment horizontal="center" vertical="center"/>
    </xf>
    <xf numFmtId="0" fontId="60" fillId="4" borderId="0" xfId="0" applyFont="1" applyFill="1" applyAlignment="1">
      <alignment horizontal="center" vertical="center"/>
    </xf>
    <xf numFmtId="0" fontId="60" fillId="4" borderId="7" xfId="0" applyFont="1" applyFill="1" applyBorder="1" applyAlignment="1">
      <alignment horizontal="center" vertical="center"/>
    </xf>
    <xf numFmtId="0" fontId="60" fillId="4" borderId="15" xfId="0" applyFont="1" applyFill="1" applyBorder="1" applyAlignment="1">
      <alignment horizontal="center" vertical="center"/>
    </xf>
    <xf numFmtId="0" fontId="60" fillId="4" borderId="16" xfId="0" applyFont="1" applyFill="1" applyBorder="1" applyAlignment="1">
      <alignment horizontal="center" vertical="center"/>
    </xf>
    <xf numFmtId="0" fontId="60" fillId="4" borderId="17" xfId="0" applyFont="1" applyFill="1" applyBorder="1" applyAlignment="1">
      <alignment horizontal="center" vertical="center"/>
    </xf>
    <xf numFmtId="0" fontId="77" fillId="0" borderId="61" xfId="0" applyFont="1" applyBorder="1" applyAlignment="1" applyProtection="1">
      <alignment horizontal="left" vertical="top" wrapText="1"/>
      <protection locked="0"/>
    </xf>
    <xf numFmtId="0" fontId="78" fillId="0" borderId="61" xfId="0" applyFont="1" applyBorder="1" applyAlignment="1" applyProtection="1">
      <alignment horizontal="left" vertical="top" wrapText="1"/>
      <protection locked="0"/>
    </xf>
    <xf numFmtId="0" fontId="27" fillId="2" borderId="0" xfId="0" applyFont="1" applyFill="1" applyAlignment="1">
      <alignment horizontal="left" vertical="top" wrapText="1"/>
    </xf>
    <xf numFmtId="0" fontId="30" fillId="2" borderId="11" xfId="0" applyFont="1" applyFill="1" applyBorder="1" applyAlignment="1">
      <alignment horizontal="left" vertical="top" wrapText="1"/>
    </xf>
    <xf numFmtId="0" fontId="30" fillId="2" borderId="12" xfId="0" applyFont="1" applyFill="1" applyBorder="1" applyAlignment="1">
      <alignment horizontal="left" vertical="top" wrapText="1"/>
    </xf>
    <xf numFmtId="0" fontId="30" fillId="2" borderId="13" xfId="0" applyFont="1" applyFill="1" applyBorder="1" applyAlignment="1">
      <alignment horizontal="left" vertical="top" wrapText="1"/>
    </xf>
    <xf numFmtId="0" fontId="30" fillId="2" borderId="14" xfId="0" applyFont="1" applyFill="1" applyBorder="1" applyAlignment="1">
      <alignment horizontal="left" vertical="top" wrapText="1"/>
    </xf>
    <xf numFmtId="0" fontId="30" fillId="2" borderId="0" xfId="0" applyFont="1" applyFill="1" applyAlignment="1">
      <alignment horizontal="left" vertical="top" wrapText="1"/>
    </xf>
    <xf numFmtId="0" fontId="30" fillId="2" borderId="7" xfId="0" applyFont="1" applyFill="1" applyBorder="1" applyAlignment="1">
      <alignment horizontal="left" vertical="top" wrapText="1"/>
    </xf>
    <xf numFmtId="0" fontId="30" fillId="2" borderId="15" xfId="0" applyFont="1" applyFill="1" applyBorder="1" applyAlignment="1">
      <alignment horizontal="left" vertical="top" wrapText="1"/>
    </xf>
    <xf numFmtId="0" fontId="30" fillId="2" borderId="16" xfId="0" applyFont="1" applyFill="1" applyBorder="1" applyAlignment="1">
      <alignment horizontal="left" vertical="top" wrapText="1"/>
    </xf>
    <xf numFmtId="0" fontId="30" fillId="2" borderId="17" xfId="0" applyFont="1" applyFill="1" applyBorder="1" applyAlignment="1">
      <alignment horizontal="left" vertical="top" wrapText="1"/>
    </xf>
    <xf numFmtId="0" fontId="47" fillId="4" borderId="103" xfId="0" applyFont="1" applyFill="1" applyBorder="1" applyAlignment="1">
      <alignment horizontal="center" vertical="center" wrapText="1"/>
    </xf>
    <xf numFmtId="0" fontId="47" fillId="4" borderId="104" xfId="0" applyFont="1" applyFill="1" applyBorder="1" applyAlignment="1">
      <alignment horizontal="center" vertical="center" wrapText="1"/>
    </xf>
    <xf numFmtId="170" fontId="30" fillId="2" borderId="105" xfId="0" applyNumberFormat="1" applyFont="1" applyFill="1" applyBorder="1" applyAlignment="1">
      <alignment horizontal="center" vertical="top" wrapText="1"/>
    </xf>
    <xf numFmtId="170" fontId="30" fillId="2" borderId="106" xfId="0" applyNumberFormat="1" applyFont="1" applyFill="1" applyBorder="1" applyAlignment="1">
      <alignment horizontal="center" vertical="top" wrapText="1"/>
    </xf>
    <xf numFmtId="0" fontId="48" fillId="4" borderId="11" xfId="0" applyFont="1" applyFill="1" applyBorder="1" applyAlignment="1">
      <alignment horizontal="center" vertical="center" wrapText="1"/>
    </xf>
    <xf numFmtId="0" fontId="48" fillId="4" borderId="12" xfId="0" applyFont="1" applyFill="1" applyBorder="1" applyAlignment="1">
      <alignment horizontal="center" vertical="center" wrapText="1"/>
    </xf>
    <xf numFmtId="14" fontId="30" fillId="2" borderId="105" xfId="0" applyNumberFormat="1" applyFont="1" applyFill="1" applyBorder="1" applyAlignment="1">
      <alignment horizontal="center" vertical="top" wrapText="1"/>
    </xf>
    <xf numFmtId="14" fontId="30" fillId="2" borderId="106" xfId="0" applyNumberFormat="1" applyFont="1" applyFill="1" applyBorder="1" applyAlignment="1">
      <alignment horizontal="center" vertical="top" wrapText="1"/>
    </xf>
    <xf numFmtId="0" fontId="47" fillId="4" borderId="107" xfId="0" applyFont="1" applyFill="1" applyBorder="1" applyAlignment="1">
      <alignment horizontal="center" vertical="center" wrapText="1"/>
    </xf>
    <xf numFmtId="0" fontId="47" fillId="4" borderId="108" xfId="0" applyFont="1" applyFill="1" applyBorder="1" applyAlignment="1">
      <alignment horizontal="center" vertical="center" wrapText="1"/>
    </xf>
    <xf numFmtId="0" fontId="30" fillId="2" borderId="105" xfId="0" applyFont="1" applyFill="1" applyBorder="1" applyAlignment="1">
      <alignment horizontal="center" vertical="top" wrapText="1"/>
    </xf>
    <xf numFmtId="0" fontId="30" fillId="2" borderId="106" xfId="0" applyFont="1" applyFill="1" applyBorder="1" applyAlignment="1">
      <alignment horizontal="center" vertical="top" wrapText="1"/>
    </xf>
    <xf numFmtId="0" fontId="47" fillId="4" borderId="109" xfId="0" applyFont="1" applyFill="1" applyBorder="1" applyAlignment="1">
      <alignment horizontal="center" vertical="center" wrapText="1"/>
    </xf>
    <xf numFmtId="0" fontId="5" fillId="0" borderId="0" xfId="7" applyFont="1" applyBorder="1" applyAlignment="1">
      <alignment horizontal="left" indent="5"/>
    </xf>
    <xf numFmtId="0" fontId="17" fillId="4" borderId="11" xfId="0" applyFont="1" applyFill="1" applyBorder="1" applyAlignment="1">
      <alignment horizontal="right" vertical="center" wrapText="1"/>
    </xf>
    <xf numFmtId="0" fontId="17" fillId="4" borderId="12" xfId="0" applyFont="1" applyFill="1" applyBorder="1" applyAlignment="1">
      <alignment horizontal="right" vertical="center" wrapText="1"/>
    </xf>
    <xf numFmtId="0" fontId="17" fillId="4" borderId="13" xfId="0" applyFont="1" applyFill="1" applyBorder="1" applyAlignment="1">
      <alignment horizontal="right" vertical="center" wrapText="1"/>
    </xf>
    <xf numFmtId="0" fontId="45" fillId="0" borderId="14" xfId="7" applyFont="1" applyBorder="1" applyAlignment="1">
      <alignment horizontal="left" indent="5"/>
    </xf>
    <xf numFmtId="0" fontId="45" fillId="0" borderId="0" xfId="7" applyFont="1" applyBorder="1" applyAlignment="1">
      <alignment horizontal="left" indent="5"/>
    </xf>
    <xf numFmtId="0" fontId="45" fillId="0" borderId="15" xfId="7" applyFont="1" applyBorder="1" applyAlignment="1">
      <alignment horizontal="left" indent="5"/>
    </xf>
    <xf numFmtId="0" fontId="45" fillId="0" borderId="16" xfId="7" applyFont="1" applyBorder="1" applyAlignment="1">
      <alignment horizontal="left" indent="5"/>
    </xf>
    <xf numFmtId="0" fontId="43" fillId="0" borderId="91" xfId="0" applyFont="1" applyBorder="1" applyAlignment="1">
      <alignment horizontal="left" vertical="center"/>
    </xf>
    <xf numFmtId="0" fontId="43" fillId="0" borderId="87" xfId="0" applyFont="1" applyBorder="1" applyAlignment="1">
      <alignment horizontal="left" vertical="center"/>
    </xf>
    <xf numFmtId="0" fontId="43" fillId="0" borderId="88" xfId="0" applyFont="1" applyBorder="1" applyAlignment="1">
      <alignment horizontal="left" vertical="center"/>
    </xf>
    <xf numFmtId="0" fontId="42" fillId="2" borderId="91" xfId="0" applyFont="1" applyFill="1" applyBorder="1" applyAlignment="1" applyProtection="1">
      <alignment horizontal="left" vertical="top" wrapText="1"/>
      <protection locked="0"/>
    </xf>
    <xf numFmtId="0" fontId="42" fillId="2" borderId="87" xfId="0" applyFont="1" applyFill="1" applyBorder="1" applyAlignment="1" applyProtection="1">
      <alignment horizontal="left" vertical="top"/>
      <protection locked="0"/>
    </xf>
    <xf numFmtId="0" fontId="42" fillId="2" borderId="88" xfId="0" applyFont="1" applyFill="1" applyBorder="1" applyAlignment="1" applyProtection="1">
      <alignment horizontal="left" vertical="top"/>
      <protection locked="0"/>
    </xf>
    <xf numFmtId="0" fontId="42" fillId="0" borderId="28" xfId="0" applyFont="1" applyBorder="1" applyAlignment="1">
      <alignment vertical="center" wrapText="1"/>
    </xf>
    <xf numFmtId="0" fontId="42" fillId="0" borderId="110" xfId="0" applyFont="1" applyBorder="1" applyAlignment="1">
      <alignment horizontal="left" vertical="center" wrapText="1"/>
    </xf>
    <xf numFmtId="0" fontId="42" fillId="0" borderId="111" xfId="0" applyFont="1" applyBorder="1" applyAlignment="1">
      <alignment horizontal="left" vertical="center" wrapText="1"/>
    </xf>
    <xf numFmtId="0" fontId="12" fillId="4" borderId="112" xfId="0" applyFont="1" applyFill="1" applyBorder="1" applyAlignment="1">
      <alignment horizontal="center" vertical="center"/>
    </xf>
    <xf numFmtId="0" fontId="12" fillId="4" borderId="27" xfId="0" applyFont="1" applyFill="1" applyBorder="1" applyAlignment="1">
      <alignment horizontal="center" vertical="center"/>
    </xf>
    <xf numFmtId="0" fontId="12" fillId="4" borderId="52" xfId="0" applyFont="1" applyFill="1" applyBorder="1" applyAlignment="1">
      <alignment horizontal="center" vertical="center"/>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5" fillId="0" borderId="14" xfId="0" applyFont="1" applyBorder="1" applyAlignment="1">
      <alignment horizontal="left" vertical="center" wrapText="1"/>
    </xf>
    <xf numFmtId="0" fontId="5" fillId="0" borderId="0" xfId="0" applyFont="1" applyAlignment="1">
      <alignment horizontal="left" vertical="center" wrapText="1"/>
    </xf>
    <xf numFmtId="0" fontId="5" fillId="0" borderId="7" xfId="0" applyFont="1" applyBorder="1" applyAlignment="1">
      <alignment horizontal="left" vertical="center" wrapText="1"/>
    </xf>
    <xf numFmtId="0" fontId="5" fillId="0" borderId="15" xfId="0" applyFont="1" applyBorder="1" applyAlignment="1">
      <alignment horizontal="left" vertical="center" wrapText="1"/>
    </xf>
    <xf numFmtId="0" fontId="5" fillId="0" borderId="16" xfId="0" applyFont="1" applyBorder="1" applyAlignment="1">
      <alignment horizontal="left" vertical="center" wrapText="1"/>
    </xf>
    <xf numFmtId="0" fontId="5" fillId="0" borderId="17" xfId="0" applyFont="1" applyBorder="1" applyAlignment="1">
      <alignment horizontal="left" vertical="center" wrapText="1"/>
    </xf>
    <xf numFmtId="0" fontId="23" fillId="4" borderId="11" xfId="0" applyFont="1" applyFill="1" applyBorder="1" applyAlignment="1">
      <alignment horizontal="right" vertical="center"/>
    </xf>
    <xf numFmtId="0" fontId="23" fillId="4" borderId="114" xfId="0" applyFont="1" applyFill="1" applyBorder="1" applyAlignment="1">
      <alignment horizontal="right" vertical="center"/>
    </xf>
    <xf numFmtId="0" fontId="23" fillId="5" borderId="91" xfId="0" applyFont="1" applyFill="1" applyBorder="1" applyAlignment="1">
      <alignment horizontal="right" vertical="center"/>
    </xf>
    <xf numFmtId="0" fontId="23" fillId="5" borderId="53" xfId="0" applyFont="1" applyFill="1" applyBorder="1" applyAlignment="1">
      <alignment horizontal="right" vertical="center"/>
    </xf>
    <xf numFmtId="0" fontId="13" fillId="4" borderId="91" xfId="0" applyFont="1" applyFill="1" applyBorder="1" applyAlignment="1">
      <alignment horizontal="left" vertical="center"/>
    </xf>
    <xf numFmtId="0" fontId="13" fillId="4" borderId="87" xfId="0" applyFont="1" applyFill="1" applyBorder="1" applyAlignment="1">
      <alignment horizontal="left" vertical="center"/>
    </xf>
    <xf numFmtId="0" fontId="13" fillId="4" borderId="88" xfId="0" applyFont="1" applyFill="1" applyBorder="1" applyAlignment="1">
      <alignment horizontal="left" vertical="center"/>
    </xf>
    <xf numFmtId="0" fontId="13" fillId="5" borderId="23" xfId="0" applyFont="1" applyFill="1" applyBorder="1" applyAlignment="1">
      <alignment horizontal="left" vertical="center"/>
    </xf>
    <xf numFmtId="0" fontId="43" fillId="0" borderId="23" xfId="0" applyFont="1" applyBorder="1" applyAlignment="1">
      <alignment horizontal="left" vertical="center"/>
    </xf>
    <xf numFmtId="0" fontId="42" fillId="2" borderId="23" xfId="0" applyFont="1" applyFill="1" applyBorder="1" applyAlignment="1" applyProtection="1">
      <alignment horizontal="left" vertical="top"/>
      <protection locked="0"/>
    </xf>
    <xf numFmtId="0" fontId="42" fillId="2" borderId="23" xfId="0" applyFont="1" applyFill="1" applyBorder="1" applyAlignment="1">
      <alignment vertical="top" wrapText="1"/>
    </xf>
    <xf numFmtId="0" fontId="12" fillId="5" borderId="23" xfId="0" applyFont="1" applyFill="1" applyBorder="1" applyAlignment="1">
      <alignment horizontal="center" vertical="center"/>
    </xf>
    <xf numFmtId="0" fontId="43" fillId="3" borderId="23" xfId="0" applyFont="1" applyFill="1" applyBorder="1" applyAlignment="1">
      <alignment horizontal="right" vertical="center"/>
    </xf>
    <xf numFmtId="0" fontId="23" fillId="5" borderId="23" xfId="0" applyFont="1" applyFill="1" applyBorder="1" applyAlignment="1">
      <alignment horizontal="right" vertical="center"/>
    </xf>
    <xf numFmtId="0" fontId="0" fillId="0" borderId="0" xfId="0" applyAlignment="1">
      <alignment horizontal="left" vertical="top" wrapText="1"/>
    </xf>
    <xf numFmtId="0" fontId="0" fillId="2" borderId="113" xfId="0" applyFill="1" applyBorder="1" applyAlignment="1" applyProtection="1">
      <alignment horizontal="left" vertical="top" wrapText="1"/>
      <protection locked="0"/>
    </xf>
    <xf numFmtId="0" fontId="0" fillId="2" borderId="0" xfId="0" applyFill="1" applyAlignment="1" applyProtection="1">
      <alignment horizontal="left" vertical="top" wrapText="1"/>
      <protection locked="0"/>
    </xf>
    <xf numFmtId="0" fontId="42" fillId="0" borderId="116" xfId="0" applyFont="1" applyBorder="1" applyAlignment="1" applyProtection="1">
      <alignment horizontal="center" vertical="center" wrapText="1"/>
      <protection locked="0"/>
    </xf>
    <xf numFmtId="0" fontId="42" fillId="0" borderId="126" xfId="0" applyFont="1" applyBorder="1" applyAlignment="1" applyProtection="1">
      <alignment horizontal="center" vertical="center" wrapText="1"/>
      <protection locked="0"/>
    </xf>
    <xf numFmtId="0" fontId="42" fillId="0" borderId="127" xfId="0" applyFont="1" applyBorder="1" applyAlignment="1" applyProtection="1">
      <alignment horizontal="center" vertical="center" wrapText="1"/>
      <protection locked="0"/>
    </xf>
    <xf numFmtId="0" fontId="42" fillId="0" borderId="124" xfId="0" applyFont="1" applyBorder="1" applyAlignment="1" applyProtection="1">
      <alignment horizontal="center" vertical="center" wrapText="1"/>
      <protection locked="0"/>
    </xf>
    <xf numFmtId="0" fontId="42" fillId="0" borderId="125" xfId="0" applyFont="1" applyBorder="1" applyAlignment="1" applyProtection="1">
      <alignment horizontal="center" vertical="center" wrapText="1"/>
      <protection locked="0"/>
    </xf>
    <xf numFmtId="0" fontId="42" fillId="0" borderId="116" xfId="0" applyFont="1" applyBorder="1" applyAlignment="1" applyProtection="1">
      <alignment horizontal="center" vertical="center" wrapText="1"/>
      <protection locked="0"/>
    </xf>
    <xf numFmtId="2" fontId="72" fillId="7" borderId="15" xfId="0" applyNumberFormat="1" applyFont="1" applyFill="1" applyBorder="1" applyAlignment="1" applyProtection="1">
      <alignment horizontal="center" vertical="center" wrapText="1"/>
      <protection locked="0"/>
    </xf>
    <xf numFmtId="0" fontId="42" fillId="0" borderId="117" xfId="0" applyFont="1" applyBorder="1" applyAlignment="1" applyProtection="1">
      <alignment horizontal="center" vertical="center" wrapText="1"/>
      <protection locked="0"/>
    </xf>
    <xf numFmtId="0" fontId="42" fillId="0" borderId="119" xfId="0" applyFont="1" applyBorder="1" applyAlignment="1" applyProtection="1">
      <alignment horizontal="center" vertical="center" wrapText="1"/>
      <protection locked="0"/>
    </xf>
    <xf numFmtId="0" fontId="42" fillId="0" borderId="120" xfId="0" applyFont="1" applyBorder="1" applyAlignment="1" applyProtection="1">
      <alignment horizontal="center" vertical="center" wrapText="1"/>
      <protection locked="0"/>
    </xf>
    <xf numFmtId="0" fontId="12" fillId="4" borderId="91" xfId="0" applyFont="1" applyFill="1" applyBorder="1" applyAlignment="1">
      <alignment horizontal="center" vertical="center"/>
    </xf>
    <xf numFmtId="0" fontId="12" fillId="4" borderId="87" xfId="0" applyFont="1" applyFill="1" applyBorder="1" applyAlignment="1">
      <alignment horizontal="center" vertical="center"/>
    </xf>
    <xf numFmtId="0" fontId="12" fillId="4" borderId="88" xfId="0" applyFont="1" applyFill="1" applyBorder="1" applyAlignment="1">
      <alignment horizontal="center" vertical="center"/>
    </xf>
    <xf numFmtId="0" fontId="10" fillId="12" borderId="128" xfId="0" applyFont="1" applyFill="1" applyBorder="1" applyAlignment="1">
      <alignment horizontal="center" vertical="center"/>
    </xf>
    <xf numFmtId="0" fontId="11" fillId="2" borderId="0" xfId="0" applyFont="1" applyFill="1" applyBorder="1" applyAlignment="1">
      <alignment horizontal="center" vertical="center"/>
    </xf>
    <xf numFmtId="0" fontId="11" fillId="4" borderId="129" xfId="0" applyFont="1" applyFill="1" applyBorder="1" applyAlignment="1">
      <alignment horizontal="center" vertical="center"/>
    </xf>
    <xf numFmtId="172" fontId="43" fillId="2" borderId="0" xfId="1" applyNumberFormat="1" applyFont="1" applyFill="1" applyBorder="1" applyAlignment="1" applyProtection="1">
      <alignment horizontal="center" vertical="center"/>
    </xf>
    <xf numFmtId="0" fontId="5" fillId="2" borderId="0" xfId="0" applyFont="1" applyFill="1" applyBorder="1"/>
    <xf numFmtId="0" fontId="5" fillId="2" borderId="0" xfId="0" applyNumberFormat="1" applyFont="1" applyFill="1" applyBorder="1"/>
    <xf numFmtId="0" fontId="5" fillId="12" borderId="130" xfId="0" applyFont="1" applyFill="1" applyBorder="1"/>
    <xf numFmtId="0" fontId="5" fillId="12" borderId="118" xfId="0" applyNumberFormat="1" applyFont="1" applyFill="1" applyBorder="1"/>
    <xf numFmtId="0" fontId="11" fillId="4" borderId="131" xfId="0" applyFont="1" applyFill="1" applyBorder="1" applyAlignment="1">
      <alignment horizontal="center" vertical="center"/>
    </xf>
    <xf numFmtId="172" fontId="43" fillId="12" borderId="132" xfId="1" applyNumberFormat="1" applyFont="1" applyFill="1" applyBorder="1" applyAlignment="1" applyProtection="1">
      <alignment horizontal="center" vertical="center"/>
    </xf>
    <xf numFmtId="0" fontId="5" fillId="12" borderId="133" xfId="0" applyFont="1" applyFill="1" applyBorder="1"/>
    <xf numFmtId="0" fontId="5" fillId="12" borderId="132" xfId="0" applyNumberFormat="1" applyFont="1" applyFill="1" applyBorder="1"/>
    <xf numFmtId="0" fontId="5" fillId="12" borderId="134" xfId="0" applyFont="1" applyFill="1" applyBorder="1"/>
    <xf numFmtId="0" fontId="1" fillId="12" borderId="117" xfId="0" applyFont="1" applyFill="1" applyBorder="1" applyAlignment="1">
      <alignment horizontal="left" vertical="center"/>
    </xf>
    <xf numFmtId="0" fontId="10" fillId="12" borderId="135" xfId="0" applyFont="1" applyFill="1" applyBorder="1" applyAlignment="1">
      <alignment horizontal="center" vertical="center"/>
    </xf>
    <xf numFmtId="0" fontId="23" fillId="12" borderId="122" xfId="0" applyFont="1" applyFill="1" applyBorder="1" applyAlignment="1">
      <alignment horizontal="right" vertical="center"/>
    </xf>
    <xf numFmtId="172" fontId="42" fillId="12" borderId="70" xfId="1" applyNumberFormat="1" applyFont="1" applyFill="1" applyBorder="1" applyAlignment="1" applyProtection="1">
      <alignment horizontal="center" vertical="center"/>
    </xf>
    <xf numFmtId="172" fontId="43" fillId="12" borderId="119" xfId="1" applyNumberFormat="1" applyFont="1" applyFill="1" applyBorder="1" applyAlignment="1" applyProtection="1">
      <alignment horizontal="center" vertical="center"/>
    </xf>
    <xf numFmtId="172" fontId="43" fillId="12" borderId="128" xfId="1" applyNumberFormat="1" applyFont="1" applyFill="1" applyBorder="1" applyAlignment="1" applyProtection="1">
      <alignment horizontal="center" vertical="center"/>
    </xf>
    <xf numFmtId="0" fontId="79" fillId="12" borderId="135" xfId="0" applyFont="1" applyFill="1" applyBorder="1" applyAlignment="1">
      <alignment horizontal="right" vertical="center"/>
    </xf>
  </cellXfs>
  <cellStyles count="13">
    <cellStyle name="Comma 2" xfId="10" xr:uid="{00000000-0005-0000-0000-000000000000}"/>
    <cellStyle name="Currency 2" xfId="8" xr:uid="{00000000-0005-0000-0000-000001000000}"/>
    <cellStyle name="Date" xfId="11" xr:uid="{00000000-0005-0000-0000-000002000000}"/>
    <cellStyle name="Heading 1 2" xfId="6" xr:uid="{00000000-0005-0000-0000-000003000000}"/>
    <cellStyle name="Heading 2 2" xfId="7" xr:uid="{00000000-0005-0000-0000-000004000000}"/>
    <cellStyle name="Heading 3 2" xfId="12" xr:uid="{00000000-0005-0000-0000-000005000000}"/>
    <cellStyle name="Normal 2" xfId="3" xr:uid="{00000000-0005-0000-0000-000006000000}"/>
    <cellStyle name="Normal 3" xfId="5" xr:uid="{00000000-0005-0000-0000-000007000000}"/>
    <cellStyle name="Percent 2" xfId="9" xr:uid="{00000000-0005-0000-0000-000008000000}"/>
    <cellStyle name="Title 2" xfId="4" xr:uid="{00000000-0005-0000-0000-000009000000}"/>
    <cellStyle name="Денежный" xfId="2" builtinId="4"/>
    <cellStyle name="Обычный" xfId="0" builtinId="0"/>
    <cellStyle name="Финансовый" xfId="1" builtinId="3"/>
  </cellStyles>
  <dxfs count="26">
    <dxf>
      <font>
        <color rgb="FFFF0000"/>
      </font>
    </dxf>
    <dxf>
      <font>
        <color rgb="FFFF0000"/>
      </font>
    </dxf>
    <dxf>
      <font>
        <strike val="0"/>
        <u val="none"/>
        <name val="Arial"/>
      </font>
    </dxf>
    <dxf>
      <font>
        <strike val="0"/>
        <u val="none"/>
        <name val="Arial"/>
      </font>
    </dxf>
    <dxf>
      <font>
        <strike val="0"/>
        <u val="none"/>
        <name val="Arial"/>
      </font>
    </dxf>
    <dxf>
      <font>
        <strike val="0"/>
        <u val="none"/>
        <name val="Arial"/>
      </font>
    </dxf>
    <dxf>
      <font>
        <strike val="0"/>
        <u val="none"/>
        <name val="Arial"/>
      </font>
    </dxf>
    <dxf>
      <font>
        <strike val="0"/>
        <u val="none"/>
        <name val="Arial"/>
      </font>
    </dxf>
    <dxf>
      <font>
        <strike val="0"/>
        <u val="none"/>
        <name val="Arial"/>
      </font>
    </dxf>
    <dxf>
      <border>
        <bottom style="thin">
          <color indexed="20"/>
        </bottom>
      </border>
    </dxf>
    <dxf>
      <font>
        <strike val="0"/>
        <u val="none"/>
        <name val="Arial"/>
      </font>
    </dxf>
    <dxf>
      <font>
        <b val="0"/>
        <i val="0"/>
        <strike val="0"/>
        <u val="none"/>
        <sz val="9"/>
        <color auto="1"/>
        <name val="Arial"/>
      </font>
      <fill>
        <patternFill patternType="none"/>
      </fill>
      <alignment horizontal="right" vertical="bottom" textRotation="0" wrapText="0" shrinkToFit="0" readingOrder="0"/>
    </dxf>
    <dxf>
      <font>
        <strike val="0"/>
        <u val="none"/>
        <sz val="11"/>
        <color theme="0"/>
        <name val="Arial"/>
      </font>
      <fill>
        <patternFill patternType="solid">
          <bgColor rgb="FF142855"/>
        </patternFill>
      </fill>
    </dxf>
    <dxf>
      <border>
        <left/>
        <right style="thin">
          <color indexed="20"/>
        </right>
        <top/>
        <bottom style="thin">
          <color indexed="20"/>
        </bottom>
      </border>
    </dxf>
    <dxf>
      <border>
        <left/>
        <right/>
        <top/>
        <bottom/>
      </border>
    </dxf>
    <dxf>
      <border>
        <left/>
        <right/>
        <top/>
        <bottom/>
      </border>
    </dxf>
    <dxf>
      <border>
        <left/>
        <right/>
        <top/>
        <bottom/>
      </border>
    </dxf>
    <dxf>
      <fill>
        <patternFill>
          <bgColor theme="0"/>
        </patternFill>
      </fill>
      <border>
        <left/>
        <right/>
        <bottom/>
      </border>
    </dxf>
    <dxf>
      <border>
        <left/>
        <right/>
        <bottom/>
      </border>
    </dxf>
    <dxf>
      <border>
        <left/>
        <right/>
        <bottom/>
      </border>
    </dxf>
    <dxf>
      <font>
        <color theme="0"/>
      </font>
      <fill>
        <patternFill>
          <bgColor theme="0"/>
        </patternFill>
      </fill>
      <border>
        <left/>
        <right/>
        <bottom/>
      </border>
    </dxf>
    <dxf>
      <fill>
        <patternFill>
          <bgColor theme="0"/>
        </patternFill>
      </fill>
      <border>
        <left/>
        <right/>
        <top/>
        <bottom/>
      </border>
    </dxf>
    <dxf>
      <border>
        <left/>
        <right/>
        <top/>
        <bottom style="thin">
          <color indexed="20"/>
        </bottom>
      </border>
    </dxf>
    <dxf>
      <border>
        <left/>
        <right/>
        <top/>
        <bottom/>
      </border>
    </dxf>
    <dxf>
      <border>
        <left style="thin">
          <color indexed="20"/>
        </left>
        <right/>
        <top/>
        <bottom style="thin">
          <color indexed="20"/>
        </bottom>
      </border>
    </dxf>
    <dxf>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5" Type="http://schemas.openxmlformats.org/officeDocument/2006/relationships/image" Target="../media/image6.jpeg"/><Relationship Id="rId4"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13</xdr:col>
      <xdr:colOff>2491740</xdr:colOff>
      <xdr:row>0</xdr:row>
      <xdr:rowOff>0</xdr:rowOff>
    </xdr:from>
    <xdr:to>
      <xdr:col>15</xdr:col>
      <xdr:colOff>14267</xdr:colOff>
      <xdr:row>3</xdr:row>
      <xdr:rowOff>263021</xdr:rowOff>
    </xdr:to>
    <xdr:pic>
      <xdr:nvPicPr>
        <xdr:cNvPr id="3" name="Рисунок 2">
          <a:extLst>
            <a:ext uri="{FF2B5EF4-FFF2-40B4-BE49-F238E27FC236}">
              <a16:creationId xmlns:a16="http://schemas.microsoft.com/office/drawing/2014/main" id="{FA99187F-2F55-4551-8CEF-DC19C1A39263}"/>
            </a:ext>
          </a:extLst>
        </xdr:cNvPr>
        <xdr:cNvPicPr>
          <a:picLocks noChangeAspect="1"/>
        </xdr:cNvPicPr>
      </xdr:nvPicPr>
      <xdr:blipFill>
        <a:blip xmlns:r="http://schemas.openxmlformats.org/officeDocument/2006/relationships" r:embed="rId1"/>
        <a:stretch>
          <a:fillRect/>
        </a:stretch>
      </xdr:blipFill>
      <xdr:spPr>
        <a:xfrm>
          <a:off x="14611350" y="0"/>
          <a:ext cx="904875" cy="895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694267</xdr:colOff>
      <xdr:row>0</xdr:row>
      <xdr:rowOff>0</xdr:rowOff>
    </xdr:from>
    <xdr:to>
      <xdr:col>17</xdr:col>
      <xdr:colOff>1548215</xdr:colOff>
      <xdr:row>3</xdr:row>
      <xdr:rowOff>92459</xdr:rowOff>
    </xdr:to>
    <xdr:pic>
      <xdr:nvPicPr>
        <xdr:cNvPr id="5" name="Рисунок 4">
          <a:extLst>
            <a:ext uri="{FF2B5EF4-FFF2-40B4-BE49-F238E27FC236}">
              <a16:creationId xmlns:a16="http://schemas.microsoft.com/office/drawing/2014/main" id="{6BB0707C-2D86-4F3D-9177-078A089D6645}"/>
            </a:ext>
          </a:extLst>
        </xdr:cNvPr>
        <xdr:cNvPicPr>
          <a:picLocks noChangeAspect="1"/>
        </xdr:cNvPicPr>
      </xdr:nvPicPr>
      <xdr:blipFill>
        <a:blip xmlns:r="http://schemas.openxmlformats.org/officeDocument/2006/relationships" r:embed="rId1"/>
        <a:stretch>
          <a:fillRect/>
        </a:stretch>
      </xdr:blipFill>
      <xdr:spPr>
        <a:xfrm>
          <a:off x="12515850" y="0"/>
          <a:ext cx="857250" cy="857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476251</xdr:colOff>
      <xdr:row>1</xdr:row>
      <xdr:rowOff>59532</xdr:rowOff>
    </xdr:from>
    <xdr:to>
      <xdr:col>8</xdr:col>
      <xdr:colOff>122789</xdr:colOff>
      <xdr:row>3</xdr:row>
      <xdr:rowOff>257063</xdr:rowOff>
    </xdr:to>
    <xdr:pic>
      <xdr:nvPicPr>
        <xdr:cNvPr id="4" name="Picture 3">
          <a:extLst>
            <a:ext uri="{FF2B5EF4-FFF2-40B4-BE49-F238E27FC236}">
              <a16:creationId xmlns:a16="http://schemas.microsoft.com/office/drawing/2014/main" id="{F81DD558-1B78-4EB4-BB62-D6EDFE15C810}"/>
            </a:ext>
          </a:extLst>
        </xdr:cNvPr>
        <xdr:cNvPicPr>
          <a:picLocks noChangeAspect="1"/>
        </xdr:cNvPicPr>
      </xdr:nvPicPr>
      <xdr:blipFill>
        <a:blip xmlns:r="http://schemas.openxmlformats.org/officeDocument/2006/relationships" r:embed="rId1"/>
        <a:stretch>
          <a:fillRect/>
        </a:stretch>
      </xdr:blipFill>
      <xdr:spPr>
        <a:xfrm>
          <a:off x="5657850" y="247650"/>
          <a:ext cx="1866900" cy="895350"/>
        </a:xfrm>
        <a:prstGeom prst="rect">
          <a:avLst/>
        </a:prstGeom>
      </xdr:spPr>
    </xdr:pic>
    <xdr:clientData/>
  </xdr:twoCellAnchor>
  <xdr:twoCellAnchor>
    <xdr:from>
      <xdr:col>1</xdr:col>
      <xdr:colOff>15875</xdr:colOff>
      <xdr:row>10</xdr:row>
      <xdr:rowOff>38100</xdr:rowOff>
    </xdr:from>
    <xdr:to>
      <xdr:col>1</xdr:col>
      <xdr:colOff>358775</xdr:colOff>
      <xdr:row>11</xdr:row>
      <xdr:rowOff>222250</xdr:rowOff>
    </xdr:to>
    <xdr:sp macro="" textlink="">
      <xdr:nvSpPr>
        <xdr:cNvPr id="2" name="Rectangle 1">
          <a:extLst>
            <a:ext uri="{FF2B5EF4-FFF2-40B4-BE49-F238E27FC236}">
              <a16:creationId xmlns:a16="http://schemas.microsoft.com/office/drawing/2014/main" id="{FD373488-1D1B-4DB6-A58E-378ABC0B42F0}"/>
            </a:ext>
          </a:extLst>
        </xdr:cNvPr>
        <xdr:cNvSpPr/>
      </xdr:nvSpPr>
      <xdr:spPr>
        <a:xfrm>
          <a:off x="200025" y="3495675"/>
          <a:ext cx="342900" cy="400050"/>
        </a:xfrm>
        <a:prstGeom prst="rect">
          <a:avLst/>
        </a:prstGeom>
        <a:ln>
          <a:solidFill>
            <a:srgbClr val="000000"/>
          </a:solidFill>
        </a:ln>
      </xdr:spPr>
      <xdr:style>
        <a:lnRef idx="2">
          <a:schemeClr val="accent3">
            <a:shade val="50000"/>
          </a:schemeClr>
        </a:lnRef>
        <a:fillRef idx="1">
          <a:schemeClr val="accent3"/>
        </a:fillRef>
        <a:effectRef idx="0">
          <a:schemeClr val="accent3"/>
        </a:effectRef>
        <a:fontRef idx="minor">
          <a:schemeClr val="bg1"/>
        </a:fontRef>
      </xdr:style>
      <xdr:txBody>
        <a:bodyPr vertOverflow="clip" horzOverflow="clip" rtlCol="0" anchor="t"/>
        <a:lstStyle/>
        <a:p>
          <a:pPr algn="l"/>
          <a:endParaRPr lang="en-GB" sz="1100"/>
        </a:p>
      </xdr:txBody>
    </xdr:sp>
    <xdr:clientData/>
  </xdr:twoCellAnchor>
  <xdr:twoCellAnchor>
    <xdr:from>
      <xdr:col>1</xdr:col>
      <xdr:colOff>358774</xdr:colOff>
      <xdr:row>10</xdr:row>
      <xdr:rowOff>38100</xdr:rowOff>
    </xdr:from>
    <xdr:to>
      <xdr:col>3</xdr:col>
      <xdr:colOff>1216025</xdr:colOff>
      <xdr:row>11</xdr:row>
      <xdr:rowOff>222250</xdr:rowOff>
    </xdr:to>
    <xdr:sp macro="" textlink="">
      <xdr:nvSpPr>
        <xdr:cNvPr id="5" name="Rectangle 4">
          <a:extLst>
            <a:ext uri="{FF2B5EF4-FFF2-40B4-BE49-F238E27FC236}">
              <a16:creationId xmlns:a16="http://schemas.microsoft.com/office/drawing/2014/main" id="{2E4F5E6D-C0E9-4C15-AE00-70ACAC3C85E6}"/>
            </a:ext>
          </a:extLst>
        </xdr:cNvPr>
        <xdr:cNvSpPr/>
      </xdr:nvSpPr>
      <xdr:spPr>
        <a:xfrm>
          <a:off x="542925" y="3495675"/>
          <a:ext cx="2381250" cy="400050"/>
        </a:xfrm>
        <a:prstGeom prst="rect">
          <a:avLst/>
        </a:prstGeom>
        <a:solidFill>
          <a:schemeClr val="bg1"/>
        </a:solidFill>
        <a:ln>
          <a:solidFill>
            <a:srgbClr val="000000"/>
          </a:solidFill>
        </a:ln>
      </xdr:spPr>
      <xdr:style>
        <a:lnRef idx="2">
          <a:schemeClr val="accent3">
            <a:shade val="50000"/>
          </a:schemeClr>
        </a:lnRef>
        <a:fillRef idx="1">
          <a:schemeClr val="accent3"/>
        </a:fillRef>
        <a:effectRef idx="0">
          <a:schemeClr val="accent3"/>
        </a:effectRef>
        <a:fontRef idx="minor">
          <a:schemeClr val="bg1"/>
        </a:fontRef>
      </xdr:style>
      <xdr:txBody>
        <a:bodyPr vertOverflow="clip" horzOverflow="clip" rtlCol="0" anchor="t"/>
        <a:lstStyle/>
        <a:p>
          <a:pPr algn="l"/>
          <a:r>
            <a:rPr lang="en-GB" sz="1050">
              <a:solidFill>
                <a:schemeClr val="accent1"/>
              </a:solidFill>
            </a:rPr>
            <a:t>These cells auto-calculate and are locked so you can't edit them.</a:t>
          </a:r>
        </a:p>
      </xdr:txBody>
    </xdr:sp>
    <xdr:clientData/>
  </xdr:twoCellAnchor>
  <xdr:twoCellAnchor>
    <xdr:from>
      <xdr:col>1</xdr:col>
      <xdr:colOff>15875</xdr:colOff>
      <xdr:row>12</xdr:row>
      <xdr:rowOff>158750</xdr:rowOff>
    </xdr:from>
    <xdr:to>
      <xdr:col>1</xdr:col>
      <xdr:colOff>358775</xdr:colOff>
      <xdr:row>14</xdr:row>
      <xdr:rowOff>118300</xdr:rowOff>
    </xdr:to>
    <xdr:sp macro="" textlink="">
      <xdr:nvSpPr>
        <xdr:cNvPr id="6" name="Rectangle 5">
          <a:extLst>
            <a:ext uri="{FF2B5EF4-FFF2-40B4-BE49-F238E27FC236}">
              <a16:creationId xmlns:a16="http://schemas.microsoft.com/office/drawing/2014/main" id="{A06DD349-6DEE-4BFB-A149-B04BA1276BB2}"/>
            </a:ext>
          </a:extLst>
        </xdr:cNvPr>
        <xdr:cNvSpPr/>
      </xdr:nvSpPr>
      <xdr:spPr>
        <a:xfrm>
          <a:off x="200025" y="4057650"/>
          <a:ext cx="342900" cy="400050"/>
        </a:xfrm>
        <a:prstGeom prst="rect">
          <a:avLst/>
        </a:prstGeom>
        <a:solidFill>
          <a:schemeClr val="bg1"/>
        </a:solidFill>
        <a:ln w="19050">
          <a:solidFill>
            <a:srgbClr val="000000"/>
          </a:solidFill>
        </a:ln>
      </xdr:spPr>
      <xdr:style>
        <a:lnRef idx="2">
          <a:schemeClr val="accent3">
            <a:shade val="50000"/>
          </a:schemeClr>
        </a:lnRef>
        <a:fillRef idx="1">
          <a:schemeClr val="accent3"/>
        </a:fillRef>
        <a:effectRef idx="0">
          <a:schemeClr val="accent3"/>
        </a:effectRef>
        <a:fontRef idx="minor">
          <a:schemeClr val="bg1"/>
        </a:fontRef>
      </xdr:style>
      <xdr:txBody>
        <a:bodyPr vertOverflow="clip" horzOverflow="clip" rtlCol="0" anchor="t"/>
        <a:lstStyle/>
        <a:p>
          <a:pPr algn="l"/>
          <a:endParaRPr lang="en-GB" sz="1100"/>
        </a:p>
      </xdr:txBody>
    </xdr:sp>
    <xdr:clientData/>
  </xdr:twoCellAnchor>
  <xdr:twoCellAnchor>
    <xdr:from>
      <xdr:col>1</xdr:col>
      <xdr:colOff>358773</xdr:colOff>
      <xdr:row>12</xdr:row>
      <xdr:rowOff>158750</xdr:rowOff>
    </xdr:from>
    <xdr:to>
      <xdr:col>3</xdr:col>
      <xdr:colOff>1215648</xdr:colOff>
      <xdr:row>14</xdr:row>
      <xdr:rowOff>118300</xdr:rowOff>
    </xdr:to>
    <xdr:sp macro="" textlink="">
      <xdr:nvSpPr>
        <xdr:cNvPr id="7" name="Rectangle 6">
          <a:extLst>
            <a:ext uri="{FF2B5EF4-FFF2-40B4-BE49-F238E27FC236}">
              <a16:creationId xmlns:a16="http://schemas.microsoft.com/office/drawing/2014/main" id="{B4DE2C21-258D-4737-A76B-FC4448DD91EC}"/>
            </a:ext>
          </a:extLst>
        </xdr:cNvPr>
        <xdr:cNvSpPr/>
      </xdr:nvSpPr>
      <xdr:spPr>
        <a:xfrm>
          <a:off x="542925" y="4057650"/>
          <a:ext cx="2381250" cy="400050"/>
        </a:xfrm>
        <a:prstGeom prst="rect">
          <a:avLst/>
        </a:prstGeom>
        <a:solidFill>
          <a:schemeClr val="bg1"/>
        </a:solidFill>
        <a:ln>
          <a:solidFill>
            <a:srgbClr val="000000"/>
          </a:solidFill>
        </a:ln>
      </xdr:spPr>
      <xdr:style>
        <a:lnRef idx="2">
          <a:schemeClr val="accent3">
            <a:shade val="50000"/>
          </a:schemeClr>
        </a:lnRef>
        <a:fillRef idx="1">
          <a:schemeClr val="accent3"/>
        </a:fillRef>
        <a:effectRef idx="0">
          <a:schemeClr val="accent3"/>
        </a:effectRef>
        <a:fontRef idx="minor">
          <a:schemeClr val="bg1"/>
        </a:fontRef>
      </xdr:style>
      <xdr:txBody>
        <a:bodyPr vertOverflow="clip" horzOverflow="clip" rtlCol="0" anchor="t"/>
        <a:lstStyle/>
        <a:p>
          <a:pPr algn="l"/>
          <a:r>
            <a:rPr lang="en-GB" sz="1050">
              <a:solidFill>
                <a:schemeClr val="accent1"/>
              </a:solidFill>
            </a:rPr>
            <a:t>Insert your own values into these cells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16</xdr:col>
      <xdr:colOff>68580</xdr:colOff>
      <xdr:row>1</xdr:row>
      <xdr:rowOff>68580</xdr:rowOff>
    </xdr:from>
    <xdr:to>
      <xdr:col>17</xdr:col>
      <xdr:colOff>77575</xdr:colOff>
      <xdr:row>5</xdr:row>
      <xdr:rowOff>175651</xdr:rowOff>
    </xdr:to>
    <xdr:pic>
      <xdr:nvPicPr>
        <xdr:cNvPr id="4" name="Рисунок 3">
          <a:extLst>
            <a:ext uri="{FF2B5EF4-FFF2-40B4-BE49-F238E27FC236}">
              <a16:creationId xmlns:a16="http://schemas.microsoft.com/office/drawing/2014/main" id="{00FF6381-60FE-47FC-A58B-0F8520826B41}"/>
            </a:ext>
          </a:extLst>
        </xdr:cNvPr>
        <xdr:cNvPicPr>
          <a:picLocks noChangeAspect="1"/>
        </xdr:cNvPicPr>
      </xdr:nvPicPr>
      <xdr:blipFill>
        <a:blip xmlns:r="http://schemas.openxmlformats.org/officeDocument/2006/relationships" r:embed="rId1"/>
        <a:stretch>
          <a:fillRect/>
        </a:stretch>
      </xdr:blipFill>
      <xdr:spPr>
        <a:xfrm>
          <a:off x="16878300" y="285750"/>
          <a:ext cx="1285875" cy="12763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403412</xdr:colOff>
      <xdr:row>1</xdr:row>
      <xdr:rowOff>168087</xdr:rowOff>
    </xdr:from>
    <xdr:to>
      <xdr:col>11</xdr:col>
      <xdr:colOff>19658</xdr:colOff>
      <xdr:row>4</xdr:row>
      <xdr:rowOff>168507</xdr:rowOff>
    </xdr:to>
    <xdr:pic>
      <xdr:nvPicPr>
        <xdr:cNvPr id="2" name="Picture 1">
          <a:extLst>
            <a:ext uri="{FF2B5EF4-FFF2-40B4-BE49-F238E27FC236}">
              <a16:creationId xmlns:a16="http://schemas.microsoft.com/office/drawing/2014/main" id="{CAC67986-5584-44ED-99D1-10EFC38018F8}"/>
            </a:ext>
          </a:extLst>
        </xdr:cNvPr>
        <xdr:cNvPicPr>
          <a:picLocks noChangeAspect="1"/>
        </xdr:cNvPicPr>
      </xdr:nvPicPr>
      <xdr:blipFill>
        <a:blip xmlns:r="http://schemas.openxmlformats.org/officeDocument/2006/relationships" r:embed="rId1"/>
        <a:stretch>
          <a:fillRect/>
        </a:stretch>
      </xdr:blipFill>
      <xdr:spPr>
        <a:xfrm>
          <a:off x="11963400" y="390525"/>
          <a:ext cx="1876425" cy="90487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13</xdr:col>
      <xdr:colOff>1340644</xdr:colOff>
      <xdr:row>2</xdr:row>
      <xdr:rowOff>2381</xdr:rowOff>
    </xdr:from>
    <xdr:to>
      <xdr:col>14</xdr:col>
      <xdr:colOff>236295</xdr:colOff>
      <xdr:row>5</xdr:row>
      <xdr:rowOff>218168</xdr:rowOff>
    </xdr:to>
    <xdr:pic>
      <xdr:nvPicPr>
        <xdr:cNvPr id="2" name="Picture 1">
          <a:extLst>
            <a:ext uri="{FF2B5EF4-FFF2-40B4-BE49-F238E27FC236}">
              <a16:creationId xmlns:a16="http://schemas.microsoft.com/office/drawing/2014/main" id="{263C3C06-0182-4A08-8068-7F419217FABD}"/>
            </a:ext>
          </a:extLst>
        </xdr:cNvPr>
        <xdr:cNvPicPr>
          <a:picLocks noChangeAspect="1"/>
        </xdr:cNvPicPr>
      </xdr:nvPicPr>
      <xdr:blipFill>
        <a:blip xmlns:r="http://schemas.openxmlformats.org/officeDocument/2006/relationships" r:embed="rId1"/>
        <a:stretch>
          <a:fillRect/>
        </a:stretch>
      </xdr:blipFill>
      <xdr:spPr>
        <a:xfrm>
          <a:off x="10744200" y="381000"/>
          <a:ext cx="1866900" cy="904875"/>
        </a:xfrm>
        <a:prstGeom prst="rect">
          <a:avLst/>
        </a:prstGeom>
      </xdr:spPr>
    </xdr:pic>
    <xdr:clientData/>
  </xdr:twoCellAnchor>
  <xdr:twoCellAnchor editAs="oneCell">
    <xdr:from>
      <xdr:col>0</xdr:col>
      <xdr:colOff>333375</xdr:colOff>
      <xdr:row>12</xdr:row>
      <xdr:rowOff>138906</xdr:rowOff>
    </xdr:from>
    <xdr:to>
      <xdr:col>14</xdr:col>
      <xdr:colOff>50809</xdr:colOff>
      <xdr:row>21</xdr:row>
      <xdr:rowOff>130046</xdr:rowOff>
    </xdr:to>
    <xdr:pic>
      <xdr:nvPicPr>
        <xdr:cNvPr id="3" name="Picture 2">
          <a:extLst>
            <a:ext uri="{FF2B5EF4-FFF2-40B4-BE49-F238E27FC236}">
              <a16:creationId xmlns:a16="http://schemas.microsoft.com/office/drawing/2014/main" id="{40ADF12D-5F91-4AB8-A8BC-20F26BC13ED5}"/>
            </a:ext>
          </a:extLst>
        </xdr:cNvPr>
        <xdr:cNvPicPr>
          <a:picLocks noChangeAspect="1"/>
        </xdr:cNvPicPr>
      </xdr:nvPicPr>
      <xdr:blipFill>
        <a:blip xmlns:r="http://schemas.openxmlformats.org/officeDocument/2006/relationships" r:embed="rId2"/>
        <a:srcRect t="10047"/>
        <a:stretch>
          <a:fillRect/>
        </a:stretch>
      </xdr:blipFill>
      <xdr:spPr>
        <a:xfrm>
          <a:off x="333375" y="3048000"/>
          <a:ext cx="12087225" cy="1533525"/>
        </a:xfrm>
        <a:prstGeom prst="rect">
          <a:avLst/>
        </a:prstGeom>
      </xdr:spPr>
    </xdr:pic>
    <xdr:clientData/>
  </xdr:twoCellAnchor>
  <xdr:twoCellAnchor editAs="oneCell">
    <xdr:from>
      <xdr:col>0</xdr:col>
      <xdr:colOff>353219</xdr:colOff>
      <xdr:row>27</xdr:row>
      <xdr:rowOff>15875</xdr:rowOff>
    </xdr:from>
    <xdr:to>
      <xdr:col>14</xdr:col>
      <xdr:colOff>88943</xdr:colOff>
      <xdr:row>33</xdr:row>
      <xdr:rowOff>42261</xdr:rowOff>
    </xdr:to>
    <xdr:pic>
      <xdr:nvPicPr>
        <xdr:cNvPr id="4" name="Picture 3">
          <a:extLst>
            <a:ext uri="{FF2B5EF4-FFF2-40B4-BE49-F238E27FC236}">
              <a16:creationId xmlns:a16="http://schemas.microsoft.com/office/drawing/2014/main" id="{3465CB1E-B0ED-4E9D-B61F-78951ECF312F}"/>
            </a:ext>
          </a:extLst>
        </xdr:cNvPr>
        <xdr:cNvPicPr>
          <a:picLocks noChangeAspect="1"/>
        </xdr:cNvPicPr>
      </xdr:nvPicPr>
      <xdr:blipFill>
        <a:blip xmlns:r="http://schemas.openxmlformats.org/officeDocument/2006/relationships" r:embed="rId3"/>
        <a:stretch>
          <a:fillRect/>
        </a:stretch>
      </xdr:blipFill>
      <xdr:spPr>
        <a:xfrm>
          <a:off x="352425" y="5495925"/>
          <a:ext cx="12106275" cy="1057275"/>
        </a:xfrm>
        <a:prstGeom prst="rect">
          <a:avLst/>
        </a:prstGeom>
      </xdr:spPr>
    </xdr:pic>
    <xdr:clientData/>
  </xdr:twoCellAnchor>
  <xdr:twoCellAnchor editAs="oneCell">
    <xdr:from>
      <xdr:col>0</xdr:col>
      <xdr:colOff>353219</xdr:colOff>
      <xdr:row>39</xdr:row>
      <xdr:rowOff>87312</xdr:rowOff>
    </xdr:from>
    <xdr:to>
      <xdr:col>14</xdr:col>
      <xdr:colOff>51823</xdr:colOff>
      <xdr:row>48</xdr:row>
      <xdr:rowOff>51594</xdr:rowOff>
    </xdr:to>
    <xdr:pic>
      <xdr:nvPicPr>
        <xdr:cNvPr id="5" name="Picture 4">
          <a:extLst>
            <a:ext uri="{FF2B5EF4-FFF2-40B4-BE49-F238E27FC236}">
              <a16:creationId xmlns:a16="http://schemas.microsoft.com/office/drawing/2014/main" id="{3AEBD1FF-269E-46C0-B41B-4F270E3FCA12}"/>
            </a:ext>
          </a:extLst>
        </xdr:cNvPr>
        <xdr:cNvPicPr>
          <a:picLocks noChangeAspect="1"/>
        </xdr:cNvPicPr>
      </xdr:nvPicPr>
      <xdr:blipFill>
        <a:blip xmlns:r="http://schemas.openxmlformats.org/officeDocument/2006/relationships" r:embed="rId4"/>
        <a:srcRect t="22792" b="53746"/>
        <a:stretch>
          <a:fillRect/>
        </a:stretch>
      </xdr:blipFill>
      <xdr:spPr>
        <a:xfrm>
          <a:off x="352425" y="8067675"/>
          <a:ext cx="12068175" cy="1504950"/>
        </a:xfrm>
        <a:prstGeom prst="rect">
          <a:avLst/>
        </a:prstGeom>
      </xdr:spPr>
    </xdr:pic>
    <xdr:clientData/>
  </xdr:twoCellAnchor>
  <xdr:twoCellAnchor editAs="oneCell">
    <xdr:from>
      <xdr:col>0</xdr:col>
      <xdr:colOff>341312</xdr:colOff>
      <xdr:row>54</xdr:row>
      <xdr:rowOff>87312</xdr:rowOff>
    </xdr:from>
    <xdr:to>
      <xdr:col>14</xdr:col>
      <xdr:colOff>28264</xdr:colOff>
      <xdr:row>59</xdr:row>
      <xdr:rowOff>88979</xdr:rowOff>
    </xdr:to>
    <xdr:pic>
      <xdr:nvPicPr>
        <xdr:cNvPr id="6" name="Picture 5">
          <a:extLst>
            <a:ext uri="{FF2B5EF4-FFF2-40B4-BE49-F238E27FC236}">
              <a16:creationId xmlns:a16="http://schemas.microsoft.com/office/drawing/2014/main" id="{5452DD23-A7DF-4361-A05E-33C342290C0F}"/>
            </a:ext>
          </a:extLst>
        </xdr:cNvPr>
        <xdr:cNvPicPr>
          <a:picLocks noChangeAspect="1"/>
        </xdr:cNvPicPr>
      </xdr:nvPicPr>
      <xdr:blipFill>
        <a:blip xmlns:r="http://schemas.openxmlformats.org/officeDocument/2006/relationships" r:embed="rId5"/>
        <a:stretch>
          <a:fillRect/>
        </a:stretch>
      </xdr:blipFill>
      <xdr:spPr>
        <a:xfrm>
          <a:off x="342900" y="10887075"/>
          <a:ext cx="12058650" cy="857250"/>
        </a:xfrm>
        <a:prstGeom prst="rect">
          <a:avLst/>
        </a:prstGeom>
      </xdr:spPr>
    </xdr:pic>
    <xdr:clientData/>
  </xdr:twoCellAnchor>
  <xdr:twoCellAnchor>
    <xdr:from>
      <xdr:col>0</xdr:col>
      <xdr:colOff>289719</xdr:colOff>
      <xdr:row>12</xdr:row>
      <xdr:rowOff>99218</xdr:rowOff>
    </xdr:from>
    <xdr:to>
      <xdr:col>14</xdr:col>
      <xdr:colOff>87312</xdr:colOff>
      <xdr:row>22</xdr:row>
      <xdr:rowOff>55563</xdr:rowOff>
    </xdr:to>
    <xdr:sp macro="" textlink="">
      <xdr:nvSpPr>
        <xdr:cNvPr id="7" name="Rectangle 6">
          <a:extLst>
            <a:ext uri="{FF2B5EF4-FFF2-40B4-BE49-F238E27FC236}">
              <a16:creationId xmlns:a16="http://schemas.microsoft.com/office/drawing/2014/main" id="{94B5A0E7-C915-4D50-80C0-04C439A52BF6}"/>
            </a:ext>
          </a:extLst>
        </xdr:cNvPr>
        <xdr:cNvSpPr/>
      </xdr:nvSpPr>
      <xdr:spPr>
        <a:xfrm>
          <a:off x="285750" y="3000375"/>
          <a:ext cx="12172950" cy="166687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bg1"/>
        </a:fontRef>
      </xdr:style>
      <xdr:txBody>
        <a:bodyPr vert="horz" wrap="square" lIns="91440" tIns="45720" rIns="91440" bIns="45720" numCol="1" rtlCol="0" fromWordArt="0" anchor="ctr" anchorCtr="0">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0</xdr:col>
      <xdr:colOff>319088</xdr:colOff>
      <xdr:row>25</xdr:row>
      <xdr:rowOff>156368</xdr:rowOff>
    </xdr:from>
    <xdr:to>
      <xdr:col>14</xdr:col>
      <xdr:colOff>107156</xdr:colOff>
      <xdr:row>33</xdr:row>
      <xdr:rowOff>91281</xdr:rowOff>
    </xdr:to>
    <xdr:sp macro="" textlink="">
      <xdr:nvSpPr>
        <xdr:cNvPr id="8" name="Rectangle 7">
          <a:extLst>
            <a:ext uri="{FF2B5EF4-FFF2-40B4-BE49-F238E27FC236}">
              <a16:creationId xmlns:a16="http://schemas.microsoft.com/office/drawing/2014/main" id="{808F8D9F-9F4B-4E62-998B-C494E26BE5A4}"/>
            </a:ext>
          </a:extLst>
        </xdr:cNvPr>
        <xdr:cNvSpPr/>
      </xdr:nvSpPr>
      <xdr:spPr>
        <a:xfrm>
          <a:off x="323850" y="5286375"/>
          <a:ext cx="12163425" cy="13049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bg1"/>
        </a:fontRef>
      </xdr:style>
      <xdr:txBody>
        <a:bodyPr vert="horz" wrap="square" lIns="91440" tIns="45720" rIns="91440" bIns="45720" numCol="1" rtlCol="0" fromWordArt="0" anchor="ctr" anchorCtr="0">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0</xdr:col>
      <xdr:colOff>348457</xdr:colOff>
      <xdr:row>39</xdr:row>
      <xdr:rowOff>39686</xdr:rowOff>
    </xdr:from>
    <xdr:to>
      <xdr:col>14</xdr:col>
      <xdr:colOff>99219</xdr:colOff>
      <xdr:row>48</xdr:row>
      <xdr:rowOff>103187</xdr:rowOff>
    </xdr:to>
    <xdr:sp macro="" textlink="">
      <xdr:nvSpPr>
        <xdr:cNvPr id="9" name="Rectangle 8">
          <a:extLst>
            <a:ext uri="{FF2B5EF4-FFF2-40B4-BE49-F238E27FC236}">
              <a16:creationId xmlns:a16="http://schemas.microsoft.com/office/drawing/2014/main" id="{584F0B00-A6CB-4414-896D-14DA2CCE0536}"/>
            </a:ext>
          </a:extLst>
        </xdr:cNvPr>
        <xdr:cNvSpPr/>
      </xdr:nvSpPr>
      <xdr:spPr>
        <a:xfrm>
          <a:off x="352425" y="8020050"/>
          <a:ext cx="12125325" cy="16097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bg1"/>
        </a:fontRef>
      </xdr:style>
      <xdr:txBody>
        <a:bodyPr vert="horz" wrap="square" lIns="91440" tIns="45720" rIns="91440" bIns="45720" numCol="1" rtlCol="0" fromWordArt="0" anchor="ctr" anchorCtr="0">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1</xdr:col>
      <xdr:colOff>16670</xdr:colOff>
      <xdr:row>54</xdr:row>
      <xdr:rowOff>2380</xdr:rowOff>
    </xdr:from>
    <xdr:to>
      <xdr:col>14</xdr:col>
      <xdr:colOff>43656</xdr:colOff>
      <xdr:row>60</xdr:row>
      <xdr:rowOff>127000</xdr:rowOff>
    </xdr:to>
    <xdr:sp macro="" textlink="">
      <xdr:nvSpPr>
        <xdr:cNvPr id="10" name="Rectangle 9">
          <a:extLst>
            <a:ext uri="{FF2B5EF4-FFF2-40B4-BE49-F238E27FC236}">
              <a16:creationId xmlns:a16="http://schemas.microsoft.com/office/drawing/2014/main" id="{F18D2CEC-E3FB-46C5-9C70-FF7F778CBA5A}"/>
            </a:ext>
          </a:extLst>
        </xdr:cNvPr>
        <xdr:cNvSpPr/>
      </xdr:nvSpPr>
      <xdr:spPr>
        <a:xfrm>
          <a:off x="371475" y="10801350"/>
          <a:ext cx="12049125" cy="11525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bg1"/>
        </a:fontRef>
      </xdr:style>
      <xdr:txBody>
        <a:bodyPr vert="horz" wrap="square" lIns="91440" tIns="45720" rIns="91440" bIns="45720" numCol="1" rtlCol="0" fromWordArt="0" anchor="ctr" anchorCtr="0">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britishbusinessbankplc.sharepoint.com/personal/ryan_flanagan_startuploans_co_uk/Documents/Documents/CX/Central%20BPCFFPSB%20V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uidance"/>
      <sheetName val="1 Actual Cash Flows"/>
      <sheetName val="1 Business Plan(BP)"/>
      <sheetName val="Loan Calculator"/>
      <sheetName val="2 Personal Survival Budget(PSB)"/>
      <sheetName val="3 Sales Assumptions"/>
      <sheetName val="3.1 Cash Flow Forecast(CFF)"/>
      <sheetName val="3.2 Cash Flow Forecast(CFF)"/>
      <sheetName val="1.1Business Plan(BP) Plus"/>
      <sheetName val="CC 4"/>
      <sheetName val="CC 2"/>
      <sheetName val="Months"/>
      <sheetName val="STRESS TESTING (internal use)"/>
      <sheetName val="Central BPCFFPSB V4"/>
    </sheetNames>
    <sheetDataSet>
      <sheetData sheetId="0"/>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Loan3" displayName="Loan3" ref="B26:H262" headerRowDxfId="12" dataDxfId="11" totalsRowDxfId="10" tableBorderDxfId="9">
  <autoFilter ref="B26:H262"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000-000001000000}" name="No." totalsRowLabel="Total" dataDxfId="8">
      <calculatedColumnFormula>IFERROR(IF(Loan_Not_Paid*Values_Entered,Payment_Number,""),"")</calculatedColumnFormula>
    </tableColumn>
    <tableColumn id="2" xr3:uid="{00000000-0010-0000-0000-000002000000}" name="Payment_x000a_Date" dataDxfId="7" dataCellStyle="Date">
      <calculatedColumnFormula>IFERROR(IF(Loan_Not_Paid*Values_Entered,Payment_Date,""),"")</calculatedColumnFormula>
    </tableColumn>
    <tableColumn id="3" xr3:uid="{00000000-0010-0000-0000-000003000000}" name="Beginning_x000a_Balance" dataDxfId="6">
      <calculatedColumnFormula>IFERROR(IF(Loan_Not_Paid*Values_Entered,Beginning_Balance,""),"")</calculatedColumnFormula>
    </tableColumn>
    <tableColumn id="4" xr3:uid="{00000000-0010-0000-0000-000004000000}" name="Payment" dataDxfId="5">
      <calculatedColumnFormula>IFERROR(IF(Loan_Not_Paid*Values_Entered,Monthly_Payment,""),"")</calculatedColumnFormula>
    </tableColumn>
    <tableColumn id="5" xr3:uid="{00000000-0010-0000-0000-000005000000}" name="Principal" dataDxfId="4">
      <calculatedColumnFormula>IFERROR(IF(Loan_Not_Paid*Values_Entered,Principal,""),"")</calculatedColumnFormula>
    </tableColumn>
    <tableColumn id="6" xr3:uid="{00000000-0010-0000-0000-000006000000}" name="Interest" dataDxfId="3">
      <calculatedColumnFormula>IFERROR(IF(Loan_Not_Paid*Values_Entered,Interest,""),"")</calculatedColumnFormula>
    </tableColumn>
    <tableColumn id="7" xr3:uid="{00000000-0010-0000-0000-000007000000}" name="Ending_x000a_Balance" totalsRowFunction="count" dataDxfId="2">
      <calculatedColumnFormula>IFERROR(IF(Loan_Not_Paid*Values_Entered,Ending_Balance,""),"")</calculatedColumnFormula>
    </tableColumn>
  </tableColumns>
  <tableStyleInfo showFirstColumn="0" showLastColumn="0" showRowStripes="1" showColumnStripes="0"/>
  <extLst>
    <ext xmlns:x14="http://schemas.microsoft.com/office/spreadsheetml/2009/9/main" uri="{504A1905-F514-4f6f-8877-14C23A59335A}">
      <x14:table altTextSummary="Track Payment Number, Payment Date, Beginning Balance, Payment, Principal, Interest amounts, and Ending Balance"/>
    </ext>
  </extLst>
</table>
</file>

<file path=xl/theme/theme1.xml><?xml version="1.0" encoding="utf-8"?>
<a:theme xmlns:a="http://schemas.openxmlformats.org/drawingml/2006/main" name="BBB theme">
  <a:themeElements>
    <a:clrScheme name="BBB Theme Colours">
      <a:dk1>
        <a:sysClr val="windowText" lastClr="000000"/>
      </a:dk1>
      <a:lt1>
        <a:sysClr val="window" lastClr="FFFFFF"/>
      </a:lt1>
      <a:dk2>
        <a:srgbClr val="142855"/>
      </a:dk2>
      <a:lt2>
        <a:srgbClr val="AFCAD2"/>
      </a:lt2>
      <a:accent1>
        <a:srgbClr val="142855"/>
      </a:accent1>
      <a:accent2>
        <a:srgbClr val="0054BA"/>
      </a:accent2>
      <a:accent3>
        <a:srgbClr val="55C0FF"/>
      </a:accent3>
      <a:accent4>
        <a:srgbClr val="50C5A7"/>
      </a:accent4>
      <a:accent5>
        <a:srgbClr val="FFA0B4"/>
      </a:accent5>
      <a:accent6>
        <a:srgbClr val="FFB500"/>
      </a:accent6>
      <a:hlink>
        <a:srgbClr val="142855"/>
      </a:hlink>
      <a:folHlink>
        <a:srgbClr val="0054BA"/>
      </a:folHlink>
    </a:clrScheme>
    <a:fontScheme name="BBB Theme Fonts">
      <a:majorFont>
        <a:latin typeface="Arial"/>
        <a:ea typeface=""/>
        <a:cs typeface=""/>
      </a:majorFont>
      <a:minorFont>
        <a:latin typeface="Arial"/>
        <a:ea typeface=""/>
        <a:cs typeface=""/>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w="9525">
          <a:solidFill>
            <a:srgbClr val="CCCCCC"/>
          </a:solidFill>
        </a:ln>
      </a:spPr>
      <a:bodyPr/>
      <a:lstStyle/>
      <a:style>
        <a:lnRef idx="1">
          <a:schemeClr val="accent1"/>
        </a:lnRef>
        <a:fillRef idx="0">
          <a:schemeClr val="accent1"/>
        </a:fillRef>
        <a:effectRef idx="0">
          <a:schemeClr val="accent1"/>
        </a:effectRef>
        <a:fontRef idx="minor">
          <a:schemeClr val="tx1"/>
        </a:fontRef>
      </a:style>
    </a:lnDef>
    <a:txDef>
      <a:spPr>
        <a:solidFill>
          <a:schemeClr val="bg1"/>
        </a:solidFill>
        <a:ln w="19050">
          <a:noFill/>
        </a:ln>
      </a:spPr>
      <a:bodyPr wrap="square" lIns="0" tIns="0" rIns="0" bIns="0" anchor="ctr">
        <a:noAutofit/>
      </a:bodyPr>
      <a:lstStyle>
        <a:defPPr algn="ctr">
          <a:defRPr sz="1100" dirty="0">
            <a:solidFill>
              <a:schemeClr val="tx2"/>
            </a:solidFill>
          </a:defRPr>
        </a:defPPr>
      </a:lstStyle>
    </a:txDef>
  </a:objectDefaults>
  <a:extraClrSchemeLst/>
  <a:extLst>
    <a:ext uri="{05A4C25C-085E-4340-85A3-A5531E510DB2}">
      <thm15:themeFamily xmlns:thm15="http://schemas.microsoft.com/office/thememl/2012/main" name="BBB Theme1" id="{608097DA-44A2-499D-ACCF-635A6553A4A8}" vid="{0C279004-74A5-4C93-94E0-AA7957F851E5}"/>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comments" Target="../comments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workbookViewId="0">
      <selection activeCell="E14" sqref="E14"/>
    </sheetView>
  </sheetViews>
  <sheetFormatPr defaultColWidth="8.75" defaultRowHeight="14.25"/>
  <sheetData>
    <row r="1" spans="1:1">
      <c r="A1" s="3" t="s">
        <v>0</v>
      </c>
    </row>
    <row r="2" spans="1:1">
      <c r="A2" s="3" t="s">
        <v>1</v>
      </c>
    </row>
    <row r="3" spans="1:1">
      <c r="A3" s="3" t="s">
        <v>2</v>
      </c>
    </row>
    <row r="4" spans="1:1">
      <c r="A4" s="3" t="s">
        <v>3</v>
      </c>
    </row>
    <row r="5" spans="1:1">
      <c r="A5" s="3" t="s">
        <v>4</v>
      </c>
    </row>
    <row r="6" spans="1:1">
      <c r="A6" s="3" t="s">
        <v>5</v>
      </c>
    </row>
    <row r="7" spans="1:1">
      <c r="A7" s="3" t="s">
        <v>6</v>
      </c>
    </row>
    <row r="8" spans="1:1">
      <c r="A8" s="3" t="s">
        <v>7</v>
      </c>
    </row>
    <row r="9" spans="1:1">
      <c r="A9" s="3" t="s">
        <v>8</v>
      </c>
    </row>
    <row r="10" spans="1:1">
      <c r="A10" s="3" t="s">
        <v>9</v>
      </c>
    </row>
    <row r="11" spans="1:1">
      <c r="A11" s="3" t="s">
        <v>10</v>
      </c>
    </row>
    <row r="12" spans="1:1">
      <c r="A12" s="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pageSetUpPr fitToPage="1"/>
  </sheetPr>
  <dimension ref="A1:Q43"/>
  <sheetViews>
    <sheetView showGridLines="0" topLeftCell="A22" zoomScaleSheetLayoutView="100" zoomScalePageLayoutView="50" workbookViewId="0">
      <selection activeCell="J33" sqref="J33"/>
    </sheetView>
  </sheetViews>
  <sheetFormatPr defaultColWidth="12.625" defaultRowHeight="14.25"/>
  <cols>
    <col min="1" max="1" width="4.125" style="17" customWidth="1"/>
    <col min="2" max="2" width="3.5" style="18" customWidth="1"/>
    <col min="3" max="3" width="10.625" style="17" customWidth="1"/>
    <col min="4" max="5" width="19.5" style="17" customWidth="1"/>
    <col min="6" max="6" width="15" style="17" customWidth="1"/>
    <col min="7" max="7" width="16.75" style="17" customWidth="1"/>
    <col min="8" max="8" width="10.5" style="17" customWidth="1"/>
    <col min="9" max="12" width="7.625" style="17" customWidth="1"/>
    <col min="13" max="13" width="28.75" style="17" customWidth="1"/>
    <col min="14" max="14" width="40" style="17" customWidth="1"/>
    <col min="15" max="15" width="4.25" style="17" customWidth="1"/>
    <col min="16" max="17" width="7.625" style="17" customWidth="1"/>
    <col min="18" max="16384" width="12.625" style="17"/>
  </cols>
  <sheetData>
    <row r="1" spans="1:17">
      <c r="A1" s="14"/>
      <c r="B1" s="23"/>
      <c r="C1" s="14"/>
      <c r="D1" s="14"/>
      <c r="E1" s="14"/>
      <c r="F1" s="14"/>
      <c r="G1" s="14"/>
      <c r="H1" s="14"/>
      <c r="I1" s="14"/>
      <c r="J1" s="14"/>
      <c r="K1" s="14"/>
      <c r="L1" s="14"/>
      <c r="M1" s="14"/>
      <c r="N1" s="14"/>
      <c r="O1" s="14"/>
    </row>
    <row r="2" spans="1:17" ht="16.899999999999999" customHeight="1">
      <c r="A2" s="295"/>
      <c r="B2" s="295"/>
      <c r="C2" s="295"/>
      <c r="D2" s="295"/>
      <c r="E2" s="295"/>
      <c r="F2" s="295"/>
      <c r="G2" s="295"/>
      <c r="H2" s="295"/>
      <c r="I2" s="295"/>
      <c r="J2" s="296"/>
      <c r="K2" s="296"/>
      <c r="L2" s="296"/>
      <c r="M2" s="296"/>
      <c r="N2" s="296"/>
      <c r="O2" s="14"/>
    </row>
    <row r="3" spans="1:17" ht="19.899999999999999" customHeight="1">
      <c r="A3" s="14"/>
      <c r="C3" s="14"/>
      <c r="D3" s="14"/>
      <c r="E3" s="14"/>
      <c r="F3" s="14"/>
      <c r="G3" s="14"/>
      <c r="H3" s="14"/>
      <c r="I3" s="14"/>
      <c r="J3" s="14"/>
      <c r="K3" s="14"/>
      <c r="L3" s="14"/>
      <c r="M3" s="14"/>
      <c r="N3" s="14"/>
      <c r="O3" s="14"/>
    </row>
    <row r="4" spans="1:17" ht="25.15" customHeight="1" thickBot="1">
      <c r="A4" s="14"/>
      <c r="B4" s="290" t="s">
        <v>12</v>
      </c>
      <c r="C4" s="290"/>
      <c r="D4" s="290"/>
      <c r="E4" s="290"/>
      <c r="F4" s="290"/>
      <c r="G4" s="290"/>
      <c r="H4" s="290"/>
      <c r="I4" s="290"/>
      <c r="J4" s="290"/>
      <c r="K4" s="290"/>
      <c r="L4" s="290"/>
      <c r="M4" s="290"/>
      <c r="N4" s="290"/>
      <c r="O4" s="290"/>
    </row>
    <row r="5" spans="1:17" ht="80.650000000000006" customHeight="1" thickBot="1">
      <c r="A5" s="14"/>
      <c r="B5" s="291" t="s">
        <v>13</v>
      </c>
      <c r="C5" s="292"/>
      <c r="D5" s="292"/>
      <c r="E5" s="292"/>
      <c r="F5" s="292"/>
      <c r="G5" s="292"/>
      <c r="H5" s="292"/>
      <c r="I5" s="292"/>
      <c r="J5" s="292"/>
      <c r="K5" s="292"/>
      <c r="L5" s="292"/>
      <c r="M5" s="292"/>
      <c r="N5" s="293"/>
      <c r="O5" s="19"/>
    </row>
    <row r="6" spans="1:17" ht="19.5" thickBot="1">
      <c r="A6" s="14"/>
      <c r="B6" s="20"/>
      <c r="C6" s="16"/>
      <c r="D6" s="16"/>
      <c r="E6" s="16"/>
      <c r="F6" s="16"/>
      <c r="G6" s="21"/>
      <c r="H6" s="21"/>
      <c r="I6" s="21"/>
      <c r="J6" s="22"/>
      <c r="K6" s="16"/>
      <c r="L6" s="16"/>
      <c r="M6" s="16"/>
      <c r="N6" s="16"/>
      <c r="O6" s="14"/>
    </row>
    <row r="7" spans="1:17" ht="13.5" customHeight="1" thickTop="1">
      <c r="A7" s="14"/>
      <c r="B7" s="23"/>
      <c r="C7" s="24"/>
      <c r="D7" s="24"/>
      <c r="E7" s="24"/>
      <c r="F7" s="24"/>
      <c r="G7" s="24"/>
      <c r="H7" s="24"/>
      <c r="I7" s="24"/>
      <c r="J7" s="24"/>
      <c r="K7" s="24"/>
      <c r="L7" s="24"/>
      <c r="M7" s="24"/>
      <c r="N7" s="24"/>
      <c r="O7" s="25"/>
    </row>
    <row r="8" spans="1:17" ht="23.25">
      <c r="A8" s="14"/>
      <c r="B8" s="284" t="s">
        <v>14</v>
      </c>
      <c r="C8" s="284"/>
      <c r="D8" s="284"/>
      <c r="E8" s="284"/>
      <c r="F8" s="284"/>
      <c r="G8" s="284"/>
      <c r="H8" s="284"/>
      <c r="I8" s="284"/>
      <c r="J8" s="284"/>
      <c r="K8" s="284"/>
      <c r="L8" s="284"/>
      <c r="M8" s="284"/>
      <c r="N8" s="284"/>
      <c r="O8" s="14"/>
    </row>
    <row r="9" spans="1:17" ht="18">
      <c r="A9" s="14"/>
      <c r="B9" s="26"/>
      <c r="C9" s="27"/>
      <c r="D9" s="27"/>
      <c r="E9" s="27"/>
      <c r="F9" s="27"/>
      <c r="G9" s="27"/>
      <c r="H9" s="27"/>
      <c r="I9" s="27"/>
      <c r="J9" s="27"/>
      <c r="K9" s="27"/>
      <c r="L9" s="27"/>
      <c r="M9" s="27"/>
      <c r="N9" s="27"/>
      <c r="O9" s="14"/>
    </row>
    <row r="10" spans="1:17" ht="47.25" customHeight="1">
      <c r="A10" s="14"/>
      <c r="B10" s="265" t="s">
        <v>15</v>
      </c>
      <c r="C10" s="285" t="s">
        <v>16</v>
      </c>
      <c r="D10" s="285"/>
      <c r="E10" s="285"/>
      <c r="F10" s="285"/>
      <c r="G10" s="285"/>
      <c r="H10" s="285"/>
      <c r="I10" s="285"/>
      <c r="J10" s="285"/>
      <c r="K10" s="285"/>
      <c r="L10" s="285"/>
      <c r="M10" s="285"/>
      <c r="N10" s="285"/>
      <c r="O10" s="28"/>
      <c r="P10" s="29"/>
    </row>
    <row r="11" spans="1:17" ht="35.25" customHeight="1">
      <c r="A11" s="14"/>
      <c r="B11" s="265" t="s">
        <v>15</v>
      </c>
      <c r="C11" s="283" t="s">
        <v>17</v>
      </c>
      <c r="D11" s="283"/>
      <c r="E11" s="283"/>
      <c r="F11" s="283"/>
      <c r="G11" s="283"/>
      <c r="H11" s="283"/>
      <c r="I11" s="283"/>
      <c r="J11" s="283"/>
      <c r="K11" s="283"/>
      <c r="L11" s="283"/>
      <c r="M11" s="283"/>
      <c r="N11" s="283"/>
      <c r="O11" s="30"/>
      <c r="P11" s="25"/>
    </row>
    <row r="12" spans="1:17" ht="34.9" customHeight="1">
      <c r="A12" s="14"/>
      <c r="B12" s="265" t="s">
        <v>15</v>
      </c>
      <c r="C12" s="283" t="s">
        <v>18</v>
      </c>
      <c r="D12" s="283"/>
      <c r="E12" s="283"/>
      <c r="F12" s="283"/>
      <c r="G12" s="283"/>
      <c r="H12" s="283"/>
      <c r="I12" s="283"/>
      <c r="J12" s="283"/>
      <c r="K12" s="283"/>
      <c r="L12" s="283"/>
      <c r="M12" s="283"/>
      <c r="N12" s="283"/>
      <c r="O12" s="28"/>
      <c r="P12" s="25"/>
    </row>
    <row r="13" spans="1:17" ht="33.4" customHeight="1">
      <c r="A13" s="14"/>
      <c r="B13" s="265" t="s">
        <v>15</v>
      </c>
      <c r="C13" s="283" t="s">
        <v>19</v>
      </c>
      <c r="D13" s="283"/>
      <c r="E13" s="283"/>
      <c r="F13" s="283"/>
      <c r="G13" s="283"/>
      <c r="H13" s="283"/>
      <c r="I13" s="283"/>
      <c r="J13" s="283"/>
      <c r="K13" s="283"/>
      <c r="L13" s="283"/>
      <c r="M13" s="283"/>
      <c r="N13" s="283"/>
      <c r="O13" s="14"/>
      <c r="P13" s="25"/>
    </row>
    <row r="14" spans="1:17" ht="24" customHeight="1">
      <c r="A14" s="14"/>
      <c r="B14" s="265" t="s">
        <v>15</v>
      </c>
      <c r="C14" s="294" t="s">
        <v>20</v>
      </c>
      <c r="D14" s="294"/>
      <c r="E14" s="294"/>
      <c r="F14" s="294"/>
      <c r="G14" s="294"/>
      <c r="H14" s="294"/>
      <c r="I14" s="294"/>
      <c r="J14" s="294"/>
      <c r="K14" s="294"/>
      <c r="L14" s="294"/>
      <c r="M14" s="294"/>
      <c r="N14" s="294"/>
      <c r="O14" s="24"/>
      <c r="P14" s="25"/>
    </row>
    <row r="15" spans="1:17" ht="27.4" customHeight="1" thickBot="1">
      <c r="A15" s="14"/>
      <c r="B15" s="265" t="s">
        <v>15</v>
      </c>
      <c r="C15" s="297" t="s">
        <v>21</v>
      </c>
      <c r="D15" s="297"/>
      <c r="E15" s="297"/>
      <c r="F15" s="297"/>
      <c r="G15" s="297"/>
      <c r="H15" s="297"/>
      <c r="I15" s="297"/>
      <c r="J15" s="297"/>
      <c r="K15" s="297"/>
      <c r="L15" s="297"/>
      <c r="M15" s="297"/>
      <c r="N15" s="297"/>
      <c r="O15" s="28"/>
      <c r="P15" s="25"/>
    </row>
    <row r="16" spans="1:17">
      <c r="A16" s="14"/>
      <c r="B16" s="265"/>
      <c r="C16" s="27"/>
      <c r="D16" s="27"/>
      <c r="E16" s="27"/>
      <c r="F16" s="27"/>
      <c r="G16" s="27"/>
      <c r="H16" s="27"/>
      <c r="I16" s="27"/>
      <c r="J16" s="27"/>
      <c r="K16" s="27"/>
      <c r="L16" s="27"/>
      <c r="M16" s="27"/>
      <c r="N16" s="27"/>
      <c r="O16" s="14"/>
      <c r="P16" s="14"/>
      <c r="Q16" s="14"/>
    </row>
    <row r="17" spans="1:17">
      <c r="A17" s="14"/>
      <c r="B17" s="265" t="s">
        <v>15</v>
      </c>
      <c r="C17" s="298" t="s">
        <v>22</v>
      </c>
      <c r="D17" s="298"/>
      <c r="E17" s="298"/>
      <c r="F17" s="298"/>
      <c r="G17" s="298"/>
      <c r="H17" s="298"/>
      <c r="I17" s="298"/>
      <c r="J17" s="298"/>
      <c r="K17" s="298"/>
      <c r="L17" s="298"/>
      <c r="M17" s="298"/>
      <c r="N17" s="298"/>
      <c r="O17" s="14"/>
      <c r="P17" s="14"/>
      <c r="Q17" s="14"/>
    </row>
    <row r="18" spans="1:17">
      <c r="A18" s="14"/>
      <c r="B18" s="265"/>
      <c r="C18" s="299"/>
      <c r="D18" s="299"/>
      <c r="E18" s="299"/>
      <c r="F18" s="299"/>
      <c r="G18" s="299"/>
      <c r="H18" s="299"/>
      <c r="I18" s="299"/>
      <c r="J18" s="299"/>
      <c r="K18" s="299"/>
      <c r="L18" s="299"/>
      <c r="M18" s="299"/>
      <c r="N18" s="299"/>
      <c r="O18" s="14"/>
      <c r="P18" s="14"/>
      <c r="Q18" s="14"/>
    </row>
    <row r="19" spans="1:17">
      <c r="A19" s="14"/>
      <c r="B19" s="23"/>
      <c r="C19" s="14"/>
      <c r="D19" s="14"/>
      <c r="E19" s="14"/>
      <c r="F19" s="14"/>
      <c r="G19" s="14"/>
      <c r="H19" s="14"/>
      <c r="I19" s="14"/>
      <c r="J19" s="14"/>
      <c r="K19" s="14"/>
      <c r="L19" s="14"/>
      <c r="M19" s="14"/>
      <c r="N19" s="14"/>
      <c r="O19" s="14"/>
      <c r="P19" s="14"/>
      <c r="Q19" s="14"/>
    </row>
    <row r="20" spans="1:17" ht="23.25">
      <c r="A20" s="14"/>
      <c r="B20" s="284" t="s">
        <v>23</v>
      </c>
      <c r="C20" s="284"/>
      <c r="D20" s="284"/>
      <c r="E20" s="284"/>
      <c r="F20" s="284"/>
      <c r="G20" s="284"/>
      <c r="H20" s="284"/>
      <c r="I20" s="284"/>
      <c r="J20" s="284"/>
      <c r="K20" s="284"/>
      <c r="L20" s="284"/>
      <c r="M20" s="284"/>
      <c r="N20" s="284"/>
      <c r="O20" s="14"/>
      <c r="P20" s="14"/>
      <c r="Q20" s="14"/>
    </row>
    <row r="21" spans="1:17">
      <c r="A21" s="14"/>
      <c r="B21" s="23"/>
      <c r="C21" s="14"/>
      <c r="D21" s="14"/>
      <c r="E21" s="14"/>
      <c r="F21" s="14"/>
      <c r="G21" s="14"/>
      <c r="H21" s="14"/>
      <c r="I21" s="14"/>
      <c r="J21" s="14"/>
      <c r="K21" s="14"/>
      <c r="L21" s="14"/>
      <c r="M21" s="14"/>
      <c r="N21" s="14"/>
      <c r="O21" s="14"/>
      <c r="P21" s="14"/>
      <c r="Q21" s="14"/>
    </row>
    <row r="22" spans="1:17" ht="82.15" customHeight="1">
      <c r="B22" s="265" t="s">
        <v>15</v>
      </c>
      <c r="C22" s="285" t="s">
        <v>24</v>
      </c>
      <c r="D22" s="285"/>
      <c r="E22" s="285"/>
      <c r="F22" s="285"/>
      <c r="G22" s="285"/>
      <c r="H22" s="285"/>
      <c r="I22" s="285"/>
      <c r="J22" s="285"/>
      <c r="K22" s="285"/>
      <c r="L22" s="285"/>
      <c r="M22" s="285"/>
      <c r="N22" s="285"/>
    </row>
    <row r="23" spans="1:17" customFormat="1" ht="30" customHeight="1" thickBot="1">
      <c r="A23" s="191"/>
      <c r="B23" s="286" t="s">
        <v>25</v>
      </c>
      <c r="C23" s="287"/>
      <c r="D23" s="287"/>
      <c r="E23" s="287"/>
      <c r="F23" s="287"/>
      <c r="G23" s="287"/>
      <c r="H23" s="287"/>
      <c r="I23" s="287"/>
      <c r="J23" s="287"/>
      <c r="K23" s="287"/>
      <c r="L23" s="287"/>
      <c r="M23" s="287"/>
      <c r="N23" s="287"/>
      <c r="O23" s="191"/>
      <c r="P23" s="191"/>
      <c r="Q23" s="191"/>
    </row>
    <row r="24" spans="1:17" customFormat="1" ht="33" customHeight="1" thickBot="1">
      <c r="A24" s="191"/>
      <c r="B24" s="192"/>
      <c r="C24" s="193" t="s">
        <v>26</v>
      </c>
      <c r="D24" s="194" t="s">
        <v>27</v>
      </c>
      <c r="E24" s="194" t="s">
        <v>28</v>
      </c>
      <c r="F24" s="194" t="s">
        <v>29</v>
      </c>
      <c r="G24" s="194" t="s">
        <v>30</v>
      </c>
      <c r="H24" s="195" t="s">
        <v>31</v>
      </c>
      <c r="I24" s="191"/>
      <c r="J24" s="191"/>
      <c r="K24" s="191"/>
      <c r="L24" s="191"/>
      <c r="M24" s="191"/>
      <c r="N24" s="191"/>
      <c r="O24" s="191"/>
      <c r="P24" s="191"/>
      <c r="Q24" s="191"/>
    </row>
    <row r="25" spans="1:17" customFormat="1" ht="32.25" customHeight="1" thickBot="1">
      <c r="A25" s="191"/>
      <c r="B25" s="192"/>
      <c r="C25" s="196" t="s">
        <v>32</v>
      </c>
      <c r="D25" s="197" t="s">
        <v>33</v>
      </c>
      <c r="E25" s="197" t="s">
        <v>34</v>
      </c>
      <c r="F25" s="197" t="s">
        <v>35</v>
      </c>
      <c r="G25" s="197" t="s">
        <v>36</v>
      </c>
      <c r="H25" s="198" t="s">
        <v>37</v>
      </c>
      <c r="I25" s="191"/>
      <c r="J25" s="191"/>
      <c r="K25" s="191"/>
      <c r="L25" s="191"/>
      <c r="M25" s="191"/>
      <c r="N25" s="191"/>
      <c r="O25" s="191"/>
      <c r="P25" s="191"/>
      <c r="Q25" s="191"/>
    </row>
    <row r="26" spans="1:17" customFormat="1" ht="32.25" customHeight="1" thickBot="1">
      <c r="A26" s="191"/>
      <c r="B26" s="192"/>
      <c r="C26" s="196" t="s">
        <v>38</v>
      </c>
      <c r="D26" s="197" t="s">
        <v>39</v>
      </c>
      <c r="E26" s="197" t="s">
        <v>34</v>
      </c>
      <c r="F26" s="197" t="s">
        <v>40</v>
      </c>
      <c r="G26" s="197" t="s">
        <v>41</v>
      </c>
      <c r="H26" s="198" t="s">
        <v>37</v>
      </c>
      <c r="I26" s="191"/>
      <c r="J26" s="191"/>
      <c r="K26" s="191"/>
      <c r="L26" s="191"/>
      <c r="M26" s="191"/>
      <c r="N26" s="191"/>
      <c r="O26" s="191"/>
      <c r="P26" s="191"/>
      <c r="Q26" s="191"/>
    </row>
    <row r="27" spans="1:17" customFormat="1" ht="32.25" customHeight="1" thickBot="1">
      <c r="A27" s="191"/>
      <c r="B27" s="192"/>
      <c r="C27" s="196" t="s">
        <v>42</v>
      </c>
      <c r="D27" s="197" t="s">
        <v>43</v>
      </c>
      <c r="E27" s="197" t="s">
        <v>34</v>
      </c>
      <c r="F27" s="197" t="s">
        <v>44</v>
      </c>
      <c r="G27" s="197" t="s">
        <v>45</v>
      </c>
      <c r="H27" s="198" t="s">
        <v>46</v>
      </c>
      <c r="I27" s="191"/>
      <c r="J27" s="191"/>
      <c r="K27" s="191"/>
      <c r="L27" s="191"/>
      <c r="M27" s="191"/>
      <c r="N27" s="191"/>
      <c r="O27" s="191"/>
      <c r="P27" s="191"/>
      <c r="Q27" s="191"/>
    </row>
    <row r="28" spans="1:17" customFormat="1" ht="32.25" customHeight="1" thickBot="1">
      <c r="A28" s="191"/>
      <c r="B28" s="192"/>
      <c r="C28" s="199" t="s">
        <v>47</v>
      </c>
      <c r="D28" s="288" t="s">
        <v>48</v>
      </c>
      <c r="E28" s="289"/>
      <c r="F28" s="200" t="s">
        <v>49</v>
      </c>
      <c r="G28" s="200" t="s">
        <v>45</v>
      </c>
      <c r="H28" s="201" t="s">
        <v>50</v>
      </c>
      <c r="I28" s="191"/>
      <c r="J28" s="191"/>
      <c r="K28" s="191"/>
      <c r="L28" s="191"/>
      <c r="M28" s="191"/>
      <c r="N28" s="191"/>
      <c r="O28" s="191"/>
      <c r="P28" s="191"/>
      <c r="Q28" s="191"/>
    </row>
    <row r="32" spans="1:17">
      <c r="B32" s="265"/>
      <c r="C32" s="283"/>
      <c r="D32" s="283"/>
      <c r="E32" s="283"/>
      <c r="F32" s="283"/>
      <c r="G32" s="283"/>
      <c r="H32" s="283"/>
      <c r="I32" s="283"/>
      <c r="J32" s="283"/>
      <c r="K32" s="283"/>
      <c r="L32" s="283"/>
      <c r="M32" s="283"/>
      <c r="N32" s="283"/>
    </row>
    <row r="42" spans="2:14">
      <c r="B42" s="265"/>
      <c r="C42" s="283"/>
      <c r="D42" s="283"/>
      <c r="E42" s="283"/>
      <c r="F42" s="283"/>
      <c r="G42" s="283"/>
      <c r="H42" s="283"/>
      <c r="I42" s="283"/>
      <c r="J42" s="283"/>
      <c r="K42" s="283"/>
      <c r="L42" s="283"/>
      <c r="M42" s="283"/>
      <c r="N42" s="283"/>
    </row>
    <row r="43" spans="2:14" ht="49.15" customHeight="1"/>
  </sheetData>
  <sheetProtection selectLockedCells="1"/>
  <mergeCells count="19">
    <mergeCell ref="C15:N15"/>
    <mergeCell ref="C17:N17"/>
    <mergeCell ref="C18:N18"/>
    <mergeCell ref="B8:N8"/>
    <mergeCell ref="C10:N10"/>
    <mergeCell ref="C11:N11"/>
    <mergeCell ref="C12:N12"/>
    <mergeCell ref="C13:N13"/>
    <mergeCell ref="B4:O4"/>
    <mergeCell ref="B5:N5"/>
    <mergeCell ref="C14:N14"/>
    <mergeCell ref="A2:I2"/>
    <mergeCell ref="J2:N2"/>
    <mergeCell ref="C42:N42"/>
    <mergeCell ref="B20:N20"/>
    <mergeCell ref="C22:N22"/>
    <mergeCell ref="C32:N32"/>
    <mergeCell ref="B23:N23"/>
    <mergeCell ref="D28:E28"/>
  </mergeCells>
  <printOptions horizontalCentered="1"/>
  <pageMargins left="0.31496062992126" right="0.31496062992126" top="0.35433070866141703" bottom="0.15748031496063" header="0.31496062992126" footer="0.118110236220472"/>
  <pageSetup paperSize="9" scale="5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sheetPr>
  <dimension ref="B1:X192"/>
  <sheetViews>
    <sheetView showGridLines="0" topLeftCell="A67" zoomScale="95" zoomScaleNormal="95" workbookViewId="0">
      <selection activeCell="B79" sqref="B79:D79"/>
    </sheetView>
  </sheetViews>
  <sheetFormatPr defaultColWidth="8.75" defaultRowHeight="14.25"/>
  <cols>
    <col min="1" max="1" width="2.25" customWidth="1"/>
    <col min="5" max="5" width="9.75" customWidth="1"/>
    <col min="10" max="10" width="9.875" customWidth="1"/>
    <col min="11" max="11" width="19.75" customWidth="1"/>
    <col min="18" max="18" width="21" customWidth="1"/>
  </cols>
  <sheetData>
    <row r="1" spans="2:18" ht="15" thickBot="1">
      <c r="J1" s="11"/>
      <c r="K1" s="11"/>
      <c r="L1" s="11"/>
      <c r="M1" s="11"/>
      <c r="N1" s="11"/>
      <c r="O1" s="11"/>
      <c r="P1" s="11"/>
      <c r="Q1" s="11"/>
      <c r="R1" s="11"/>
    </row>
    <row r="2" spans="2:18" ht="17.25" customHeight="1" thickTop="1">
      <c r="B2" s="5"/>
      <c r="C2" s="6"/>
      <c r="D2" s="7"/>
      <c r="E2" s="8"/>
      <c r="F2" s="9"/>
      <c r="G2" s="9"/>
      <c r="H2" s="10"/>
      <c r="I2" s="9"/>
      <c r="J2" s="1"/>
    </row>
    <row r="3" spans="2:18" ht="27.75">
      <c r="B3" s="58" t="s">
        <v>51</v>
      </c>
    </row>
    <row r="4" spans="2:18" ht="27.75">
      <c r="B4" s="58"/>
    </row>
    <row r="5" spans="2:18" ht="31.9" customHeight="1" thickBot="1">
      <c r="B5" s="295" t="s">
        <v>52</v>
      </c>
      <c r="C5" s="295"/>
      <c r="D5" s="295"/>
      <c r="E5" s="295"/>
      <c r="F5" s="295"/>
      <c r="G5" s="295"/>
      <c r="H5" s="295"/>
      <c r="I5" s="295"/>
      <c r="J5" s="436" t="s">
        <v>53</v>
      </c>
      <c r="K5" s="436"/>
      <c r="L5" s="436"/>
      <c r="M5" s="436"/>
      <c r="N5" s="436"/>
      <c r="O5" s="436"/>
      <c r="P5" s="436"/>
      <c r="Q5" s="436"/>
      <c r="R5" s="436"/>
    </row>
    <row r="6" spans="2:18" ht="25.15" customHeight="1">
      <c r="B6" s="435" t="s">
        <v>54</v>
      </c>
      <c r="C6" s="435"/>
      <c r="D6" s="435"/>
      <c r="E6" s="435"/>
      <c r="F6" s="435"/>
      <c r="G6" s="435"/>
      <c r="H6" s="435"/>
      <c r="I6" s="435"/>
      <c r="J6" s="437" t="s">
        <v>55</v>
      </c>
      <c r="K6" s="437"/>
      <c r="L6" s="437"/>
      <c r="M6" s="437"/>
      <c r="N6" s="437"/>
      <c r="O6" s="437"/>
      <c r="P6" s="437"/>
      <c r="Q6" s="437"/>
      <c r="R6" s="437"/>
    </row>
    <row r="7" spans="2:18" ht="25.15" customHeight="1">
      <c r="B7" s="268"/>
      <c r="C7" s="268"/>
      <c r="D7" s="268"/>
      <c r="E7" s="268"/>
      <c r="F7" s="268"/>
      <c r="G7" s="268"/>
      <c r="H7" s="268"/>
      <c r="I7" s="268"/>
      <c r="J7" s="266"/>
      <c r="K7" s="266"/>
      <c r="L7" s="266"/>
      <c r="M7" s="266"/>
      <c r="N7" s="266"/>
      <c r="O7" s="266"/>
      <c r="P7" s="266"/>
      <c r="Q7" s="266"/>
      <c r="R7" s="266"/>
    </row>
    <row r="8" spans="2:18" ht="25.15" customHeight="1">
      <c r="B8" s="305" t="s">
        <v>56</v>
      </c>
      <c r="C8" s="306"/>
      <c r="D8" s="306"/>
      <c r="E8" s="306"/>
      <c r="F8" s="306"/>
      <c r="G8" s="306"/>
      <c r="H8" s="306"/>
      <c r="I8" s="306"/>
      <c r="J8" s="306"/>
      <c r="K8" s="307"/>
      <c r="L8" s="306"/>
      <c r="M8" s="306"/>
      <c r="N8" s="306"/>
      <c r="O8" s="306"/>
      <c r="P8" s="306"/>
      <c r="Q8" s="306"/>
      <c r="R8" s="306"/>
    </row>
    <row r="9" spans="2:18" ht="39" customHeight="1">
      <c r="B9" s="300"/>
      <c r="C9" s="308"/>
      <c r="D9" s="308"/>
      <c r="E9" s="308"/>
      <c r="F9" s="308"/>
      <c r="G9" s="308"/>
      <c r="H9" s="308"/>
      <c r="I9" s="308"/>
      <c r="J9" s="306"/>
      <c r="K9" s="303"/>
      <c r="L9" s="309"/>
      <c r="M9" s="309"/>
      <c r="N9" s="309"/>
      <c r="O9" s="309"/>
      <c r="P9" s="309"/>
      <c r="Q9" s="309"/>
      <c r="R9" s="309"/>
    </row>
    <row r="10" spans="2:18" ht="25.15" customHeight="1">
      <c r="B10" s="305" t="s">
        <v>57</v>
      </c>
      <c r="C10" s="306"/>
      <c r="D10" s="306"/>
      <c r="E10" s="306"/>
      <c r="F10" s="306"/>
      <c r="G10" s="306"/>
      <c r="H10" s="306"/>
      <c r="I10" s="306"/>
      <c r="J10" s="306"/>
      <c r="K10" s="307"/>
      <c r="L10" s="306"/>
      <c r="M10" s="306"/>
      <c r="N10" s="306"/>
      <c r="O10" s="306"/>
      <c r="P10" s="306"/>
      <c r="Q10" s="306"/>
      <c r="R10" s="306"/>
    </row>
    <row r="11" spans="2:18" ht="25.15" customHeight="1">
      <c r="B11" s="300"/>
      <c r="C11" s="301"/>
      <c r="D11" s="301"/>
      <c r="E11" s="301"/>
      <c r="F11" s="301"/>
      <c r="G11" s="301"/>
      <c r="H11" s="301"/>
      <c r="I11" s="301"/>
      <c r="J11" s="302"/>
      <c r="K11" s="303"/>
      <c r="L11" s="304"/>
      <c r="M11" s="304"/>
      <c r="N11" s="304"/>
      <c r="O11" s="304"/>
      <c r="P11" s="304"/>
      <c r="Q11" s="304"/>
      <c r="R11" s="304"/>
    </row>
    <row r="12" spans="2:18" ht="25.15" customHeight="1">
      <c r="B12" s="305" t="s">
        <v>58</v>
      </c>
      <c r="C12" s="306"/>
      <c r="D12" s="306"/>
      <c r="E12" s="306"/>
      <c r="F12" s="306"/>
      <c r="G12" s="306"/>
      <c r="H12" s="306"/>
      <c r="I12" s="306"/>
      <c r="J12" s="306"/>
      <c r="K12" s="307"/>
      <c r="L12" s="306"/>
      <c r="M12" s="306"/>
      <c r="N12" s="306"/>
      <c r="O12" s="306"/>
      <c r="P12" s="306"/>
      <c r="Q12" s="306"/>
      <c r="R12" s="306"/>
    </row>
    <row r="13" spans="2:18" ht="25.15" customHeight="1">
      <c r="B13" s="300">
        <v>0</v>
      </c>
      <c r="C13" s="301"/>
      <c r="D13" s="301"/>
      <c r="E13" s="301"/>
      <c r="F13" s="301"/>
      <c r="G13" s="301"/>
      <c r="H13" s="301"/>
      <c r="I13" s="301"/>
      <c r="J13" s="302"/>
      <c r="K13" s="303"/>
      <c r="L13" s="304"/>
      <c r="M13" s="304"/>
      <c r="N13" s="304"/>
      <c r="O13" s="304"/>
      <c r="P13" s="304"/>
      <c r="Q13" s="304"/>
      <c r="R13" s="304"/>
    </row>
    <row r="14" spans="2:18" ht="25.15" customHeight="1">
      <c r="B14" s="268"/>
      <c r="C14" s="268"/>
      <c r="D14" s="268"/>
      <c r="E14" s="268"/>
      <c r="F14" s="268"/>
      <c r="G14" s="268"/>
      <c r="H14" s="268"/>
      <c r="I14" s="268"/>
      <c r="J14" s="266"/>
      <c r="K14" s="266"/>
      <c r="L14" s="266"/>
      <c r="M14" s="266"/>
      <c r="N14" s="266"/>
      <c r="O14" s="266"/>
      <c r="P14" s="266"/>
      <c r="Q14" s="266"/>
      <c r="R14" s="266"/>
    </row>
    <row r="15" spans="2:18" ht="28.5" thickBot="1">
      <c r="B15" s="58"/>
    </row>
    <row r="16" spans="2:18" ht="27.75" customHeight="1">
      <c r="B16" s="310" t="s">
        <v>59</v>
      </c>
      <c r="C16" s="311"/>
      <c r="D16" s="311"/>
      <c r="E16" s="311"/>
      <c r="F16" s="311"/>
      <c r="G16" s="311"/>
      <c r="H16" s="311"/>
      <c r="I16" s="311"/>
      <c r="J16" s="311"/>
      <c r="K16" s="311"/>
      <c r="L16" s="311"/>
      <c r="M16" s="311"/>
      <c r="N16" s="311"/>
      <c r="O16" s="311"/>
      <c r="P16" s="311"/>
      <c r="Q16" s="311"/>
      <c r="R16" s="312"/>
    </row>
    <row r="17" spans="2:24" ht="27.75" customHeight="1">
      <c r="B17" s="313"/>
      <c r="C17" s="314"/>
      <c r="D17" s="314"/>
      <c r="E17" s="314"/>
      <c r="F17" s="314"/>
      <c r="G17" s="314"/>
      <c r="H17" s="314"/>
      <c r="I17" s="314"/>
      <c r="J17" s="314"/>
      <c r="K17" s="314"/>
      <c r="L17" s="314"/>
      <c r="M17" s="314"/>
      <c r="N17" s="314"/>
      <c r="O17" s="314"/>
      <c r="P17" s="314"/>
      <c r="Q17" s="314"/>
      <c r="R17" s="315"/>
    </row>
    <row r="18" spans="2:24" ht="15" customHeight="1">
      <c r="B18" s="316" t="s">
        <v>60</v>
      </c>
      <c r="C18" s="317"/>
      <c r="D18" s="317"/>
      <c r="E18" s="317"/>
      <c r="F18" s="317"/>
      <c r="G18" s="317"/>
      <c r="H18" s="317"/>
      <c r="I18" s="317"/>
      <c r="J18" s="317"/>
      <c r="K18" s="317"/>
      <c r="L18" s="317"/>
      <c r="M18" s="317"/>
      <c r="N18" s="317"/>
      <c r="O18" s="317"/>
      <c r="P18" s="317"/>
      <c r="Q18" s="317"/>
      <c r="R18" s="318"/>
    </row>
    <row r="19" spans="2:24" ht="15" customHeight="1">
      <c r="B19" s="316" t="s">
        <v>61</v>
      </c>
      <c r="C19" s="317"/>
      <c r="D19" s="317"/>
      <c r="E19" s="317"/>
      <c r="F19" s="317"/>
      <c r="G19" s="317"/>
      <c r="H19" s="317"/>
      <c r="I19" s="317"/>
      <c r="J19" s="317"/>
      <c r="K19" s="317"/>
      <c r="L19" s="317"/>
      <c r="M19" s="317"/>
      <c r="N19" s="317"/>
      <c r="O19" s="317"/>
      <c r="P19" s="317"/>
      <c r="Q19" s="317"/>
      <c r="R19" s="318"/>
    </row>
    <row r="20" spans="2:24" ht="15" thickBot="1">
      <c r="B20" s="358"/>
      <c r="C20" s="359"/>
      <c r="D20" s="359"/>
      <c r="E20" s="359"/>
      <c r="F20" s="359"/>
      <c r="G20" s="359"/>
      <c r="H20" s="359"/>
      <c r="I20" s="359"/>
      <c r="J20" s="359"/>
      <c r="K20" s="359"/>
      <c r="L20" s="359"/>
      <c r="M20" s="359"/>
      <c r="N20" s="359"/>
      <c r="O20" s="359"/>
      <c r="P20" s="359"/>
      <c r="Q20" s="359"/>
      <c r="R20" s="360"/>
    </row>
    <row r="21" spans="2:24" ht="15" thickBot="1">
      <c r="B21" s="13"/>
      <c r="C21" s="13"/>
      <c r="D21" s="13"/>
      <c r="E21" s="13"/>
      <c r="F21" s="13"/>
      <c r="G21" s="13"/>
      <c r="H21" s="13"/>
      <c r="I21" s="13"/>
      <c r="J21" s="13"/>
      <c r="K21" s="13"/>
      <c r="L21" s="13"/>
      <c r="M21" s="13"/>
    </row>
    <row r="22" spans="2:24" ht="15" customHeight="1">
      <c r="B22" s="361" t="s">
        <v>62</v>
      </c>
      <c r="C22" s="362"/>
      <c r="D22" s="362"/>
      <c r="E22" s="362"/>
      <c r="F22" s="362"/>
      <c r="G22" s="362"/>
      <c r="H22" s="362"/>
      <c r="I22" s="362"/>
      <c r="J22" s="363"/>
      <c r="K22" s="370" t="s">
        <v>63</v>
      </c>
      <c r="L22" s="371"/>
      <c r="M22" s="371"/>
      <c r="N22" s="371"/>
      <c r="O22" s="371"/>
      <c r="P22" s="371"/>
      <c r="Q22" s="371"/>
      <c r="R22" s="372"/>
      <c r="S22" s="59"/>
      <c r="T22" s="59"/>
      <c r="U22" s="59"/>
      <c r="V22" s="59"/>
      <c r="W22" s="59"/>
      <c r="X22" s="59"/>
    </row>
    <row r="23" spans="2:24" ht="15" customHeight="1">
      <c r="B23" s="364"/>
      <c r="C23" s="365"/>
      <c r="D23" s="365"/>
      <c r="E23" s="365"/>
      <c r="F23" s="365"/>
      <c r="G23" s="365"/>
      <c r="H23" s="365"/>
      <c r="I23" s="365"/>
      <c r="J23" s="366"/>
      <c r="K23" s="373"/>
      <c r="L23" s="374"/>
      <c r="M23" s="374"/>
      <c r="N23" s="374"/>
      <c r="O23" s="374"/>
      <c r="P23" s="374"/>
      <c r="Q23" s="374"/>
      <c r="R23" s="375"/>
      <c r="S23" s="59"/>
      <c r="T23" s="59"/>
      <c r="U23" s="59"/>
      <c r="V23" s="59"/>
      <c r="W23" s="59"/>
      <c r="X23" s="59"/>
    </row>
    <row r="24" spans="2:24" ht="15" customHeight="1" thickBot="1">
      <c r="B24" s="367"/>
      <c r="C24" s="368"/>
      <c r="D24" s="368"/>
      <c r="E24" s="368"/>
      <c r="F24" s="368"/>
      <c r="G24" s="368"/>
      <c r="H24" s="368"/>
      <c r="I24" s="368"/>
      <c r="J24" s="369"/>
      <c r="K24" s="376"/>
      <c r="L24" s="377"/>
      <c r="M24" s="377"/>
      <c r="N24" s="377"/>
      <c r="O24" s="377"/>
      <c r="P24" s="377"/>
      <c r="Q24" s="377"/>
      <c r="R24" s="378"/>
      <c r="S24" s="59"/>
      <c r="T24" s="59"/>
      <c r="U24" s="59"/>
      <c r="V24" s="59"/>
      <c r="W24" s="59"/>
      <c r="X24" s="59"/>
    </row>
    <row r="25" spans="2:24" ht="30" customHeight="1" thickBot="1">
      <c r="B25" s="379" t="s">
        <v>64</v>
      </c>
      <c r="C25" s="380"/>
      <c r="D25" s="380"/>
      <c r="E25" s="380"/>
      <c r="F25" s="380"/>
      <c r="G25" s="380"/>
      <c r="H25" s="380"/>
      <c r="I25" s="380"/>
      <c r="J25" s="381"/>
      <c r="K25" s="382"/>
      <c r="L25" s="383"/>
      <c r="M25" s="383"/>
      <c r="N25" s="383"/>
      <c r="O25" s="383"/>
      <c r="P25" s="383"/>
      <c r="Q25" s="383"/>
      <c r="R25" s="384"/>
    </row>
    <row r="26" spans="2:24" ht="107.65" customHeight="1">
      <c r="B26" s="488" t="s">
        <v>65</v>
      </c>
      <c r="C26" s="488"/>
      <c r="D26" s="488"/>
      <c r="E26" s="488"/>
      <c r="F26" s="488"/>
      <c r="G26" s="488"/>
      <c r="H26" s="488"/>
      <c r="I26" s="488"/>
      <c r="J26" s="489"/>
      <c r="K26" s="319"/>
      <c r="L26" s="320"/>
      <c r="M26" s="320"/>
      <c r="N26" s="320"/>
      <c r="O26" s="320"/>
      <c r="P26" s="320"/>
      <c r="Q26" s="320"/>
      <c r="R26" s="321"/>
    </row>
    <row r="27" spans="2:24" ht="134.65" customHeight="1">
      <c r="B27" s="488"/>
      <c r="C27" s="488"/>
      <c r="D27" s="488"/>
      <c r="E27" s="488"/>
      <c r="F27" s="488"/>
      <c r="G27" s="488"/>
      <c r="H27" s="488"/>
      <c r="I27" s="488"/>
      <c r="J27" s="489"/>
      <c r="K27" s="322"/>
      <c r="L27" s="323"/>
      <c r="M27" s="323"/>
      <c r="N27" s="323"/>
      <c r="O27" s="323"/>
      <c r="P27" s="323"/>
      <c r="Q27" s="323"/>
      <c r="R27" s="324"/>
    </row>
    <row r="28" spans="2:24" ht="78.400000000000006" customHeight="1">
      <c r="B28" s="488"/>
      <c r="C28" s="488"/>
      <c r="D28" s="488"/>
      <c r="E28" s="488"/>
      <c r="F28" s="488"/>
      <c r="G28" s="488"/>
      <c r="H28" s="488"/>
      <c r="I28" s="488"/>
      <c r="J28" s="489"/>
      <c r="K28" s="322"/>
      <c r="L28" s="323"/>
      <c r="M28" s="323"/>
      <c r="N28" s="323"/>
      <c r="O28" s="323"/>
      <c r="P28" s="323"/>
      <c r="Q28" s="323"/>
      <c r="R28" s="324"/>
    </row>
    <row r="29" spans="2:24" ht="187.5" customHeight="1">
      <c r="B29" s="488"/>
      <c r="C29" s="488"/>
      <c r="D29" s="488"/>
      <c r="E29" s="488"/>
      <c r="F29" s="488"/>
      <c r="G29" s="488"/>
      <c r="H29" s="488"/>
      <c r="I29" s="488"/>
      <c r="J29" s="489"/>
      <c r="K29" s="322"/>
      <c r="L29" s="323"/>
      <c r="M29" s="323"/>
      <c r="N29" s="323"/>
      <c r="O29" s="323"/>
      <c r="P29" s="323"/>
      <c r="Q29" s="323"/>
      <c r="R29" s="324"/>
    </row>
    <row r="30" spans="2:24" ht="160.5" customHeight="1" thickBot="1">
      <c r="B30" s="488"/>
      <c r="C30" s="488"/>
      <c r="D30" s="488"/>
      <c r="E30" s="488"/>
      <c r="F30" s="488"/>
      <c r="G30" s="488"/>
      <c r="H30" s="488"/>
      <c r="I30" s="488"/>
      <c r="J30" s="489"/>
      <c r="K30" s="322"/>
      <c r="L30" s="323"/>
      <c r="M30" s="323"/>
      <c r="N30" s="323"/>
      <c r="O30" s="323"/>
      <c r="P30" s="323"/>
      <c r="Q30" s="323"/>
      <c r="R30" s="324"/>
    </row>
    <row r="31" spans="2:24" ht="108.4" hidden="1" customHeight="1">
      <c r="B31" s="183"/>
      <c r="C31" s="184"/>
      <c r="D31" s="184"/>
      <c r="E31" s="184"/>
      <c r="F31" s="184"/>
      <c r="G31" s="184"/>
      <c r="H31" s="184"/>
      <c r="I31" s="184"/>
      <c r="J31" s="185"/>
      <c r="K31" s="322"/>
      <c r="L31" s="323"/>
      <c r="M31" s="323"/>
      <c r="N31" s="323"/>
      <c r="O31" s="323"/>
      <c r="P31" s="323"/>
      <c r="Q31" s="323"/>
      <c r="R31" s="324"/>
    </row>
    <row r="32" spans="2:24" ht="108.4" hidden="1" customHeight="1">
      <c r="B32" s="183"/>
      <c r="C32" s="184"/>
      <c r="D32" s="184"/>
      <c r="E32" s="184"/>
      <c r="F32" s="184"/>
      <c r="G32" s="184"/>
      <c r="H32" s="184"/>
      <c r="I32" s="184"/>
      <c r="J32" s="185"/>
      <c r="K32" s="322"/>
      <c r="L32" s="323"/>
      <c r="M32" s="323"/>
      <c r="N32" s="323"/>
      <c r="O32" s="323"/>
      <c r="P32" s="323"/>
      <c r="Q32" s="323"/>
      <c r="R32" s="324"/>
    </row>
    <row r="33" spans="2:18" ht="108.4" hidden="1" customHeight="1">
      <c r="B33" s="183"/>
      <c r="C33" s="184"/>
      <c r="D33" s="184"/>
      <c r="E33" s="184"/>
      <c r="F33" s="184"/>
      <c r="G33" s="184"/>
      <c r="H33" s="184"/>
      <c r="I33" s="184"/>
      <c r="J33" s="185"/>
      <c r="K33" s="322"/>
      <c r="L33" s="323"/>
      <c r="M33" s="323"/>
      <c r="N33" s="323"/>
      <c r="O33" s="323"/>
      <c r="P33" s="323"/>
      <c r="Q33" s="323"/>
      <c r="R33" s="324"/>
    </row>
    <row r="34" spans="2:18" ht="108.4" hidden="1" customHeight="1">
      <c r="B34" s="183"/>
      <c r="C34" s="184"/>
      <c r="D34" s="184"/>
      <c r="E34" s="184"/>
      <c r="F34" s="184"/>
      <c r="G34" s="184"/>
      <c r="H34" s="184"/>
      <c r="I34" s="184"/>
      <c r="J34" s="185"/>
      <c r="K34" s="322"/>
      <c r="L34" s="323"/>
      <c r="M34" s="323"/>
      <c r="N34" s="323"/>
      <c r="O34" s="323"/>
      <c r="P34" s="323"/>
      <c r="Q34" s="323"/>
      <c r="R34" s="324"/>
    </row>
    <row r="35" spans="2:18" ht="108.4" hidden="1" customHeight="1">
      <c r="B35" s="183"/>
      <c r="C35" s="184"/>
      <c r="D35" s="184"/>
      <c r="E35" s="184"/>
      <c r="F35" s="184"/>
      <c r="G35" s="184"/>
      <c r="H35" s="184"/>
      <c r="I35" s="184"/>
      <c r="J35" s="185"/>
      <c r="K35" s="322"/>
      <c r="L35" s="323"/>
      <c r="M35" s="323"/>
      <c r="N35" s="323"/>
      <c r="O35" s="323"/>
      <c r="P35" s="323"/>
      <c r="Q35" s="323"/>
      <c r="R35" s="324"/>
    </row>
    <row r="36" spans="2:18" ht="108.4" hidden="1" customHeight="1">
      <c r="B36" s="183"/>
      <c r="C36" s="184"/>
      <c r="D36" s="184"/>
      <c r="E36" s="184"/>
      <c r="F36" s="184"/>
      <c r="G36" s="184"/>
      <c r="H36" s="184"/>
      <c r="I36" s="184"/>
      <c r="J36" s="185"/>
      <c r="K36" s="322"/>
      <c r="L36" s="323"/>
      <c r="M36" s="323"/>
      <c r="N36" s="323"/>
      <c r="O36" s="323"/>
      <c r="P36" s="323"/>
      <c r="Q36" s="323"/>
      <c r="R36" s="324"/>
    </row>
    <row r="37" spans="2:18" ht="108.4" hidden="1" customHeight="1">
      <c r="B37" s="183"/>
      <c r="C37" s="184"/>
      <c r="D37" s="184"/>
      <c r="E37" s="184"/>
      <c r="F37" s="184"/>
      <c r="G37" s="184"/>
      <c r="H37" s="184"/>
      <c r="I37" s="184"/>
      <c r="J37" s="185"/>
      <c r="K37" s="322"/>
      <c r="L37" s="323"/>
      <c r="M37" s="323"/>
      <c r="N37" s="323"/>
      <c r="O37" s="323"/>
      <c r="P37" s="323"/>
      <c r="Q37" s="323"/>
      <c r="R37" s="324"/>
    </row>
    <row r="38" spans="2:18" ht="108.4" hidden="1" customHeight="1">
      <c r="B38" s="183"/>
      <c r="C38" s="184"/>
      <c r="D38" s="184"/>
      <c r="E38" s="184"/>
      <c r="F38" s="184"/>
      <c r="G38" s="184"/>
      <c r="H38" s="184"/>
      <c r="I38" s="184"/>
      <c r="J38" s="185"/>
      <c r="K38" s="322"/>
      <c r="L38" s="323"/>
      <c r="M38" s="323"/>
      <c r="N38" s="323"/>
      <c r="O38" s="323"/>
      <c r="P38" s="323"/>
      <c r="Q38" s="323"/>
      <c r="R38" s="324"/>
    </row>
    <row r="39" spans="2:18" ht="108.4" hidden="1" customHeight="1">
      <c r="B39" s="183"/>
      <c r="C39" s="184"/>
      <c r="D39" s="184"/>
      <c r="E39" s="184"/>
      <c r="F39" s="184"/>
      <c r="G39" s="184"/>
      <c r="H39" s="184"/>
      <c r="I39" s="184"/>
      <c r="J39" s="185"/>
      <c r="K39" s="322"/>
      <c r="L39" s="323"/>
      <c r="M39" s="323"/>
      <c r="N39" s="323"/>
      <c r="O39" s="323"/>
      <c r="P39" s="323"/>
      <c r="Q39" s="323"/>
      <c r="R39" s="324"/>
    </row>
    <row r="40" spans="2:18" ht="108.4" hidden="1" customHeight="1">
      <c r="B40" s="183"/>
      <c r="C40" s="184"/>
      <c r="D40" s="184"/>
      <c r="E40" s="184"/>
      <c r="F40" s="184"/>
      <c r="G40" s="184"/>
      <c r="H40" s="184"/>
      <c r="I40" s="184"/>
      <c r="J40" s="185"/>
      <c r="K40" s="322"/>
      <c r="L40" s="323"/>
      <c r="M40" s="323"/>
      <c r="N40" s="323"/>
      <c r="O40" s="323"/>
      <c r="P40" s="323"/>
      <c r="Q40" s="323"/>
      <c r="R40" s="324"/>
    </row>
    <row r="41" spans="2:18" ht="108.4" hidden="1" customHeight="1">
      <c r="B41" s="183"/>
      <c r="C41" s="184"/>
      <c r="D41" s="184"/>
      <c r="E41" s="184"/>
      <c r="F41" s="184"/>
      <c r="G41" s="184"/>
      <c r="H41" s="184"/>
      <c r="I41" s="184"/>
      <c r="J41" s="185"/>
      <c r="K41" s="322"/>
      <c r="L41" s="323"/>
      <c r="M41" s="323"/>
      <c r="N41" s="323"/>
      <c r="O41" s="323"/>
      <c r="P41" s="323"/>
      <c r="Q41" s="323"/>
      <c r="R41" s="324"/>
    </row>
    <row r="42" spans="2:18" ht="108.4" hidden="1" customHeight="1">
      <c r="B42" s="183"/>
      <c r="C42" s="184"/>
      <c r="D42" s="184"/>
      <c r="E42" s="184"/>
      <c r="F42" s="184"/>
      <c r="G42" s="184"/>
      <c r="H42" s="184"/>
      <c r="I42" s="184"/>
      <c r="J42" s="185"/>
      <c r="K42" s="322"/>
      <c r="L42" s="323"/>
      <c r="M42" s="323"/>
      <c r="N42" s="323"/>
      <c r="O42" s="323"/>
      <c r="P42" s="323"/>
      <c r="Q42" s="323"/>
      <c r="R42" s="324"/>
    </row>
    <row r="43" spans="2:18" ht="108.4" hidden="1" customHeight="1">
      <c r="B43" s="183"/>
      <c r="C43" s="184"/>
      <c r="D43" s="184"/>
      <c r="E43" s="184"/>
      <c r="F43" s="184"/>
      <c r="G43" s="184"/>
      <c r="H43" s="184"/>
      <c r="I43" s="184"/>
      <c r="J43" s="185"/>
      <c r="K43" s="322"/>
      <c r="L43" s="323"/>
      <c r="M43" s="323"/>
      <c r="N43" s="323"/>
      <c r="O43" s="323"/>
      <c r="P43" s="323"/>
      <c r="Q43" s="323"/>
      <c r="R43" s="324"/>
    </row>
    <row r="44" spans="2:18" ht="108.4" hidden="1" customHeight="1" thickBot="1">
      <c r="B44" s="186"/>
      <c r="C44" s="187"/>
      <c r="D44" s="187"/>
      <c r="E44" s="187"/>
      <c r="F44" s="187"/>
      <c r="G44" s="187"/>
      <c r="H44" s="187"/>
      <c r="I44" s="187"/>
      <c r="J44" s="188"/>
      <c r="K44" s="325"/>
      <c r="L44" s="326"/>
      <c r="M44" s="326"/>
      <c r="N44" s="326"/>
      <c r="O44" s="326"/>
      <c r="P44" s="326"/>
      <c r="Q44" s="326"/>
      <c r="R44" s="327"/>
    </row>
    <row r="45" spans="2:18">
      <c r="B45" s="334" t="s">
        <v>66</v>
      </c>
      <c r="C45" s="335"/>
      <c r="D45" s="335"/>
      <c r="E45" s="335"/>
      <c r="F45" s="335"/>
      <c r="G45" s="335"/>
      <c r="H45" s="335"/>
      <c r="I45" s="335"/>
      <c r="J45" s="336"/>
      <c r="K45" s="340"/>
      <c r="L45" s="341"/>
      <c r="M45" s="341"/>
      <c r="N45" s="341"/>
      <c r="O45" s="341"/>
      <c r="P45" s="341"/>
      <c r="Q45" s="341"/>
      <c r="R45" s="342"/>
    </row>
    <row r="46" spans="2:18">
      <c r="B46" s="337"/>
      <c r="C46" s="338"/>
      <c r="D46" s="338"/>
      <c r="E46" s="338"/>
      <c r="F46" s="338"/>
      <c r="G46" s="338"/>
      <c r="H46" s="338"/>
      <c r="I46" s="338"/>
      <c r="J46" s="339"/>
      <c r="K46" s="343"/>
      <c r="L46" s="344"/>
      <c r="M46" s="344"/>
      <c r="N46" s="344"/>
      <c r="O46" s="344"/>
      <c r="P46" s="344"/>
      <c r="Q46" s="344"/>
      <c r="R46" s="345"/>
    </row>
    <row r="47" spans="2:18" ht="30" customHeight="1" thickBot="1">
      <c r="B47" s="346" t="s">
        <v>67</v>
      </c>
      <c r="C47" s="347"/>
      <c r="D47" s="347"/>
      <c r="E47" s="347"/>
      <c r="F47" s="347"/>
      <c r="G47" s="347"/>
      <c r="H47" s="347"/>
      <c r="I47" s="347"/>
      <c r="J47" s="348"/>
      <c r="K47" s="349"/>
      <c r="L47" s="350"/>
      <c r="M47" s="350"/>
      <c r="N47" s="350"/>
      <c r="O47" s="350"/>
      <c r="P47" s="350"/>
      <c r="Q47" s="350"/>
      <c r="R47" s="351"/>
    </row>
    <row r="48" spans="2:18" ht="19.899999999999999" customHeight="1">
      <c r="B48" s="490" t="s">
        <v>68</v>
      </c>
      <c r="C48" s="491"/>
      <c r="D48" s="491"/>
      <c r="E48" s="491"/>
      <c r="F48" s="491"/>
      <c r="G48" s="491"/>
      <c r="H48" s="491"/>
      <c r="I48" s="491"/>
      <c r="J48" s="492"/>
      <c r="K48" s="319"/>
      <c r="L48" s="320"/>
      <c r="M48" s="320"/>
      <c r="N48" s="320"/>
      <c r="O48" s="320"/>
      <c r="P48" s="320"/>
      <c r="Q48" s="320"/>
      <c r="R48" s="321"/>
    </row>
    <row r="49" spans="2:18" ht="19.899999999999999" customHeight="1">
      <c r="B49" s="493"/>
      <c r="C49" s="493"/>
      <c r="D49" s="493"/>
      <c r="E49" s="493"/>
      <c r="F49" s="493"/>
      <c r="G49" s="493"/>
      <c r="H49" s="493"/>
      <c r="I49" s="493"/>
      <c r="J49" s="494"/>
      <c r="K49" s="322"/>
      <c r="L49" s="323"/>
      <c r="M49" s="323"/>
      <c r="N49" s="323"/>
      <c r="O49" s="323"/>
      <c r="P49" s="323"/>
      <c r="Q49" s="323"/>
      <c r="R49" s="324"/>
    </row>
    <row r="50" spans="2:18" ht="19.899999999999999" customHeight="1">
      <c r="B50" s="493"/>
      <c r="C50" s="493"/>
      <c r="D50" s="493"/>
      <c r="E50" s="493"/>
      <c r="F50" s="493"/>
      <c r="G50" s="493"/>
      <c r="H50" s="493"/>
      <c r="I50" s="493"/>
      <c r="J50" s="494"/>
      <c r="K50" s="322"/>
      <c r="L50" s="323"/>
      <c r="M50" s="323"/>
      <c r="N50" s="323"/>
      <c r="O50" s="323"/>
      <c r="P50" s="323"/>
      <c r="Q50" s="323"/>
      <c r="R50" s="324"/>
    </row>
    <row r="51" spans="2:18" ht="83.65" customHeight="1">
      <c r="B51" s="493"/>
      <c r="C51" s="493"/>
      <c r="D51" s="493"/>
      <c r="E51" s="493"/>
      <c r="F51" s="493"/>
      <c r="G51" s="493"/>
      <c r="H51" s="493"/>
      <c r="I51" s="493"/>
      <c r="J51" s="494"/>
      <c r="K51" s="322"/>
      <c r="L51" s="323"/>
      <c r="M51" s="323"/>
      <c r="N51" s="323"/>
      <c r="O51" s="323"/>
      <c r="P51" s="323"/>
      <c r="Q51" s="323"/>
      <c r="R51" s="324"/>
    </row>
    <row r="52" spans="2:18" ht="67.900000000000006" customHeight="1">
      <c r="B52" s="493"/>
      <c r="C52" s="493"/>
      <c r="D52" s="493"/>
      <c r="E52" s="493"/>
      <c r="F52" s="493"/>
      <c r="G52" s="493"/>
      <c r="H52" s="493"/>
      <c r="I52" s="493"/>
      <c r="J52" s="494"/>
      <c r="K52" s="322"/>
      <c r="L52" s="323"/>
      <c r="M52" s="323"/>
      <c r="N52" s="323"/>
      <c r="O52" s="323"/>
      <c r="P52" s="323"/>
      <c r="Q52" s="323"/>
      <c r="R52" s="324"/>
    </row>
    <row r="53" spans="2:18" ht="61.5" customHeight="1">
      <c r="B53" s="493"/>
      <c r="C53" s="493"/>
      <c r="D53" s="493"/>
      <c r="E53" s="493"/>
      <c r="F53" s="493"/>
      <c r="G53" s="493"/>
      <c r="H53" s="493"/>
      <c r="I53" s="493"/>
      <c r="J53" s="494"/>
      <c r="K53" s="322"/>
      <c r="L53" s="323"/>
      <c r="M53" s="323"/>
      <c r="N53" s="323"/>
      <c r="O53" s="323"/>
      <c r="P53" s="323"/>
      <c r="Q53" s="323"/>
      <c r="R53" s="324"/>
    </row>
    <row r="54" spans="2:18" ht="91.5" customHeight="1" thickBot="1">
      <c r="B54" s="495"/>
      <c r="C54" s="495"/>
      <c r="D54" s="495"/>
      <c r="E54" s="495"/>
      <c r="F54" s="495"/>
      <c r="G54" s="495"/>
      <c r="H54" s="495"/>
      <c r="I54" s="495"/>
      <c r="J54" s="496"/>
      <c r="K54" s="325"/>
      <c r="L54" s="326"/>
      <c r="M54" s="326"/>
      <c r="N54" s="326"/>
      <c r="O54" s="326"/>
      <c r="P54" s="326"/>
      <c r="Q54" s="326"/>
      <c r="R54" s="327"/>
    </row>
    <row r="55" spans="2:18" ht="30" customHeight="1" thickBot="1">
      <c r="B55" s="328" t="s">
        <v>69</v>
      </c>
      <c r="C55" s="329"/>
      <c r="D55" s="329"/>
      <c r="E55" s="329"/>
      <c r="F55" s="329"/>
      <c r="G55" s="329"/>
      <c r="H55" s="329"/>
      <c r="I55" s="329"/>
      <c r="J55" s="330"/>
      <c r="K55" s="331"/>
      <c r="L55" s="332"/>
      <c r="M55" s="332"/>
      <c r="N55" s="332"/>
      <c r="O55" s="332"/>
      <c r="P55" s="332"/>
      <c r="Q55" s="332"/>
      <c r="R55" s="333"/>
    </row>
    <row r="56" spans="2:18" ht="37.5" customHeight="1">
      <c r="B56" s="410" t="s">
        <v>70</v>
      </c>
      <c r="C56" s="410"/>
      <c r="D56" s="410"/>
      <c r="E56" s="410"/>
      <c r="F56" s="410"/>
      <c r="G56" s="410"/>
      <c r="H56" s="410"/>
      <c r="I56" s="410"/>
      <c r="J56" s="411"/>
      <c r="K56" s="319"/>
      <c r="L56" s="320"/>
      <c r="M56" s="320"/>
      <c r="N56" s="320"/>
      <c r="O56" s="320"/>
      <c r="P56" s="320"/>
      <c r="Q56" s="320"/>
      <c r="R56" s="321"/>
    </row>
    <row r="57" spans="2:18" ht="19.899999999999999" customHeight="1">
      <c r="B57" s="413"/>
      <c r="C57" s="413"/>
      <c r="D57" s="413"/>
      <c r="E57" s="413"/>
      <c r="F57" s="413"/>
      <c r="G57" s="413"/>
      <c r="H57" s="413"/>
      <c r="I57" s="413"/>
      <c r="J57" s="414"/>
      <c r="K57" s="322"/>
      <c r="L57" s="323"/>
      <c r="M57" s="323"/>
      <c r="N57" s="323"/>
      <c r="O57" s="323"/>
      <c r="P57" s="323"/>
      <c r="Q57" s="323"/>
      <c r="R57" s="324"/>
    </row>
    <row r="58" spans="2:18" ht="19.899999999999999" customHeight="1">
      <c r="B58" s="413"/>
      <c r="C58" s="413"/>
      <c r="D58" s="413"/>
      <c r="E58" s="413"/>
      <c r="F58" s="413"/>
      <c r="G58" s="413"/>
      <c r="H58" s="413"/>
      <c r="I58" s="413"/>
      <c r="J58" s="414"/>
      <c r="K58" s="322"/>
      <c r="L58" s="323"/>
      <c r="M58" s="323"/>
      <c r="N58" s="323"/>
      <c r="O58" s="323"/>
      <c r="P58" s="323"/>
      <c r="Q58" s="323"/>
      <c r="R58" s="324"/>
    </row>
    <row r="59" spans="2:18" ht="60" customHeight="1">
      <c r="B59" s="413"/>
      <c r="C59" s="413"/>
      <c r="D59" s="413"/>
      <c r="E59" s="413"/>
      <c r="F59" s="413"/>
      <c r="G59" s="413"/>
      <c r="H59" s="413"/>
      <c r="I59" s="413"/>
      <c r="J59" s="414"/>
      <c r="K59" s="322"/>
      <c r="L59" s="323"/>
      <c r="M59" s="323"/>
      <c r="N59" s="323"/>
      <c r="O59" s="323"/>
      <c r="P59" s="323"/>
      <c r="Q59" s="323"/>
      <c r="R59" s="324"/>
    </row>
    <row r="60" spans="2:18" ht="19.899999999999999" customHeight="1">
      <c r="B60" s="413"/>
      <c r="C60" s="413"/>
      <c r="D60" s="413"/>
      <c r="E60" s="413"/>
      <c r="F60" s="413"/>
      <c r="G60" s="413"/>
      <c r="H60" s="413"/>
      <c r="I60" s="413"/>
      <c r="J60" s="414"/>
      <c r="K60" s="322"/>
      <c r="L60" s="323"/>
      <c r="M60" s="323"/>
      <c r="N60" s="323"/>
      <c r="O60" s="323"/>
      <c r="P60" s="323"/>
      <c r="Q60" s="323"/>
      <c r="R60" s="324"/>
    </row>
    <row r="61" spans="2:18" ht="115.15" customHeight="1">
      <c r="B61" s="413"/>
      <c r="C61" s="413"/>
      <c r="D61" s="413"/>
      <c r="E61" s="413"/>
      <c r="F61" s="413"/>
      <c r="G61" s="413"/>
      <c r="H61" s="413"/>
      <c r="I61" s="413"/>
      <c r="J61" s="414"/>
      <c r="K61" s="322"/>
      <c r="L61" s="323"/>
      <c r="M61" s="323"/>
      <c r="N61" s="323"/>
      <c r="O61" s="323"/>
      <c r="P61" s="323"/>
      <c r="Q61" s="323"/>
      <c r="R61" s="324"/>
    </row>
    <row r="62" spans="2:18" ht="111.4" customHeight="1" thickBot="1">
      <c r="B62" s="416"/>
      <c r="C62" s="416"/>
      <c r="D62" s="416"/>
      <c r="E62" s="416"/>
      <c r="F62" s="416"/>
      <c r="G62" s="416"/>
      <c r="H62" s="416"/>
      <c r="I62" s="416"/>
      <c r="J62" s="417"/>
      <c r="K62" s="325"/>
      <c r="L62" s="326"/>
      <c r="M62" s="326"/>
      <c r="N62" s="326"/>
      <c r="O62" s="326"/>
      <c r="P62" s="326"/>
      <c r="Q62" s="326"/>
      <c r="R62" s="327"/>
    </row>
    <row r="63" spans="2:18">
      <c r="B63" s="334" t="s">
        <v>71</v>
      </c>
      <c r="C63" s="335"/>
      <c r="D63" s="335"/>
      <c r="E63" s="335"/>
      <c r="F63" s="335"/>
      <c r="G63" s="335"/>
      <c r="H63" s="335"/>
      <c r="I63" s="335"/>
      <c r="J63" s="336"/>
      <c r="K63" s="340"/>
      <c r="L63" s="341"/>
      <c r="M63" s="341"/>
      <c r="N63" s="341"/>
      <c r="O63" s="341"/>
      <c r="P63" s="341"/>
      <c r="Q63" s="341"/>
      <c r="R63" s="342"/>
    </row>
    <row r="64" spans="2:18">
      <c r="B64" s="337"/>
      <c r="C64" s="338"/>
      <c r="D64" s="338"/>
      <c r="E64" s="338"/>
      <c r="F64" s="338"/>
      <c r="G64" s="338"/>
      <c r="H64" s="338"/>
      <c r="I64" s="338"/>
      <c r="J64" s="339"/>
      <c r="K64" s="343"/>
      <c r="L64" s="344"/>
      <c r="M64" s="344"/>
      <c r="N64" s="344"/>
      <c r="O64" s="344"/>
      <c r="P64" s="344"/>
      <c r="Q64" s="344"/>
      <c r="R64" s="345"/>
    </row>
    <row r="65" spans="2:18" ht="30" customHeight="1" thickBot="1">
      <c r="B65" s="385" t="s">
        <v>72</v>
      </c>
      <c r="C65" s="386"/>
      <c r="D65" s="386"/>
      <c r="E65" s="386"/>
      <c r="F65" s="386"/>
      <c r="G65" s="386"/>
      <c r="H65" s="386"/>
      <c r="I65" s="386"/>
      <c r="J65" s="387"/>
      <c r="K65" s="349"/>
      <c r="L65" s="350"/>
      <c r="M65" s="350"/>
      <c r="N65" s="350"/>
      <c r="O65" s="350"/>
      <c r="P65" s="350"/>
      <c r="Q65" s="350"/>
      <c r="R65" s="351"/>
    </row>
    <row r="66" spans="2:18" ht="33.75" customHeight="1">
      <c r="B66" s="388" t="s">
        <v>73</v>
      </c>
      <c r="C66" s="389"/>
      <c r="D66" s="389"/>
      <c r="E66" s="57" t="s">
        <v>74</v>
      </c>
      <c r="F66" s="389" t="s">
        <v>75</v>
      </c>
      <c r="G66" s="389"/>
      <c r="H66" s="389"/>
      <c r="I66" s="389"/>
      <c r="J66" s="390"/>
      <c r="K66" s="391"/>
      <c r="L66" s="320"/>
      <c r="M66" s="320"/>
      <c r="N66" s="320"/>
      <c r="O66" s="320"/>
      <c r="P66" s="320"/>
      <c r="Q66" s="320"/>
      <c r="R66" s="321"/>
    </row>
    <row r="67" spans="2:18" ht="21" customHeight="1">
      <c r="B67" s="392" t="s">
        <v>76</v>
      </c>
      <c r="C67" s="393"/>
      <c r="D67" s="393"/>
      <c r="E67" s="221"/>
      <c r="F67" s="217"/>
      <c r="G67" s="218"/>
      <c r="H67" s="218"/>
      <c r="I67" s="218"/>
      <c r="J67" s="219"/>
      <c r="K67" s="323"/>
      <c r="L67" s="323"/>
      <c r="M67" s="323"/>
      <c r="N67" s="323"/>
      <c r="O67" s="323"/>
      <c r="P67" s="323"/>
      <c r="Q67" s="323"/>
      <c r="R67" s="324"/>
    </row>
    <row r="68" spans="2:18" ht="43.15" customHeight="1">
      <c r="B68" s="354" t="s">
        <v>77</v>
      </c>
      <c r="C68" s="355"/>
      <c r="D68" s="355"/>
      <c r="E68" s="220">
        <v>18000</v>
      </c>
      <c r="F68" s="403" t="s">
        <v>78</v>
      </c>
      <c r="G68" s="355"/>
      <c r="H68" s="355"/>
      <c r="I68" s="355"/>
      <c r="J68" s="356"/>
      <c r="K68" s="323"/>
      <c r="L68" s="323"/>
      <c r="M68" s="323"/>
      <c r="N68" s="323"/>
      <c r="O68" s="323"/>
      <c r="P68" s="323"/>
      <c r="Q68" s="323"/>
      <c r="R68" s="324"/>
    </row>
    <row r="69" spans="2:18" ht="43.15" customHeight="1">
      <c r="B69" s="354" t="s">
        <v>79</v>
      </c>
      <c r="C69" s="355"/>
      <c r="D69" s="355"/>
      <c r="E69" s="220">
        <v>2000</v>
      </c>
      <c r="F69" s="403" t="s">
        <v>80</v>
      </c>
      <c r="G69" s="355"/>
      <c r="H69" s="355"/>
      <c r="I69" s="355"/>
      <c r="J69" s="356"/>
      <c r="K69" s="323"/>
      <c r="L69" s="323"/>
      <c r="M69" s="323"/>
      <c r="N69" s="323"/>
      <c r="O69" s="323"/>
      <c r="P69" s="323"/>
      <c r="Q69" s="323"/>
      <c r="R69" s="324"/>
    </row>
    <row r="70" spans="2:18" ht="27" customHeight="1">
      <c r="B70" s="352" t="s">
        <v>81</v>
      </c>
      <c r="C70" s="353"/>
      <c r="D70" s="353"/>
      <c r="E70" s="220"/>
      <c r="F70" s="354"/>
      <c r="G70" s="355"/>
      <c r="H70" s="355"/>
      <c r="I70" s="355"/>
      <c r="J70" s="356"/>
      <c r="K70" s="323"/>
      <c r="L70" s="323"/>
      <c r="M70" s="323"/>
      <c r="N70" s="323"/>
      <c r="O70" s="323"/>
      <c r="P70" s="323"/>
      <c r="Q70" s="323"/>
      <c r="R70" s="324"/>
    </row>
    <row r="71" spans="2:18" ht="32.65" customHeight="1">
      <c r="B71" s="357" t="s">
        <v>82</v>
      </c>
      <c r="C71" s="355"/>
      <c r="D71" s="355"/>
      <c r="E71" s="220">
        <v>27000</v>
      </c>
      <c r="F71" s="354" t="s">
        <v>83</v>
      </c>
      <c r="G71" s="355"/>
      <c r="H71" s="355"/>
      <c r="I71" s="355"/>
      <c r="J71" s="356"/>
      <c r="K71" s="323"/>
      <c r="L71" s="323"/>
      <c r="M71" s="323"/>
      <c r="N71" s="323"/>
      <c r="O71" s="323"/>
      <c r="P71" s="323"/>
      <c r="Q71" s="323"/>
      <c r="R71" s="324"/>
    </row>
    <row r="72" spans="2:18" ht="30.4" customHeight="1">
      <c r="B72" s="354" t="s">
        <v>84</v>
      </c>
      <c r="C72" s="355"/>
      <c r="D72" s="355"/>
      <c r="E72" s="220">
        <v>2700</v>
      </c>
      <c r="F72" s="354" t="s">
        <v>85</v>
      </c>
      <c r="G72" s="355"/>
      <c r="H72" s="355"/>
      <c r="I72" s="355"/>
      <c r="J72" s="356"/>
      <c r="K72" s="323"/>
      <c r="L72" s="323"/>
      <c r="M72" s="323"/>
      <c r="N72" s="323"/>
      <c r="O72" s="323"/>
      <c r="P72" s="323"/>
      <c r="Q72" s="323"/>
      <c r="R72" s="324"/>
    </row>
    <row r="73" spans="2:18" ht="31.15" customHeight="1">
      <c r="B73" s="536" t="s">
        <v>86</v>
      </c>
      <c r="C73" s="353"/>
      <c r="D73" s="353"/>
      <c r="E73" s="220"/>
      <c r="F73" s="354"/>
      <c r="G73" s="355"/>
      <c r="H73" s="355"/>
      <c r="I73" s="355"/>
      <c r="J73" s="356"/>
      <c r="K73" s="323"/>
      <c r="L73" s="323"/>
      <c r="M73" s="323"/>
      <c r="N73" s="323"/>
      <c r="O73" s="323"/>
      <c r="P73" s="323"/>
      <c r="Q73" s="323"/>
      <c r="R73" s="324"/>
    </row>
    <row r="74" spans="2:18" ht="33.4" customHeight="1">
      <c r="B74" s="537" t="s">
        <v>87</v>
      </c>
      <c r="C74" s="353"/>
      <c r="D74" s="353"/>
      <c r="E74" s="220">
        <v>9000</v>
      </c>
      <c r="F74" s="354" t="s">
        <v>88</v>
      </c>
      <c r="G74" s="355"/>
      <c r="H74" s="355"/>
      <c r="I74" s="355"/>
      <c r="J74" s="356"/>
      <c r="K74" s="323"/>
      <c r="L74" s="323"/>
      <c r="M74" s="323"/>
      <c r="N74" s="323"/>
      <c r="O74" s="323"/>
      <c r="P74" s="323"/>
      <c r="Q74" s="323"/>
      <c r="R74" s="324"/>
    </row>
    <row r="75" spans="2:18" ht="29.65" customHeight="1">
      <c r="B75" s="536" t="s">
        <v>89</v>
      </c>
      <c r="C75" s="353"/>
      <c r="D75" s="353"/>
      <c r="E75" s="220"/>
      <c r="F75" s="354"/>
      <c r="G75" s="355"/>
      <c r="H75" s="355"/>
      <c r="I75" s="355"/>
      <c r="J75" s="356"/>
      <c r="K75" s="323"/>
      <c r="L75" s="323"/>
      <c r="M75" s="323"/>
      <c r="N75" s="323"/>
      <c r="O75" s="323"/>
      <c r="P75" s="323"/>
      <c r="Q75" s="323"/>
      <c r="R75" s="324"/>
    </row>
    <row r="76" spans="2:18" ht="45" customHeight="1">
      <c r="B76" s="357" t="s">
        <v>90</v>
      </c>
      <c r="C76" s="355"/>
      <c r="D76" s="355"/>
      <c r="E76" s="220">
        <v>80000</v>
      </c>
      <c r="F76" s="354" t="s">
        <v>91</v>
      </c>
      <c r="G76" s="355"/>
      <c r="H76" s="355"/>
      <c r="I76" s="355"/>
      <c r="J76" s="356"/>
      <c r="K76" s="323"/>
      <c r="L76" s="323"/>
      <c r="M76" s="323"/>
      <c r="N76" s="323"/>
      <c r="O76" s="323"/>
      <c r="P76" s="323"/>
      <c r="Q76" s="323"/>
      <c r="R76" s="324"/>
    </row>
    <row r="77" spans="2:18" ht="21" customHeight="1">
      <c r="B77" s="394" t="s">
        <v>92</v>
      </c>
      <c r="C77" s="395"/>
      <c r="D77" s="396"/>
      <c r="E77" s="61"/>
      <c r="F77" s="269"/>
      <c r="G77" s="270"/>
      <c r="H77" s="270"/>
      <c r="I77" s="270"/>
      <c r="J77" s="271"/>
      <c r="K77" s="323"/>
      <c r="L77" s="323"/>
      <c r="M77" s="323"/>
      <c r="N77" s="323"/>
      <c r="O77" s="323"/>
      <c r="P77" s="323"/>
      <c r="Q77" s="323"/>
      <c r="R77" s="324"/>
    </row>
    <row r="78" spans="2:18" ht="21" customHeight="1">
      <c r="B78" s="397" t="s">
        <v>93</v>
      </c>
      <c r="C78" s="398"/>
      <c r="D78" s="399"/>
      <c r="E78" s="61">
        <v>90000</v>
      </c>
      <c r="F78" s="400" t="s">
        <v>94</v>
      </c>
      <c r="G78" s="401"/>
      <c r="H78" s="401"/>
      <c r="I78" s="401"/>
      <c r="J78" s="402"/>
      <c r="K78" s="323"/>
      <c r="L78" s="323"/>
      <c r="M78" s="323"/>
      <c r="N78" s="323"/>
      <c r="O78" s="323"/>
      <c r="P78" s="323"/>
      <c r="Q78" s="323"/>
      <c r="R78" s="324"/>
    </row>
    <row r="79" spans="2:18" ht="21" customHeight="1">
      <c r="B79" s="397" t="s">
        <v>95</v>
      </c>
      <c r="C79" s="398"/>
      <c r="D79" s="399"/>
      <c r="E79" s="608">
        <v>19800</v>
      </c>
      <c r="F79" s="400" t="s">
        <v>96</v>
      </c>
      <c r="G79" s="401"/>
      <c r="H79" s="401"/>
      <c r="I79" s="401"/>
      <c r="J79" s="402"/>
      <c r="K79" s="323"/>
      <c r="L79" s="323"/>
      <c r="M79" s="323"/>
      <c r="N79" s="323"/>
      <c r="O79" s="323"/>
      <c r="P79" s="323"/>
      <c r="Q79" s="323"/>
      <c r="R79" s="324"/>
    </row>
    <row r="80" spans="2:18" ht="21" customHeight="1">
      <c r="B80" s="394" t="s">
        <v>97</v>
      </c>
      <c r="C80" s="395"/>
      <c r="D80" s="395"/>
      <c r="E80" s="616"/>
      <c r="F80" s="609"/>
      <c r="G80" s="610"/>
      <c r="H80" s="610"/>
      <c r="I80" s="610"/>
      <c r="J80" s="611"/>
      <c r="K80" s="323"/>
      <c r="L80" s="323"/>
      <c r="M80" s="323"/>
      <c r="N80" s="323"/>
      <c r="O80" s="323"/>
      <c r="P80" s="323"/>
      <c r="Q80" s="323"/>
      <c r="R80" s="324"/>
    </row>
    <row r="81" spans="2:18" ht="21" customHeight="1">
      <c r="B81" s="397" t="s">
        <v>98</v>
      </c>
      <c r="C81" s="398"/>
      <c r="D81" s="398"/>
      <c r="E81" s="607">
        <v>5000</v>
      </c>
      <c r="F81" s="615" t="s">
        <v>99</v>
      </c>
      <c r="G81" s="612"/>
      <c r="H81" s="612"/>
      <c r="I81" s="612"/>
      <c r="J81" s="612"/>
      <c r="K81" s="323"/>
      <c r="L81" s="323"/>
      <c r="M81" s="323"/>
      <c r="N81" s="323"/>
      <c r="O81" s="323"/>
      <c r="P81" s="323"/>
      <c r="Q81" s="323"/>
      <c r="R81" s="324"/>
    </row>
    <row r="82" spans="2:18" ht="21" customHeight="1">
      <c r="B82" s="515" t="s">
        <v>100</v>
      </c>
      <c r="C82" s="516"/>
      <c r="D82" s="517"/>
      <c r="E82" s="613">
        <f>SUM(E68:E81)</f>
        <v>253500</v>
      </c>
      <c r="F82" s="614"/>
      <c r="G82" s="614"/>
      <c r="H82" s="614"/>
      <c r="I82" s="614"/>
      <c r="J82" s="614"/>
      <c r="K82" s="326"/>
      <c r="L82" s="326"/>
      <c r="M82" s="326"/>
      <c r="N82" s="326"/>
      <c r="O82" s="326"/>
      <c r="P82" s="326"/>
      <c r="Q82" s="326"/>
      <c r="R82" s="327"/>
    </row>
    <row r="83" spans="2:18">
      <c r="B83" s="60"/>
      <c r="C83" s="60"/>
      <c r="D83" s="60"/>
      <c r="E83" s="60"/>
      <c r="F83" s="60"/>
      <c r="G83" s="60"/>
      <c r="H83" s="60"/>
      <c r="I83" s="60"/>
      <c r="J83" s="60"/>
    </row>
    <row r="84" spans="2:18">
      <c r="B84" s="518" t="s">
        <v>101</v>
      </c>
      <c r="C84" s="519"/>
      <c r="D84" s="519"/>
      <c r="E84" s="519"/>
      <c r="F84" s="519"/>
      <c r="G84" s="519"/>
      <c r="H84" s="519"/>
      <c r="I84" s="519"/>
      <c r="J84" s="520"/>
      <c r="K84" s="527" t="s">
        <v>63</v>
      </c>
      <c r="L84" s="528"/>
      <c r="M84" s="528"/>
      <c r="N84" s="528"/>
      <c r="O84" s="528"/>
      <c r="P84" s="528"/>
      <c r="Q84" s="528"/>
      <c r="R84" s="529"/>
    </row>
    <row r="85" spans="2:18">
      <c r="B85" s="521"/>
      <c r="C85" s="522"/>
      <c r="D85" s="522"/>
      <c r="E85" s="522"/>
      <c r="F85" s="522"/>
      <c r="G85" s="522"/>
      <c r="H85" s="522"/>
      <c r="I85" s="522"/>
      <c r="J85" s="523"/>
      <c r="K85" s="530"/>
      <c r="L85" s="531"/>
      <c r="M85" s="531"/>
      <c r="N85" s="531"/>
      <c r="O85" s="531"/>
      <c r="P85" s="531"/>
      <c r="Q85" s="531"/>
      <c r="R85" s="532"/>
    </row>
    <row r="86" spans="2:18" ht="15" thickBot="1">
      <c r="B86" s="524"/>
      <c r="C86" s="525"/>
      <c r="D86" s="525"/>
      <c r="E86" s="525"/>
      <c r="F86" s="525"/>
      <c r="G86" s="525"/>
      <c r="H86" s="525"/>
      <c r="I86" s="525"/>
      <c r="J86" s="526"/>
      <c r="K86" s="533"/>
      <c r="L86" s="534"/>
      <c r="M86" s="534"/>
      <c r="N86" s="534"/>
      <c r="O86" s="534"/>
      <c r="P86" s="534"/>
      <c r="Q86" s="534"/>
      <c r="R86" s="535"/>
    </row>
    <row r="87" spans="2:18" ht="30" customHeight="1" thickBot="1">
      <c r="B87" s="328" t="s">
        <v>102</v>
      </c>
      <c r="C87" s="329"/>
      <c r="D87" s="329"/>
      <c r="E87" s="329"/>
      <c r="F87" s="329"/>
      <c r="G87" s="329"/>
      <c r="H87" s="329"/>
      <c r="I87" s="329"/>
      <c r="J87" s="330"/>
      <c r="K87" s="331"/>
      <c r="L87" s="332"/>
      <c r="M87" s="332"/>
      <c r="N87" s="332"/>
      <c r="O87" s="332"/>
      <c r="P87" s="332"/>
      <c r="Q87" s="332"/>
      <c r="R87" s="333"/>
    </row>
    <row r="88" spans="2:18" ht="25.5" customHeight="1">
      <c r="B88" s="506" t="s">
        <v>103</v>
      </c>
      <c r="C88" s="507"/>
      <c r="D88" s="507"/>
      <c r="E88" s="507"/>
      <c r="F88" s="507"/>
      <c r="G88" s="507"/>
      <c r="H88" s="507"/>
      <c r="I88" s="507"/>
      <c r="J88" s="508"/>
      <c r="K88" s="319" t="s">
        <v>104</v>
      </c>
      <c r="L88" s="320"/>
      <c r="M88" s="320"/>
      <c r="N88" s="320"/>
      <c r="O88" s="320"/>
      <c r="P88" s="320"/>
      <c r="Q88" s="320"/>
      <c r="R88" s="321"/>
    </row>
    <row r="89" spans="2:18" ht="25.5" customHeight="1">
      <c r="B89" s="509"/>
      <c r="C89" s="510"/>
      <c r="D89" s="510"/>
      <c r="E89" s="510"/>
      <c r="F89" s="510"/>
      <c r="G89" s="510"/>
      <c r="H89" s="510"/>
      <c r="I89" s="510"/>
      <c r="J89" s="511"/>
      <c r="K89" s="322"/>
      <c r="L89" s="323"/>
      <c r="M89" s="323"/>
      <c r="N89" s="323"/>
      <c r="O89" s="323"/>
      <c r="P89" s="323"/>
      <c r="Q89" s="323"/>
      <c r="R89" s="324"/>
    </row>
    <row r="90" spans="2:18" ht="25.5" customHeight="1">
      <c r="B90" s="509"/>
      <c r="C90" s="510"/>
      <c r="D90" s="510"/>
      <c r="E90" s="510"/>
      <c r="F90" s="510"/>
      <c r="G90" s="510"/>
      <c r="H90" s="510"/>
      <c r="I90" s="510"/>
      <c r="J90" s="511"/>
      <c r="K90" s="322"/>
      <c r="L90" s="323"/>
      <c r="M90" s="323"/>
      <c r="N90" s="323"/>
      <c r="O90" s="323"/>
      <c r="P90" s="323"/>
      <c r="Q90" s="323"/>
      <c r="R90" s="324"/>
    </row>
    <row r="91" spans="2:18" ht="25.5" customHeight="1">
      <c r="B91" s="509"/>
      <c r="C91" s="510"/>
      <c r="D91" s="510"/>
      <c r="E91" s="510"/>
      <c r="F91" s="510"/>
      <c r="G91" s="510"/>
      <c r="H91" s="510"/>
      <c r="I91" s="510"/>
      <c r="J91" s="511"/>
      <c r="K91" s="322"/>
      <c r="L91" s="323"/>
      <c r="M91" s="323"/>
      <c r="N91" s="323"/>
      <c r="O91" s="323"/>
      <c r="P91" s="323"/>
      <c r="Q91" s="323"/>
      <c r="R91" s="324"/>
    </row>
    <row r="92" spans="2:18" ht="25.5" customHeight="1">
      <c r="B92" s="509"/>
      <c r="C92" s="510"/>
      <c r="D92" s="510"/>
      <c r="E92" s="510"/>
      <c r="F92" s="510"/>
      <c r="G92" s="510"/>
      <c r="H92" s="510"/>
      <c r="I92" s="510"/>
      <c r="J92" s="511"/>
      <c r="K92" s="322"/>
      <c r="L92" s="323"/>
      <c r="M92" s="323"/>
      <c r="N92" s="323"/>
      <c r="O92" s="323"/>
      <c r="P92" s="323"/>
      <c r="Q92" s="323"/>
      <c r="R92" s="324"/>
    </row>
    <row r="93" spans="2:18" ht="25.5" customHeight="1">
      <c r="B93" s="509"/>
      <c r="C93" s="510"/>
      <c r="D93" s="510"/>
      <c r="E93" s="510"/>
      <c r="F93" s="510"/>
      <c r="G93" s="510"/>
      <c r="H93" s="510"/>
      <c r="I93" s="510"/>
      <c r="J93" s="511"/>
      <c r="K93" s="322"/>
      <c r="L93" s="323"/>
      <c r="M93" s="323"/>
      <c r="N93" s="323"/>
      <c r="O93" s="323"/>
      <c r="P93" s="323"/>
      <c r="Q93" s="323"/>
      <c r="R93" s="324"/>
    </row>
    <row r="94" spans="2:18" ht="25.5" customHeight="1">
      <c r="B94" s="512"/>
      <c r="C94" s="513"/>
      <c r="D94" s="513"/>
      <c r="E94" s="513"/>
      <c r="F94" s="513"/>
      <c r="G94" s="513"/>
      <c r="H94" s="513"/>
      <c r="I94" s="513"/>
      <c r="J94" s="514"/>
      <c r="K94" s="325"/>
      <c r="L94" s="326"/>
      <c r="M94" s="326"/>
      <c r="N94" s="326"/>
      <c r="O94" s="326"/>
      <c r="P94" s="326"/>
      <c r="Q94" s="326"/>
      <c r="R94" s="327"/>
    </row>
    <row r="95" spans="2:18" ht="30" customHeight="1" thickBot="1">
      <c r="B95" s="328" t="s">
        <v>105</v>
      </c>
      <c r="C95" s="329"/>
      <c r="D95" s="329"/>
      <c r="E95" s="329"/>
      <c r="F95" s="329"/>
      <c r="G95" s="329"/>
      <c r="H95" s="329"/>
      <c r="I95" s="329"/>
      <c r="J95" s="330"/>
      <c r="K95" s="331"/>
      <c r="L95" s="332"/>
      <c r="M95" s="332"/>
      <c r="N95" s="332"/>
      <c r="O95" s="332"/>
      <c r="P95" s="332"/>
      <c r="Q95" s="332"/>
      <c r="R95" s="333"/>
    </row>
    <row r="96" spans="2:18" ht="25.5" customHeight="1">
      <c r="B96" s="506" t="s">
        <v>106</v>
      </c>
      <c r="C96" s="507"/>
      <c r="D96" s="507"/>
      <c r="E96" s="507"/>
      <c r="F96" s="507"/>
      <c r="G96" s="507"/>
      <c r="H96" s="507"/>
      <c r="I96" s="507"/>
      <c r="J96" s="508"/>
      <c r="K96" s="319" t="s">
        <v>107</v>
      </c>
      <c r="L96" s="320"/>
      <c r="M96" s="320"/>
      <c r="N96" s="320"/>
      <c r="O96" s="320"/>
      <c r="P96" s="320"/>
      <c r="Q96" s="320"/>
      <c r="R96" s="321"/>
    </row>
    <row r="97" spans="2:18" ht="25.5" customHeight="1">
      <c r="B97" s="509"/>
      <c r="C97" s="510"/>
      <c r="D97" s="510"/>
      <c r="E97" s="510"/>
      <c r="F97" s="510"/>
      <c r="G97" s="510"/>
      <c r="H97" s="510"/>
      <c r="I97" s="510"/>
      <c r="J97" s="511"/>
      <c r="K97" s="322"/>
      <c r="L97" s="323"/>
      <c r="M97" s="323"/>
      <c r="N97" s="323"/>
      <c r="O97" s="323"/>
      <c r="P97" s="323"/>
      <c r="Q97" s="323"/>
      <c r="R97" s="324"/>
    </row>
    <row r="98" spans="2:18" ht="25.5" customHeight="1">
      <c r="B98" s="509"/>
      <c r="C98" s="510"/>
      <c r="D98" s="510"/>
      <c r="E98" s="510"/>
      <c r="F98" s="510"/>
      <c r="G98" s="510"/>
      <c r="H98" s="510"/>
      <c r="I98" s="510"/>
      <c r="J98" s="511"/>
      <c r="K98" s="322"/>
      <c r="L98" s="323"/>
      <c r="M98" s="323"/>
      <c r="N98" s="323"/>
      <c r="O98" s="323"/>
      <c r="P98" s="323"/>
      <c r="Q98" s="323"/>
      <c r="R98" s="324"/>
    </row>
    <row r="99" spans="2:18" ht="25.5" customHeight="1">
      <c r="B99" s="509"/>
      <c r="C99" s="510"/>
      <c r="D99" s="510"/>
      <c r="E99" s="510"/>
      <c r="F99" s="510"/>
      <c r="G99" s="510"/>
      <c r="H99" s="510"/>
      <c r="I99" s="510"/>
      <c r="J99" s="511"/>
      <c r="K99" s="322"/>
      <c r="L99" s="323"/>
      <c r="M99" s="323"/>
      <c r="N99" s="323"/>
      <c r="O99" s="323"/>
      <c r="P99" s="323"/>
      <c r="Q99" s="323"/>
      <c r="R99" s="324"/>
    </row>
    <row r="100" spans="2:18" ht="25.5" customHeight="1">
      <c r="B100" s="509"/>
      <c r="C100" s="510"/>
      <c r="D100" s="510"/>
      <c r="E100" s="510"/>
      <c r="F100" s="510"/>
      <c r="G100" s="510"/>
      <c r="H100" s="510"/>
      <c r="I100" s="510"/>
      <c r="J100" s="511"/>
      <c r="K100" s="322"/>
      <c r="L100" s="323"/>
      <c r="M100" s="323"/>
      <c r="N100" s="323"/>
      <c r="O100" s="323"/>
      <c r="P100" s="323"/>
      <c r="Q100" s="323"/>
      <c r="R100" s="324"/>
    </row>
    <row r="101" spans="2:18" ht="25.5" customHeight="1">
      <c r="B101" s="509"/>
      <c r="C101" s="510"/>
      <c r="D101" s="510"/>
      <c r="E101" s="510"/>
      <c r="F101" s="510"/>
      <c r="G101" s="510"/>
      <c r="H101" s="510"/>
      <c r="I101" s="510"/>
      <c r="J101" s="511"/>
      <c r="K101" s="322"/>
      <c r="L101" s="323"/>
      <c r="M101" s="323"/>
      <c r="N101" s="323"/>
      <c r="O101" s="323"/>
      <c r="P101" s="323"/>
      <c r="Q101" s="323"/>
      <c r="R101" s="324"/>
    </row>
    <row r="102" spans="2:18" ht="25.5" customHeight="1">
      <c r="B102" s="512"/>
      <c r="C102" s="513"/>
      <c r="D102" s="513"/>
      <c r="E102" s="513"/>
      <c r="F102" s="513"/>
      <c r="G102" s="513"/>
      <c r="H102" s="513"/>
      <c r="I102" s="513"/>
      <c r="J102" s="514"/>
      <c r="K102" s="325"/>
      <c r="L102" s="326"/>
      <c r="M102" s="326"/>
      <c r="N102" s="326"/>
      <c r="O102" s="326"/>
      <c r="P102" s="326"/>
      <c r="Q102" s="326"/>
      <c r="R102" s="327"/>
    </row>
    <row r="103" spans="2:18">
      <c r="B103" s="60"/>
      <c r="C103" s="60"/>
      <c r="D103" s="60"/>
      <c r="E103" s="60"/>
      <c r="F103" s="60"/>
      <c r="G103" s="60"/>
      <c r="H103" s="60"/>
      <c r="I103" s="60"/>
      <c r="J103" s="60"/>
    </row>
    <row r="104" spans="2:18" ht="15" thickBot="1"/>
    <row r="105" spans="2:18" ht="13.9" customHeight="1">
      <c r="B105" s="364" t="s">
        <v>108</v>
      </c>
      <c r="C105" s="365"/>
      <c r="D105" s="365"/>
      <c r="E105" s="365"/>
      <c r="F105" s="365"/>
      <c r="G105" s="365"/>
      <c r="H105" s="365"/>
      <c r="I105" s="365"/>
      <c r="J105" s="365"/>
      <c r="K105" s="365"/>
      <c r="L105" s="429" t="s">
        <v>63</v>
      </c>
      <c r="M105" s="430"/>
      <c r="N105" s="430"/>
      <c r="O105" s="430"/>
      <c r="P105" s="430"/>
      <c r="Q105" s="430"/>
      <c r="R105" s="431"/>
    </row>
    <row r="106" spans="2:18" ht="13.9" customHeight="1">
      <c r="B106" s="364"/>
      <c r="C106" s="365"/>
      <c r="D106" s="365"/>
      <c r="E106" s="365"/>
      <c r="F106" s="365"/>
      <c r="G106" s="365"/>
      <c r="H106" s="365"/>
      <c r="I106" s="365"/>
      <c r="J106" s="365"/>
      <c r="K106" s="365"/>
      <c r="L106" s="432"/>
      <c r="M106" s="433"/>
      <c r="N106" s="433"/>
      <c r="O106" s="433"/>
      <c r="P106" s="433"/>
      <c r="Q106" s="433"/>
      <c r="R106" s="434"/>
    </row>
    <row r="107" spans="2:18" ht="14.65" customHeight="1" thickBot="1">
      <c r="B107" s="364"/>
      <c r="C107" s="365"/>
      <c r="D107" s="365"/>
      <c r="E107" s="365"/>
      <c r="F107" s="365"/>
      <c r="G107" s="365"/>
      <c r="H107" s="365"/>
      <c r="I107" s="365"/>
      <c r="J107" s="365"/>
      <c r="K107" s="365"/>
      <c r="L107" s="470"/>
      <c r="M107" s="471"/>
      <c r="N107" s="471"/>
      <c r="O107" s="471"/>
      <c r="P107" s="471"/>
      <c r="Q107" s="471"/>
      <c r="R107" s="472"/>
    </row>
    <row r="108" spans="2:18" ht="16.5" customHeight="1" thickBot="1">
      <c r="B108" s="418" t="s">
        <v>109</v>
      </c>
      <c r="C108" s="419"/>
      <c r="D108" s="419"/>
      <c r="E108" s="419"/>
      <c r="F108" s="419"/>
      <c r="G108" s="419"/>
      <c r="H108" s="419"/>
      <c r="I108" s="419"/>
      <c r="J108" s="419"/>
      <c r="K108" s="420"/>
      <c r="L108" s="421"/>
      <c r="M108" s="421"/>
      <c r="N108" s="421"/>
      <c r="O108" s="421"/>
      <c r="P108" s="421"/>
      <c r="Q108" s="421"/>
      <c r="R108" s="422"/>
    </row>
    <row r="109" spans="2:18" ht="30" customHeight="1" thickBot="1">
      <c r="B109" s="385" t="s">
        <v>110</v>
      </c>
      <c r="C109" s="386"/>
      <c r="D109" s="386"/>
      <c r="E109" s="386"/>
      <c r="F109" s="386"/>
      <c r="G109" s="386"/>
      <c r="H109" s="386"/>
      <c r="I109" s="386"/>
      <c r="J109" s="386"/>
      <c r="K109" s="387"/>
      <c r="L109" s="407"/>
      <c r="M109" s="408"/>
      <c r="N109" s="408"/>
      <c r="O109" s="408"/>
      <c r="P109" s="408"/>
      <c r="Q109" s="408"/>
      <c r="R109" s="409"/>
    </row>
    <row r="110" spans="2:18" ht="18.75" customHeight="1">
      <c r="B110" s="497" t="s">
        <v>111</v>
      </c>
      <c r="C110" s="497"/>
      <c r="D110" s="497"/>
      <c r="E110" s="497"/>
      <c r="F110" s="497"/>
      <c r="G110" s="497"/>
      <c r="H110" s="497"/>
      <c r="I110" s="497"/>
      <c r="J110" s="497"/>
      <c r="K110" s="498"/>
      <c r="L110" s="319"/>
      <c r="M110" s="410"/>
      <c r="N110" s="410"/>
      <c r="O110" s="410"/>
      <c r="P110" s="410"/>
      <c r="Q110" s="410"/>
      <c r="R110" s="411"/>
    </row>
    <row r="111" spans="2:18" ht="53.65" customHeight="1">
      <c r="B111" s="497"/>
      <c r="C111" s="497"/>
      <c r="D111" s="497"/>
      <c r="E111" s="497"/>
      <c r="F111" s="497"/>
      <c r="G111" s="497"/>
      <c r="H111" s="497"/>
      <c r="I111" s="497"/>
      <c r="J111" s="497"/>
      <c r="K111" s="498"/>
      <c r="L111" s="412"/>
      <c r="M111" s="413"/>
      <c r="N111" s="413"/>
      <c r="O111" s="413"/>
      <c r="P111" s="413"/>
      <c r="Q111" s="413"/>
      <c r="R111" s="414"/>
    </row>
    <row r="112" spans="2:18">
      <c r="B112" s="497"/>
      <c r="C112" s="497"/>
      <c r="D112" s="497"/>
      <c r="E112" s="497"/>
      <c r="F112" s="497"/>
      <c r="G112" s="497"/>
      <c r="H112" s="497"/>
      <c r="I112" s="497"/>
      <c r="J112" s="497"/>
      <c r="K112" s="498"/>
      <c r="L112" s="412"/>
      <c r="M112" s="413"/>
      <c r="N112" s="413"/>
      <c r="O112" s="413"/>
      <c r="P112" s="413"/>
      <c r="Q112" s="413"/>
      <c r="R112" s="414"/>
    </row>
    <row r="113" spans="2:18" ht="58.5" customHeight="1">
      <c r="B113" s="497"/>
      <c r="C113" s="497"/>
      <c r="D113" s="497"/>
      <c r="E113" s="497"/>
      <c r="F113" s="497"/>
      <c r="G113" s="497"/>
      <c r="H113" s="497"/>
      <c r="I113" s="497"/>
      <c r="J113" s="497"/>
      <c r="K113" s="498"/>
      <c r="L113" s="412"/>
      <c r="M113" s="413"/>
      <c r="N113" s="413"/>
      <c r="O113" s="413"/>
      <c r="P113" s="413"/>
      <c r="Q113" s="413"/>
      <c r="R113" s="414"/>
    </row>
    <row r="114" spans="2:18">
      <c r="B114" s="497"/>
      <c r="C114" s="497"/>
      <c r="D114" s="497"/>
      <c r="E114" s="497"/>
      <c r="F114" s="497"/>
      <c r="G114" s="497"/>
      <c r="H114" s="497"/>
      <c r="I114" s="497"/>
      <c r="J114" s="497"/>
      <c r="K114" s="498"/>
      <c r="L114" s="412"/>
      <c r="M114" s="413"/>
      <c r="N114" s="413"/>
      <c r="O114" s="413"/>
      <c r="P114" s="413"/>
      <c r="Q114" s="413"/>
      <c r="R114" s="414"/>
    </row>
    <row r="115" spans="2:18" ht="47.25" customHeight="1">
      <c r="B115" s="497"/>
      <c r="C115" s="497"/>
      <c r="D115" s="497"/>
      <c r="E115" s="497"/>
      <c r="F115" s="497"/>
      <c r="G115" s="497"/>
      <c r="H115" s="497"/>
      <c r="I115" s="497"/>
      <c r="J115" s="497"/>
      <c r="K115" s="498"/>
      <c r="L115" s="415"/>
      <c r="M115" s="416"/>
      <c r="N115" s="416"/>
      <c r="O115" s="416"/>
      <c r="P115" s="416"/>
      <c r="Q115" s="416"/>
      <c r="R115" s="417"/>
    </row>
    <row r="116" spans="2:18" ht="30" customHeight="1" thickBot="1">
      <c r="B116" s="385" t="s">
        <v>112</v>
      </c>
      <c r="C116" s="386"/>
      <c r="D116" s="386"/>
      <c r="E116" s="386"/>
      <c r="F116" s="386"/>
      <c r="G116" s="386"/>
      <c r="H116" s="386"/>
      <c r="I116" s="386"/>
      <c r="J116" s="386"/>
      <c r="K116" s="387"/>
      <c r="L116" s="407"/>
      <c r="M116" s="408"/>
      <c r="N116" s="408"/>
      <c r="O116" s="408"/>
      <c r="P116" s="408"/>
      <c r="Q116" s="408"/>
      <c r="R116" s="409"/>
    </row>
    <row r="117" spans="2:18" ht="43.5" customHeight="1">
      <c r="B117" s="413" t="s">
        <v>113</v>
      </c>
      <c r="C117" s="413"/>
      <c r="D117" s="413"/>
      <c r="E117" s="413"/>
      <c r="F117" s="413"/>
      <c r="G117" s="413"/>
      <c r="H117" s="413"/>
      <c r="I117" s="413"/>
      <c r="J117" s="413"/>
      <c r="K117" s="414"/>
      <c r="L117" s="319"/>
      <c r="M117" s="410"/>
      <c r="N117" s="410"/>
      <c r="O117" s="410"/>
      <c r="P117" s="410"/>
      <c r="Q117" s="410"/>
      <c r="R117" s="411"/>
    </row>
    <row r="118" spans="2:18" ht="63.75" customHeight="1">
      <c r="B118" s="413"/>
      <c r="C118" s="413"/>
      <c r="D118" s="413"/>
      <c r="E118" s="413"/>
      <c r="F118" s="413"/>
      <c r="G118" s="413"/>
      <c r="H118" s="413"/>
      <c r="I118" s="413"/>
      <c r="J118" s="413"/>
      <c r="K118" s="414"/>
      <c r="L118" s="412"/>
      <c r="M118" s="413"/>
      <c r="N118" s="413"/>
      <c r="O118" s="413"/>
      <c r="P118" s="413"/>
      <c r="Q118" s="413"/>
      <c r="R118" s="414"/>
    </row>
    <row r="119" spans="2:18" ht="14.25" customHeight="1">
      <c r="B119" s="413"/>
      <c r="C119" s="413"/>
      <c r="D119" s="413"/>
      <c r="E119" s="413"/>
      <c r="F119" s="413"/>
      <c r="G119" s="413"/>
      <c r="H119" s="413"/>
      <c r="I119" s="413"/>
      <c r="J119" s="413"/>
      <c r="K119" s="414"/>
      <c r="L119" s="412"/>
      <c r="M119" s="413"/>
      <c r="N119" s="413"/>
      <c r="O119" s="413"/>
      <c r="P119" s="413"/>
      <c r="Q119" s="413"/>
      <c r="R119" s="414"/>
    </row>
    <row r="120" spans="2:18">
      <c r="B120" s="413"/>
      <c r="C120" s="413"/>
      <c r="D120" s="413"/>
      <c r="E120" s="413"/>
      <c r="F120" s="413"/>
      <c r="G120" s="413"/>
      <c r="H120" s="413"/>
      <c r="I120" s="413"/>
      <c r="J120" s="413"/>
      <c r="K120" s="414"/>
      <c r="L120" s="412"/>
      <c r="M120" s="413"/>
      <c r="N120" s="413"/>
      <c r="O120" s="413"/>
      <c r="P120" s="413"/>
      <c r="Q120" s="413"/>
      <c r="R120" s="414"/>
    </row>
    <row r="121" spans="2:18">
      <c r="B121" s="413"/>
      <c r="C121" s="413"/>
      <c r="D121" s="413"/>
      <c r="E121" s="413"/>
      <c r="F121" s="413"/>
      <c r="G121" s="413"/>
      <c r="H121" s="413"/>
      <c r="I121" s="413"/>
      <c r="J121" s="413"/>
      <c r="K121" s="414"/>
      <c r="L121" s="412"/>
      <c r="M121" s="413"/>
      <c r="N121" s="413"/>
      <c r="O121" s="413"/>
      <c r="P121" s="413"/>
      <c r="Q121" s="413"/>
      <c r="R121" s="414"/>
    </row>
    <row r="122" spans="2:18" ht="40.15" customHeight="1">
      <c r="B122" s="413"/>
      <c r="C122" s="413"/>
      <c r="D122" s="413"/>
      <c r="E122" s="413"/>
      <c r="F122" s="413"/>
      <c r="G122" s="413"/>
      <c r="H122" s="413"/>
      <c r="I122" s="413"/>
      <c r="J122" s="413"/>
      <c r="K122" s="414"/>
      <c r="L122" s="415"/>
      <c r="M122" s="416"/>
      <c r="N122" s="416"/>
      <c r="O122" s="416"/>
      <c r="P122" s="416"/>
      <c r="Q122" s="416"/>
      <c r="R122" s="417"/>
    </row>
    <row r="123" spans="2:18" ht="30" customHeight="1" thickBot="1">
      <c r="B123" s="385" t="s">
        <v>114</v>
      </c>
      <c r="C123" s="386"/>
      <c r="D123" s="386"/>
      <c r="E123" s="386"/>
      <c r="F123" s="386"/>
      <c r="G123" s="386"/>
      <c r="H123" s="386"/>
      <c r="I123" s="386"/>
      <c r="J123" s="386"/>
      <c r="K123" s="387"/>
      <c r="L123" s="407"/>
      <c r="M123" s="408"/>
      <c r="N123" s="408"/>
      <c r="O123" s="408"/>
      <c r="P123" s="408"/>
      <c r="Q123" s="408"/>
      <c r="R123" s="409"/>
    </row>
    <row r="124" spans="2:18">
      <c r="B124" s="497" t="s">
        <v>115</v>
      </c>
      <c r="C124" s="493"/>
      <c r="D124" s="493"/>
      <c r="E124" s="493"/>
      <c r="F124" s="493"/>
      <c r="G124" s="493"/>
      <c r="H124" s="493"/>
      <c r="I124" s="493"/>
      <c r="J124" s="493"/>
      <c r="K124" s="494"/>
      <c r="L124" s="319"/>
      <c r="M124" s="410"/>
      <c r="N124" s="410"/>
      <c r="O124" s="410"/>
      <c r="P124" s="410"/>
      <c r="Q124" s="410"/>
      <c r="R124" s="411"/>
    </row>
    <row r="125" spans="2:18" ht="27.75" customHeight="1">
      <c r="B125" s="493"/>
      <c r="C125" s="493"/>
      <c r="D125" s="493"/>
      <c r="E125" s="493"/>
      <c r="F125" s="493"/>
      <c r="G125" s="493"/>
      <c r="H125" s="493"/>
      <c r="I125" s="493"/>
      <c r="J125" s="493"/>
      <c r="K125" s="494"/>
      <c r="L125" s="412"/>
      <c r="M125" s="413"/>
      <c r="N125" s="413"/>
      <c r="O125" s="413"/>
      <c r="P125" s="413"/>
      <c r="Q125" s="413"/>
      <c r="R125" s="414"/>
    </row>
    <row r="126" spans="2:18" ht="14.25" customHeight="1">
      <c r="B126" s="493"/>
      <c r="C126" s="493"/>
      <c r="D126" s="493"/>
      <c r="E126" s="493"/>
      <c r="F126" s="493"/>
      <c r="G126" s="493"/>
      <c r="H126" s="493"/>
      <c r="I126" s="493"/>
      <c r="J126" s="493"/>
      <c r="K126" s="494"/>
      <c r="L126" s="412"/>
      <c r="M126" s="413"/>
      <c r="N126" s="413"/>
      <c r="O126" s="413"/>
      <c r="P126" s="413"/>
      <c r="Q126" s="413"/>
      <c r="R126" s="414"/>
    </row>
    <row r="127" spans="2:18">
      <c r="B127" s="493"/>
      <c r="C127" s="493"/>
      <c r="D127" s="493"/>
      <c r="E127" s="493"/>
      <c r="F127" s="493"/>
      <c r="G127" s="493"/>
      <c r="H127" s="493"/>
      <c r="I127" s="493"/>
      <c r="J127" s="493"/>
      <c r="K127" s="494"/>
      <c r="L127" s="412"/>
      <c r="M127" s="413"/>
      <c r="N127" s="413"/>
      <c r="O127" s="413"/>
      <c r="P127" s="413"/>
      <c r="Q127" s="413"/>
      <c r="R127" s="414"/>
    </row>
    <row r="128" spans="2:18">
      <c r="B128" s="493"/>
      <c r="C128" s="493"/>
      <c r="D128" s="493"/>
      <c r="E128" s="493"/>
      <c r="F128" s="493"/>
      <c r="G128" s="493"/>
      <c r="H128" s="493"/>
      <c r="I128" s="493"/>
      <c r="J128" s="493"/>
      <c r="K128" s="494"/>
      <c r="L128" s="412"/>
      <c r="M128" s="413"/>
      <c r="N128" s="413"/>
      <c r="O128" s="413"/>
      <c r="P128" s="413"/>
      <c r="Q128" s="413"/>
      <c r="R128" s="414"/>
    </row>
    <row r="129" spans="2:18" ht="106.9" customHeight="1" thickBot="1">
      <c r="B129" s="495"/>
      <c r="C129" s="495"/>
      <c r="D129" s="495"/>
      <c r="E129" s="495"/>
      <c r="F129" s="495"/>
      <c r="G129" s="495"/>
      <c r="H129" s="495"/>
      <c r="I129" s="495"/>
      <c r="J129" s="495"/>
      <c r="K129" s="496"/>
      <c r="L129" s="415"/>
      <c r="M129" s="416"/>
      <c r="N129" s="416"/>
      <c r="O129" s="416"/>
      <c r="P129" s="416"/>
      <c r="Q129" s="416"/>
      <c r="R129" s="417"/>
    </row>
    <row r="130" spans="2:18">
      <c r="B130" s="53"/>
      <c r="C130" s="53"/>
      <c r="D130" s="53"/>
      <c r="E130" s="53"/>
      <c r="F130" s="53"/>
      <c r="G130" s="53"/>
      <c r="H130" s="53"/>
      <c r="I130" s="53"/>
      <c r="J130" s="53"/>
      <c r="K130" s="53"/>
      <c r="L130" s="53"/>
      <c r="M130" s="53"/>
    </row>
    <row r="131" spans="2:18" ht="15" thickBot="1">
      <c r="B131" s="53"/>
      <c r="C131" s="53"/>
      <c r="D131" s="53"/>
      <c r="E131" s="53"/>
      <c r="F131" s="53"/>
      <c r="G131" s="53"/>
      <c r="H131" s="53"/>
      <c r="I131" s="53"/>
      <c r="J131" s="53"/>
      <c r="K131" s="53"/>
      <c r="L131" s="53"/>
      <c r="M131" s="53"/>
    </row>
    <row r="132" spans="2:18" ht="13.9" customHeight="1">
      <c r="B132" s="423" t="s">
        <v>116</v>
      </c>
      <c r="C132" s="424"/>
      <c r="D132" s="424"/>
      <c r="E132" s="424"/>
      <c r="F132" s="424"/>
      <c r="G132" s="424"/>
      <c r="H132" s="424"/>
      <c r="I132" s="424"/>
      <c r="J132" s="424"/>
      <c r="K132" s="425"/>
      <c r="L132" s="429" t="s">
        <v>63</v>
      </c>
      <c r="M132" s="430"/>
      <c r="N132" s="430"/>
      <c r="O132" s="430"/>
      <c r="P132" s="430"/>
      <c r="Q132" s="430"/>
      <c r="R132" s="431"/>
    </row>
    <row r="133" spans="2:18" ht="13.9" customHeight="1">
      <c r="B133" s="426"/>
      <c r="C133" s="427"/>
      <c r="D133" s="427"/>
      <c r="E133" s="427"/>
      <c r="F133" s="427"/>
      <c r="G133" s="427"/>
      <c r="H133" s="427"/>
      <c r="I133" s="427"/>
      <c r="J133" s="427"/>
      <c r="K133" s="428"/>
      <c r="L133" s="432"/>
      <c r="M133" s="433"/>
      <c r="N133" s="433"/>
      <c r="O133" s="433"/>
      <c r="P133" s="433"/>
      <c r="Q133" s="433"/>
      <c r="R133" s="434"/>
    </row>
    <row r="134" spans="2:18" ht="14.65" customHeight="1" thickBot="1">
      <c r="B134" s="426"/>
      <c r="C134" s="427"/>
      <c r="D134" s="427"/>
      <c r="E134" s="427"/>
      <c r="F134" s="427"/>
      <c r="G134" s="427"/>
      <c r="H134" s="427"/>
      <c r="I134" s="427"/>
      <c r="J134" s="427"/>
      <c r="K134" s="428"/>
      <c r="L134" s="432"/>
      <c r="M134" s="433"/>
      <c r="N134" s="433"/>
      <c r="O134" s="433"/>
      <c r="P134" s="433"/>
      <c r="Q134" s="433"/>
      <c r="R134" s="434"/>
    </row>
    <row r="135" spans="2:18" ht="37.9" customHeight="1" thickBot="1">
      <c r="B135" s="439" t="s">
        <v>117</v>
      </c>
      <c r="C135" s="440"/>
      <c r="D135" s="440"/>
      <c r="E135" s="440"/>
      <c r="F135" s="440"/>
      <c r="G135" s="440"/>
      <c r="H135" s="440"/>
      <c r="I135" s="440"/>
      <c r="J135" s="440"/>
      <c r="K135" s="440"/>
      <c r="L135" s="404"/>
      <c r="M135" s="405"/>
      <c r="N135" s="405"/>
      <c r="O135" s="405"/>
      <c r="P135" s="405"/>
      <c r="Q135" s="405"/>
      <c r="R135" s="406"/>
    </row>
    <row r="136" spans="2:18" ht="273" customHeight="1">
      <c r="B136" s="499" t="s">
        <v>118</v>
      </c>
      <c r="C136" s="499"/>
      <c r="D136" s="499"/>
      <c r="E136" s="499"/>
      <c r="F136" s="499"/>
      <c r="G136" s="499"/>
      <c r="H136" s="499"/>
      <c r="I136" s="499"/>
      <c r="J136" s="499"/>
      <c r="K136" s="500"/>
      <c r="L136" s="412" t="s">
        <v>119</v>
      </c>
      <c r="M136" s="413"/>
      <c r="N136" s="413"/>
      <c r="O136" s="413"/>
      <c r="P136" s="413"/>
      <c r="Q136" s="413"/>
      <c r="R136" s="414"/>
    </row>
    <row r="137" spans="2:18" ht="115.5" customHeight="1">
      <c r="B137" s="497"/>
      <c r="C137" s="497"/>
      <c r="D137" s="497"/>
      <c r="E137" s="497"/>
      <c r="F137" s="497"/>
      <c r="G137" s="497"/>
      <c r="H137" s="497"/>
      <c r="I137" s="497"/>
      <c r="J137" s="497"/>
      <c r="K137" s="498"/>
      <c r="L137" s="412"/>
      <c r="M137" s="413"/>
      <c r="N137" s="413"/>
      <c r="O137" s="413"/>
      <c r="P137" s="413"/>
      <c r="Q137" s="413"/>
      <c r="R137" s="414"/>
    </row>
    <row r="138" spans="2:18" ht="63" customHeight="1">
      <c r="B138" s="497"/>
      <c r="C138" s="497"/>
      <c r="D138" s="497"/>
      <c r="E138" s="497"/>
      <c r="F138" s="497"/>
      <c r="G138" s="497"/>
      <c r="H138" s="497"/>
      <c r="I138" s="497"/>
      <c r="J138" s="497"/>
      <c r="K138" s="498"/>
      <c r="L138" s="412"/>
      <c r="M138" s="413"/>
      <c r="N138" s="413"/>
      <c r="O138" s="413"/>
      <c r="P138" s="413"/>
      <c r="Q138" s="413"/>
      <c r="R138" s="414"/>
    </row>
    <row r="139" spans="2:18" ht="125.25" customHeight="1">
      <c r="B139" s="497"/>
      <c r="C139" s="497"/>
      <c r="D139" s="497"/>
      <c r="E139" s="497"/>
      <c r="F139" s="497"/>
      <c r="G139" s="497"/>
      <c r="H139" s="497"/>
      <c r="I139" s="497"/>
      <c r="J139" s="497"/>
      <c r="K139" s="498"/>
      <c r="L139" s="412"/>
      <c r="M139" s="413"/>
      <c r="N139" s="413"/>
      <c r="O139" s="413"/>
      <c r="P139" s="413"/>
      <c r="Q139" s="413"/>
      <c r="R139" s="414"/>
    </row>
    <row r="140" spans="2:18" ht="190.5" hidden="1" customHeight="1">
      <c r="B140" s="497"/>
      <c r="C140" s="497"/>
      <c r="D140" s="497"/>
      <c r="E140" s="497"/>
      <c r="F140" s="497"/>
      <c r="G140" s="497"/>
      <c r="H140" s="497"/>
      <c r="I140" s="497"/>
      <c r="J140" s="497"/>
      <c r="K140" s="498"/>
      <c r="L140" s="412"/>
      <c r="M140" s="413"/>
      <c r="N140" s="413"/>
      <c r="O140" s="413"/>
      <c r="P140" s="413"/>
      <c r="Q140" s="413"/>
      <c r="R140" s="414"/>
    </row>
    <row r="141" spans="2:18" ht="28.5" customHeight="1">
      <c r="B141" s="497"/>
      <c r="C141" s="497"/>
      <c r="D141" s="497"/>
      <c r="E141" s="497"/>
      <c r="F141" s="497"/>
      <c r="G141" s="497"/>
      <c r="H141" s="497"/>
      <c r="I141" s="497"/>
      <c r="J141" s="497"/>
      <c r="K141" s="498"/>
      <c r="L141" s="412"/>
      <c r="M141" s="413"/>
      <c r="N141" s="413"/>
      <c r="O141" s="413"/>
      <c r="P141" s="413"/>
      <c r="Q141" s="413"/>
      <c r="R141" s="414"/>
    </row>
    <row r="142" spans="2:18" ht="39" hidden="1" customHeight="1">
      <c r="B142" s="497"/>
      <c r="C142" s="497"/>
      <c r="D142" s="497"/>
      <c r="E142" s="497"/>
      <c r="F142" s="497"/>
      <c r="G142" s="497"/>
      <c r="H142" s="497"/>
      <c r="I142" s="497"/>
      <c r="J142" s="497"/>
      <c r="K142" s="498"/>
      <c r="L142" s="412"/>
      <c r="M142" s="413"/>
      <c r="N142" s="413"/>
      <c r="O142" s="413"/>
      <c r="P142" s="413"/>
      <c r="Q142" s="413"/>
      <c r="R142" s="414"/>
    </row>
    <row r="143" spans="2:18" ht="165" customHeight="1">
      <c r="B143" s="497"/>
      <c r="C143" s="497"/>
      <c r="D143" s="497"/>
      <c r="E143" s="497"/>
      <c r="F143" s="497"/>
      <c r="G143" s="497"/>
      <c r="H143" s="497"/>
      <c r="I143" s="497"/>
      <c r="J143" s="497"/>
      <c r="K143" s="498"/>
      <c r="L143" s="412"/>
      <c r="M143" s="413"/>
      <c r="N143" s="413"/>
      <c r="O143" s="413"/>
      <c r="P143" s="413"/>
      <c r="Q143" s="413"/>
      <c r="R143" s="414"/>
    </row>
    <row r="144" spans="2:18" ht="99" hidden="1" customHeight="1">
      <c r="B144" s="501"/>
      <c r="C144" s="501"/>
      <c r="D144" s="501"/>
      <c r="E144" s="501"/>
      <c r="F144" s="501"/>
      <c r="G144" s="501"/>
      <c r="H144" s="501"/>
      <c r="I144" s="501"/>
      <c r="J144" s="501"/>
      <c r="K144" s="502"/>
      <c r="L144" s="415"/>
      <c r="M144" s="416"/>
      <c r="N144" s="416"/>
      <c r="O144" s="416"/>
      <c r="P144" s="416"/>
      <c r="Q144" s="416"/>
      <c r="R144" s="417"/>
    </row>
    <row r="145" spans="2:18" ht="30" customHeight="1" thickBot="1">
      <c r="B145" s="467" t="s">
        <v>120</v>
      </c>
      <c r="C145" s="468"/>
      <c r="D145" s="468"/>
      <c r="E145" s="468"/>
      <c r="F145" s="468"/>
      <c r="G145" s="468"/>
      <c r="H145" s="468"/>
      <c r="I145" s="468"/>
      <c r="J145" s="468"/>
      <c r="K145" s="469"/>
      <c r="L145" s="408"/>
      <c r="M145" s="408"/>
      <c r="N145" s="408"/>
      <c r="O145" s="408"/>
      <c r="P145" s="408"/>
      <c r="Q145" s="408"/>
      <c r="R145" s="409"/>
    </row>
    <row r="146" spans="2:18" ht="42" customHeight="1">
      <c r="B146" s="499" t="s">
        <v>121</v>
      </c>
      <c r="C146" s="499"/>
      <c r="D146" s="499"/>
      <c r="E146" s="499"/>
      <c r="F146" s="499"/>
      <c r="G146" s="499"/>
      <c r="H146" s="499"/>
      <c r="I146" s="499"/>
      <c r="J146" s="499"/>
      <c r="K146" s="503"/>
      <c r="L146" s="461"/>
      <c r="M146" s="461"/>
      <c r="N146" s="461"/>
      <c r="O146" s="461"/>
      <c r="P146" s="461"/>
      <c r="Q146" s="461"/>
      <c r="R146" s="462"/>
    </row>
    <row r="147" spans="2:18">
      <c r="B147" s="497"/>
      <c r="C147" s="497"/>
      <c r="D147" s="497"/>
      <c r="E147" s="497"/>
      <c r="F147" s="497"/>
      <c r="G147" s="497"/>
      <c r="H147" s="497"/>
      <c r="I147" s="497"/>
      <c r="J147" s="497"/>
      <c r="K147" s="504"/>
      <c r="L147" s="463"/>
      <c r="M147" s="463"/>
      <c r="N147" s="463"/>
      <c r="O147" s="463"/>
      <c r="P147" s="463"/>
      <c r="Q147" s="463"/>
      <c r="R147" s="464"/>
    </row>
    <row r="148" spans="2:18" ht="55.5" customHeight="1">
      <c r="B148" s="497"/>
      <c r="C148" s="497"/>
      <c r="D148" s="497"/>
      <c r="E148" s="497"/>
      <c r="F148" s="497"/>
      <c r="G148" s="497"/>
      <c r="H148" s="497"/>
      <c r="I148" s="497"/>
      <c r="J148" s="497"/>
      <c r="K148" s="504"/>
      <c r="L148" s="463"/>
      <c r="M148" s="463"/>
      <c r="N148" s="463"/>
      <c r="O148" s="463"/>
      <c r="P148" s="463"/>
      <c r="Q148" s="463"/>
      <c r="R148" s="464"/>
    </row>
    <row r="149" spans="2:18" ht="409.5" customHeight="1">
      <c r="B149" s="501"/>
      <c r="C149" s="501"/>
      <c r="D149" s="501"/>
      <c r="E149" s="501"/>
      <c r="F149" s="501"/>
      <c r="G149" s="501"/>
      <c r="H149" s="501"/>
      <c r="I149" s="501"/>
      <c r="J149" s="501"/>
      <c r="K149" s="505"/>
      <c r="L149" s="465"/>
      <c r="M149" s="465"/>
      <c r="N149" s="465"/>
      <c r="O149" s="465"/>
      <c r="P149" s="465"/>
      <c r="Q149" s="465"/>
      <c r="R149" s="466"/>
    </row>
    <row r="150" spans="2:18" ht="30" customHeight="1">
      <c r="B150" s="450" t="s">
        <v>122</v>
      </c>
      <c r="C150" s="451"/>
      <c r="D150" s="451"/>
      <c r="E150" s="451"/>
      <c r="F150" s="451"/>
      <c r="G150" s="451"/>
      <c r="H150" s="452"/>
      <c r="I150" s="450" t="s">
        <v>123</v>
      </c>
      <c r="J150" s="451"/>
      <c r="K150" s="452"/>
      <c r="L150" s="408"/>
      <c r="M150" s="408"/>
      <c r="N150" s="408"/>
      <c r="O150" s="408"/>
      <c r="P150" s="408"/>
      <c r="Q150" s="408"/>
      <c r="R150" s="409"/>
    </row>
    <row r="151" spans="2:18">
      <c r="B151" s="443" t="s">
        <v>124</v>
      </c>
      <c r="C151" s="473"/>
      <c r="D151" s="473"/>
      <c r="E151" s="473"/>
      <c r="F151" s="473"/>
      <c r="G151" s="473"/>
      <c r="H151" s="474"/>
      <c r="I151" s="442" t="s">
        <v>125</v>
      </c>
      <c r="J151" s="443"/>
      <c r="K151" s="444"/>
      <c r="L151" s="461" t="s">
        <v>126</v>
      </c>
      <c r="M151" s="461"/>
      <c r="N151" s="461"/>
      <c r="O151" s="461"/>
      <c r="P151" s="461"/>
      <c r="Q151" s="461"/>
      <c r="R151" s="462"/>
    </row>
    <row r="152" spans="2:18">
      <c r="B152" s="323"/>
      <c r="C152" s="323"/>
      <c r="D152" s="323"/>
      <c r="E152" s="323"/>
      <c r="F152" s="323"/>
      <c r="G152" s="323"/>
      <c r="H152" s="475"/>
      <c r="I152" s="445"/>
      <c r="J152" s="413"/>
      <c r="K152" s="446"/>
      <c r="L152" s="463"/>
      <c r="M152" s="463"/>
      <c r="N152" s="463"/>
      <c r="O152" s="463"/>
      <c r="P152" s="463"/>
      <c r="Q152" s="463"/>
      <c r="R152" s="464"/>
    </row>
    <row r="153" spans="2:18" ht="91.9" customHeight="1">
      <c r="B153" s="323"/>
      <c r="C153" s="323"/>
      <c r="D153" s="323"/>
      <c r="E153" s="323"/>
      <c r="F153" s="323"/>
      <c r="G153" s="323"/>
      <c r="H153" s="475"/>
      <c r="I153" s="445"/>
      <c r="J153" s="413"/>
      <c r="K153" s="446"/>
      <c r="L153" s="463"/>
      <c r="M153" s="463"/>
      <c r="N153" s="463"/>
      <c r="O153" s="463"/>
      <c r="P153" s="463"/>
      <c r="Q153" s="463"/>
      <c r="R153" s="464"/>
    </row>
    <row r="154" spans="2:18" ht="117" customHeight="1">
      <c r="B154" s="476"/>
      <c r="C154" s="476"/>
      <c r="D154" s="476"/>
      <c r="E154" s="476"/>
      <c r="F154" s="476"/>
      <c r="G154" s="476"/>
      <c r="H154" s="477"/>
      <c r="I154" s="447"/>
      <c r="J154" s="448"/>
      <c r="K154" s="449"/>
      <c r="L154" s="465"/>
      <c r="M154" s="465"/>
      <c r="N154" s="465"/>
      <c r="O154" s="465"/>
      <c r="P154" s="465"/>
      <c r="Q154" s="465"/>
      <c r="R154" s="466"/>
    </row>
    <row r="155" spans="2:18" ht="30" customHeight="1">
      <c r="B155" s="450" t="s">
        <v>127</v>
      </c>
      <c r="C155" s="451"/>
      <c r="D155" s="451"/>
      <c r="E155" s="451"/>
      <c r="F155" s="451"/>
      <c r="G155" s="451"/>
      <c r="H155" s="452"/>
      <c r="I155" s="450" t="s">
        <v>128</v>
      </c>
      <c r="J155" s="451"/>
      <c r="K155" s="452"/>
      <c r="L155" s="453"/>
      <c r="M155" s="453"/>
      <c r="N155" s="453"/>
      <c r="O155" s="453"/>
      <c r="P155" s="453"/>
      <c r="Q155" s="453"/>
      <c r="R155" s="454"/>
    </row>
    <row r="156" spans="2:18">
      <c r="B156" s="443" t="s">
        <v>129</v>
      </c>
      <c r="C156" s="473"/>
      <c r="D156" s="473"/>
      <c r="E156" s="473"/>
      <c r="F156" s="473"/>
      <c r="G156" s="473"/>
      <c r="H156" s="474"/>
      <c r="I156" s="442" t="s">
        <v>130</v>
      </c>
      <c r="J156" s="473"/>
      <c r="K156" s="474"/>
      <c r="L156" s="455"/>
      <c r="M156" s="455"/>
      <c r="N156" s="455"/>
      <c r="O156" s="455"/>
      <c r="P156" s="455"/>
      <c r="Q156" s="455"/>
      <c r="R156" s="456"/>
    </row>
    <row r="157" spans="2:18">
      <c r="B157" s="323"/>
      <c r="C157" s="323"/>
      <c r="D157" s="323"/>
      <c r="E157" s="323"/>
      <c r="F157" s="323"/>
      <c r="G157" s="323"/>
      <c r="H157" s="475"/>
      <c r="I157" s="478"/>
      <c r="J157" s="323"/>
      <c r="K157" s="475"/>
      <c r="L157" s="457"/>
      <c r="M157" s="457"/>
      <c r="N157" s="457"/>
      <c r="O157" s="457"/>
      <c r="P157" s="457"/>
      <c r="Q157" s="457"/>
      <c r="R157" s="458"/>
    </row>
    <row r="158" spans="2:18">
      <c r="B158" s="323"/>
      <c r="C158" s="323"/>
      <c r="D158" s="323"/>
      <c r="E158" s="323"/>
      <c r="F158" s="323"/>
      <c r="G158" s="323"/>
      <c r="H158" s="475"/>
      <c r="I158" s="478"/>
      <c r="J158" s="323"/>
      <c r="K158" s="475"/>
      <c r="L158" s="457"/>
      <c r="M158" s="457"/>
      <c r="N158" s="457"/>
      <c r="O158" s="457"/>
      <c r="P158" s="457"/>
      <c r="Q158" s="457"/>
      <c r="R158" s="458"/>
    </row>
    <row r="159" spans="2:18" ht="403.5" customHeight="1">
      <c r="B159" s="476"/>
      <c r="C159" s="476"/>
      <c r="D159" s="476"/>
      <c r="E159" s="476"/>
      <c r="F159" s="476"/>
      <c r="G159" s="476"/>
      <c r="H159" s="477"/>
      <c r="I159" s="478"/>
      <c r="J159" s="323"/>
      <c r="K159" s="475"/>
      <c r="L159" s="459"/>
      <c r="M159" s="459"/>
      <c r="N159" s="459"/>
      <c r="O159" s="459"/>
      <c r="P159" s="459"/>
      <c r="Q159" s="459"/>
      <c r="R159" s="460"/>
    </row>
    <row r="160" spans="2:18">
      <c r="B160" s="267"/>
      <c r="C160" s="267"/>
      <c r="D160" s="267"/>
      <c r="E160" s="267"/>
      <c r="F160" s="267"/>
      <c r="L160" s="267"/>
      <c r="M160" s="267"/>
      <c r="N160" s="267"/>
      <c r="O160" s="267"/>
      <c r="P160" s="267"/>
      <c r="Q160" s="53"/>
      <c r="R160" s="53"/>
    </row>
    <row r="161" spans="2:18">
      <c r="B161" s="267"/>
      <c r="C161" s="267"/>
      <c r="D161" s="267"/>
      <c r="E161" s="267"/>
      <c r="F161" s="267"/>
      <c r="L161" s="267"/>
      <c r="M161" s="267"/>
      <c r="N161" s="267"/>
      <c r="O161" s="267"/>
      <c r="P161" s="267"/>
      <c r="Q161" s="53"/>
      <c r="R161" s="53"/>
    </row>
    <row r="162" spans="2:18" ht="13.9" customHeight="1">
      <c r="B162" s="438" t="s">
        <v>131</v>
      </c>
      <c r="C162" s="365"/>
      <c r="D162" s="365"/>
      <c r="E162" s="365"/>
      <c r="F162" s="365"/>
      <c r="G162" s="365"/>
      <c r="H162" s="365"/>
      <c r="I162" s="365"/>
      <c r="J162" s="365"/>
      <c r="K162" s="366"/>
      <c r="L162" s="429" t="s">
        <v>63</v>
      </c>
      <c r="M162" s="430"/>
      <c r="N162" s="430"/>
      <c r="O162" s="430"/>
      <c r="P162" s="430"/>
      <c r="Q162" s="430"/>
      <c r="R162" s="431"/>
    </row>
    <row r="163" spans="2:18" ht="13.9" customHeight="1">
      <c r="B163" s="438"/>
      <c r="C163" s="365"/>
      <c r="D163" s="365"/>
      <c r="E163" s="365"/>
      <c r="F163" s="365"/>
      <c r="G163" s="365"/>
      <c r="H163" s="365"/>
      <c r="I163" s="365"/>
      <c r="J163" s="365"/>
      <c r="K163" s="366"/>
      <c r="L163" s="432"/>
      <c r="M163" s="433"/>
      <c r="N163" s="433"/>
      <c r="O163" s="433"/>
      <c r="P163" s="433"/>
      <c r="Q163" s="433"/>
      <c r="R163" s="434"/>
    </row>
    <row r="164" spans="2:18" ht="14.65" customHeight="1" thickBot="1">
      <c r="B164" s="438"/>
      <c r="C164" s="365"/>
      <c r="D164" s="365"/>
      <c r="E164" s="365"/>
      <c r="F164" s="365"/>
      <c r="G164" s="365"/>
      <c r="H164" s="365"/>
      <c r="I164" s="365"/>
      <c r="J164" s="365"/>
      <c r="K164" s="366"/>
      <c r="L164" s="432"/>
      <c r="M164" s="433"/>
      <c r="N164" s="433"/>
      <c r="O164" s="433"/>
      <c r="P164" s="433"/>
      <c r="Q164" s="433"/>
      <c r="R164" s="434"/>
    </row>
    <row r="165" spans="2:18" ht="30" customHeight="1" thickBot="1">
      <c r="B165" s="439" t="s">
        <v>132</v>
      </c>
      <c r="C165" s="440"/>
      <c r="D165" s="440"/>
      <c r="E165" s="440"/>
      <c r="F165" s="440"/>
      <c r="G165" s="440"/>
      <c r="H165" s="440"/>
      <c r="I165" s="440"/>
      <c r="J165" s="440"/>
      <c r="K165" s="441"/>
      <c r="L165" s="404"/>
      <c r="M165" s="405"/>
      <c r="N165" s="405"/>
      <c r="O165" s="405"/>
      <c r="P165" s="405"/>
      <c r="Q165" s="405"/>
      <c r="R165" s="406"/>
    </row>
    <row r="166" spans="2:18" ht="13.9" customHeight="1">
      <c r="B166" s="479" t="s">
        <v>133</v>
      </c>
      <c r="C166" s="480"/>
      <c r="D166" s="480"/>
      <c r="E166" s="480"/>
      <c r="F166" s="480"/>
      <c r="G166" s="480"/>
      <c r="H166" s="480"/>
      <c r="I166" s="480"/>
      <c r="J166" s="480"/>
      <c r="K166" s="481"/>
      <c r="L166" s="442"/>
      <c r="M166" s="443"/>
      <c r="N166" s="443"/>
      <c r="O166" s="443"/>
      <c r="P166" s="443"/>
      <c r="Q166" s="443"/>
      <c r="R166" s="444"/>
    </row>
    <row r="167" spans="2:18">
      <c r="B167" s="482"/>
      <c r="C167" s="483"/>
      <c r="D167" s="483"/>
      <c r="E167" s="483"/>
      <c r="F167" s="483"/>
      <c r="G167" s="483"/>
      <c r="H167" s="483"/>
      <c r="I167" s="483"/>
      <c r="J167" s="483"/>
      <c r="K167" s="484"/>
      <c r="L167" s="445"/>
      <c r="M167" s="413"/>
      <c r="N167" s="413"/>
      <c r="O167" s="413"/>
      <c r="P167" s="413"/>
      <c r="Q167" s="413"/>
      <c r="R167" s="446"/>
    </row>
    <row r="168" spans="2:18">
      <c r="B168" s="482"/>
      <c r="C168" s="483"/>
      <c r="D168" s="483"/>
      <c r="E168" s="483"/>
      <c r="F168" s="483"/>
      <c r="G168" s="483"/>
      <c r="H168" s="483"/>
      <c r="I168" s="483"/>
      <c r="J168" s="483"/>
      <c r="K168" s="484"/>
      <c r="L168" s="445"/>
      <c r="M168" s="413"/>
      <c r="N168" s="413"/>
      <c r="O168" s="413"/>
      <c r="P168" s="413"/>
      <c r="Q168" s="413"/>
      <c r="R168" s="446"/>
    </row>
    <row r="169" spans="2:18">
      <c r="B169" s="482"/>
      <c r="C169" s="483"/>
      <c r="D169" s="483"/>
      <c r="E169" s="483"/>
      <c r="F169" s="483"/>
      <c r="G169" s="483"/>
      <c r="H169" s="483"/>
      <c r="I169" s="483"/>
      <c r="J169" s="483"/>
      <c r="K169" s="484"/>
      <c r="L169" s="445"/>
      <c r="M169" s="413"/>
      <c r="N169" s="413"/>
      <c r="O169" s="413"/>
      <c r="P169" s="413"/>
      <c r="Q169" s="413"/>
      <c r="R169" s="446"/>
    </row>
    <row r="170" spans="2:18">
      <c r="B170" s="482"/>
      <c r="C170" s="483"/>
      <c r="D170" s="483"/>
      <c r="E170" s="483"/>
      <c r="F170" s="483"/>
      <c r="G170" s="483"/>
      <c r="H170" s="483"/>
      <c r="I170" s="483"/>
      <c r="J170" s="483"/>
      <c r="K170" s="484"/>
      <c r="L170" s="445"/>
      <c r="M170" s="413"/>
      <c r="N170" s="413"/>
      <c r="O170" s="413"/>
      <c r="P170" s="413"/>
      <c r="Q170" s="413"/>
      <c r="R170" s="446"/>
    </row>
    <row r="171" spans="2:18">
      <c r="B171" s="482"/>
      <c r="C171" s="483"/>
      <c r="D171" s="483"/>
      <c r="E171" s="483"/>
      <c r="F171" s="483"/>
      <c r="G171" s="483"/>
      <c r="H171" s="483"/>
      <c r="I171" s="483"/>
      <c r="J171" s="483"/>
      <c r="K171" s="484"/>
      <c r="L171" s="445"/>
      <c r="M171" s="413"/>
      <c r="N171" s="413"/>
      <c r="O171" s="413"/>
      <c r="P171" s="413"/>
      <c r="Q171" s="413"/>
      <c r="R171" s="446"/>
    </row>
    <row r="172" spans="2:18">
      <c r="B172" s="482"/>
      <c r="C172" s="483"/>
      <c r="D172" s="483"/>
      <c r="E172" s="483"/>
      <c r="F172" s="483"/>
      <c r="G172" s="483"/>
      <c r="H172" s="483"/>
      <c r="I172" s="483"/>
      <c r="J172" s="483"/>
      <c r="K172" s="484"/>
      <c r="L172" s="445"/>
      <c r="M172" s="413"/>
      <c r="N172" s="413"/>
      <c r="O172" s="413"/>
      <c r="P172" s="413"/>
      <c r="Q172" s="413"/>
      <c r="R172" s="446"/>
    </row>
    <row r="173" spans="2:18">
      <c r="B173" s="482"/>
      <c r="C173" s="483"/>
      <c r="D173" s="483"/>
      <c r="E173" s="483"/>
      <c r="F173" s="483"/>
      <c r="G173" s="483"/>
      <c r="H173" s="483"/>
      <c r="I173" s="483"/>
      <c r="J173" s="483"/>
      <c r="K173" s="484"/>
      <c r="L173" s="445"/>
      <c r="M173" s="413"/>
      <c r="N173" s="413"/>
      <c r="O173" s="413"/>
      <c r="P173" s="413"/>
      <c r="Q173" s="413"/>
      <c r="R173" s="446"/>
    </row>
    <row r="174" spans="2:18">
      <c r="B174" s="482"/>
      <c r="C174" s="483"/>
      <c r="D174" s="483"/>
      <c r="E174" s="483"/>
      <c r="F174" s="483"/>
      <c r="G174" s="483"/>
      <c r="H174" s="483"/>
      <c r="I174" s="483"/>
      <c r="J174" s="483"/>
      <c r="K174" s="484"/>
      <c r="L174" s="445"/>
      <c r="M174" s="413"/>
      <c r="N174" s="413"/>
      <c r="O174" s="413"/>
      <c r="P174" s="413"/>
      <c r="Q174" s="413"/>
      <c r="R174" s="446"/>
    </row>
    <row r="175" spans="2:18">
      <c r="B175" s="482"/>
      <c r="C175" s="483"/>
      <c r="D175" s="483"/>
      <c r="E175" s="483"/>
      <c r="F175" s="483"/>
      <c r="G175" s="483"/>
      <c r="H175" s="483"/>
      <c r="I175" s="483"/>
      <c r="J175" s="483"/>
      <c r="K175" s="484"/>
      <c r="L175" s="445"/>
      <c r="M175" s="413"/>
      <c r="N175" s="413"/>
      <c r="O175" s="413"/>
      <c r="P175" s="413"/>
      <c r="Q175" s="413"/>
      <c r="R175" s="446"/>
    </row>
    <row r="176" spans="2:18">
      <c r="B176" s="482"/>
      <c r="C176" s="483"/>
      <c r="D176" s="483"/>
      <c r="E176" s="483"/>
      <c r="F176" s="483"/>
      <c r="G176" s="483"/>
      <c r="H176" s="483"/>
      <c r="I176" s="483"/>
      <c r="J176" s="483"/>
      <c r="K176" s="484"/>
      <c r="L176" s="445"/>
      <c r="M176" s="413"/>
      <c r="N176" s="413"/>
      <c r="O176" s="413"/>
      <c r="P176" s="413"/>
      <c r="Q176" s="413"/>
      <c r="R176" s="446"/>
    </row>
    <row r="177" spans="2:18">
      <c r="B177" s="482"/>
      <c r="C177" s="483"/>
      <c r="D177" s="483"/>
      <c r="E177" s="483"/>
      <c r="F177" s="483"/>
      <c r="G177" s="483"/>
      <c r="H177" s="483"/>
      <c r="I177" s="483"/>
      <c r="J177" s="483"/>
      <c r="K177" s="484"/>
      <c r="L177" s="445"/>
      <c r="M177" s="413"/>
      <c r="N177" s="413"/>
      <c r="O177" s="413"/>
      <c r="P177" s="413"/>
      <c r="Q177" s="413"/>
      <c r="R177" s="446"/>
    </row>
    <row r="178" spans="2:18">
      <c r="B178" s="482"/>
      <c r="C178" s="483"/>
      <c r="D178" s="483"/>
      <c r="E178" s="483"/>
      <c r="F178" s="483"/>
      <c r="G178" s="483"/>
      <c r="H178" s="483"/>
      <c r="I178" s="483"/>
      <c r="J178" s="483"/>
      <c r="K178" s="484"/>
      <c r="L178" s="445"/>
      <c r="M178" s="413"/>
      <c r="N178" s="413"/>
      <c r="O178" s="413"/>
      <c r="P178" s="413"/>
      <c r="Q178" s="413"/>
      <c r="R178" s="446"/>
    </row>
    <row r="179" spans="2:18">
      <c r="B179" s="482"/>
      <c r="C179" s="483"/>
      <c r="D179" s="483"/>
      <c r="E179" s="483"/>
      <c r="F179" s="483"/>
      <c r="G179" s="483"/>
      <c r="H179" s="483"/>
      <c r="I179" s="483"/>
      <c r="J179" s="483"/>
      <c r="K179" s="484"/>
      <c r="L179" s="445"/>
      <c r="M179" s="413"/>
      <c r="N179" s="413"/>
      <c r="O179" s="413"/>
      <c r="P179" s="413"/>
      <c r="Q179" s="413"/>
      <c r="R179" s="446"/>
    </row>
    <row r="180" spans="2:18">
      <c r="B180" s="482"/>
      <c r="C180" s="483"/>
      <c r="D180" s="483"/>
      <c r="E180" s="483"/>
      <c r="F180" s="483"/>
      <c r="G180" s="483"/>
      <c r="H180" s="483"/>
      <c r="I180" s="483"/>
      <c r="J180" s="483"/>
      <c r="K180" s="484"/>
      <c r="L180" s="445"/>
      <c r="M180" s="413"/>
      <c r="N180" s="413"/>
      <c r="O180" s="413"/>
      <c r="P180" s="413"/>
      <c r="Q180" s="413"/>
      <c r="R180" s="446"/>
    </row>
    <row r="181" spans="2:18">
      <c r="B181" s="482"/>
      <c r="C181" s="483"/>
      <c r="D181" s="483"/>
      <c r="E181" s="483"/>
      <c r="F181" s="483"/>
      <c r="G181" s="483"/>
      <c r="H181" s="483"/>
      <c r="I181" s="483"/>
      <c r="J181" s="483"/>
      <c r="K181" s="484"/>
      <c r="L181" s="445"/>
      <c r="M181" s="413"/>
      <c r="N181" s="413"/>
      <c r="O181" s="413"/>
      <c r="P181" s="413"/>
      <c r="Q181" s="413"/>
      <c r="R181" s="446"/>
    </row>
    <row r="182" spans="2:18">
      <c r="B182" s="482"/>
      <c r="C182" s="483"/>
      <c r="D182" s="483"/>
      <c r="E182" s="483"/>
      <c r="F182" s="483"/>
      <c r="G182" s="483"/>
      <c r="H182" s="483"/>
      <c r="I182" s="483"/>
      <c r="J182" s="483"/>
      <c r="K182" s="484"/>
      <c r="L182" s="445"/>
      <c r="M182" s="413"/>
      <c r="N182" s="413"/>
      <c r="O182" s="413"/>
      <c r="P182" s="413"/>
      <c r="Q182" s="413"/>
      <c r="R182" s="446"/>
    </row>
    <row r="183" spans="2:18">
      <c r="B183" s="482"/>
      <c r="C183" s="483"/>
      <c r="D183" s="483"/>
      <c r="E183" s="483"/>
      <c r="F183" s="483"/>
      <c r="G183" s="483"/>
      <c r="H183" s="483"/>
      <c r="I183" s="483"/>
      <c r="J183" s="483"/>
      <c r="K183" s="484"/>
      <c r="L183" s="445"/>
      <c r="M183" s="413"/>
      <c r="N183" s="413"/>
      <c r="O183" s="413"/>
      <c r="P183" s="413"/>
      <c r="Q183" s="413"/>
      <c r="R183" s="446"/>
    </row>
    <row r="184" spans="2:18">
      <c r="B184" s="482"/>
      <c r="C184" s="483"/>
      <c r="D184" s="483"/>
      <c r="E184" s="483"/>
      <c r="F184" s="483"/>
      <c r="G184" s="483"/>
      <c r="H184" s="483"/>
      <c r="I184" s="483"/>
      <c r="J184" s="483"/>
      <c r="K184" s="484"/>
      <c r="L184" s="445"/>
      <c r="M184" s="413"/>
      <c r="N184" s="413"/>
      <c r="O184" s="413"/>
      <c r="P184" s="413"/>
      <c r="Q184" s="413"/>
      <c r="R184" s="446"/>
    </row>
    <row r="185" spans="2:18">
      <c r="B185" s="482"/>
      <c r="C185" s="483"/>
      <c r="D185" s="483"/>
      <c r="E185" s="483"/>
      <c r="F185" s="483"/>
      <c r="G185" s="483"/>
      <c r="H185" s="483"/>
      <c r="I185" s="483"/>
      <c r="J185" s="483"/>
      <c r="K185" s="484"/>
      <c r="L185" s="445"/>
      <c r="M185" s="413"/>
      <c r="N185" s="413"/>
      <c r="O185" s="413"/>
      <c r="P185" s="413"/>
      <c r="Q185" s="413"/>
      <c r="R185" s="446"/>
    </row>
    <row r="186" spans="2:18">
      <c r="B186" s="482"/>
      <c r="C186" s="483"/>
      <c r="D186" s="483"/>
      <c r="E186" s="483"/>
      <c r="F186" s="483"/>
      <c r="G186" s="483"/>
      <c r="H186" s="483"/>
      <c r="I186" s="483"/>
      <c r="J186" s="483"/>
      <c r="K186" s="484"/>
      <c r="L186" s="445"/>
      <c r="M186" s="413"/>
      <c r="N186" s="413"/>
      <c r="O186" s="413"/>
      <c r="P186" s="413"/>
      <c r="Q186" s="413"/>
      <c r="R186" s="446"/>
    </row>
    <row r="187" spans="2:18">
      <c r="B187" s="482"/>
      <c r="C187" s="483"/>
      <c r="D187" s="483"/>
      <c r="E187" s="483"/>
      <c r="F187" s="483"/>
      <c r="G187" s="483"/>
      <c r="H187" s="483"/>
      <c r="I187" s="483"/>
      <c r="J187" s="483"/>
      <c r="K187" s="484"/>
      <c r="L187" s="445"/>
      <c r="M187" s="413"/>
      <c r="N187" s="413"/>
      <c r="O187" s="413"/>
      <c r="P187" s="413"/>
      <c r="Q187" s="413"/>
      <c r="R187" s="446"/>
    </row>
    <row r="188" spans="2:18">
      <c r="B188" s="482"/>
      <c r="C188" s="483"/>
      <c r="D188" s="483"/>
      <c r="E188" s="483"/>
      <c r="F188" s="483"/>
      <c r="G188" s="483"/>
      <c r="H188" s="483"/>
      <c r="I188" s="483"/>
      <c r="J188" s="483"/>
      <c r="K188" s="484"/>
      <c r="L188" s="445"/>
      <c r="M188" s="413"/>
      <c r="N188" s="413"/>
      <c r="O188" s="413"/>
      <c r="P188" s="413"/>
      <c r="Q188" s="413"/>
      <c r="R188" s="446"/>
    </row>
    <row r="189" spans="2:18">
      <c r="B189" s="482"/>
      <c r="C189" s="483"/>
      <c r="D189" s="483"/>
      <c r="E189" s="483"/>
      <c r="F189" s="483"/>
      <c r="G189" s="483"/>
      <c r="H189" s="483"/>
      <c r="I189" s="483"/>
      <c r="J189" s="483"/>
      <c r="K189" s="484"/>
      <c r="L189" s="445"/>
      <c r="M189" s="413"/>
      <c r="N189" s="413"/>
      <c r="O189" s="413"/>
      <c r="P189" s="413"/>
      <c r="Q189" s="413"/>
      <c r="R189" s="446"/>
    </row>
    <row r="190" spans="2:18">
      <c r="B190" s="482"/>
      <c r="C190" s="483"/>
      <c r="D190" s="483"/>
      <c r="E190" s="483"/>
      <c r="F190" s="483"/>
      <c r="G190" s="483"/>
      <c r="H190" s="483"/>
      <c r="I190" s="483"/>
      <c r="J190" s="483"/>
      <c r="K190" s="484"/>
      <c r="L190" s="445"/>
      <c r="M190" s="413"/>
      <c r="N190" s="413"/>
      <c r="O190" s="413"/>
      <c r="P190" s="413"/>
      <c r="Q190" s="413"/>
      <c r="R190" s="446"/>
    </row>
    <row r="191" spans="2:18">
      <c r="B191" s="485"/>
      <c r="C191" s="486"/>
      <c r="D191" s="486"/>
      <c r="E191" s="486"/>
      <c r="F191" s="486"/>
      <c r="G191" s="486"/>
      <c r="H191" s="486"/>
      <c r="I191" s="486"/>
      <c r="J191" s="486"/>
      <c r="K191" s="487"/>
      <c r="L191" s="447"/>
      <c r="M191" s="448"/>
      <c r="N191" s="448"/>
      <c r="O191" s="448"/>
      <c r="P191" s="448"/>
      <c r="Q191" s="448"/>
      <c r="R191" s="449"/>
    </row>
    <row r="192" spans="2:18">
      <c r="B192" s="53"/>
      <c r="C192" s="53"/>
      <c r="D192" s="53"/>
      <c r="E192" s="53"/>
      <c r="F192" s="53"/>
      <c r="L192" s="53"/>
      <c r="M192" s="53"/>
      <c r="N192" s="53"/>
      <c r="O192" s="53"/>
      <c r="P192" s="53"/>
      <c r="Q192" s="53"/>
      <c r="R192" s="53"/>
    </row>
  </sheetData>
  <sheetProtection selectLockedCells="1"/>
  <mergeCells count="127">
    <mergeCell ref="F73:J73"/>
    <mergeCell ref="F75:J75"/>
    <mergeCell ref="F76:J76"/>
    <mergeCell ref="B80:D80"/>
    <mergeCell ref="B81:D81"/>
    <mergeCell ref="F80:J80"/>
    <mergeCell ref="F81:J81"/>
    <mergeCell ref="B156:H159"/>
    <mergeCell ref="I156:K159"/>
    <mergeCell ref="B166:K191"/>
    <mergeCell ref="B26:J30"/>
    <mergeCell ref="B48:J54"/>
    <mergeCell ref="B56:J62"/>
    <mergeCell ref="B110:K115"/>
    <mergeCell ref="B117:K122"/>
    <mergeCell ref="B124:K129"/>
    <mergeCell ref="B136:K144"/>
    <mergeCell ref="B146:K149"/>
    <mergeCell ref="B151:H154"/>
    <mergeCell ref="I151:K154"/>
    <mergeCell ref="B88:J94"/>
    <mergeCell ref="K88:R94"/>
    <mergeCell ref="B95:J95"/>
    <mergeCell ref="K95:R95"/>
    <mergeCell ref="B96:J102"/>
    <mergeCell ref="K96:R102"/>
    <mergeCell ref="B82:D82"/>
    <mergeCell ref="F82:J82"/>
    <mergeCell ref="B84:J86"/>
    <mergeCell ref="K84:R86"/>
    <mergeCell ref="B87:J87"/>
    <mergeCell ref="B5:I5"/>
    <mergeCell ref="B6:I6"/>
    <mergeCell ref="J5:R5"/>
    <mergeCell ref="J6:R6"/>
    <mergeCell ref="B162:K164"/>
    <mergeCell ref="L162:R164"/>
    <mergeCell ref="B165:K165"/>
    <mergeCell ref="L165:R165"/>
    <mergeCell ref="L166:R191"/>
    <mergeCell ref="B155:H155"/>
    <mergeCell ref="I155:K155"/>
    <mergeCell ref="L155:R155"/>
    <mergeCell ref="L156:R159"/>
    <mergeCell ref="L146:R149"/>
    <mergeCell ref="B150:H150"/>
    <mergeCell ref="I150:K150"/>
    <mergeCell ref="L150:R150"/>
    <mergeCell ref="L151:R154"/>
    <mergeCell ref="B145:K145"/>
    <mergeCell ref="L145:R145"/>
    <mergeCell ref="L136:R144"/>
    <mergeCell ref="B105:K107"/>
    <mergeCell ref="L105:R107"/>
    <mergeCell ref="B135:K135"/>
    <mergeCell ref="L135:R135"/>
    <mergeCell ref="B116:K116"/>
    <mergeCell ref="L116:R116"/>
    <mergeCell ref="L117:R122"/>
    <mergeCell ref="B123:K123"/>
    <mergeCell ref="L123:R123"/>
    <mergeCell ref="B108:K108"/>
    <mergeCell ref="L108:R108"/>
    <mergeCell ref="B109:K109"/>
    <mergeCell ref="L109:R109"/>
    <mergeCell ref="L110:R115"/>
    <mergeCell ref="L124:R129"/>
    <mergeCell ref="B132:K134"/>
    <mergeCell ref="L132:R134"/>
    <mergeCell ref="K87:R87"/>
    <mergeCell ref="K63:R64"/>
    <mergeCell ref="B65:J65"/>
    <mergeCell ref="K65:R65"/>
    <mergeCell ref="B66:D66"/>
    <mergeCell ref="F66:J66"/>
    <mergeCell ref="K66:R82"/>
    <mergeCell ref="B67:D67"/>
    <mergeCell ref="B68:D68"/>
    <mergeCell ref="B77:D77"/>
    <mergeCell ref="B78:D78"/>
    <mergeCell ref="F78:J78"/>
    <mergeCell ref="B79:D79"/>
    <mergeCell ref="F79:J79"/>
    <mergeCell ref="B72:D72"/>
    <mergeCell ref="F72:J72"/>
    <mergeCell ref="F68:J68"/>
    <mergeCell ref="B69:D69"/>
    <mergeCell ref="F69:J69"/>
    <mergeCell ref="B73:D73"/>
    <mergeCell ref="B74:D74"/>
    <mergeCell ref="B75:D75"/>
    <mergeCell ref="B76:D76"/>
    <mergeCell ref="F74:J74"/>
    <mergeCell ref="B70:D70"/>
    <mergeCell ref="F70:J70"/>
    <mergeCell ref="B71:D71"/>
    <mergeCell ref="F71:J71"/>
    <mergeCell ref="B63:J64"/>
    <mergeCell ref="B20:R20"/>
    <mergeCell ref="B22:J24"/>
    <mergeCell ref="K22:R24"/>
    <mergeCell ref="B25:J25"/>
    <mergeCell ref="K25:R25"/>
    <mergeCell ref="B16:R17"/>
    <mergeCell ref="B18:R18"/>
    <mergeCell ref="B19:R19"/>
    <mergeCell ref="K48:R54"/>
    <mergeCell ref="B55:J55"/>
    <mergeCell ref="K55:R55"/>
    <mergeCell ref="K56:R62"/>
    <mergeCell ref="K26:R44"/>
    <mergeCell ref="B45:J46"/>
    <mergeCell ref="K45:R46"/>
    <mergeCell ref="B47:J47"/>
    <mergeCell ref="K47:R47"/>
    <mergeCell ref="B13:J13"/>
    <mergeCell ref="K13:R13"/>
    <mergeCell ref="B8:J8"/>
    <mergeCell ref="K8:R8"/>
    <mergeCell ref="B9:J9"/>
    <mergeCell ref="K9:R9"/>
    <mergeCell ref="B10:J10"/>
    <mergeCell ref="K10:R10"/>
    <mergeCell ref="B11:J11"/>
    <mergeCell ref="K11:R11"/>
    <mergeCell ref="B12:J12"/>
    <mergeCell ref="K12:R12"/>
  </mergeCells>
  <pageMargins left="0.7" right="0.7" top="0.75" bottom="0.75" header="0.3" footer="0.3"/>
  <pageSetup paperSize="8" orientation="landscape"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pageSetUpPr fitToPage="1"/>
  </sheetPr>
  <dimension ref="B1:O262"/>
  <sheetViews>
    <sheetView showGridLines="0" topLeftCell="A7" workbookViewId="0">
      <selection activeCell="F13" sqref="F13"/>
    </sheetView>
  </sheetViews>
  <sheetFormatPr defaultColWidth="8.625" defaultRowHeight="14.25"/>
  <cols>
    <col min="1" max="1" width="2.25" style="4" customWidth="1"/>
    <col min="2" max="2" width="5.75" style="4" customWidth="1"/>
    <col min="3" max="3" width="14.125" style="4" customWidth="1"/>
    <col min="4" max="4" width="17.25" style="4" customWidth="1"/>
    <col min="5" max="7" width="14.125" style="4" customWidth="1"/>
    <col min="8" max="8" width="15" style="4" customWidth="1"/>
    <col min="9" max="9" width="2.625" style="4" customWidth="1"/>
    <col min="10" max="16384" width="8.625" style="4"/>
  </cols>
  <sheetData>
    <row r="1" spans="2:15" ht="15" thickBot="1">
      <c r="B1" s="32"/>
      <c r="C1" s="32"/>
      <c r="D1" s="32"/>
      <c r="E1" s="32"/>
      <c r="F1" s="32"/>
      <c r="G1" s="32"/>
      <c r="H1" s="32"/>
    </row>
    <row r="2" spans="2:15" ht="19.5" customHeight="1" thickTop="1"/>
    <row r="3" spans="2:15" ht="35.25" customHeight="1">
      <c r="B3" s="538" t="s">
        <v>134</v>
      </c>
      <c r="C3" s="538"/>
      <c r="D3" s="538"/>
      <c r="E3" s="538"/>
      <c r="F3" s="538"/>
      <c r="G3" s="538"/>
      <c r="H3" s="538"/>
      <c r="I3" s="538"/>
      <c r="J3" s="538"/>
      <c r="K3" s="538"/>
      <c r="L3" s="538"/>
      <c r="M3" s="538"/>
      <c r="N3" s="538"/>
      <c r="O3" s="538"/>
    </row>
    <row r="4" spans="2:15" ht="30" customHeight="1" thickBot="1"/>
    <row r="5" spans="2:15" ht="34.9" customHeight="1">
      <c r="B5" s="539" t="s">
        <v>135</v>
      </c>
      <c r="C5" s="540"/>
      <c r="D5" s="540"/>
      <c r="E5" s="540"/>
      <c r="F5" s="540"/>
      <c r="G5" s="540"/>
      <c r="H5" s="541"/>
      <c r="I5" s="272"/>
      <c r="J5" s="272"/>
      <c r="K5" s="272"/>
      <c r="L5" s="272"/>
      <c r="M5" s="272"/>
      <c r="N5" s="272"/>
      <c r="O5" s="272"/>
    </row>
    <row r="6" spans="2:15" ht="34.9" customHeight="1">
      <c r="B6" s="542"/>
      <c r="C6" s="543"/>
      <c r="D6" s="543"/>
      <c r="E6" s="543"/>
      <c r="F6" s="543"/>
      <c r="G6" s="543"/>
      <c r="H6" s="544"/>
      <c r="I6" s="272"/>
      <c r="J6" s="272"/>
      <c r="K6" s="272"/>
      <c r="L6" s="272"/>
      <c r="M6" s="272"/>
      <c r="N6" s="272"/>
      <c r="O6" s="272"/>
    </row>
    <row r="7" spans="2:15" ht="34.9" customHeight="1">
      <c r="B7" s="542"/>
      <c r="C7" s="543"/>
      <c r="D7" s="543"/>
      <c r="E7" s="543"/>
      <c r="F7" s="543"/>
      <c r="G7" s="543"/>
      <c r="H7" s="544"/>
      <c r="I7" s="272"/>
      <c r="J7" s="272"/>
      <c r="K7" s="272"/>
      <c r="L7" s="272"/>
      <c r="M7" s="272"/>
      <c r="N7" s="272"/>
      <c r="O7" s="272"/>
    </row>
    <row r="8" spans="2:15" ht="34.9" customHeight="1" thickBot="1">
      <c r="B8" s="545"/>
      <c r="C8" s="546"/>
      <c r="D8" s="546"/>
      <c r="E8" s="546"/>
      <c r="F8" s="546"/>
      <c r="G8" s="546"/>
      <c r="H8" s="547"/>
      <c r="I8" s="272"/>
      <c r="K8" s="272"/>
      <c r="L8" s="272"/>
      <c r="M8" s="272"/>
      <c r="N8" s="272"/>
      <c r="O8" s="272"/>
    </row>
    <row r="9" spans="2:15" ht="17.25" customHeight="1">
      <c r="B9" s="273"/>
      <c r="C9" s="273"/>
      <c r="D9" s="273"/>
      <c r="E9" s="273"/>
      <c r="F9" s="273"/>
      <c r="G9" s="273"/>
      <c r="H9" s="273"/>
      <c r="I9" s="272"/>
      <c r="K9" s="272"/>
      <c r="L9" s="272"/>
      <c r="M9" s="272"/>
      <c r="N9" s="272"/>
      <c r="O9" s="272"/>
    </row>
    <row r="10" spans="2:15" ht="17.649999999999999" customHeight="1">
      <c r="B10" s="49" t="s">
        <v>136</v>
      </c>
      <c r="C10" s="273"/>
      <c r="D10" s="273"/>
      <c r="E10" s="273"/>
      <c r="F10" s="273"/>
      <c r="G10" s="273"/>
      <c r="H10" s="273"/>
      <c r="I10" s="272"/>
      <c r="J10" s="272"/>
      <c r="K10" s="272"/>
      <c r="L10" s="272"/>
      <c r="M10" s="272"/>
      <c r="N10" s="272"/>
      <c r="O10" s="272"/>
    </row>
    <row r="11" spans="2:15" ht="17.649999999999999" customHeight="1">
      <c r="B11" s="273"/>
      <c r="C11" s="273"/>
      <c r="D11" s="273"/>
      <c r="E11" s="273"/>
      <c r="F11" s="273"/>
      <c r="G11" s="273"/>
      <c r="H11" s="273"/>
      <c r="I11" s="272"/>
      <c r="J11" s="272"/>
      <c r="K11" s="272"/>
      <c r="L11" s="272"/>
      <c r="M11" s="272"/>
      <c r="N11" s="272"/>
      <c r="O11" s="272"/>
    </row>
    <row r="12" spans="2:15" ht="17.649999999999999" customHeight="1">
      <c r="B12" s="273"/>
      <c r="C12" s="273"/>
      <c r="D12" s="273"/>
      <c r="E12" s="48"/>
      <c r="F12" s="48"/>
      <c r="G12" s="273"/>
      <c r="H12" s="273"/>
      <c r="I12" s="272"/>
      <c r="J12" s="272"/>
      <c r="K12" s="272"/>
      <c r="L12" s="272"/>
      <c r="M12" s="272"/>
      <c r="N12" s="272"/>
      <c r="O12" s="272"/>
    </row>
    <row r="13" spans="2:15" ht="17.649999999999999" customHeight="1">
      <c r="B13" s="273"/>
      <c r="C13" s="273"/>
      <c r="D13" s="273"/>
      <c r="E13" s="273"/>
      <c r="H13" s="273"/>
      <c r="I13" s="272"/>
      <c r="J13" s="272"/>
      <c r="K13" s="272"/>
      <c r="L13" s="272"/>
      <c r="M13" s="272"/>
      <c r="N13" s="272"/>
      <c r="O13" s="272"/>
    </row>
    <row r="14" spans="2:15" ht="17.649999999999999" customHeight="1">
      <c r="B14" s="273"/>
      <c r="C14" s="273"/>
      <c r="D14" s="273"/>
      <c r="E14" s="273"/>
      <c r="H14" s="273"/>
      <c r="I14" s="272"/>
      <c r="J14" s="272"/>
      <c r="K14" s="272"/>
      <c r="L14" s="272"/>
      <c r="M14" s="272"/>
      <c r="N14" s="272"/>
      <c r="O14" s="272"/>
    </row>
    <row r="15" spans="2:15" ht="17.649999999999999" customHeight="1" thickBot="1">
      <c r="B15" s="273"/>
      <c r="C15" s="273"/>
      <c r="D15" s="273"/>
      <c r="E15" s="273"/>
      <c r="F15" s="273"/>
      <c r="G15" s="273"/>
      <c r="H15" s="273"/>
      <c r="I15" s="272"/>
      <c r="J15" s="272"/>
      <c r="K15" s="272"/>
      <c r="L15" s="272"/>
      <c r="M15" s="272"/>
      <c r="N15" s="272"/>
      <c r="O15" s="272"/>
    </row>
    <row r="16" spans="2:15" ht="30" customHeight="1" thickBot="1">
      <c r="B16" s="562" t="s">
        <v>137</v>
      </c>
      <c r="C16" s="563"/>
      <c r="D16" s="563"/>
      <c r="E16" s="564"/>
      <c r="G16" s="552" t="s">
        <v>138</v>
      </c>
      <c r="H16" s="553"/>
    </row>
    <row r="17" spans="2:11" ht="14.25" customHeight="1" thickBot="1">
      <c r="B17" s="565" t="s">
        <v>139</v>
      </c>
      <c r="C17" s="566"/>
      <c r="D17" s="566"/>
      <c r="E17" s="35">
        <v>7000</v>
      </c>
      <c r="G17" s="556" t="s">
        <v>140</v>
      </c>
      <c r="H17" s="557"/>
      <c r="K17" s="51"/>
    </row>
    <row r="18" spans="2:11" ht="14.25" customHeight="1" thickBot="1">
      <c r="B18" s="565" t="s">
        <v>141</v>
      </c>
      <c r="C18" s="566"/>
      <c r="D18" s="566"/>
      <c r="E18" s="226">
        <v>0.06</v>
      </c>
      <c r="G18" s="558" t="s">
        <v>142</v>
      </c>
      <c r="H18" s="559"/>
      <c r="K18" s="51" t="s">
        <v>143</v>
      </c>
    </row>
    <row r="19" spans="2:11" ht="14.25" customHeight="1" thickBot="1">
      <c r="B19" s="565" t="s">
        <v>144</v>
      </c>
      <c r="C19" s="566"/>
      <c r="D19" s="566"/>
      <c r="E19" s="36">
        <v>60</v>
      </c>
      <c r="G19" s="548" t="str">
        <f>IF(ISBLANK(G18),"",IF(G18="Yes","Length of CRH (Months)","Please enter loan values"))</f>
        <v>Please enter loan values</v>
      </c>
      <c r="H19" s="560"/>
      <c r="I19" s="12"/>
      <c r="K19" s="51" t="s">
        <v>142</v>
      </c>
    </row>
    <row r="20" spans="2:11" ht="14.25" customHeight="1" thickBot="1">
      <c r="B20" s="565" t="str">
        <f>IF(G18="Yes","Start date of loan after CRH","Start date of loan")</f>
        <v>Start date of loan</v>
      </c>
      <c r="C20" s="566"/>
      <c r="D20" s="566"/>
      <c r="E20" s="37">
        <v>44145</v>
      </c>
      <c r="G20" s="558">
        <v>6</v>
      </c>
      <c r="H20" s="559"/>
      <c r="I20" s="50"/>
      <c r="J20" s="50"/>
      <c r="K20" s="51"/>
    </row>
    <row r="21" spans="2:11" ht="14.65" customHeight="1" thickBot="1">
      <c r="B21" s="565" t="s">
        <v>145</v>
      </c>
      <c r="C21" s="566"/>
      <c r="D21" s="566"/>
      <c r="E21" s="227">
        <f>IFERROR(IF(Values_Entered,Monthly_Payment,""),"")</f>
        <v>135.32961070599541</v>
      </c>
      <c r="G21" s="548" t="str">
        <f>IF(ISBLANK(G20),"","Start date of loan")</f>
        <v>Start date of loan</v>
      </c>
      <c r="H21" s="549"/>
      <c r="I21" s="50"/>
      <c r="J21" s="50"/>
    </row>
    <row r="22" spans="2:11" ht="14.25" customHeight="1" thickBot="1">
      <c r="B22" s="565" t="s">
        <v>146</v>
      </c>
      <c r="C22" s="566"/>
      <c r="D22" s="566"/>
      <c r="E22" s="228">
        <f>IFERROR(IF(Values_Entered,Loan_Years,""),"")</f>
        <v>60</v>
      </c>
      <c r="G22" s="554">
        <v>44277</v>
      </c>
      <c r="H22" s="555"/>
      <c r="I22" s="50"/>
      <c r="J22" s="50"/>
    </row>
    <row r="23" spans="2:11" ht="14.25" customHeight="1" thickBot="1">
      <c r="B23" s="565" t="s">
        <v>147</v>
      </c>
      <c r="C23" s="566"/>
      <c r="D23" s="566"/>
      <c r="E23" s="229">
        <f>IFERROR(IF(Values_Entered,Total_Cost-Loan_Amount,""),"")</f>
        <v>1119.7766423597241</v>
      </c>
      <c r="G23" s="548" t="s">
        <v>148</v>
      </c>
      <c r="H23" s="549"/>
      <c r="I23" s="50"/>
      <c r="J23" s="50"/>
    </row>
    <row r="24" spans="2:11" ht="14.25" customHeight="1" thickBot="1">
      <c r="B24" s="567" t="s">
        <v>149</v>
      </c>
      <c r="C24" s="568"/>
      <c r="D24" s="568"/>
      <c r="E24" s="230">
        <f>IFERROR(IF(Values_Entered,Monthly_Payment*Number_of_Payments,""),"")</f>
        <v>8119.7766423597241</v>
      </c>
      <c r="G24" s="550">
        <f ca="1">IF(ISBLANK(G20),"",G27)</f>
        <v>35</v>
      </c>
      <c r="H24" s="551"/>
      <c r="I24" s="50"/>
      <c r="J24" s="50"/>
    </row>
    <row r="25" spans="2:11" ht="14.25" customHeight="1" thickBot="1">
      <c r="B25" s="561"/>
      <c r="C25" s="561"/>
      <c r="D25" s="561"/>
    </row>
    <row r="26" spans="2:11" ht="28.5">
      <c r="B26" s="38" t="s">
        <v>150</v>
      </c>
      <c r="C26" s="39" t="s">
        <v>151</v>
      </c>
      <c r="D26" s="39" t="s">
        <v>152</v>
      </c>
      <c r="E26" s="39" t="s">
        <v>153</v>
      </c>
      <c r="F26" s="39" t="s">
        <v>154</v>
      </c>
      <c r="G26" s="39" t="s">
        <v>155</v>
      </c>
      <c r="H26" s="40" t="s">
        <v>156</v>
      </c>
    </row>
    <row r="27" spans="2:11">
      <c r="B27" s="41">
        <f ca="1">IFERROR(IF(Loan_Not_Paid*Values_Entered,Payment_Number,""),"")</f>
        <v>1</v>
      </c>
      <c r="C27" s="33">
        <f ca="1">IFERROR(IF(Loan_Not_Paid*Values_Entered,Payment_Date,""),"")</f>
        <v>44175</v>
      </c>
      <c r="D27" s="34">
        <f ca="1">IFERROR(IF(Loan_Not_Paid*Values_Entered,Beginning_Balance,""),"")</f>
        <v>7000</v>
      </c>
      <c r="E27" s="34">
        <f ca="1">IFERROR(IF(Loan_Not_Paid*Values_Entered,Monthly_Payment,""),"")</f>
        <v>135.32961070599541</v>
      </c>
      <c r="F27" s="34">
        <f ca="1">IFERROR(IF(Loan_Not_Paid*Values_Entered,Principal,""),"")</f>
        <v>100.32961070599541</v>
      </c>
      <c r="G27" s="34">
        <f ca="1">IFERROR(IF(Loan_Not_Paid*Values_Entered,Interest,""),"")</f>
        <v>35</v>
      </c>
      <c r="H27" s="42">
        <f ca="1">IFERROR(IF(Loan_Not_Paid*Values_Entered,Ending_Balance,""),"")</f>
        <v>6899.6703892940068</v>
      </c>
    </row>
    <row r="28" spans="2:11">
      <c r="B28" s="41">
        <f ca="1">IFERROR(IF(Loan_Not_Paid*Values_Entered,Payment_Number,""),"")</f>
        <v>2</v>
      </c>
      <c r="C28" s="33">
        <f ca="1">IFERROR(IF(Loan_Not_Paid*Values_Entered,Payment_Date,""),"")</f>
        <v>44206</v>
      </c>
      <c r="D28" s="34">
        <f ca="1">IFERROR(IF(Loan_Not_Paid*Values_Entered,Beginning_Balance,""),"")</f>
        <v>6899.6703892940068</v>
      </c>
      <c r="E28" s="34">
        <f ca="1">IFERROR(IF(Loan_Not_Paid*Values_Entered,Monthly_Payment,""),"")</f>
        <v>135.32961070599541</v>
      </c>
      <c r="F28" s="34">
        <f ca="1">IFERROR(IF(Loan_Not_Paid*Values_Entered,Principal,""),"")</f>
        <v>100.83125875952537</v>
      </c>
      <c r="G28" s="34">
        <f ca="1">IFERROR(IF(Loan_Not_Paid*Values_Entered,Interest,""),"")</f>
        <v>34.498351946470024</v>
      </c>
      <c r="H28" s="42">
        <f ca="1">IFERROR(IF(Loan_Not_Paid*Values_Entered,Ending_Balance,""),"")</f>
        <v>6798.8391305344849</v>
      </c>
    </row>
    <row r="29" spans="2:11">
      <c r="B29" s="41">
        <f ca="1">IFERROR(IF(Loan_Not_Paid*Values_Entered,Payment_Number,""),"")</f>
        <v>3</v>
      </c>
      <c r="C29" s="33">
        <f ca="1">IFERROR(IF(Loan_Not_Paid*Values_Entered,Payment_Date,""),"")</f>
        <v>44237</v>
      </c>
      <c r="D29" s="34">
        <f ca="1">IFERROR(IF(Loan_Not_Paid*Values_Entered,Beginning_Balance,""),"")</f>
        <v>6798.8391305344849</v>
      </c>
      <c r="E29" s="34">
        <f ca="1">IFERROR(IF(Loan_Not_Paid*Values_Entered,Monthly_Payment,""),"")</f>
        <v>135.32961070599541</v>
      </c>
      <c r="F29" s="34">
        <f ca="1">IFERROR(IF(Loan_Not_Paid*Values_Entered,Principal,""),"")</f>
        <v>101.335415053323</v>
      </c>
      <c r="G29" s="34">
        <f ca="1">IFERROR(IF(Loan_Not_Paid*Values_Entered,Interest,""),"")</f>
        <v>33.994195652672396</v>
      </c>
      <c r="H29" s="42">
        <f ca="1">IFERROR(IF(Loan_Not_Paid*Values_Entered,Ending_Balance,""),"")</f>
        <v>6697.5037154811635</v>
      </c>
    </row>
    <row r="30" spans="2:11">
      <c r="B30" s="41">
        <f ca="1">IFERROR(IF(Loan_Not_Paid*Values_Entered,Payment_Number,""),"")</f>
        <v>4</v>
      </c>
      <c r="C30" s="33">
        <f ca="1">IFERROR(IF(Loan_Not_Paid*Values_Entered,Payment_Date,""),"")</f>
        <v>44265</v>
      </c>
      <c r="D30" s="34">
        <f ca="1">IFERROR(IF(Loan_Not_Paid*Values_Entered,Beginning_Balance,""),"")</f>
        <v>6697.5037154811635</v>
      </c>
      <c r="E30" s="34">
        <f ca="1">IFERROR(IF(Loan_Not_Paid*Values_Entered,Monthly_Payment,""),"")</f>
        <v>135.32961070599541</v>
      </c>
      <c r="F30" s="34">
        <f ca="1">IFERROR(IF(Loan_Not_Paid*Values_Entered,Principal,""),"")</f>
        <v>101.84209212858961</v>
      </c>
      <c r="G30" s="34">
        <f ca="1">IFERROR(IF(Loan_Not_Paid*Values_Entered,Interest,""),"")</f>
        <v>33.48751857740578</v>
      </c>
      <c r="H30" s="42">
        <f ca="1">IFERROR(IF(Loan_Not_Paid*Values_Entered,Ending_Balance,""),"")</f>
        <v>6595.6616233525792</v>
      </c>
    </row>
    <row r="31" spans="2:11">
      <c r="B31" s="41">
        <f ca="1">IFERROR(IF(Loan_Not_Paid*Values_Entered,Payment_Number,""),"")</f>
        <v>5</v>
      </c>
      <c r="C31" s="33">
        <f ca="1">IFERROR(IF(Loan_Not_Paid*Values_Entered,Payment_Date,""),"")</f>
        <v>44296</v>
      </c>
      <c r="D31" s="34">
        <f ca="1">IFERROR(IF(Loan_Not_Paid*Values_Entered,Beginning_Balance,""),"")</f>
        <v>6595.6616233525792</v>
      </c>
      <c r="E31" s="34">
        <f ca="1">IFERROR(IF(Loan_Not_Paid*Values_Entered,Monthly_Payment,""),"")</f>
        <v>135.32961070599541</v>
      </c>
      <c r="F31" s="34">
        <f ca="1">IFERROR(IF(Loan_Not_Paid*Values_Entered,Principal,""),"")</f>
        <v>102.35130258923256</v>
      </c>
      <c r="G31" s="34">
        <f ca="1">IFERROR(IF(Loan_Not_Paid*Values_Entered,Interest,""),"")</f>
        <v>32.978308116762832</v>
      </c>
      <c r="H31" s="42">
        <f ca="1">IFERROR(IF(Loan_Not_Paid*Values_Entered,Ending_Balance,""),"")</f>
        <v>6493.3103207633512</v>
      </c>
    </row>
    <row r="32" spans="2:11">
      <c r="B32" s="41">
        <f ca="1">IFERROR(IF(Loan_Not_Paid*Values_Entered,Payment_Number,""),"")</f>
        <v>6</v>
      </c>
      <c r="C32" s="33">
        <f ca="1">IFERROR(IF(Loan_Not_Paid*Values_Entered,Payment_Date,""),"")</f>
        <v>44326</v>
      </c>
      <c r="D32" s="34">
        <f ca="1">IFERROR(IF(Loan_Not_Paid*Values_Entered,Beginning_Balance,""),"")</f>
        <v>6493.3103207633512</v>
      </c>
      <c r="E32" s="34">
        <f ca="1">IFERROR(IF(Loan_Not_Paid*Values_Entered,Monthly_Payment,""),"")</f>
        <v>135.32961070599541</v>
      </c>
      <c r="F32" s="34">
        <f ca="1">IFERROR(IF(Loan_Not_Paid*Values_Entered,Principal,""),"")</f>
        <v>102.86305910217874</v>
      </c>
      <c r="G32" s="34">
        <f ca="1">IFERROR(IF(Loan_Not_Paid*Values_Entered,Interest,""),"")</f>
        <v>32.466551603816676</v>
      </c>
      <c r="H32" s="42">
        <f ca="1">IFERROR(IF(Loan_Not_Paid*Values_Entered,Ending_Balance,""),"")</f>
        <v>6390.4472616611756</v>
      </c>
    </row>
    <row r="33" spans="2:8">
      <c r="B33" s="41">
        <f ca="1">IFERROR(IF(Loan_Not_Paid*Values_Entered,Payment_Number,""),"")</f>
        <v>7</v>
      </c>
      <c r="C33" s="33">
        <f ca="1">IFERROR(IF(Loan_Not_Paid*Values_Entered,Payment_Date,""),"")</f>
        <v>44357</v>
      </c>
      <c r="D33" s="34">
        <f ca="1">IFERROR(IF(Loan_Not_Paid*Values_Entered,Beginning_Balance,""),"")</f>
        <v>6390.4472616611756</v>
      </c>
      <c r="E33" s="34">
        <f ca="1">IFERROR(IF(Loan_Not_Paid*Values_Entered,Monthly_Payment,""),"")</f>
        <v>135.32961070599541</v>
      </c>
      <c r="F33" s="34">
        <f ca="1">IFERROR(IF(Loan_Not_Paid*Values_Entered,Principal,""),"")</f>
        <v>103.37737439768962</v>
      </c>
      <c r="G33" s="34">
        <f ca="1">IFERROR(IF(Loan_Not_Paid*Values_Entered,Interest,""),"")</f>
        <v>31.952236308305775</v>
      </c>
      <c r="H33" s="42">
        <f ca="1">IFERROR(IF(Loan_Not_Paid*Values_Entered,Ending_Balance,""),"")</f>
        <v>6287.0698872634885</v>
      </c>
    </row>
    <row r="34" spans="2:8">
      <c r="B34" s="41">
        <f ca="1">IFERROR(IF(Loan_Not_Paid*Values_Entered,Payment_Number,""),"")</f>
        <v>8</v>
      </c>
      <c r="C34" s="33">
        <f ca="1">IFERROR(IF(Loan_Not_Paid*Values_Entered,Payment_Date,""),"")</f>
        <v>44387</v>
      </c>
      <c r="D34" s="34">
        <f ca="1">IFERROR(IF(Loan_Not_Paid*Values_Entered,Beginning_Balance,""),"")</f>
        <v>6287.0698872634885</v>
      </c>
      <c r="E34" s="34">
        <f ca="1">IFERROR(IF(Loan_Not_Paid*Values_Entered,Monthly_Payment,""),"")</f>
        <v>135.32961070599541</v>
      </c>
      <c r="F34" s="34">
        <f ca="1">IFERROR(IF(Loan_Not_Paid*Values_Entered,Principal,""),"")</f>
        <v>103.89426126967807</v>
      </c>
      <c r="G34" s="34">
        <f ca="1">IFERROR(IF(Loan_Not_Paid*Values_Entered,Interest,""),"")</f>
        <v>31.435349436317324</v>
      </c>
      <c r="H34" s="42">
        <f ca="1">IFERROR(IF(Loan_Not_Paid*Values_Entered,Ending_Balance,""),"")</f>
        <v>6183.175625993812</v>
      </c>
    </row>
    <row r="35" spans="2:8">
      <c r="B35" s="41">
        <f ca="1">IFERROR(IF(Loan_Not_Paid*Values_Entered,Payment_Number,""),"")</f>
        <v>9</v>
      </c>
      <c r="C35" s="33">
        <f ca="1">IFERROR(IF(Loan_Not_Paid*Values_Entered,Payment_Date,""),"")</f>
        <v>44418</v>
      </c>
      <c r="D35" s="34">
        <f ca="1">IFERROR(IF(Loan_Not_Paid*Values_Entered,Beginning_Balance,""),"")</f>
        <v>6183.175625993812</v>
      </c>
      <c r="E35" s="34">
        <f ca="1">IFERROR(IF(Loan_Not_Paid*Values_Entered,Monthly_Payment,""),"")</f>
        <v>135.32961070599541</v>
      </c>
      <c r="F35" s="34">
        <f ca="1">IFERROR(IF(Loan_Not_Paid*Values_Entered,Principal,""),"")</f>
        <v>104.41373257602645</v>
      </c>
      <c r="G35" s="34">
        <f ca="1">IFERROR(IF(Loan_Not_Paid*Values_Entered,Interest,""),"")</f>
        <v>30.915878129968938</v>
      </c>
      <c r="H35" s="42">
        <f ca="1">IFERROR(IF(Loan_Not_Paid*Values_Entered,Ending_Balance,""),"")</f>
        <v>6078.7618934177872</v>
      </c>
    </row>
    <row r="36" spans="2:8">
      <c r="B36" s="41">
        <f ca="1">IFERROR(IF(Loan_Not_Paid*Values_Entered,Payment_Number,""),"")</f>
        <v>10</v>
      </c>
      <c r="C36" s="33">
        <f ca="1">IFERROR(IF(Loan_Not_Paid*Values_Entered,Payment_Date,""),"")</f>
        <v>44449</v>
      </c>
      <c r="D36" s="34">
        <f ca="1">IFERROR(IF(Loan_Not_Paid*Values_Entered,Beginning_Balance,""),"")</f>
        <v>6078.7618934177872</v>
      </c>
      <c r="E36" s="34">
        <f ca="1">IFERROR(IF(Loan_Not_Paid*Values_Entered,Monthly_Payment,""),"")</f>
        <v>135.32961070599541</v>
      </c>
      <c r="F36" s="34">
        <f ca="1">IFERROR(IF(Loan_Not_Paid*Values_Entered,Principal,""),"")</f>
        <v>104.93580123890661</v>
      </c>
      <c r="G36" s="34">
        <f ca="1">IFERROR(IF(Loan_Not_Paid*Values_Entered,Interest,""),"")</f>
        <v>30.393809467088801</v>
      </c>
      <c r="H36" s="42">
        <f ca="1">IFERROR(IF(Loan_Not_Paid*Values_Entered,Ending_Balance,""),"")</f>
        <v>5973.8260921788842</v>
      </c>
    </row>
    <row r="37" spans="2:8">
      <c r="B37" s="41">
        <f ca="1">IFERROR(IF(Loan_Not_Paid*Values_Entered,Payment_Number,""),"")</f>
        <v>11</v>
      </c>
      <c r="C37" s="33">
        <f ca="1">IFERROR(IF(Loan_Not_Paid*Values_Entered,Payment_Date,""),"")</f>
        <v>44479</v>
      </c>
      <c r="D37" s="34">
        <f ca="1">IFERROR(IF(Loan_Not_Paid*Values_Entered,Beginning_Balance,""),"")</f>
        <v>5973.8260921788842</v>
      </c>
      <c r="E37" s="34">
        <f ca="1">IFERROR(IF(Loan_Not_Paid*Values_Entered,Monthly_Payment,""),"")</f>
        <v>135.32961070599541</v>
      </c>
      <c r="F37" s="34">
        <f ca="1">IFERROR(IF(Loan_Not_Paid*Values_Entered,Principal,""),"")</f>
        <v>105.46048024510112</v>
      </c>
      <c r="G37" s="34">
        <f ca="1">IFERROR(IF(Loan_Not_Paid*Values_Entered,Interest,""),"")</f>
        <v>29.869130460894272</v>
      </c>
      <c r="H37" s="42">
        <f ca="1">IFERROR(IF(Loan_Not_Paid*Values_Entered,Ending_Balance,""),"")</f>
        <v>5868.3656119337847</v>
      </c>
    </row>
    <row r="38" spans="2:8">
      <c r="B38" s="41">
        <f ca="1">IFERROR(IF(Loan_Not_Paid*Values_Entered,Payment_Number,""),"")</f>
        <v>12</v>
      </c>
      <c r="C38" s="33">
        <f ca="1">IFERROR(IF(Loan_Not_Paid*Values_Entered,Payment_Date,""),"")</f>
        <v>44510</v>
      </c>
      <c r="D38" s="34">
        <f ca="1">IFERROR(IF(Loan_Not_Paid*Values_Entered,Beginning_Balance,""),"")</f>
        <v>5868.3656119337847</v>
      </c>
      <c r="E38" s="34">
        <f ca="1">IFERROR(IF(Loan_Not_Paid*Values_Entered,Monthly_Payment,""),"")</f>
        <v>135.32961070599541</v>
      </c>
      <c r="F38" s="34">
        <f ca="1">IFERROR(IF(Loan_Not_Paid*Values_Entered,Principal,""),"")</f>
        <v>105.98778264632664</v>
      </c>
      <c r="G38" s="34">
        <f ca="1">IFERROR(IF(Loan_Not_Paid*Values_Entered,Interest,""),"")</f>
        <v>29.341828059668764</v>
      </c>
      <c r="H38" s="42">
        <f ca="1">IFERROR(IF(Loan_Not_Paid*Values_Entered,Ending_Balance,""),"")</f>
        <v>5762.3778292874667</v>
      </c>
    </row>
    <row r="39" spans="2:8">
      <c r="B39" s="41">
        <f ca="1">IFERROR(IF(Loan_Not_Paid*Values_Entered,Payment_Number,""),"")</f>
        <v>13</v>
      </c>
      <c r="C39" s="33">
        <f ca="1">IFERROR(IF(Loan_Not_Paid*Values_Entered,Payment_Date,""),"")</f>
        <v>44540</v>
      </c>
      <c r="D39" s="34">
        <f ca="1">IFERROR(IF(Loan_Not_Paid*Values_Entered,Beginning_Balance,""),"")</f>
        <v>5762.3778292874667</v>
      </c>
      <c r="E39" s="34">
        <f ca="1">IFERROR(IF(Loan_Not_Paid*Values_Entered,Monthly_Payment,""),"")</f>
        <v>135.32961070599541</v>
      </c>
      <c r="F39" s="34">
        <f ca="1">IFERROR(IF(Loan_Not_Paid*Values_Entered,Principal,""),"")</f>
        <v>106.51772155955827</v>
      </c>
      <c r="G39" s="34">
        <f ca="1">IFERROR(IF(Loan_Not_Paid*Values_Entered,Interest,""),"")</f>
        <v>28.811889146437135</v>
      </c>
      <c r="H39" s="42">
        <f ca="1">IFERROR(IF(Loan_Not_Paid*Values_Entered,Ending_Balance,""),"")</f>
        <v>5655.86010772791</v>
      </c>
    </row>
    <row r="40" spans="2:8">
      <c r="B40" s="41">
        <f ca="1">IFERROR(IF(Loan_Not_Paid*Values_Entered,Payment_Number,""),"")</f>
        <v>14</v>
      </c>
      <c r="C40" s="33">
        <f ca="1">IFERROR(IF(Loan_Not_Paid*Values_Entered,Payment_Date,""),"")</f>
        <v>44571</v>
      </c>
      <c r="D40" s="34">
        <f ca="1">IFERROR(IF(Loan_Not_Paid*Values_Entered,Beginning_Balance,""),"")</f>
        <v>5655.86010772791</v>
      </c>
      <c r="E40" s="34">
        <f ca="1">IFERROR(IF(Loan_Not_Paid*Values_Entered,Monthly_Payment,""),"")</f>
        <v>135.32961070599541</v>
      </c>
      <c r="F40" s="34">
        <f ca="1">IFERROR(IF(Loan_Not_Paid*Values_Entered,Principal,""),"")</f>
        <v>107.05031016735606</v>
      </c>
      <c r="G40" s="34">
        <f ca="1">IFERROR(IF(Loan_Not_Paid*Values_Entered,Interest,""),"")</f>
        <v>28.27930053863934</v>
      </c>
      <c r="H40" s="42">
        <f ca="1">IFERROR(IF(Loan_Not_Paid*Values_Entered,Ending_Balance,""),"")</f>
        <v>5548.8097975605579</v>
      </c>
    </row>
    <row r="41" spans="2:8">
      <c r="B41" s="41">
        <f ca="1">IFERROR(IF(Loan_Not_Paid*Values_Entered,Payment_Number,""),"")</f>
        <v>15</v>
      </c>
      <c r="C41" s="33">
        <f ca="1">IFERROR(IF(Loan_Not_Paid*Values_Entered,Payment_Date,""),"")</f>
        <v>44602</v>
      </c>
      <c r="D41" s="34">
        <f ca="1">IFERROR(IF(Loan_Not_Paid*Values_Entered,Beginning_Balance,""),"")</f>
        <v>5548.8097975605579</v>
      </c>
      <c r="E41" s="34">
        <f ca="1">IFERROR(IF(Loan_Not_Paid*Values_Entered,Monthly_Payment,""),"")</f>
        <v>135.32961070599541</v>
      </c>
      <c r="F41" s="34">
        <f ca="1">IFERROR(IF(Loan_Not_Paid*Values_Entered,Principal,""),"")</f>
        <v>107.58556171819284</v>
      </c>
      <c r="G41" s="34">
        <f ca="1">IFERROR(IF(Loan_Not_Paid*Values_Entered,Interest,""),"")</f>
        <v>27.744048987802557</v>
      </c>
      <c r="H41" s="42">
        <f ca="1">IFERROR(IF(Loan_Not_Paid*Values_Entered,Ending_Balance,""),"")</f>
        <v>5441.22423584237</v>
      </c>
    </row>
    <row r="42" spans="2:8">
      <c r="B42" s="41">
        <f ca="1">IFERROR(IF(Loan_Not_Paid*Values_Entered,Payment_Number,""),"")</f>
        <v>16</v>
      </c>
      <c r="C42" s="33">
        <f ca="1">IFERROR(IF(Loan_Not_Paid*Values_Entered,Payment_Date,""),"")</f>
        <v>44630</v>
      </c>
      <c r="D42" s="34">
        <f ca="1">IFERROR(IF(Loan_Not_Paid*Values_Entered,Beginning_Balance,""),"")</f>
        <v>5441.22423584237</v>
      </c>
      <c r="E42" s="34">
        <f ca="1">IFERROR(IF(Loan_Not_Paid*Values_Entered,Monthly_Payment,""),"")</f>
        <v>135.32961070599541</v>
      </c>
      <c r="F42" s="34">
        <f ca="1">IFERROR(IF(Loan_Not_Paid*Values_Entered,Principal,""),"")</f>
        <v>108.12348952678381</v>
      </c>
      <c r="G42" s="34">
        <f ca="1">IFERROR(IF(Loan_Not_Paid*Values_Entered,Interest,""),"")</f>
        <v>27.2061211792116</v>
      </c>
      <c r="H42" s="42">
        <f ca="1">IFERROR(IF(Loan_Not_Paid*Values_Entered,Ending_Balance,""),"")</f>
        <v>5333.1007463155893</v>
      </c>
    </row>
    <row r="43" spans="2:8">
      <c r="B43" s="41">
        <f ca="1">IFERROR(IF(Loan_Not_Paid*Values_Entered,Payment_Number,""),"")</f>
        <v>17</v>
      </c>
      <c r="C43" s="33">
        <f ca="1">IFERROR(IF(Loan_Not_Paid*Values_Entered,Payment_Date,""),"")</f>
        <v>44661</v>
      </c>
      <c r="D43" s="34">
        <f ca="1">IFERROR(IF(Loan_Not_Paid*Values_Entered,Beginning_Balance,""),"")</f>
        <v>5333.1007463155893</v>
      </c>
      <c r="E43" s="34">
        <f ca="1">IFERROR(IF(Loan_Not_Paid*Values_Entered,Monthly_Payment,""),"")</f>
        <v>135.32961070599541</v>
      </c>
      <c r="F43" s="34">
        <f ca="1">IFERROR(IF(Loan_Not_Paid*Values_Entered,Principal,""),"")</f>
        <v>108.66410697441772</v>
      </c>
      <c r="G43" s="34">
        <f ca="1">IFERROR(IF(Loan_Not_Paid*Values_Entered,Interest,""),"")</f>
        <v>26.66550373157768</v>
      </c>
      <c r="H43" s="42">
        <f ca="1">IFERROR(IF(Loan_Not_Paid*Values_Entered,Ending_Balance,""),"")</f>
        <v>5224.4366393411728</v>
      </c>
    </row>
    <row r="44" spans="2:8">
      <c r="B44" s="41">
        <f ca="1">IFERROR(IF(Loan_Not_Paid*Values_Entered,Payment_Number,""),"")</f>
        <v>18</v>
      </c>
      <c r="C44" s="33">
        <f ca="1">IFERROR(IF(Loan_Not_Paid*Values_Entered,Payment_Date,""),"")</f>
        <v>44691</v>
      </c>
      <c r="D44" s="34">
        <f ca="1">IFERROR(IF(Loan_Not_Paid*Values_Entered,Beginning_Balance,""),"")</f>
        <v>5224.4366393411728</v>
      </c>
      <c r="E44" s="34">
        <f ca="1">IFERROR(IF(Loan_Not_Paid*Values_Entered,Monthly_Payment,""),"")</f>
        <v>135.32961070599541</v>
      </c>
      <c r="F44" s="34">
        <f ca="1">IFERROR(IF(Loan_Not_Paid*Values_Entered,Principal,""),"")</f>
        <v>109.20742750928981</v>
      </c>
      <c r="G44" s="34">
        <f ca="1">IFERROR(IF(Loan_Not_Paid*Values_Entered,Interest,""),"")</f>
        <v>26.122183196705592</v>
      </c>
      <c r="H44" s="42">
        <f ca="1">IFERROR(IF(Loan_Not_Paid*Values_Entered,Ending_Balance,""),"")</f>
        <v>5115.2292118318892</v>
      </c>
    </row>
    <row r="45" spans="2:8">
      <c r="B45" s="41">
        <f ca="1">IFERROR(IF(Loan_Not_Paid*Values_Entered,Payment_Number,""),"")</f>
        <v>19</v>
      </c>
      <c r="C45" s="33">
        <f ca="1">IFERROR(IF(Loan_Not_Paid*Values_Entered,Payment_Date,""),"")</f>
        <v>44722</v>
      </c>
      <c r="D45" s="34">
        <f ca="1">IFERROR(IF(Loan_Not_Paid*Values_Entered,Beginning_Balance,""),"")</f>
        <v>5115.2292118318892</v>
      </c>
      <c r="E45" s="34">
        <f ca="1">IFERROR(IF(Loan_Not_Paid*Values_Entered,Monthly_Payment,""),"")</f>
        <v>135.32961070599541</v>
      </c>
      <c r="F45" s="34">
        <f ca="1">IFERROR(IF(Loan_Not_Paid*Values_Entered,Principal,""),"")</f>
        <v>109.75346464683628</v>
      </c>
      <c r="G45" s="34">
        <f ca="1">IFERROR(IF(Loan_Not_Paid*Values_Entered,Interest,""),"")</f>
        <v>25.576146059159143</v>
      </c>
      <c r="H45" s="42">
        <f ca="1">IFERROR(IF(Loan_Not_Paid*Values_Entered,Ending_Balance,""),"")</f>
        <v>5005.4757471850562</v>
      </c>
    </row>
    <row r="46" spans="2:8">
      <c r="B46" s="41">
        <f ca="1">IFERROR(IF(Loan_Not_Paid*Values_Entered,Payment_Number,""),"")</f>
        <v>20</v>
      </c>
      <c r="C46" s="33">
        <f ca="1">IFERROR(IF(Loan_Not_Paid*Values_Entered,Payment_Date,""),"")</f>
        <v>44752</v>
      </c>
      <c r="D46" s="34">
        <f ca="1">IFERROR(IF(Loan_Not_Paid*Values_Entered,Beginning_Balance,""),"")</f>
        <v>5005.4757471850562</v>
      </c>
      <c r="E46" s="34">
        <f ca="1">IFERROR(IF(Loan_Not_Paid*Values_Entered,Monthly_Payment,""),"")</f>
        <v>135.32961070599541</v>
      </c>
      <c r="F46" s="34">
        <f ca="1">IFERROR(IF(Loan_Not_Paid*Values_Entered,Principal,""),"")</f>
        <v>110.30223197007045</v>
      </c>
      <c r="G46" s="34">
        <f ca="1">IFERROR(IF(Loan_Not_Paid*Values_Entered,Interest,""),"")</f>
        <v>25.027378735924959</v>
      </c>
      <c r="H46" s="42">
        <f ca="1">IFERROR(IF(Loan_Not_Paid*Values_Entered,Ending_Balance,""),"")</f>
        <v>4895.1735152149886</v>
      </c>
    </row>
    <row r="47" spans="2:8">
      <c r="B47" s="41">
        <f ca="1">IFERROR(IF(Loan_Not_Paid*Values_Entered,Payment_Number,""),"")</f>
        <v>21</v>
      </c>
      <c r="C47" s="33">
        <f ca="1">IFERROR(IF(Loan_Not_Paid*Values_Entered,Payment_Date,""),"")</f>
        <v>44783</v>
      </c>
      <c r="D47" s="34">
        <f ca="1">IFERROR(IF(Loan_Not_Paid*Values_Entered,Beginning_Balance,""),"")</f>
        <v>4895.1735152149886</v>
      </c>
      <c r="E47" s="34">
        <f ca="1">IFERROR(IF(Loan_Not_Paid*Values_Entered,Monthly_Payment,""),"")</f>
        <v>135.32961070599541</v>
      </c>
      <c r="F47" s="34">
        <f ca="1">IFERROR(IF(Loan_Not_Paid*Values_Entered,Principal,""),"")</f>
        <v>110.85374312992079</v>
      </c>
      <c r="G47" s="34">
        <f ca="1">IFERROR(IF(Loan_Not_Paid*Values_Entered,Interest,""),"")</f>
        <v>24.475867576074602</v>
      </c>
      <c r="H47" s="42">
        <f ca="1">IFERROR(IF(Loan_Not_Paid*Values_Entered,Ending_Balance,""),"")</f>
        <v>4784.3197720850731</v>
      </c>
    </row>
    <row r="48" spans="2:8">
      <c r="B48" s="41">
        <f ca="1">IFERROR(IF(Loan_Not_Paid*Values_Entered,Payment_Number,""),"")</f>
        <v>22</v>
      </c>
      <c r="C48" s="33">
        <f ca="1">IFERROR(IF(Loan_Not_Paid*Values_Entered,Payment_Date,""),"")</f>
        <v>44814</v>
      </c>
      <c r="D48" s="34">
        <f ca="1">IFERROR(IF(Loan_Not_Paid*Values_Entered,Beginning_Balance,""),"")</f>
        <v>4784.3197720850731</v>
      </c>
      <c r="E48" s="34">
        <f ca="1">IFERROR(IF(Loan_Not_Paid*Values_Entered,Monthly_Payment,""),"")</f>
        <v>135.32961070599541</v>
      </c>
      <c r="F48" s="34">
        <f ca="1">IFERROR(IF(Loan_Not_Paid*Values_Entered,Principal,""),"")</f>
        <v>111.4080118455704</v>
      </c>
      <c r="G48" s="34">
        <f ca="1">IFERROR(IF(Loan_Not_Paid*Values_Entered,Interest,""),"")</f>
        <v>23.921598860425004</v>
      </c>
      <c r="H48" s="42">
        <f ca="1">IFERROR(IF(Loan_Not_Paid*Values_Entered,Ending_Balance,""),"")</f>
        <v>4672.9117602395072</v>
      </c>
    </row>
    <row r="49" spans="2:8">
      <c r="B49" s="41">
        <f ca="1">IFERROR(IF(Loan_Not_Paid*Values_Entered,Payment_Number,""),"")</f>
        <v>23</v>
      </c>
      <c r="C49" s="33">
        <f ca="1">IFERROR(IF(Loan_Not_Paid*Values_Entered,Payment_Date,""),"")</f>
        <v>44844</v>
      </c>
      <c r="D49" s="34">
        <f ca="1">IFERROR(IF(Loan_Not_Paid*Values_Entered,Beginning_Balance,""),"")</f>
        <v>4672.9117602395072</v>
      </c>
      <c r="E49" s="34">
        <f ca="1">IFERROR(IF(Loan_Not_Paid*Values_Entered,Monthly_Payment,""),"")</f>
        <v>135.32961070599541</v>
      </c>
      <c r="F49" s="34">
        <f ca="1">IFERROR(IF(Loan_Not_Paid*Values_Entered,Principal,""),"")</f>
        <v>111.96505190479826</v>
      </c>
      <c r="G49" s="34">
        <f ca="1">IFERROR(IF(Loan_Not_Paid*Values_Entered,Interest,""),"")</f>
        <v>23.364558801197148</v>
      </c>
      <c r="H49" s="42">
        <f ca="1">IFERROR(IF(Loan_Not_Paid*Values_Entered,Ending_Balance,""),"")</f>
        <v>4560.9467083347135</v>
      </c>
    </row>
    <row r="50" spans="2:8">
      <c r="B50" s="41">
        <f ca="1">IFERROR(IF(Loan_Not_Paid*Values_Entered,Payment_Number,""),"")</f>
        <v>24</v>
      </c>
      <c r="C50" s="33">
        <f ca="1">IFERROR(IF(Loan_Not_Paid*Values_Entered,Payment_Date,""),"")</f>
        <v>44875</v>
      </c>
      <c r="D50" s="34">
        <f ca="1">IFERROR(IF(Loan_Not_Paid*Values_Entered,Beginning_Balance,""),"")</f>
        <v>4560.9467083347135</v>
      </c>
      <c r="E50" s="34">
        <f ca="1">IFERROR(IF(Loan_Not_Paid*Values_Entered,Monthly_Payment,""),"")</f>
        <v>135.32961070599541</v>
      </c>
      <c r="F50" s="34">
        <f ca="1">IFERROR(IF(Loan_Not_Paid*Values_Entered,Principal,""),"")</f>
        <v>112.52487716432225</v>
      </c>
      <c r="G50" s="34">
        <f ca="1">IFERROR(IF(Loan_Not_Paid*Values_Entered,Interest,""),"")</f>
        <v>22.804733541673158</v>
      </c>
      <c r="H50" s="42">
        <f ca="1">IFERROR(IF(Loan_Not_Paid*Values_Entered,Ending_Balance,""),"")</f>
        <v>4448.4218311703899</v>
      </c>
    </row>
    <row r="51" spans="2:8">
      <c r="B51" s="41">
        <f ca="1">IFERROR(IF(Loan_Not_Paid*Values_Entered,Payment_Number,""),"")</f>
        <v>25</v>
      </c>
      <c r="C51" s="33">
        <f ca="1">IFERROR(IF(Loan_Not_Paid*Values_Entered,Payment_Date,""),"")</f>
        <v>44905</v>
      </c>
      <c r="D51" s="34">
        <f ca="1">IFERROR(IF(Loan_Not_Paid*Values_Entered,Beginning_Balance,""),"")</f>
        <v>4448.4218311703899</v>
      </c>
      <c r="E51" s="34">
        <f ca="1">IFERROR(IF(Loan_Not_Paid*Values_Entered,Monthly_Payment,""),"")</f>
        <v>135.32961070599541</v>
      </c>
      <c r="F51" s="34">
        <f ca="1">IFERROR(IF(Loan_Not_Paid*Values_Entered,Principal,""),"")</f>
        <v>113.08750155014387</v>
      </c>
      <c r="G51" s="34">
        <f ca="1">IFERROR(IF(Loan_Not_Paid*Values_Entered,Interest,""),"")</f>
        <v>22.242109155851544</v>
      </c>
      <c r="H51" s="42">
        <f ca="1">IFERROR(IF(Loan_Not_Paid*Values_Entered,Ending_Balance,""),"")</f>
        <v>4335.3343296202502</v>
      </c>
    </row>
    <row r="52" spans="2:8">
      <c r="B52" s="41">
        <f ca="1">IFERROR(IF(Loan_Not_Paid*Values_Entered,Payment_Number,""),"")</f>
        <v>26</v>
      </c>
      <c r="C52" s="33">
        <f ca="1">IFERROR(IF(Loan_Not_Paid*Values_Entered,Payment_Date,""),"")</f>
        <v>44936</v>
      </c>
      <c r="D52" s="34">
        <f ca="1">IFERROR(IF(Loan_Not_Paid*Values_Entered,Beginning_Balance,""),"")</f>
        <v>4335.3343296202502</v>
      </c>
      <c r="E52" s="34">
        <f ca="1">IFERROR(IF(Loan_Not_Paid*Values_Entered,Monthly_Payment,""),"")</f>
        <v>135.32961070599541</v>
      </c>
      <c r="F52" s="34">
        <f ca="1">IFERROR(IF(Loan_Not_Paid*Values_Entered,Principal,""),"")</f>
        <v>113.65293905789459</v>
      </c>
      <c r="G52" s="34">
        <f ca="1">IFERROR(IF(Loan_Not_Paid*Values_Entered,Interest,""),"")</f>
        <v>21.676671648100829</v>
      </c>
      <c r="H52" s="42">
        <f ca="1">IFERROR(IF(Loan_Not_Paid*Values_Entered,Ending_Balance,""),"")</f>
        <v>4221.6813905623585</v>
      </c>
    </row>
    <row r="53" spans="2:8">
      <c r="B53" s="41">
        <f ca="1">IFERROR(IF(Loan_Not_Paid*Values_Entered,Payment_Number,""),"")</f>
        <v>27</v>
      </c>
      <c r="C53" s="33">
        <f ca="1">IFERROR(IF(Loan_Not_Paid*Values_Entered,Payment_Date,""),"")</f>
        <v>44967</v>
      </c>
      <c r="D53" s="34">
        <f ca="1">IFERROR(IF(Loan_Not_Paid*Values_Entered,Beginning_Balance,""),"")</f>
        <v>4221.6813905623585</v>
      </c>
      <c r="E53" s="34">
        <f ca="1">IFERROR(IF(Loan_Not_Paid*Values_Entered,Monthly_Payment,""),"")</f>
        <v>135.32961070599541</v>
      </c>
      <c r="F53" s="34">
        <f ca="1">IFERROR(IF(Loan_Not_Paid*Values_Entered,Principal,""),"")</f>
        <v>114.22120375318406</v>
      </c>
      <c r="G53" s="34">
        <f ca="1">IFERROR(IF(Loan_Not_Paid*Values_Entered,Interest,""),"")</f>
        <v>21.10840695281135</v>
      </c>
      <c r="H53" s="42">
        <f ca="1">IFERROR(IF(Loan_Not_Paid*Values_Entered,Ending_Balance,""),"")</f>
        <v>4107.4601868091795</v>
      </c>
    </row>
    <row r="54" spans="2:8">
      <c r="B54" s="41">
        <f ca="1">IFERROR(IF(Loan_Not_Paid*Values_Entered,Payment_Number,""),"")</f>
        <v>28</v>
      </c>
      <c r="C54" s="33">
        <f ca="1">IFERROR(IF(Loan_Not_Paid*Values_Entered,Payment_Date,""),"")</f>
        <v>44995</v>
      </c>
      <c r="D54" s="34">
        <f ca="1">IFERROR(IF(Loan_Not_Paid*Values_Entered,Beginning_Balance,""),"")</f>
        <v>4107.4601868091795</v>
      </c>
      <c r="E54" s="34">
        <f ca="1">IFERROR(IF(Loan_Not_Paid*Values_Entered,Monthly_Payment,""),"")</f>
        <v>135.32961070599541</v>
      </c>
      <c r="F54" s="34">
        <f ca="1">IFERROR(IF(Loan_Not_Paid*Values_Entered,Principal,""),"")</f>
        <v>114.79230977194997</v>
      </c>
      <c r="G54" s="34">
        <f ca="1">IFERROR(IF(Loan_Not_Paid*Values_Entered,Interest,""),"")</f>
        <v>20.537300934045433</v>
      </c>
      <c r="H54" s="42">
        <f ca="1">IFERROR(IF(Loan_Not_Paid*Values_Entered,Ending_Balance,""),"")</f>
        <v>3992.6678770372346</v>
      </c>
    </row>
    <row r="55" spans="2:8">
      <c r="B55" s="41">
        <f ca="1">IFERROR(IF(Loan_Not_Paid*Values_Entered,Payment_Number,""),"")</f>
        <v>29</v>
      </c>
      <c r="C55" s="33">
        <f ca="1">IFERROR(IF(Loan_Not_Paid*Values_Entered,Payment_Date,""),"")</f>
        <v>45026</v>
      </c>
      <c r="D55" s="34">
        <f ca="1">IFERROR(IF(Loan_Not_Paid*Values_Entered,Beginning_Balance,""),"")</f>
        <v>3992.6678770372346</v>
      </c>
      <c r="E55" s="34">
        <f ca="1">IFERROR(IF(Loan_Not_Paid*Values_Entered,Monthly_Payment,""),"")</f>
        <v>135.32961070599541</v>
      </c>
      <c r="F55" s="34">
        <f ca="1">IFERROR(IF(Loan_Not_Paid*Values_Entered,Principal,""),"")</f>
        <v>115.36627132080972</v>
      </c>
      <c r="G55" s="34">
        <f ca="1">IFERROR(IF(Loan_Not_Paid*Values_Entered,Interest,""),"")</f>
        <v>19.96333938518568</v>
      </c>
      <c r="H55" s="42">
        <f ca="1">IFERROR(IF(Loan_Not_Paid*Values_Entered,Ending_Balance,""),"")</f>
        <v>3877.3016057164286</v>
      </c>
    </row>
    <row r="56" spans="2:8">
      <c r="B56" s="41">
        <f ca="1">IFERROR(IF(Loan_Not_Paid*Values_Entered,Payment_Number,""),"")</f>
        <v>30</v>
      </c>
      <c r="C56" s="33">
        <f ca="1">IFERROR(IF(Loan_Not_Paid*Values_Entered,Payment_Date,""),"")</f>
        <v>45056</v>
      </c>
      <c r="D56" s="34">
        <f ca="1">IFERROR(IF(Loan_Not_Paid*Values_Entered,Beginning_Balance,""),"")</f>
        <v>3877.3016057164286</v>
      </c>
      <c r="E56" s="34">
        <f ca="1">IFERROR(IF(Loan_Not_Paid*Values_Entered,Monthly_Payment,""),"")</f>
        <v>135.32961070599541</v>
      </c>
      <c r="F56" s="34">
        <f ca="1">IFERROR(IF(Loan_Not_Paid*Values_Entered,Principal,""),"")</f>
        <v>115.94310267741378</v>
      </c>
      <c r="G56" s="34">
        <f ca="1">IFERROR(IF(Loan_Not_Paid*Values_Entered,Interest,""),"")</f>
        <v>19.386508028581634</v>
      </c>
      <c r="H56" s="42">
        <f ca="1">IFERROR(IF(Loan_Not_Paid*Values_Entered,Ending_Balance,""),"")</f>
        <v>3761.3585030390186</v>
      </c>
    </row>
    <row r="57" spans="2:8">
      <c r="B57" s="41">
        <f ca="1">IFERROR(IF(Loan_Not_Paid*Values_Entered,Payment_Number,""),"")</f>
        <v>31</v>
      </c>
      <c r="C57" s="33">
        <f ca="1">IFERROR(IF(Loan_Not_Paid*Values_Entered,Payment_Date,""),"")</f>
        <v>45087</v>
      </c>
      <c r="D57" s="34">
        <f ca="1">IFERROR(IF(Loan_Not_Paid*Values_Entered,Beginning_Balance,""),"")</f>
        <v>3761.3585030390186</v>
      </c>
      <c r="E57" s="34">
        <f ca="1">IFERROR(IF(Loan_Not_Paid*Values_Entered,Monthly_Payment,""),"")</f>
        <v>135.32961070599541</v>
      </c>
      <c r="F57" s="34">
        <f ca="1">IFERROR(IF(Loan_Not_Paid*Values_Entered,Principal,""),"")</f>
        <v>116.52281819080085</v>
      </c>
      <c r="G57" s="34">
        <f ca="1">IFERROR(IF(Loan_Not_Paid*Values_Entered,Interest,""),"")</f>
        <v>18.806792515194569</v>
      </c>
      <c r="H57" s="42">
        <f ca="1">IFERROR(IF(Loan_Not_Paid*Values_Entered,Ending_Balance,""),"")</f>
        <v>3644.8356848482244</v>
      </c>
    </row>
    <row r="58" spans="2:8">
      <c r="B58" s="41">
        <f ca="1">IFERROR(IF(Loan_Not_Paid*Values_Entered,Payment_Number,""),"")</f>
        <v>32</v>
      </c>
      <c r="C58" s="33">
        <f ca="1">IFERROR(IF(Loan_Not_Paid*Values_Entered,Payment_Date,""),"")</f>
        <v>45117</v>
      </c>
      <c r="D58" s="34">
        <f ca="1">IFERROR(IF(Loan_Not_Paid*Values_Entered,Beginning_Balance,""),"")</f>
        <v>3644.8356848482244</v>
      </c>
      <c r="E58" s="34">
        <f ca="1">IFERROR(IF(Loan_Not_Paid*Values_Entered,Monthly_Payment,""),"")</f>
        <v>135.32961070599541</v>
      </c>
      <c r="F58" s="34">
        <f ca="1">IFERROR(IF(Loan_Not_Paid*Values_Entered,Principal,""),"")</f>
        <v>117.10543228175484</v>
      </c>
      <c r="G58" s="34">
        <f ca="1">IFERROR(IF(Loan_Not_Paid*Values_Entered,Interest,""),"")</f>
        <v>18.224178424240563</v>
      </c>
      <c r="H58" s="42">
        <f ca="1">IFERROR(IF(Loan_Not_Paid*Values_Entered,Ending_Balance,""),"")</f>
        <v>3527.7302525664736</v>
      </c>
    </row>
    <row r="59" spans="2:8">
      <c r="B59" s="41">
        <f ca="1">IFERROR(IF(Loan_Not_Paid*Values_Entered,Payment_Number,""),"")</f>
        <v>33</v>
      </c>
      <c r="C59" s="33">
        <f ca="1">IFERROR(IF(Loan_Not_Paid*Values_Entered,Payment_Date,""),"")</f>
        <v>45148</v>
      </c>
      <c r="D59" s="34">
        <f ca="1">IFERROR(IF(Loan_Not_Paid*Values_Entered,Beginning_Balance,""),"")</f>
        <v>3527.7302525664736</v>
      </c>
      <c r="E59" s="34">
        <f ca="1">IFERROR(IF(Loan_Not_Paid*Values_Entered,Monthly_Payment,""),"")</f>
        <v>135.32961070599541</v>
      </c>
      <c r="F59" s="34">
        <f ca="1">IFERROR(IF(Loan_Not_Paid*Values_Entered,Principal,""),"")</f>
        <v>117.69095944316364</v>
      </c>
      <c r="G59" s="34">
        <f ca="1">IFERROR(IF(Loan_Not_Paid*Values_Entered,Interest,""),"")</f>
        <v>17.638651262831786</v>
      </c>
      <c r="H59" s="42">
        <f ca="1">IFERROR(IF(Loan_Not_Paid*Values_Entered,Ending_Balance,""),"")</f>
        <v>3410.0392931233155</v>
      </c>
    </row>
    <row r="60" spans="2:8">
      <c r="B60" s="41">
        <f ca="1">IFERROR(IF(Loan_Not_Paid*Values_Entered,Payment_Number,""),"")</f>
        <v>34</v>
      </c>
      <c r="C60" s="33">
        <f ca="1">IFERROR(IF(Loan_Not_Paid*Values_Entered,Payment_Date,""),"")</f>
        <v>45179</v>
      </c>
      <c r="D60" s="34">
        <f ca="1">IFERROR(IF(Loan_Not_Paid*Values_Entered,Beginning_Balance,""),"")</f>
        <v>3410.0392931233155</v>
      </c>
      <c r="E60" s="34">
        <f ca="1">IFERROR(IF(Loan_Not_Paid*Values_Entered,Monthly_Payment,""),"")</f>
        <v>135.32961070599541</v>
      </c>
      <c r="F60" s="34">
        <f ca="1">IFERROR(IF(Loan_Not_Paid*Values_Entered,Principal,""),"")</f>
        <v>118.27941424037942</v>
      </c>
      <c r="G60" s="34">
        <f ca="1">IFERROR(IF(Loan_Not_Paid*Values_Entered,Interest,""),"")</f>
        <v>17.050196465615969</v>
      </c>
      <c r="H60" s="42">
        <f ca="1">IFERROR(IF(Loan_Not_Paid*Values_Entered,Ending_Balance,""),"")</f>
        <v>3291.7598788829373</v>
      </c>
    </row>
    <row r="61" spans="2:8">
      <c r="B61" s="41">
        <f ca="1">IFERROR(IF(Loan_Not_Paid*Values_Entered,Payment_Number,""),"")</f>
        <v>35</v>
      </c>
      <c r="C61" s="33">
        <f ca="1">IFERROR(IF(Loan_Not_Paid*Values_Entered,Payment_Date,""),"")</f>
        <v>45209</v>
      </c>
      <c r="D61" s="34">
        <f ca="1">IFERROR(IF(Loan_Not_Paid*Values_Entered,Beginning_Balance,""),"")</f>
        <v>3291.7598788829373</v>
      </c>
      <c r="E61" s="34">
        <f ca="1">IFERROR(IF(Loan_Not_Paid*Values_Entered,Monthly_Payment,""),"")</f>
        <v>135.32961070599541</v>
      </c>
      <c r="F61" s="34">
        <f ca="1">IFERROR(IF(Loan_Not_Paid*Values_Entered,Principal,""),"")</f>
        <v>118.87081131158133</v>
      </c>
      <c r="G61" s="34">
        <f ca="1">IFERROR(IF(Loan_Not_Paid*Values_Entered,Interest,""),"")</f>
        <v>16.458799394414068</v>
      </c>
      <c r="H61" s="42">
        <f ca="1">IFERROR(IF(Loan_Not_Paid*Values_Entered,Ending_Balance,""),"")</f>
        <v>3172.8890675713583</v>
      </c>
    </row>
    <row r="62" spans="2:8">
      <c r="B62" s="41">
        <f ca="1">IFERROR(IF(Loan_Not_Paid*Values_Entered,Payment_Number,""),"")</f>
        <v>36</v>
      </c>
      <c r="C62" s="33">
        <f ca="1">IFERROR(IF(Loan_Not_Paid*Values_Entered,Payment_Date,""),"")</f>
        <v>45240</v>
      </c>
      <c r="D62" s="34">
        <f ca="1">IFERROR(IF(Loan_Not_Paid*Values_Entered,Beginning_Balance,""),"")</f>
        <v>3172.8890675713583</v>
      </c>
      <c r="E62" s="34">
        <f ca="1">IFERROR(IF(Loan_Not_Paid*Values_Entered,Monthly_Payment,""),"")</f>
        <v>135.32961070599541</v>
      </c>
      <c r="F62" s="34">
        <f ca="1">IFERROR(IF(Loan_Not_Paid*Values_Entered,Principal,""),"")</f>
        <v>119.46516536813924</v>
      </c>
      <c r="G62" s="34">
        <f ca="1">IFERROR(IF(Loan_Not_Paid*Values_Entered,Interest,""),"")</f>
        <v>15.864445337856164</v>
      </c>
      <c r="H62" s="42">
        <f ca="1">IFERROR(IF(Loan_Not_Paid*Values_Entered,Ending_Balance,""),"")</f>
        <v>3053.423902203228</v>
      </c>
    </row>
    <row r="63" spans="2:8">
      <c r="B63" s="41">
        <f ca="1">IFERROR(IF(Loan_Not_Paid*Values_Entered,Payment_Number,""),"")</f>
        <v>37</v>
      </c>
      <c r="C63" s="33">
        <f ca="1">IFERROR(IF(Loan_Not_Paid*Values_Entered,Payment_Date,""),"")</f>
        <v>45270</v>
      </c>
      <c r="D63" s="34">
        <f ca="1">IFERROR(IF(Loan_Not_Paid*Values_Entered,Beginning_Balance,""),"")</f>
        <v>3053.423902203228</v>
      </c>
      <c r="E63" s="34">
        <f ca="1">IFERROR(IF(Loan_Not_Paid*Values_Entered,Monthly_Payment,""),"")</f>
        <v>135.32961070599541</v>
      </c>
      <c r="F63" s="34">
        <f ca="1">IFERROR(IF(Loan_Not_Paid*Values_Entered,Principal,""),"")</f>
        <v>120.06249119497994</v>
      </c>
      <c r="G63" s="34">
        <f ca="1">IFERROR(IF(Loan_Not_Paid*Values_Entered,Interest,""),"")</f>
        <v>15.267119511015469</v>
      </c>
      <c r="H63" s="42">
        <f ca="1">IFERROR(IF(Loan_Not_Paid*Values_Entered,Ending_Balance,""),"")</f>
        <v>2933.3614110082535</v>
      </c>
    </row>
    <row r="64" spans="2:8">
      <c r="B64" s="41">
        <f ca="1">IFERROR(IF(Loan_Not_Paid*Values_Entered,Payment_Number,""),"")</f>
        <v>38</v>
      </c>
      <c r="C64" s="33">
        <f ca="1">IFERROR(IF(Loan_Not_Paid*Values_Entered,Payment_Date,""),"")</f>
        <v>45301</v>
      </c>
      <c r="D64" s="34">
        <f ca="1">IFERROR(IF(Loan_Not_Paid*Values_Entered,Beginning_Balance,""),"")</f>
        <v>2933.3614110082535</v>
      </c>
      <c r="E64" s="34">
        <f ca="1">IFERROR(IF(Loan_Not_Paid*Values_Entered,Monthly_Payment,""),"")</f>
        <v>135.32961070599541</v>
      </c>
      <c r="F64" s="34">
        <f ca="1">IFERROR(IF(Loan_Not_Paid*Values_Entered,Principal,""),"")</f>
        <v>120.66280365095483</v>
      </c>
      <c r="G64" s="34">
        <f ca="1">IFERROR(IF(Loan_Not_Paid*Values_Entered,Interest,""),"")</f>
        <v>14.666807055040568</v>
      </c>
      <c r="H64" s="42">
        <f ca="1">IFERROR(IF(Loan_Not_Paid*Values_Entered,Ending_Balance,""),"")</f>
        <v>2812.6986073573016</v>
      </c>
    </row>
    <row r="65" spans="2:8">
      <c r="B65" s="41">
        <f ca="1">IFERROR(IF(Loan_Not_Paid*Values_Entered,Payment_Number,""),"")</f>
        <v>39</v>
      </c>
      <c r="C65" s="33">
        <f ca="1">IFERROR(IF(Loan_Not_Paid*Values_Entered,Payment_Date,""),"")</f>
        <v>45332</v>
      </c>
      <c r="D65" s="34">
        <f ca="1">IFERROR(IF(Loan_Not_Paid*Values_Entered,Beginning_Balance,""),"")</f>
        <v>2812.6986073573016</v>
      </c>
      <c r="E65" s="34">
        <f ca="1">IFERROR(IF(Loan_Not_Paid*Values_Entered,Monthly_Payment,""),"")</f>
        <v>135.32961070599541</v>
      </c>
      <c r="F65" s="34">
        <f ca="1">IFERROR(IF(Loan_Not_Paid*Values_Entered,Principal,""),"")</f>
        <v>121.26611766920962</v>
      </c>
      <c r="G65" s="34">
        <f ca="1">IFERROR(IF(Loan_Not_Paid*Values_Entered,Interest,""),"")</f>
        <v>14.063493036785795</v>
      </c>
      <c r="H65" s="42">
        <f ca="1">IFERROR(IF(Loan_Not_Paid*Values_Entered,Ending_Balance,""),"")</f>
        <v>2691.4324896880953</v>
      </c>
    </row>
    <row r="66" spans="2:8">
      <c r="B66" s="41">
        <f ca="1">IFERROR(IF(Loan_Not_Paid*Values_Entered,Payment_Number,""),"")</f>
        <v>40</v>
      </c>
      <c r="C66" s="33">
        <f ca="1">IFERROR(IF(Loan_Not_Paid*Values_Entered,Payment_Date,""),"")</f>
        <v>45361</v>
      </c>
      <c r="D66" s="34">
        <f ca="1">IFERROR(IF(Loan_Not_Paid*Values_Entered,Beginning_Balance,""),"")</f>
        <v>2691.4324896880953</v>
      </c>
      <c r="E66" s="34">
        <f ca="1">IFERROR(IF(Loan_Not_Paid*Values_Entered,Monthly_Payment,""),"")</f>
        <v>135.32961070599541</v>
      </c>
      <c r="F66" s="34">
        <f ca="1">IFERROR(IF(Loan_Not_Paid*Values_Entered,Principal,""),"")</f>
        <v>121.87244825755565</v>
      </c>
      <c r="G66" s="34">
        <f ca="1">IFERROR(IF(Loan_Not_Paid*Values_Entered,Interest,""),"")</f>
        <v>13.457162448439746</v>
      </c>
      <c r="H66" s="42">
        <f ca="1">IFERROR(IF(Loan_Not_Paid*Values_Entered,Ending_Balance,""),"")</f>
        <v>2569.5600414305418</v>
      </c>
    </row>
    <row r="67" spans="2:8">
      <c r="B67" s="41">
        <f ca="1">IFERROR(IF(Loan_Not_Paid*Values_Entered,Payment_Number,""),"")</f>
        <v>41</v>
      </c>
      <c r="C67" s="33">
        <f ca="1">IFERROR(IF(Loan_Not_Paid*Values_Entered,Payment_Date,""),"")</f>
        <v>45392</v>
      </c>
      <c r="D67" s="34">
        <f ca="1">IFERROR(IF(Loan_Not_Paid*Values_Entered,Beginning_Balance,""),"")</f>
        <v>2569.5600414305418</v>
      </c>
      <c r="E67" s="34">
        <f ca="1">IFERROR(IF(Loan_Not_Paid*Values_Entered,Monthly_Payment,""),"")</f>
        <v>135.32961070599541</v>
      </c>
      <c r="F67" s="34">
        <f ca="1">IFERROR(IF(Loan_Not_Paid*Values_Entered,Principal,""),"")</f>
        <v>122.48181049884344</v>
      </c>
      <c r="G67" s="34">
        <f ca="1">IFERROR(IF(Loan_Not_Paid*Values_Entered,Interest,""),"")</f>
        <v>12.847800207151968</v>
      </c>
      <c r="H67" s="42">
        <f ca="1">IFERROR(IF(Loan_Not_Paid*Values_Entered,Ending_Balance,""),"")</f>
        <v>2447.0782309317019</v>
      </c>
    </row>
    <row r="68" spans="2:8">
      <c r="B68" s="41">
        <f ca="1">IFERROR(IF(Loan_Not_Paid*Values_Entered,Payment_Number,""),"")</f>
        <v>42</v>
      </c>
      <c r="C68" s="33">
        <f ca="1">IFERROR(IF(Loan_Not_Paid*Values_Entered,Payment_Date,""),"")</f>
        <v>45422</v>
      </c>
      <c r="D68" s="34">
        <f ca="1">IFERROR(IF(Loan_Not_Paid*Values_Entered,Beginning_Balance,""),"")</f>
        <v>2447.0782309317019</v>
      </c>
      <c r="E68" s="34">
        <f ca="1">IFERROR(IF(Loan_Not_Paid*Values_Entered,Monthly_Payment,""),"")</f>
        <v>135.32961070599541</v>
      </c>
      <c r="F68" s="34">
        <f ca="1">IFERROR(IF(Loan_Not_Paid*Values_Entered,Principal,""),"")</f>
        <v>123.09421955133764</v>
      </c>
      <c r="G68" s="34">
        <f ca="1">IFERROR(IF(Loan_Not_Paid*Values_Entered,Interest,""),"")</f>
        <v>12.23539115465775</v>
      </c>
      <c r="H68" s="42">
        <f ca="1">IFERROR(IF(Loan_Not_Paid*Values_Entered,Ending_Balance,""),"")</f>
        <v>2323.9840113803702</v>
      </c>
    </row>
    <row r="69" spans="2:8">
      <c r="B69" s="41">
        <f ca="1">IFERROR(IF(Loan_Not_Paid*Values_Entered,Payment_Number,""),"")</f>
        <v>43</v>
      </c>
      <c r="C69" s="33">
        <f ca="1">IFERROR(IF(Loan_Not_Paid*Values_Entered,Payment_Date,""),"")</f>
        <v>45453</v>
      </c>
      <c r="D69" s="34">
        <f ca="1">IFERROR(IF(Loan_Not_Paid*Values_Entered,Beginning_Balance,""),"")</f>
        <v>2323.9840113803702</v>
      </c>
      <c r="E69" s="34">
        <f ca="1">IFERROR(IF(Loan_Not_Paid*Values_Entered,Monthly_Payment,""),"")</f>
        <v>135.32961070599541</v>
      </c>
      <c r="F69" s="34">
        <f ca="1">IFERROR(IF(Loan_Not_Paid*Values_Entered,Principal,""),"")</f>
        <v>123.70969064909434</v>
      </c>
      <c r="G69" s="34">
        <f ca="1">IFERROR(IF(Loan_Not_Paid*Values_Entered,Interest,""),"")</f>
        <v>11.619920056901062</v>
      </c>
      <c r="H69" s="42">
        <f ca="1">IFERROR(IF(Loan_Not_Paid*Values_Entered,Ending_Balance,""),"")</f>
        <v>2200.2743207312797</v>
      </c>
    </row>
    <row r="70" spans="2:8">
      <c r="B70" s="41">
        <f ca="1">IFERROR(IF(Loan_Not_Paid*Values_Entered,Payment_Number,""),"")</f>
        <v>44</v>
      </c>
      <c r="C70" s="33">
        <f ca="1">IFERROR(IF(Loan_Not_Paid*Values_Entered,Payment_Date,""),"")</f>
        <v>45483</v>
      </c>
      <c r="D70" s="34">
        <f ca="1">IFERROR(IF(Loan_Not_Paid*Values_Entered,Beginning_Balance,""),"")</f>
        <v>2200.2743207312797</v>
      </c>
      <c r="E70" s="34">
        <f ca="1">IFERROR(IF(Loan_Not_Paid*Values_Entered,Monthly_Payment,""),"")</f>
        <v>135.32961070599541</v>
      </c>
      <c r="F70" s="34">
        <f ca="1">IFERROR(IF(Loan_Not_Paid*Values_Entered,Principal,""),"")</f>
        <v>124.32823910233982</v>
      </c>
      <c r="G70" s="34">
        <f ca="1">IFERROR(IF(Loan_Not_Paid*Values_Entered,Interest,""),"")</f>
        <v>11.001371603655588</v>
      </c>
      <c r="H70" s="42">
        <f ca="1">IFERROR(IF(Loan_Not_Paid*Values_Entered,Ending_Balance,""),"")</f>
        <v>2075.9460816289447</v>
      </c>
    </row>
    <row r="71" spans="2:8">
      <c r="B71" s="41">
        <f ca="1">IFERROR(IF(Loan_Not_Paid*Values_Entered,Payment_Number,""),"")</f>
        <v>45</v>
      </c>
      <c r="C71" s="33">
        <f ca="1">IFERROR(IF(Loan_Not_Paid*Values_Entered,Payment_Date,""),"")</f>
        <v>45514</v>
      </c>
      <c r="D71" s="34">
        <f ca="1">IFERROR(IF(Loan_Not_Paid*Values_Entered,Beginning_Balance,""),"")</f>
        <v>2075.9460816289447</v>
      </c>
      <c r="E71" s="34">
        <f ca="1">IFERROR(IF(Loan_Not_Paid*Values_Entered,Monthly_Payment,""),"")</f>
        <v>135.32961070599541</v>
      </c>
      <c r="F71" s="34">
        <f ca="1">IFERROR(IF(Loan_Not_Paid*Values_Entered,Principal,""),"")</f>
        <v>124.94988029785151</v>
      </c>
      <c r="G71" s="34">
        <f ca="1">IFERROR(IF(Loan_Not_Paid*Values_Entered,Interest,""),"")</f>
        <v>10.379730408143889</v>
      </c>
      <c r="H71" s="42">
        <f ca="1">IFERROR(IF(Loan_Not_Paid*Values_Entered,Ending_Balance,""),"")</f>
        <v>1950.9962013310997</v>
      </c>
    </row>
    <row r="72" spans="2:8">
      <c r="B72" s="41">
        <f ca="1">IFERROR(IF(Loan_Not_Paid*Values_Entered,Payment_Number,""),"")</f>
        <v>46</v>
      </c>
      <c r="C72" s="33">
        <f ca="1">IFERROR(IF(Loan_Not_Paid*Values_Entered,Payment_Date,""),"")</f>
        <v>45545</v>
      </c>
      <c r="D72" s="34">
        <f ca="1">IFERROR(IF(Loan_Not_Paid*Values_Entered,Beginning_Balance,""),"")</f>
        <v>1950.9962013310997</v>
      </c>
      <c r="E72" s="34">
        <f ca="1">IFERROR(IF(Loan_Not_Paid*Values_Entered,Monthly_Payment,""),"")</f>
        <v>135.32961070599541</v>
      </c>
      <c r="F72" s="34">
        <f ca="1">IFERROR(IF(Loan_Not_Paid*Values_Entered,Principal,""),"")</f>
        <v>125.57462969934078</v>
      </c>
      <c r="G72" s="34">
        <f ca="1">IFERROR(IF(Loan_Not_Paid*Values_Entered,Interest,""),"")</f>
        <v>9.7549810066546332</v>
      </c>
      <c r="H72" s="42">
        <f ca="1">IFERROR(IF(Loan_Not_Paid*Values_Entered,Ending_Balance,""),"")</f>
        <v>1825.4215716317622</v>
      </c>
    </row>
    <row r="73" spans="2:8">
      <c r="B73" s="41">
        <f ca="1">IFERROR(IF(Loan_Not_Paid*Values_Entered,Payment_Number,""),"")</f>
        <v>47</v>
      </c>
      <c r="C73" s="33">
        <f ca="1">IFERROR(IF(Loan_Not_Paid*Values_Entered,Payment_Date,""),"")</f>
        <v>45575</v>
      </c>
      <c r="D73" s="34">
        <f ca="1">IFERROR(IF(Loan_Not_Paid*Values_Entered,Beginning_Balance,""),"")</f>
        <v>1825.4215716317622</v>
      </c>
      <c r="E73" s="34">
        <f ca="1">IFERROR(IF(Loan_Not_Paid*Values_Entered,Monthly_Payment,""),"")</f>
        <v>135.32961070599541</v>
      </c>
      <c r="F73" s="34">
        <f ca="1">IFERROR(IF(Loan_Not_Paid*Values_Entered,Principal,""),"")</f>
        <v>126.20250284783748</v>
      </c>
      <c r="G73" s="34">
        <f ca="1">IFERROR(IF(Loan_Not_Paid*Values_Entered,Interest,""),"")</f>
        <v>9.1271078581579292</v>
      </c>
      <c r="H73" s="42">
        <f ca="1">IFERROR(IF(Loan_Not_Paid*Values_Entered,Ending_Balance,""),"")</f>
        <v>1699.2190687839347</v>
      </c>
    </row>
    <row r="74" spans="2:8">
      <c r="B74" s="41">
        <f ca="1">IFERROR(IF(Loan_Not_Paid*Values_Entered,Payment_Number,""),"")</f>
        <v>48</v>
      </c>
      <c r="C74" s="33">
        <f ca="1">IFERROR(IF(Loan_Not_Paid*Values_Entered,Payment_Date,""),"")</f>
        <v>45606</v>
      </c>
      <c r="D74" s="34">
        <f ca="1">IFERROR(IF(Loan_Not_Paid*Values_Entered,Beginning_Balance,""),"")</f>
        <v>1699.2190687839347</v>
      </c>
      <c r="E74" s="34">
        <f ca="1">IFERROR(IF(Loan_Not_Paid*Values_Entered,Monthly_Payment,""),"")</f>
        <v>135.32961070599541</v>
      </c>
      <c r="F74" s="34">
        <f ca="1">IFERROR(IF(Loan_Not_Paid*Values_Entered,Principal,""),"")</f>
        <v>126.83351536207667</v>
      </c>
      <c r="G74" s="34">
        <f ca="1">IFERROR(IF(Loan_Not_Paid*Values_Entered,Interest,""),"")</f>
        <v>8.496095343918741</v>
      </c>
      <c r="H74" s="42">
        <f ca="1">IFERROR(IF(Loan_Not_Paid*Values_Entered,Ending_Balance,""),"")</f>
        <v>1572.385553421861</v>
      </c>
    </row>
    <row r="75" spans="2:8">
      <c r="B75" s="41">
        <f ca="1">IFERROR(IF(Loan_Not_Paid*Values_Entered,Payment_Number,""),"")</f>
        <v>49</v>
      </c>
      <c r="C75" s="33">
        <f ca="1">IFERROR(IF(Loan_Not_Paid*Values_Entered,Payment_Date,""),"")</f>
        <v>45636</v>
      </c>
      <c r="D75" s="34">
        <f ca="1">IFERROR(IF(Loan_Not_Paid*Values_Entered,Beginning_Balance,""),"")</f>
        <v>1572.385553421861</v>
      </c>
      <c r="E75" s="34">
        <f ca="1">IFERROR(IF(Loan_Not_Paid*Values_Entered,Monthly_Payment,""),"")</f>
        <v>135.32961070599541</v>
      </c>
      <c r="F75" s="34">
        <f ca="1">IFERROR(IF(Loan_Not_Paid*Values_Entered,Principal,""),"")</f>
        <v>127.46768293888705</v>
      </c>
      <c r="G75" s="34">
        <f ca="1">IFERROR(IF(Loan_Not_Paid*Values_Entered,Interest,""),"")</f>
        <v>7.8619277671083596</v>
      </c>
      <c r="H75" s="42">
        <f ca="1">IFERROR(IF(Loan_Not_Paid*Values_Entered,Ending_Balance,""),"")</f>
        <v>1444.9178704829737</v>
      </c>
    </row>
    <row r="76" spans="2:8">
      <c r="B76" s="41">
        <f ca="1">IFERROR(IF(Loan_Not_Paid*Values_Entered,Payment_Number,""),"")</f>
        <v>50</v>
      </c>
      <c r="C76" s="33">
        <f ca="1">IFERROR(IF(Loan_Not_Paid*Values_Entered,Payment_Date,""),"")</f>
        <v>45667</v>
      </c>
      <c r="D76" s="34">
        <f ca="1">IFERROR(IF(Loan_Not_Paid*Values_Entered,Beginning_Balance,""),"")</f>
        <v>1444.9178704829737</v>
      </c>
      <c r="E76" s="34">
        <f ca="1">IFERROR(IF(Loan_Not_Paid*Values_Entered,Monthly_Payment,""),"")</f>
        <v>135.32961070599541</v>
      </c>
      <c r="F76" s="34">
        <f ca="1">IFERROR(IF(Loan_Not_Paid*Values_Entered,Principal,""),"")</f>
        <v>128.10502135358146</v>
      </c>
      <c r="G76" s="34">
        <f ca="1">IFERROR(IF(Loan_Not_Paid*Values_Entered,Interest,""),"")</f>
        <v>7.2245893524139229</v>
      </c>
      <c r="H76" s="42">
        <f ca="1">IFERROR(IF(Loan_Not_Paid*Values_Entered,Ending_Balance,""),"")</f>
        <v>1316.8128491294037</v>
      </c>
    </row>
    <row r="77" spans="2:8">
      <c r="B77" s="41">
        <f ca="1">IFERROR(IF(Loan_Not_Paid*Values_Entered,Payment_Number,""),"")</f>
        <v>51</v>
      </c>
      <c r="C77" s="33">
        <f ca="1">IFERROR(IF(Loan_Not_Paid*Values_Entered,Payment_Date,""),"")</f>
        <v>45698</v>
      </c>
      <c r="D77" s="34">
        <f ca="1">IFERROR(IF(Loan_Not_Paid*Values_Entered,Beginning_Balance,""),"")</f>
        <v>1316.8128491294037</v>
      </c>
      <c r="E77" s="34">
        <f ca="1">IFERROR(IF(Loan_Not_Paid*Values_Entered,Monthly_Payment,""),"")</f>
        <v>135.32961070599541</v>
      </c>
      <c r="F77" s="34">
        <f ca="1">IFERROR(IF(Loan_Not_Paid*Values_Entered,Principal,""),"")</f>
        <v>128.74554646034937</v>
      </c>
      <c r="G77" s="34">
        <f ca="1">IFERROR(IF(Loan_Not_Paid*Values_Entered,Interest,""),"")</f>
        <v>6.5840642456460161</v>
      </c>
      <c r="H77" s="42">
        <f ca="1">IFERROR(IF(Loan_Not_Paid*Values_Entered,Ending_Balance,""),"")</f>
        <v>1188.0673026690565</v>
      </c>
    </row>
    <row r="78" spans="2:8">
      <c r="B78" s="41">
        <f ca="1">IFERROR(IF(Loan_Not_Paid*Values_Entered,Payment_Number,""),"")</f>
        <v>52</v>
      </c>
      <c r="C78" s="33">
        <f ca="1">IFERROR(IF(Loan_Not_Paid*Values_Entered,Payment_Date,""),"")</f>
        <v>45726</v>
      </c>
      <c r="D78" s="34">
        <f ca="1">IFERROR(IF(Loan_Not_Paid*Values_Entered,Beginning_Balance,""),"")</f>
        <v>1188.0673026690565</v>
      </c>
      <c r="E78" s="34">
        <f ca="1">IFERROR(IF(Loan_Not_Paid*Values_Entered,Monthly_Payment,""),"")</f>
        <v>135.32961070599541</v>
      </c>
      <c r="F78" s="34">
        <f ca="1">IFERROR(IF(Loan_Not_Paid*Values_Entered,Principal,""),"")</f>
        <v>129.38927419265113</v>
      </c>
      <c r="G78" s="34">
        <f ca="1">IFERROR(IF(Loan_Not_Paid*Values_Entered,Interest,""),"")</f>
        <v>5.9403365133442687</v>
      </c>
      <c r="H78" s="42">
        <f ca="1">IFERROR(IF(Loan_Not_Paid*Values_Entered,Ending_Balance,""),"")</f>
        <v>1058.6780284764118</v>
      </c>
    </row>
    <row r="79" spans="2:8">
      <c r="B79" s="41">
        <f ca="1">IFERROR(IF(Loan_Not_Paid*Values_Entered,Payment_Number,""),"")</f>
        <v>53</v>
      </c>
      <c r="C79" s="33">
        <f ca="1">IFERROR(IF(Loan_Not_Paid*Values_Entered,Payment_Date,""),"")</f>
        <v>45757</v>
      </c>
      <c r="D79" s="34">
        <f ca="1">IFERROR(IF(Loan_Not_Paid*Values_Entered,Beginning_Balance,""),"")</f>
        <v>1058.6780284764118</v>
      </c>
      <c r="E79" s="34">
        <f ca="1">IFERROR(IF(Loan_Not_Paid*Values_Entered,Monthly_Payment,""),"")</f>
        <v>135.32961070599541</v>
      </c>
      <c r="F79" s="34">
        <f ca="1">IFERROR(IF(Loan_Not_Paid*Values_Entered,Principal,""),"")</f>
        <v>130.03622056361439</v>
      </c>
      <c r="G79" s="34">
        <f ca="1">IFERROR(IF(Loan_Not_Paid*Values_Entered,Interest,""),"")</f>
        <v>5.2933901423810132</v>
      </c>
      <c r="H79" s="42">
        <f ca="1">IFERROR(IF(Loan_Not_Paid*Values_Entered,Ending_Balance,""),"")</f>
        <v>928.64180791280069</v>
      </c>
    </row>
    <row r="80" spans="2:8">
      <c r="B80" s="41">
        <f ca="1">IFERROR(IF(Loan_Not_Paid*Values_Entered,Payment_Number,""),"")</f>
        <v>54</v>
      </c>
      <c r="C80" s="33">
        <f ca="1">IFERROR(IF(Loan_Not_Paid*Values_Entered,Payment_Date,""),"")</f>
        <v>45787</v>
      </c>
      <c r="D80" s="34">
        <f ca="1">IFERROR(IF(Loan_Not_Paid*Values_Entered,Beginning_Balance,""),"")</f>
        <v>928.64180791280069</v>
      </c>
      <c r="E80" s="34">
        <f ca="1">IFERROR(IF(Loan_Not_Paid*Values_Entered,Monthly_Payment,""),"")</f>
        <v>135.32961070599541</v>
      </c>
      <c r="F80" s="34">
        <f ca="1">IFERROR(IF(Loan_Not_Paid*Values_Entered,Principal,""),"")</f>
        <v>130.68640166643246</v>
      </c>
      <c r="G80" s="34">
        <f ca="1">IFERROR(IF(Loan_Not_Paid*Values_Entered,Interest,""),"")</f>
        <v>4.6432090395629402</v>
      </c>
      <c r="H80" s="42">
        <f ca="1">IFERROR(IF(Loan_Not_Paid*Values_Entered,Ending_Balance,""),"")</f>
        <v>797.95540624637761</v>
      </c>
    </row>
    <row r="81" spans="2:8">
      <c r="B81" s="41">
        <f ca="1">IFERROR(IF(Loan_Not_Paid*Values_Entered,Payment_Number,""),"")</f>
        <v>55</v>
      </c>
      <c r="C81" s="33">
        <f ca="1">IFERROR(IF(Loan_Not_Paid*Values_Entered,Payment_Date,""),"")</f>
        <v>45818</v>
      </c>
      <c r="D81" s="34">
        <f ca="1">IFERROR(IF(Loan_Not_Paid*Values_Entered,Beginning_Balance,""),"")</f>
        <v>797.95540624637761</v>
      </c>
      <c r="E81" s="34">
        <f ca="1">IFERROR(IF(Loan_Not_Paid*Values_Entered,Monthly_Payment,""),"")</f>
        <v>135.32961070599541</v>
      </c>
      <c r="F81" s="34">
        <f ca="1">IFERROR(IF(Loan_Not_Paid*Values_Entered,Principal,""),"")</f>
        <v>131.33983367476463</v>
      </c>
      <c r="G81" s="34">
        <f ca="1">IFERROR(IF(Loan_Not_Paid*Values_Entered,Interest,""),"")</f>
        <v>3.9897770312307785</v>
      </c>
      <c r="H81" s="42">
        <f ca="1">IFERROR(IF(Loan_Not_Paid*Values_Entered,Ending_Balance,""),"")</f>
        <v>666.61557257161439</v>
      </c>
    </row>
    <row r="82" spans="2:8">
      <c r="B82" s="41">
        <f ca="1">IFERROR(IF(Loan_Not_Paid*Values_Entered,Payment_Number,""),"")</f>
        <v>56</v>
      </c>
      <c r="C82" s="33">
        <f ca="1">IFERROR(IF(Loan_Not_Paid*Values_Entered,Payment_Date,""),"")</f>
        <v>45848</v>
      </c>
      <c r="D82" s="34">
        <f ca="1">IFERROR(IF(Loan_Not_Paid*Values_Entered,Beginning_Balance,""),"")</f>
        <v>666.61557257161439</v>
      </c>
      <c r="E82" s="34">
        <f ca="1">IFERROR(IF(Loan_Not_Paid*Values_Entered,Monthly_Payment,""),"")</f>
        <v>135.32961070599541</v>
      </c>
      <c r="F82" s="34">
        <f ca="1">IFERROR(IF(Loan_Not_Paid*Values_Entered,Principal,""),"")</f>
        <v>131.99653284313845</v>
      </c>
      <c r="G82" s="34">
        <f ca="1">IFERROR(IF(Loan_Not_Paid*Values_Entered,Interest,""),"")</f>
        <v>3.3330778628569551</v>
      </c>
      <c r="H82" s="42">
        <f ca="1">IFERROR(IF(Loan_Not_Paid*Values_Entered,Ending_Balance,""),"")</f>
        <v>534.61903972847722</v>
      </c>
    </row>
    <row r="83" spans="2:8">
      <c r="B83" s="41">
        <f ca="1">IFERROR(IF(Loan_Not_Paid*Values_Entered,Payment_Number,""),"")</f>
        <v>57</v>
      </c>
      <c r="C83" s="33">
        <f ca="1">IFERROR(IF(Loan_Not_Paid*Values_Entered,Payment_Date,""),"")</f>
        <v>45879</v>
      </c>
      <c r="D83" s="34">
        <f ca="1">IFERROR(IF(Loan_Not_Paid*Values_Entered,Beginning_Balance,""),"")</f>
        <v>534.61903972847722</v>
      </c>
      <c r="E83" s="34">
        <f ca="1">IFERROR(IF(Loan_Not_Paid*Values_Entered,Monthly_Payment,""),"")</f>
        <v>135.32961070599541</v>
      </c>
      <c r="F83" s="34">
        <f ca="1">IFERROR(IF(Loan_Not_Paid*Values_Entered,Principal,""),"")</f>
        <v>132.65651550735413</v>
      </c>
      <c r="G83" s="34">
        <f ca="1">IFERROR(IF(Loan_Not_Paid*Values_Entered,Interest,""),"")</f>
        <v>2.6730951986412625</v>
      </c>
      <c r="H83" s="42">
        <f ca="1">IFERROR(IF(Loan_Not_Paid*Values_Entered,Ending_Balance,""),"")</f>
        <v>401.96252422112957</v>
      </c>
    </row>
    <row r="84" spans="2:8">
      <c r="B84" s="41">
        <f ca="1">IFERROR(IF(Loan_Not_Paid*Values_Entered,Payment_Number,""),"")</f>
        <v>58</v>
      </c>
      <c r="C84" s="33">
        <f ca="1">IFERROR(IF(Loan_Not_Paid*Values_Entered,Payment_Date,""),"")</f>
        <v>45910</v>
      </c>
      <c r="D84" s="34">
        <f ca="1">IFERROR(IF(Loan_Not_Paid*Values_Entered,Beginning_Balance,""),"")</f>
        <v>401.96252422112957</v>
      </c>
      <c r="E84" s="34">
        <f ca="1">IFERROR(IF(Loan_Not_Paid*Values_Entered,Monthly_Payment,""),"")</f>
        <v>135.32961070599541</v>
      </c>
      <c r="F84" s="34">
        <f ca="1">IFERROR(IF(Loan_Not_Paid*Values_Entered,Principal,""),"")</f>
        <v>133.31979808489092</v>
      </c>
      <c r="G84" s="34">
        <f ca="1">IFERROR(IF(Loan_Not_Paid*Values_Entered,Interest,""),"")</f>
        <v>2.0098126211044915</v>
      </c>
      <c r="H84" s="42">
        <f ca="1">IFERROR(IF(Loan_Not_Paid*Values_Entered,Ending_Balance,""),"")</f>
        <v>268.64272613624416</v>
      </c>
    </row>
    <row r="85" spans="2:8">
      <c r="B85" s="41">
        <f ca="1">IFERROR(IF(Loan_Not_Paid*Values_Entered,Payment_Number,""),"")</f>
        <v>59</v>
      </c>
      <c r="C85" s="33">
        <f ca="1">IFERROR(IF(Loan_Not_Paid*Values_Entered,Payment_Date,""),"")</f>
        <v>45940</v>
      </c>
      <c r="D85" s="34">
        <f ca="1">IFERROR(IF(Loan_Not_Paid*Values_Entered,Beginning_Balance,""),"")</f>
        <v>268.64272613624416</v>
      </c>
      <c r="E85" s="34">
        <f ca="1">IFERROR(IF(Loan_Not_Paid*Values_Entered,Monthly_Payment,""),"")</f>
        <v>135.32961070599541</v>
      </c>
      <c r="F85" s="34">
        <f ca="1">IFERROR(IF(Loan_Not_Paid*Values_Entered,Principal,""),"")</f>
        <v>133.98639707531535</v>
      </c>
      <c r="G85" s="34">
        <f ca="1">IFERROR(IF(Loan_Not_Paid*Values_Entered,Interest,""),"")</f>
        <v>1.3432136306800369</v>
      </c>
      <c r="H85" s="42">
        <f ca="1">IFERROR(IF(Loan_Not_Paid*Values_Entered,Ending_Balance,""),"")</f>
        <v>134.65632906093379</v>
      </c>
    </row>
    <row r="86" spans="2:8" ht="15" thickBot="1">
      <c r="B86" s="43">
        <f ca="1">IFERROR(IF(Loan_Not_Paid*Values_Entered,Payment_Number,""),"")</f>
        <v>60</v>
      </c>
      <c r="C86" s="44">
        <f ca="1">IFERROR(IF(Loan_Not_Paid*Values_Entered,Payment_Date,""),"")</f>
        <v>45971</v>
      </c>
      <c r="D86" s="45">
        <f ca="1">IFERROR(IF(Loan_Not_Paid*Values_Entered,Beginning_Balance,""),"")</f>
        <v>134.65632906093379</v>
      </c>
      <c r="E86" s="45">
        <f ca="1">IFERROR(IF(Loan_Not_Paid*Values_Entered,Monthly_Payment,""),"")</f>
        <v>135.32961070599541</v>
      </c>
      <c r="F86" s="45">
        <f ca="1">IFERROR(IF(Loan_Not_Paid*Values_Entered,Principal,""),"")</f>
        <v>134.65632906069195</v>
      </c>
      <c r="G86" s="45">
        <f ca="1">IFERROR(IF(Loan_Not_Paid*Values_Entered,Interest,""),"")</f>
        <v>0.67328164530345991</v>
      </c>
      <c r="H86" s="46">
        <f ca="1">IFERROR(IF(Loan_Not_Paid*Values_Entered,Ending_Balance,""),"")</f>
        <v>2.4920154828578234E-10</v>
      </c>
    </row>
    <row r="87" spans="2:8">
      <c r="B87" s="54" t="str">
        <f ca="1">IFERROR(IF(Loan_Not_Paid*Values_Entered,Payment_Number,""),"")</f>
        <v/>
      </c>
      <c r="C87" s="55" t="str">
        <f ca="1">IFERROR(IF(Loan_Not_Paid*Values_Entered,Payment_Date,""),"")</f>
        <v/>
      </c>
      <c r="D87" s="56" t="str">
        <f ca="1">IFERROR(IF(Loan_Not_Paid*Values_Entered,Beginning_Balance,""),"")</f>
        <v/>
      </c>
      <c r="E87" s="56" t="str">
        <f ca="1">IFERROR(IF(Loan_Not_Paid*Values_Entered,Monthly_Payment,""),"")</f>
        <v/>
      </c>
      <c r="F87" s="56" t="str">
        <f ca="1">IFERROR(IF(Loan_Not_Paid*Values_Entered,Principal,""),"")</f>
        <v/>
      </c>
      <c r="G87" s="56" t="str">
        <f ca="1">IFERROR(IF(Loan_Not_Paid*Values_Entered,Interest,""),"")</f>
        <v/>
      </c>
      <c r="H87" s="56" t="str">
        <f ca="1">IFERROR(IF(Loan_Not_Paid*Values_Entered,Ending_Balance,""),"")</f>
        <v/>
      </c>
    </row>
    <row r="88" spans="2:8">
      <c r="B88" s="54" t="str">
        <f ca="1">IFERROR(IF(Loan_Not_Paid*Values_Entered,Payment_Number,""),"")</f>
        <v/>
      </c>
      <c r="C88" s="55" t="str">
        <f ca="1">IFERROR(IF(Loan_Not_Paid*Values_Entered,Payment_Date,""),"")</f>
        <v/>
      </c>
      <c r="D88" s="56" t="str">
        <f ca="1">IFERROR(IF(Loan_Not_Paid*Values_Entered,Beginning_Balance,""),"")</f>
        <v/>
      </c>
      <c r="E88" s="56" t="str">
        <f ca="1">IFERROR(IF(Loan_Not_Paid*Values_Entered,Monthly_Payment,""),"")</f>
        <v/>
      </c>
      <c r="F88" s="56" t="str">
        <f ca="1">IFERROR(IF(Loan_Not_Paid*Values_Entered,Principal,""),"")</f>
        <v/>
      </c>
      <c r="G88" s="56" t="str">
        <f ca="1">IFERROR(IF(Loan_Not_Paid*Values_Entered,Interest,""),"")</f>
        <v/>
      </c>
      <c r="H88" s="56" t="str">
        <f ca="1">IFERROR(IF(Loan_Not_Paid*Values_Entered,Ending_Balance,""),"")</f>
        <v/>
      </c>
    </row>
    <row r="89" spans="2:8">
      <c r="B89" s="54" t="str">
        <f ca="1">IFERROR(IF(Loan_Not_Paid*Values_Entered,Payment_Number,""),"")</f>
        <v/>
      </c>
      <c r="C89" s="55" t="str">
        <f ca="1">IFERROR(IF(Loan_Not_Paid*Values_Entered,Payment_Date,""),"")</f>
        <v/>
      </c>
      <c r="D89" s="56" t="str">
        <f ca="1">IFERROR(IF(Loan_Not_Paid*Values_Entered,Beginning_Balance,""),"")</f>
        <v/>
      </c>
      <c r="E89" s="56" t="str">
        <f ca="1">IFERROR(IF(Loan_Not_Paid*Values_Entered,Monthly_Payment,""),"")</f>
        <v/>
      </c>
      <c r="F89" s="56" t="str">
        <f ca="1">IFERROR(IF(Loan_Not_Paid*Values_Entered,Principal,""),"")</f>
        <v/>
      </c>
      <c r="G89" s="56" t="str">
        <f ca="1">IFERROR(IF(Loan_Not_Paid*Values_Entered,Interest,""),"")</f>
        <v/>
      </c>
      <c r="H89" s="56" t="str">
        <f ca="1">IFERROR(IF(Loan_Not_Paid*Values_Entered,Ending_Balance,""),"")</f>
        <v/>
      </c>
    </row>
    <row r="90" spans="2:8">
      <c r="B90" s="54" t="str">
        <f ca="1">IFERROR(IF(Loan_Not_Paid*Values_Entered,Payment_Number,""),"")</f>
        <v/>
      </c>
      <c r="C90" s="55" t="str">
        <f ca="1">IFERROR(IF(Loan_Not_Paid*Values_Entered,Payment_Date,""),"")</f>
        <v/>
      </c>
      <c r="D90" s="56" t="str">
        <f ca="1">IFERROR(IF(Loan_Not_Paid*Values_Entered,Beginning_Balance,""),"")</f>
        <v/>
      </c>
      <c r="E90" s="56" t="str">
        <f ca="1">IFERROR(IF(Loan_Not_Paid*Values_Entered,Monthly_Payment,""),"")</f>
        <v/>
      </c>
      <c r="F90" s="56" t="str">
        <f ca="1">IFERROR(IF(Loan_Not_Paid*Values_Entered,Principal,""),"")</f>
        <v/>
      </c>
      <c r="G90" s="56" t="str">
        <f ca="1">IFERROR(IF(Loan_Not_Paid*Values_Entered,Interest,""),"")</f>
        <v/>
      </c>
      <c r="H90" s="56" t="str">
        <f ca="1">IFERROR(IF(Loan_Not_Paid*Values_Entered,Ending_Balance,""),"")</f>
        <v/>
      </c>
    </row>
    <row r="91" spans="2:8">
      <c r="B91" s="54" t="str">
        <f ca="1">IFERROR(IF(Loan_Not_Paid*Values_Entered,Payment_Number,""),"")</f>
        <v/>
      </c>
      <c r="C91" s="55" t="str">
        <f ca="1">IFERROR(IF(Loan_Not_Paid*Values_Entered,Payment_Date,""),"")</f>
        <v/>
      </c>
      <c r="D91" s="56" t="str">
        <f ca="1">IFERROR(IF(Loan_Not_Paid*Values_Entered,Beginning_Balance,""),"")</f>
        <v/>
      </c>
      <c r="E91" s="56" t="str">
        <f ca="1">IFERROR(IF(Loan_Not_Paid*Values_Entered,Monthly_Payment,""),"")</f>
        <v/>
      </c>
      <c r="F91" s="56" t="str">
        <f ca="1">IFERROR(IF(Loan_Not_Paid*Values_Entered,Principal,""),"")</f>
        <v/>
      </c>
      <c r="G91" s="56" t="str">
        <f ca="1">IFERROR(IF(Loan_Not_Paid*Values_Entered,Interest,""),"")</f>
        <v/>
      </c>
      <c r="H91" s="56" t="str">
        <f ca="1">IFERROR(IF(Loan_Not_Paid*Values_Entered,Ending_Balance,""),"")</f>
        <v/>
      </c>
    </row>
    <row r="92" spans="2:8">
      <c r="B92" s="54" t="str">
        <f ca="1">IFERROR(IF(Loan_Not_Paid*Values_Entered,Payment_Number,""),"")</f>
        <v/>
      </c>
      <c r="C92" s="55" t="str">
        <f ca="1">IFERROR(IF(Loan_Not_Paid*Values_Entered,Payment_Date,""),"")</f>
        <v/>
      </c>
      <c r="D92" s="56" t="str">
        <f ca="1">IFERROR(IF(Loan_Not_Paid*Values_Entered,Beginning_Balance,""),"")</f>
        <v/>
      </c>
      <c r="E92" s="56" t="str">
        <f ca="1">IFERROR(IF(Loan_Not_Paid*Values_Entered,Monthly_Payment,""),"")</f>
        <v/>
      </c>
      <c r="F92" s="56" t="str">
        <f ca="1">IFERROR(IF(Loan_Not_Paid*Values_Entered,Principal,""),"")</f>
        <v/>
      </c>
      <c r="G92" s="56" t="str">
        <f ca="1">IFERROR(IF(Loan_Not_Paid*Values_Entered,Interest,""),"")</f>
        <v/>
      </c>
      <c r="H92" s="56" t="str">
        <f ca="1">IFERROR(IF(Loan_Not_Paid*Values_Entered,Ending_Balance,""),"")</f>
        <v/>
      </c>
    </row>
    <row r="93" spans="2:8">
      <c r="B93" s="54" t="str">
        <f ca="1">IFERROR(IF(Loan_Not_Paid*Values_Entered,Payment_Number,""),"")</f>
        <v/>
      </c>
      <c r="C93" s="55" t="str">
        <f ca="1">IFERROR(IF(Loan_Not_Paid*Values_Entered,Payment_Date,""),"")</f>
        <v/>
      </c>
      <c r="D93" s="56" t="str">
        <f ca="1">IFERROR(IF(Loan_Not_Paid*Values_Entered,Beginning_Balance,""),"")</f>
        <v/>
      </c>
      <c r="E93" s="56" t="str">
        <f ca="1">IFERROR(IF(Loan_Not_Paid*Values_Entered,Monthly_Payment,""),"")</f>
        <v/>
      </c>
      <c r="F93" s="56" t="str">
        <f ca="1">IFERROR(IF(Loan_Not_Paid*Values_Entered,Principal,""),"")</f>
        <v/>
      </c>
      <c r="G93" s="56" t="str">
        <f ca="1">IFERROR(IF(Loan_Not_Paid*Values_Entered,Interest,""),"")</f>
        <v/>
      </c>
      <c r="H93" s="56" t="str">
        <f ca="1">IFERROR(IF(Loan_Not_Paid*Values_Entered,Ending_Balance,""),"")</f>
        <v/>
      </c>
    </row>
    <row r="94" spans="2:8">
      <c r="B94" s="54" t="str">
        <f ca="1">IFERROR(IF(Loan_Not_Paid*Values_Entered,Payment_Number,""),"")</f>
        <v/>
      </c>
      <c r="C94" s="55" t="str">
        <f ca="1">IFERROR(IF(Loan_Not_Paid*Values_Entered,Payment_Date,""),"")</f>
        <v/>
      </c>
      <c r="D94" s="56" t="str">
        <f ca="1">IFERROR(IF(Loan_Not_Paid*Values_Entered,Beginning_Balance,""),"")</f>
        <v/>
      </c>
      <c r="E94" s="56" t="str">
        <f ca="1">IFERROR(IF(Loan_Not_Paid*Values_Entered,Monthly_Payment,""),"")</f>
        <v/>
      </c>
      <c r="F94" s="56" t="str">
        <f ca="1">IFERROR(IF(Loan_Not_Paid*Values_Entered,Principal,""),"")</f>
        <v/>
      </c>
      <c r="G94" s="56" t="str">
        <f ca="1">IFERROR(IF(Loan_Not_Paid*Values_Entered,Interest,""),"")</f>
        <v/>
      </c>
      <c r="H94" s="56" t="str">
        <f ca="1">IFERROR(IF(Loan_Not_Paid*Values_Entered,Ending_Balance,""),"")</f>
        <v/>
      </c>
    </row>
    <row r="95" spans="2:8">
      <c r="B95" s="54" t="str">
        <f ca="1">IFERROR(IF(Loan_Not_Paid*Values_Entered,Payment_Number,""),"")</f>
        <v/>
      </c>
      <c r="C95" s="55" t="str">
        <f ca="1">IFERROR(IF(Loan_Not_Paid*Values_Entered,Payment_Date,""),"")</f>
        <v/>
      </c>
      <c r="D95" s="56" t="str">
        <f ca="1">IFERROR(IF(Loan_Not_Paid*Values_Entered,Beginning_Balance,""),"")</f>
        <v/>
      </c>
      <c r="E95" s="56" t="str">
        <f ca="1">IFERROR(IF(Loan_Not_Paid*Values_Entered,Monthly_Payment,""),"")</f>
        <v/>
      </c>
      <c r="F95" s="56" t="str">
        <f ca="1">IFERROR(IF(Loan_Not_Paid*Values_Entered,Principal,""),"")</f>
        <v/>
      </c>
      <c r="G95" s="56" t="str">
        <f ca="1">IFERROR(IF(Loan_Not_Paid*Values_Entered,Interest,""),"")</f>
        <v/>
      </c>
      <c r="H95" s="56" t="str">
        <f ca="1">IFERROR(IF(Loan_Not_Paid*Values_Entered,Ending_Balance,""),"")</f>
        <v/>
      </c>
    </row>
    <row r="96" spans="2:8">
      <c r="B96" s="54" t="str">
        <f ca="1">IFERROR(IF(Loan_Not_Paid*Values_Entered,Payment_Number,""),"")</f>
        <v/>
      </c>
      <c r="C96" s="55" t="str">
        <f ca="1">IFERROR(IF(Loan_Not_Paid*Values_Entered,Payment_Date,""),"")</f>
        <v/>
      </c>
      <c r="D96" s="56" t="str">
        <f ca="1">IFERROR(IF(Loan_Not_Paid*Values_Entered,Beginning_Balance,""),"")</f>
        <v/>
      </c>
      <c r="E96" s="56" t="str">
        <f ca="1">IFERROR(IF(Loan_Not_Paid*Values_Entered,Monthly_Payment,""),"")</f>
        <v/>
      </c>
      <c r="F96" s="56" t="str">
        <f ca="1">IFERROR(IF(Loan_Not_Paid*Values_Entered,Principal,""),"")</f>
        <v/>
      </c>
      <c r="G96" s="56" t="str">
        <f ca="1">IFERROR(IF(Loan_Not_Paid*Values_Entered,Interest,""),"")</f>
        <v/>
      </c>
      <c r="H96" s="56" t="str">
        <f ca="1">IFERROR(IF(Loan_Not_Paid*Values_Entered,Ending_Balance,""),"")</f>
        <v/>
      </c>
    </row>
    <row r="97" spans="2:8">
      <c r="B97" s="54" t="str">
        <f ca="1">IFERROR(IF(Loan_Not_Paid*Values_Entered,Payment_Number,""),"")</f>
        <v/>
      </c>
      <c r="C97" s="55" t="str">
        <f ca="1">IFERROR(IF(Loan_Not_Paid*Values_Entered,Payment_Date,""),"")</f>
        <v/>
      </c>
      <c r="D97" s="56" t="str">
        <f ca="1">IFERROR(IF(Loan_Not_Paid*Values_Entered,Beginning_Balance,""),"")</f>
        <v/>
      </c>
      <c r="E97" s="56" t="str">
        <f ca="1">IFERROR(IF(Loan_Not_Paid*Values_Entered,Monthly_Payment,""),"")</f>
        <v/>
      </c>
      <c r="F97" s="56" t="str">
        <f ca="1">IFERROR(IF(Loan_Not_Paid*Values_Entered,Principal,""),"")</f>
        <v/>
      </c>
      <c r="G97" s="56" t="str">
        <f ca="1">IFERROR(IF(Loan_Not_Paid*Values_Entered,Interest,""),"")</f>
        <v/>
      </c>
      <c r="H97" s="56" t="str">
        <f ca="1">IFERROR(IF(Loan_Not_Paid*Values_Entered,Ending_Balance,""),"")</f>
        <v/>
      </c>
    </row>
    <row r="98" spans="2:8">
      <c r="B98" s="54" t="str">
        <f ca="1">IFERROR(IF(Loan_Not_Paid*Values_Entered,Payment_Number,""),"")</f>
        <v/>
      </c>
      <c r="C98" s="55" t="str">
        <f ca="1">IFERROR(IF(Loan_Not_Paid*Values_Entered,Payment_Date,""),"")</f>
        <v/>
      </c>
      <c r="D98" s="56" t="str">
        <f ca="1">IFERROR(IF(Loan_Not_Paid*Values_Entered,Beginning_Balance,""),"")</f>
        <v/>
      </c>
      <c r="E98" s="56" t="str">
        <f ca="1">IFERROR(IF(Loan_Not_Paid*Values_Entered,Monthly_Payment,""),"")</f>
        <v/>
      </c>
      <c r="F98" s="56" t="str">
        <f ca="1">IFERROR(IF(Loan_Not_Paid*Values_Entered,Principal,""),"")</f>
        <v/>
      </c>
      <c r="G98" s="56" t="str">
        <f ca="1">IFERROR(IF(Loan_Not_Paid*Values_Entered,Interest,""),"")</f>
        <v/>
      </c>
      <c r="H98" s="56" t="str">
        <f ca="1">IFERROR(IF(Loan_Not_Paid*Values_Entered,Ending_Balance,""),"")</f>
        <v/>
      </c>
    </row>
    <row r="99" spans="2:8">
      <c r="B99" s="54" t="str">
        <f ca="1">IFERROR(IF(Loan_Not_Paid*Values_Entered,Payment_Number,""),"")</f>
        <v/>
      </c>
      <c r="C99" s="55" t="str">
        <f ca="1">IFERROR(IF(Loan_Not_Paid*Values_Entered,Payment_Date,""),"")</f>
        <v/>
      </c>
      <c r="D99" s="56" t="str">
        <f ca="1">IFERROR(IF(Loan_Not_Paid*Values_Entered,Beginning_Balance,""),"")</f>
        <v/>
      </c>
      <c r="E99" s="56" t="str">
        <f ca="1">IFERROR(IF(Loan_Not_Paid*Values_Entered,Monthly_Payment,""),"")</f>
        <v/>
      </c>
      <c r="F99" s="56" t="str">
        <f ca="1">IFERROR(IF(Loan_Not_Paid*Values_Entered,Principal,""),"")</f>
        <v/>
      </c>
      <c r="G99" s="56" t="str">
        <f ca="1">IFERROR(IF(Loan_Not_Paid*Values_Entered,Interest,""),"")</f>
        <v/>
      </c>
      <c r="H99" s="56" t="str">
        <f ca="1">IFERROR(IF(Loan_Not_Paid*Values_Entered,Ending_Balance,""),"")</f>
        <v/>
      </c>
    </row>
    <row r="100" spans="2:8">
      <c r="B100" s="54" t="str">
        <f ca="1">IFERROR(IF(Loan_Not_Paid*Values_Entered,Payment_Number,""),"")</f>
        <v/>
      </c>
      <c r="C100" s="55" t="str">
        <f ca="1">IFERROR(IF(Loan_Not_Paid*Values_Entered,Payment_Date,""),"")</f>
        <v/>
      </c>
      <c r="D100" s="56" t="str">
        <f ca="1">IFERROR(IF(Loan_Not_Paid*Values_Entered,Beginning_Balance,""),"")</f>
        <v/>
      </c>
      <c r="E100" s="56" t="str">
        <f ca="1">IFERROR(IF(Loan_Not_Paid*Values_Entered,Monthly_Payment,""),"")</f>
        <v/>
      </c>
      <c r="F100" s="56" t="str">
        <f ca="1">IFERROR(IF(Loan_Not_Paid*Values_Entered,Principal,""),"")</f>
        <v/>
      </c>
      <c r="G100" s="56" t="str">
        <f ca="1">IFERROR(IF(Loan_Not_Paid*Values_Entered,Interest,""),"")</f>
        <v/>
      </c>
      <c r="H100" s="56" t="str">
        <f ca="1">IFERROR(IF(Loan_Not_Paid*Values_Entered,Ending_Balance,""),"")</f>
        <v/>
      </c>
    </row>
    <row r="101" spans="2:8">
      <c r="B101" s="54" t="str">
        <f ca="1">IFERROR(IF(Loan_Not_Paid*Values_Entered,Payment_Number,""),"")</f>
        <v/>
      </c>
      <c r="C101" s="55" t="str">
        <f ca="1">IFERROR(IF(Loan_Not_Paid*Values_Entered,Payment_Date,""),"")</f>
        <v/>
      </c>
      <c r="D101" s="56" t="str">
        <f ca="1">IFERROR(IF(Loan_Not_Paid*Values_Entered,Beginning_Balance,""),"")</f>
        <v/>
      </c>
      <c r="E101" s="56" t="str">
        <f ca="1">IFERROR(IF(Loan_Not_Paid*Values_Entered,Monthly_Payment,""),"")</f>
        <v/>
      </c>
      <c r="F101" s="56" t="str">
        <f ca="1">IFERROR(IF(Loan_Not_Paid*Values_Entered,Principal,""),"")</f>
        <v/>
      </c>
      <c r="G101" s="56" t="str">
        <f ca="1">IFERROR(IF(Loan_Not_Paid*Values_Entered,Interest,""),"")</f>
        <v/>
      </c>
      <c r="H101" s="56" t="str">
        <f ca="1">IFERROR(IF(Loan_Not_Paid*Values_Entered,Ending_Balance,""),"")</f>
        <v/>
      </c>
    </row>
    <row r="102" spans="2:8">
      <c r="B102" s="54" t="str">
        <f ca="1">IFERROR(IF(Loan_Not_Paid*Values_Entered,Payment_Number,""),"")</f>
        <v/>
      </c>
      <c r="C102" s="55" t="str">
        <f ca="1">IFERROR(IF(Loan_Not_Paid*Values_Entered,Payment_Date,""),"")</f>
        <v/>
      </c>
      <c r="D102" s="56" t="str">
        <f ca="1">IFERROR(IF(Loan_Not_Paid*Values_Entered,Beginning_Balance,""),"")</f>
        <v/>
      </c>
      <c r="E102" s="56" t="str">
        <f ca="1">IFERROR(IF(Loan_Not_Paid*Values_Entered,Monthly_Payment,""),"")</f>
        <v/>
      </c>
      <c r="F102" s="56" t="str">
        <f ca="1">IFERROR(IF(Loan_Not_Paid*Values_Entered,Principal,""),"")</f>
        <v/>
      </c>
      <c r="G102" s="56" t="str">
        <f ca="1">IFERROR(IF(Loan_Not_Paid*Values_Entered,Interest,""),"")</f>
        <v/>
      </c>
      <c r="H102" s="56" t="str">
        <f ca="1">IFERROR(IF(Loan_Not_Paid*Values_Entered,Ending_Balance,""),"")</f>
        <v/>
      </c>
    </row>
    <row r="103" spans="2:8">
      <c r="B103" s="54" t="str">
        <f ca="1">IFERROR(IF(Loan_Not_Paid*Values_Entered,Payment_Number,""),"")</f>
        <v/>
      </c>
      <c r="C103" s="55" t="str">
        <f ca="1">IFERROR(IF(Loan_Not_Paid*Values_Entered,Payment_Date,""),"")</f>
        <v/>
      </c>
      <c r="D103" s="56" t="str">
        <f ca="1">IFERROR(IF(Loan_Not_Paid*Values_Entered,Beginning_Balance,""),"")</f>
        <v/>
      </c>
      <c r="E103" s="56" t="str">
        <f ca="1">IFERROR(IF(Loan_Not_Paid*Values_Entered,Monthly_Payment,""),"")</f>
        <v/>
      </c>
      <c r="F103" s="56" t="str">
        <f ca="1">IFERROR(IF(Loan_Not_Paid*Values_Entered,Principal,""),"")</f>
        <v/>
      </c>
      <c r="G103" s="56" t="str">
        <f ca="1">IFERROR(IF(Loan_Not_Paid*Values_Entered,Interest,""),"")</f>
        <v/>
      </c>
      <c r="H103" s="56" t="str">
        <f ca="1">IFERROR(IF(Loan_Not_Paid*Values_Entered,Ending_Balance,""),"")</f>
        <v/>
      </c>
    </row>
    <row r="104" spans="2:8">
      <c r="B104" s="54" t="str">
        <f ca="1">IFERROR(IF(Loan_Not_Paid*Values_Entered,Payment_Number,""),"")</f>
        <v/>
      </c>
      <c r="C104" s="55" t="str">
        <f ca="1">IFERROR(IF(Loan_Not_Paid*Values_Entered,Payment_Date,""),"")</f>
        <v/>
      </c>
      <c r="D104" s="56" t="str">
        <f ca="1">IFERROR(IF(Loan_Not_Paid*Values_Entered,Beginning_Balance,""),"")</f>
        <v/>
      </c>
      <c r="E104" s="56" t="str">
        <f ca="1">IFERROR(IF(Loan_Not_Paid*Values_Entered,Monthly_Payment,""),"")</f>
        <v/>
      </c>
      <c r="F104" s="56" t="str">
        <f ca="1">IFERROR(IF(Loan_Not_Paid*Values_Entered,Principal,""),"")</f>
        <v/>
      </c>
      <c r="G104" s="56" t="str">
        <f ca="1">IFERROR(IF(Loan_Not_Paid*Values_Entered,Interest,""),"")</f>
        <v/>
      </c>
      <c r="H104" s="56" t="str">
        <f ca="1">IFERROR(IF(Loan_Not_Paid*Values_Entered,Ending_Balance,""),"")</f>
        <v/>
      </c>
    </row>
    <row r="105" spans="2:8">
      <c r="B105" s="54" t="str">
        <f ca="1">IFERROR(IF(Loan_Not_Paid*Values_Entered,Payment_Number,""),"")</f>
        <v/>
      </c>
      <c r="C105" s="55" t="str">
        <f ca="1">IFERROR(IF(Loan_Not_Paid*Values_Entered,Payment_Date,""),"")</f>
        <v/>
      </c>
      <c r="D105" s="56" t="str">
        <f ca="1">IFERROR(IF(Loan_Not_Paid*Values_Entered,Beginning_Balance,""),"")</f>
        <v/>
      </c>
      <c r="E105" s="56" t="str">
        <f ca="1">IFERROR(IF(Loan_Not_Paid*Values_Entered,Monthly_Payment,""),"")</f>
        <v/>
      </c>
      <c r="F105" s="56" t="str">
        <f ca="1">IFERROR(IF(Loan_Not_Paid*Values_Entered,Principal,""),"")</f>
        <v/>
      </c>
      <c r="G105" s="56" t="str">
        <f ca="1">IFERROR(IF(Loan_Not_Paid*Values_Entered,Interest,""),"")</f>
        <v/>
      </c>
      <c r="H105" s="56" t="str">
        <f ca="1">IFERROR(IF(Loan_Not_Paid*Values_Entered,Ending_Balance,""),"")</f>
        <v/>
      </c>
    </row>
    <row r="106" spans="2:8">
      <c r="B106" s="54" t="str">
        <f ca="1">IFERROR(IF(Loan_Not_Paid*Values_Entered,Payment_Number,""),"")</f>
        <v/>
      </c>
      <c r="C106" s="55" t="str">
        <f ca="1">IFERROR(IF(Loan_Not_Paid*Values_Entered,Payment_Date,""),"")</f>
        <v/>
      </c>
      <c r="D106" s="56" t="str">
        <f ca="1">IFERROR(IF(Loan_Not_Paid*Values_Entered,Beginning_Balance,""),"")</f>
        <v/>
      </c>
      <c r="E106" s="56" t="str">
        <f ca="1">IFERROR(IF(Loan_Not_Paid*Values_Entered,Monthly_Payment,""),"")</f>
        <v/>
      </c>
      <c r="F106" s="56" t="str">
        <f ca="1">IFERROR(IF(Loan_Not_Paid*Values_Entered,Principal,""),"")</f>
        <v/>
      </c>
      <c r="G106" s="56" t="str">
        <f ca="1">IFERROR(IF(Loan_Not_Paid*Values_Entered,Interest,""),"")</f>
        <v/>
      </c>
      <c r="H106" s="56" t="str">
        <f ca="1">IFERROR(IF(Loan_Not_Paid*Values_Entered,Ending_Balance,""),"")</f>
        <v/>
      </c>
    </row>
    <row r="107" spans="2:8">
      <c r="B107" s="54" t="str">
        <f ca="1">IFERROR(IF(Loan_Not_Paid*Values_Entered,Payment_Number,""),"")</f>
        <v/>
      </c>
      <c r="C107" s="55" t="str">
        <f ca="1">IFERROR(IF(Loan_Not_Paid*Values_Entered,Payment_Date,""),"")</f>
        <v/>
      </c>
      <c r="D107" s="56" t="str">
        <f ca="1">IFERROR(IF(Loan_Not_Paid*Values_Entered,Beginning_Balance,""),"")</f>
        <v/>
      </c>
      <c r="E107" s="56" t="str">
        <f ca="1">IFERROR(IF(Loan_Not_Paid*Values_Entered,Monthly_Payment,""),"")</f>
        <v/>
      </c>
      <c r="F107" s="56" t="str">
        <f ca="1">IFERROR(IF(Loan_Not_Paid*Values_Entered,Principal,""),"")</f>
        <v/>
      </c>
      <c r="G107" s="56" t="str">
        <f ca="1">IFERROR(IF(Loan_Not_Paid*Values_Entered,Interest,""),"")</f>
        <v/>
      </c>
      <c r="H107" s="56" t="str">
        <f ca="1">IFERROR(IF(Loan_Not_Paid*Values_Entered,Ending_Balance,""),"")</f>
        <v/>
      </c>
    </row>
    <row r="108" spans="2:8">
      <c r="B108" s="54" t="str">
        <f ca="1">IFERROR(IF(Loan_Not_Paid*Values_Entered,Payment_Number,""),"")</f>
        <v/>
      </c>
      <c r="C108" s="55" t="str">
        <f ca="1">IFERROR(IF(Loan_Not_Paid*Values_Entered,Payment_Date,""),"")</f>
        <v/>
      </c>
      <c r="D108" s="56" t="str">
        <f ca="1">IFERROR(IF(Loan_Not_Paid*Values_Entered,Beginning_Balance,""),"")</f>
        <v/>
      </c>
      <c r="E108" s="56" t="str">
        <f ca="1">IFERROR(IF(Loan_Not_Paid*Values_Entered,Monthly_Payment,""),"")</f>
        <v/>
      </c>
      <c r="F108" s="56" t="str">
        <f ca="1">IFERROR(IF(Loan_Not_Paid*Values_Entered,Principal,""),"")</f>
        <v/>
      </c>
      <c r="G108" s="56" t="str">
        <f ca="1">IFERROR(IF(Loan_Not_Paid*Values_Entered,Interest,""),"")</f>
        <v/>
      </c>
      <c r="H108" s="56" t="str">
        <f ca="1">IFERROR(IF(Loan_Not_Paid*Values_Entered,Ending_Balance,""),"")</f>
        <v/>
      </c>
    </row>
    <row r="109" spans="2:8">
      <c r="B109" s="54" t="str">
        <f ca="1">IFERROR(IF(Loan_Not_Paid*Values_Entered,Payment_Number,""),"")</f>
        <v/>
      </c>
      <c r="C109" s="55" t="str">
        <f ca="1">IFERROR(IF(Loan_Not_Paid*Values_Entered,Payment_Date,""),"")</f>
        <v/>
      </c>
      <c r="D109" s="56" t="str">
        <f ca="1">IFERROR(IF(Loan_Not_Paid*Values_Entered,Beginning_Balance,""),"")</f>
        <v/>
      </c>
      <c r="E109" s="56" t="str">
        <f ca="1">IFERROR(IF(Loan_Not_Paid*Values_Entered,Monthly_Payment,""),"")</f>
        <v/>
      </c>
      <c r="F109" s="56" t="str">
        <f ca="1">IFERROR(IF(Loan_Not_Paid*Values_Entered,Principal,""),"")</f>
        <v/>
      </c>
      <c r="G109" s="56" t="str">
        <f ca="1">IFERROR(IF(Loan_Not_Paid*Values_Entered,Interest,""),"")</f>
        <v/>
      </c>
      <c r="H109" s="56" t="str">
        <f ca="1">IFERROR(IF(Loan_Not_Paid*Values_Entered,Ending_Balance,""),"")</f>
        <v/>
      </c>
    </row>
    <row r="110" spans="2:8">
      <c r="B110" s="54" t="str">
        <f ca="1">IFERROR(IF(Loan_Not_Paid*Values_Entered,Payment_Number,""),"")</f>
        <v/>
      </c>
      <c r="C110" s="55" t="str">
        <f ca="1">IFERROR(IF(Loan_Not_Paid*Values_Entered,Payment_Date,""),"")</f>
        <v/>
      </c>
      <c r="D110" s="56" t="str">
        <f ca="1">IFERROR(IF(Loan_Not_Paid*Values_Entered,Beginning_Balance,""),"")</f>
        <v/>
      </c>
      <c r="E110" s="56" t="str">
        <f ca="1">IFERROR(IF(Loan_Not_Paid*Values_Entered,Monthly_Payment,""),"")</f>
        <v/>
      </c>
      <c r="F110" s="56" t="str">
        <f ca="1">IFERROR(IF(Loan_Not_Paid*Values_Entered,Principal,""),"")</f>
        <v/>
      </c>
      <c r="G110" s="56" t="str">
        <f ca="1">IFERROR(IF(Loan_Not_Paid*Values_Entered,Interest,""),"")</f>
        <v/>
      </c>
      <c r="H110" s="56" t="str">
        <f ca="1">IFERROR(IF(Loan_Not_Paid*Values_Entered,Ending_Balance,""),"")</f>
        <v/>
      </c>
    </row>
    <row r="111" spans="2:8">
      <c r="B111" s="54" t="str">
        <f ca="1">IFERROR(IF(Loan_Not_Paid*Values_Entered,Payment_Number,""),"")</f>
        <v/>
      </c>
      <c r="C111" s="55" t="str">
        <f ca="1">IFERROR(IF(Loan_Not_Paid*Values_Entered,Payment_Date,""),"")</f>
        <v/>
      </c>
      <c r="D111" s="56" t="str">
        <f ca="1">IFERROR(IF(Loan_Not_Paid*Values_Entered,Beginning_Balance,""),"")</f>
        <v/>
      </c>
      <c r="E111" s="56" t="str">
        <f ca="1">IFERROR(IF(Loan_Not_Paid*Values_Entered,Monthly_Payment,""),"")</f>
        <v/>
      </c>
      <c r="F111" s="56" t="str">
        <f ca="1">IFERROR(IF(Loan_Not_Paid*Values_Entered,Principal,""),"")</f>
        <v/>
      </c>
      <c r="G111" s="56" t="str">
        <f ca="1">IFERROR(IF(Loan_Not_Paid*Values_Entered,Interest,""),"")</f>
        <v/>
      </c>
      <c r="H111" s="56" t="str">
        <f ca="1">IFERROR(IF(Loan_Not_Paid*Values_Entered,Ending_Balance,""),"")</f>
        <v/>
      </c>
    </row>
    <row r="112" spans="2:8">
      <c r="B112" s="54" t="str">
        <f ca="1">IFERROR(IF(Loan_Not_Paid*Values_Entered,Payment_Number,""),"")</f>
        <v/>
      </c>
      <c r="C112" s="55" t="str">
        <f ca="1">IFERROR(IF(Loan_Not_Paid*Values_Entered,Payment_Date,""),"")</f>
        <v/>
      </c>
      <c r="D112" s="56" t="str">
        <f ca="1">IFERROR(IF(Loan_Not_Paid*Values_Entered,Beginning_Balance,""),"")</f>
        <v/>
      </c>
      <c r="E112" s="56" t="str">
        <f ca="1">IFERROR(IF(Loan_Not_Paid*Values_Entered,Monthly_Payment,""),"")</f>
        <v/>
      </c>
      <c r="F112" s="56" t="str">
        <f ca="1">IFERROR(IF(Loan_Not_Paid*Values_Entered,Principal,""),"")</f>
        <v/>
      </c>
      <c r="G112" s="56" t="str">
        <f ca="1">IFERROR(IF(Loan_Not_Paid*Values_Entered,Interest,""),"")</f>
        <v/>
      </c>
      <c r="H112" s="56" t="str">
        <f ca="1">IFERROR(IF(Loan_Not_Paid*Values_Entered,Ending_Balance,""),"")</f>
        <v/>
      </c>
    </row>
    <row r="113" spans="2:8">
      <c r="B113" s="54" t="str">
        <f ca="1">IFERROR(IF(Loan_Not_Paid*Values_Entered,Payment_Number,""),"")</f>
        <v/>
      </c>
      <c r="C113" s="55" t="str">
        <f ca="1">IFERROR(IF(Loan_Not_Paid*Values_Entered,Payment_Date,""),"")</f>
        <v/>
      </c>
      <c r="D113" s="56" t="str">
        <f ca="1">IFERROR(IF(Loan_Not_Paid*Values_Entered,Beginning_Balance,""),"")</f>
        <v/>
      </c>
      <c r="E113" s="56" t="str">
        <f ca="1">IFERROR(IF(Loan_Not_Paid*Values_Entered,Monthly_Payment,""),"")</f>
        <v/>
      </c>
      <c r="F113" s="56" t="str">
        <f ca="1">IFERROR(IF(Loan_Not_Paid*Values_Entered,Principal,""),"")</f>
        <v/>
      </c>
      <c r="G113" s="56" t="str">
        <f ca="1">IFERROR(IF(Loan_Not_Paid*Values_Entered,Interest,""),"")</f>
        <v/>
      </c>
      <c r="H113" s="56" t="str">
        <f ca="1">IFERROR(IF(Loan_Not_Paid*Values_Entered,Ending_Balance,""),"")</f>
        <v/>
      </c>
    </row>
    <row r="114" spans="2:8">
      <c r="B114" s="54" t="str">
        <f ca="1">IFERROR(IF(Loan_Not_Paid*Values_Entered,Payment_Number,""),"")</f>
        <v/>
      </c>
      <c r="C114" s="55" t="str">
        <f ca="1">IFERROR(IF(Loan_Not_Paid*Values_Entered,Payment_Date,""),"")</f>
        <v/>
      </c>
      <c r="D114" s="56" t="str">
        <f ca="1">IFERROR(IF(Loan_Not_Paid*Values_Entered,Beginning_Balance,""),"")</f>
        <v/>
      </c>
      <c r="E114" s="56" t="str">
        <f ca="1">IFERROR(IF(Loan_Not_Paid*Values_Entered,Monthly_Payment,""),"")</f>
        <v/>
      </c>
      <c r="F114" s="56" t="str">
        <f ca="1">IFERROR(IF(Loan_Not_Paid*Values_Entered,Principal,""),"")</f>
        <v/>
      </c>
      <c r="G114" s="56" t="str">
        <f ca="1">IFERROR(IF(Loan_Not_Paid*Values_Entered,Interest,""),"")</f>
        <v/>
      </c>
      <c r="H114" s="56" t="str">
        <f ca="1">IFERROR(IF(Loan_Not_Paid*Values_Entered,Ending_Balance,""),"")</f>
        <v/>
      </c>
    </row>
    <row r="115" spans="2:8">
      <c r="B115" s="54" t="str">
        <f ca="1">IFERROR(IF(Loan_Not_Paid*Values_Entered,Payment_Number,""),"")</f>
        <v/>
      </c>
      <c r="C115" s="55" t="str">
        <f ca="1">IFERROR(IF(Loan_Not_Paid*Values_Entered,Payment_Date,""),"")</f>
        <v/>
      </c>
      <c r="D115" s="56" t="str">
        <f ca="1">IFERROR(IF(Loan_Not_Paid*Values_Entered,Beginning_Balance,""),"")</f>
        <v/>
      </c>
      <c r="E115" s="56" t="str">
        <f ca="1">IFERROR(IF(Loan_Not_Paid*Values_Entered,Monthly_Payment,""),"")</f>
        <v/>
      </c>
      <c r="F115" s="56" t="str">
        <f ca="1">IFERROR(IF(Loan_Not_Paid*Values_Entered,Principal,""),"")</f>
        <v/>
      </c>
      <c r="G115" s="56" t="str">
        <f ca="1">IFERROR(IF(Loan_Not_Paid*Values_Entered,Interest,""),"")</f>
        <v/>
      </c>
      <c r="H115" s="56" t="str">
        <f ca="1">IFERROR(IF(Loan_Not_Paid*Values_Entered,Ending_Balance,""),"")</f>
        <v/>
      </c>
    </row>
    <row r="116" spans="2:8">
      <c r="B116" s="54" t="str">
        <f ca="1">IFERROR(IF(Loan_Not_Paid*Values_Entered,Payment_Number,""),"")</f>
        <v/>
      </c>
      <c r="C116" s="55" t="str">
        <f ca="1">IFERROR(IF(Loan_Not_Paid*Values_Entered,Payment_Date,""),"")</f>
        <v/>
      </c>
      <c r="D116" s="56" t="str">
        <f ca="1">IFERROR(IF(Loan_Not_Paid*Values_Entered,Beginning_Balance,""),"")</f>
        <v/>
      </c>
      <c r="E116" s="56" t="str">
        <f ca="1">IFERROR(IF(Loan_Not_Paid*Values_Entered,Monthly_Payment,""),"")</f>
        <v/>
      </c>
      <c r="F116" s="56" t="str">
        <f ca="1">IFERROR(IF(Loan_Not_Paid*Values_Entered,Principal,""),"")</f>
        <v/>
      </c>
      <c r="G116" s="56" t="str">
        <f ca="1">IFERROR(IF(Loan_Not_Paid*Values_Entered,Interest,""),"")</f>
        <v/>
      </c>
      <c r="H116" s="56" t="str">
        <f ca="1">IFERROR(IF(Loan_Not_Paid*Values_Entered,Ending_Balance,""),"")</f>
        <v/>
      </c>
    </row>
    <row r="117" spans="2:8" ht="14.25" customHeight="1">
      <c r="B117" s="54" t="str">
        <f ca="1">IFERROR(IF(Loan_Not_Paid*Values_Entered,Payment_Number,""),"")</f>
        <v/>
      </c>
      <c r="C117" s="55" t="str">
        <f ca="1">IFERROR(IF(Loan_Not_Paid*Values_Entered,Payment_Date,""),"")</f>
        <v/>
      </c>
      <c r="D117" s="56" t="str">
        <f ca="1">IFERROR(IF(Loan_Not_Paid*Values_Entered,Beginning_Balance,""),"")</f>
        <v/>
      </c>
      <c r="E117" s="56" t="str">
        <f ca="1">IFERROR(IF(Loan_Not_Paid*Values_Entered,Monthly_Payment,""),"")</f>
        <v/>
      </c>
      <c r="F117" s="56" t="str">
        <f ca="1">IFERROR(IF(Loan_Not_Paid*Values_Entered,Principal,""),"")</f>
        <v/>
      </c>
      <c r="G117" s="56" t="str">
        <f ca="1">IFERROR(IF(Loan_Not_Paid*Values_Entered,Interest,""),"")</f>
        <v/>
      </c>
      <c r="H117" s="56" t="str">
        <f ca="1">IFERROR(IF(Loan_Not_Paid*Values_Entered,Ending_Balance,""),"")</f>
        <v/>
      </c>
    </row>
    <row r="118" spans="2:8">
      <c r="B118" s="54" t="str">
        <f ca="1">IFERROR(IF(Loan_Not_Paid*Values_Entered,Payment_Number,""),"")</f>
        <v/>
      </c>
      <c r="C118" s="55" t="str">
        <f ca="1">IFERROR(IF(Loan_Not_Paid*Values_Entered,Payment_Date,""),"")</f>
        <v/>
      </c>
      <c r="D118" s="56" t="str">
        <f ca="1">IFERROR(IF(Loan_Not_Paid*Values_Entered,Beginning_Balance,""),"")</f>
        <v/>
      </c>
      <c r="E118" s="56" t="str">
        <f ca="1">IFERROR(IF(Loan_Not_Paid*Values_Entered,Monthly_Payment,""),"")</f>
        <v/>
      </c>
      <c r="F118" s="56" t="str">
        <f ca="1">IFERROR(IF(Loan_Not_Paid*Values_Entered,Principal,""),"")</f>
        <v/>
      </c>
      <c r="G118" s="56" t="str">
        <f ca="1">IFERROR(IF(Loan_Not_Paid*Values_Entered,Interest,""),"")</f>
        <v/>
      </c>
      <c r="H118" s="56" t="str">
        <f ca="1">IFERROR(IF(Loan_Not_Paid*Values_Entered,Ending_Balance,""),"")</f>
        <v/>
      </c>
    </row>
    <row r="119" spans="2:8">
      <c r="B119" s="54" t="str">
        <f ca="1">IFERROR(IF(Loan_Not_Paid*Values_Entered,Payment_Number,""),"")</f>
        <v/>
      </c>
      <c r="C119" s="55" t="str">
        <f ca="1">IFERROR(IF(Loan_Not_Paid*Values_Entered,Payment_Date,""),"")</f>
        <v/>
      </c>
      <c r="D119" s="56" t="str">
        <f ca="1">IFERROR(IF(Loan_Not_Paid*Values_Entered,Beginning_Balance,""),"")</f>
        <v/>
      </c>
      <c r="E119" s="56" t="str">
        <f ca="1">IFERROR(IF(Loan_Not_Paid*Values_Entered,Monthly_Payment,""),"")</f>
        <v/>
      </c>
      <c r="F119" s="56" t="str">
        <f ca="1">IFERROR(IF(Loan_Not_Paid*Values_Entered,Principal,""),"")</f>
        <v/>
      </c>
      <c r="G119" s="56" t="str">
        <f ca="1">IFERROR(IF(Loan_Not_Paid*Values_Entered,Interest,""),"")</f>
        <v/>
      </c>
      <c r="H119" s="56" t="str">
        <f ca="1">IFERROR(IF(Loan_Not_Paid*Values_Entered,Ending_Balance,""),"")</f>
        <v/>
      </c>
    </row>
    <row r="120" spans="2:8">
      <c r="B120" s="54" t="str">
        <f ca="1">IFERROR(IF(Loan_Not_Paid*Values_Entered,Payment_Number,""),"")</f>
        <v/>
      </c>
      <c r="C120" s="55" t="str">
        <f ca="1">IFERROR(IF(Loan_Not_Paid*Values_Entered,Payment_Date,""),"")</f>
        <v/>
      </c>
      <c r="D120" s="56" t="str">
        <f ca="1">IFERROR(IF(Loan_Not_Paid*Values_Entered,Beginning_Balance,""),"")</f>
        <v/>
      </c>
      <c r="E120" s="56" t="str">
        <f ca="1">IFERROR(IF(Loan_Not_Paid*Values_Entered,Monthly_Payment,""),"")</f>
        <v/>
      </c>
      <c r="F120" s="56" t="str">
        <f ca="1">IFERROR(IF(Loan_Not_Paid*Values_Entered,Principal,""),"")</f>
        <v/>
      </c>
      <c r="G120" s="56" t="str">
        <f ca="1">IFERROR(IF(Loan_Not_Paid*Values_Entered,Interest,""),"")</f>
        <v/>
      </c>
      <c r="H120" s="56" t="str">
        <f ca="1">IFERROR(IF(Loan_Not_Paid*Values_Entered,Ending_Balance,""),"")</f>
        <v/>
      </c>
    </row>
    <row r="121" spans="2:8">
      <c r="B121" s="54" t="str">
        <f ca="1">IFERROR(IF(Loan_Not_Paid*Values_Entered,Payment_Number,""),"")</f>
        <v/>
      </c>
      <c r="C121" s="55" t="str">
        <f ca="1">IFERROR(IF(Loan_Not_Paid*Values_Entered,Payment_Date,""),"")</f>
        <v/>
      </c>
      <c r="D121" s="56" t="str">
        <f ca="1">IFERROR(IF(Loan_Not_Paid*Values_Entered,Beginning_Balance,""),"")</f>
        <v/>
      </c>
      <c r="E121" s="56" t="str">
        <f ca="1">IFERROR(IF(Loan_Not_Paid*Values_Entered,Monthly_Payment,""),"")</f>
        <v/>
      </c>
      <c r="F121" s="56" t="str">
        <f ca="1">IFERROR(IF(Loan_Not_Paid*Values_Entered,Principal,""),"")</f>
        <v/>
      </c>
      <c r="G121" s="56" t="str">
        <f ca="1">IFERROR(IF(Loan_Not_Paid*Values_Entered,Interest,""),"")</f>
        <v/>
      </c>
      <c r="H121" s="56" t="str">
        <f ca="1">IFERROR(IF(Loan_Not_Paid*Values_Entered,Ending_Balance,""),"")</f>
        <v/>
      </c>
    </row>
    <row r="122" spans="2:8">
      <c r="B122" s="54" t="str">
        <f ca="1">IFERROR(IF(Loan_Not_Paid*Values_Entered,Payment_Number,""),"")</f>
        <v/>
      </c>
      <c r="C122" s="55" t="str">
        <f ca="1">IFERROR(IF(Loan_Not_Paid*Values_Entered,Payment_Date,""),"")</f>
        <v/>
      </c>
      <c r="D122" s="56" t="str">
        <f ca="1">IFERROR(IF(Loan_Not_Paid*Values_Entered,Beginning_Balance,""),"")</f>
        <v/>
      </c>
      <c r="E122" s="56" t="str">
        <f ca="1">IFERROR(IF(Loan_Not_Paid*Values_Entered,Monthly_Payment,""),"")</f>
        <v/>
      </c>
      <c r="F122" s="56" t="str">
        <f ca="1">IFERROR(IF(Loan_Not_Paid*Values_Entered,Principal,""),"")</f>
        <v/>
      </c>
      <c r="G122" s="56" t="str">
        <f ca="1">IFERROR(IF(Loan_Not_Paid*Values_Entered,Interest,""),"")</f>
        <v/>
      </c>
      <c r="H122" s="56" t="str">
        <f ca="1">IFERROR(IF(Loan_Not_Paid*Values_Entered,Ending_Balance,""),"")</f>
        <v/>
      </c>
    </row>
    <row r="123" spans="2:8">
      <c r="B123" s="54" t="str">
        <f ca="1">IFERROR(IF(Loan_Not_Paid*Values_Entered,Payment_Number,""),"")</f>
        <v/>
      </c>
      <c r="C123" s="55" t="str">
        <f ca="1">IFERROR(IF(Loan_Not_Paid*Values_Entered,Payment_Date,""),"")</f>
        <v/>
      </c>
      <c r="D123" s="56" t="str">
        <f ca="1">IFERROR(IF(Loan_Not_Paid*Values_Entered,Beginning_Balance,""),"")</f>
        <v/>
      </c>
      <c r="E123" s="56" t="str">
        <f ca="1">IFERROR(IF(Loan_Not_Paid*Values_Entered,Monthly_Payment,""),"")</f>
        <v/>
      </c>
      <c r="F123" s="56" t="str">
        <f ca="1">IFERROR(IF(Loan_Not_Paid*Values_Entered,Principal,""),"")</f>
        <v/>
      </c>
      <c r="G123" s="56" t="str">
        <f ca="1">IFERROR(IF(Loan_Not_Paid*Values_Entered,Interest,""),"")</f>
        <v/>
      </c>
      <c r="H123" s="56" t="str">
        <f ca="1">IFERROR(IF(Loan_Not_Paid*Values_Entered,Ending_Balance,""),"")</f>
        <v/>
      </c>
    </row>
    <row r="124" spans="2:8">
      <c r="B124" s="54" t="str">
        <f ca="1">IFERROR(IF(Loan_Not_Paid*Values_Entered,Payment_Number,""),"")</f>
        <v/>
      </c>
      <c r="C124" s="55" t="str">
        <f ca="1">IFERROR(IF(Loan_Not_Paid*Values_Entered,Payment_Date,""),"")</f>
        <v/>
      </c>
      <c r="D124" s="56" t="str">
        <f ca="1">IFERROR(IF(Loan_Not_Paid*Values_Entered,Beginning_Balance,""),"")</f>
        <v/>
      </c>
      <c r="E124" s="56" t="str">
        <f ca="1">IFERROR(IF(Loan_Not_Paid*Values_Entered,Monthly_Payment,""),"")</f>
        <v/>
      </c>
      <c r="F124" s="56" t="str">
        <f ca="1">IFERROR(IF(Loan_Not_Paid*Values_Entered,Principal,""),"")</f>
        <v/>
      </c>
      <c r="G124" s="56" t="str">
        <f ca="1">IFERROR(IF(Loan_Not_Paid*Values_Entered,Interest,""),"")</f>
        <v/>
      </c>
      <c r="H124" s="56" t="str">
        <f ca="1">IFERROR(IF(Loan_Not_Paid*Values_Entered,Ending_Balance,""),"")</f>
        <v/>
      </c>
    </row>
    <row r="125" spans="2:8">
      <c r="B125" s="54" t="str">
        <f ca="1">IFERROR(IF(Loan_Not_Paid*Values_Entered,Payment_Number,""),"")</f>
        <v/>
      </c>
      <c r="C125" s="55" t="str">
        <f ca="1">IFERROR(IF(Loan_Not_Paid*Values_Entered,Payment_Date,""),"")</f>
        <v/>
      </c>
      <c r="D125" s="56" t="str">
        <f ca="1">IFERROR(IF(Loan_Not_Paid*Values_Entered,Beginning_Balance,""),"")</f>
        <v/>
      </c>
      <c r="E125" s="56" t="str">
        <f ca="1">IFERROR(IF(Loan_Not_Paid*Values_Entered,Monthly_Payment,""),"")</f>
        <v/>
      </c>
      <c r="F125" s="56" t="str">
        <f ca="1">IFERROR(IF(Loan_Not_Paid*Values_Entered,Principal,""),"")</f>
        <v/>
      </c>
      <c r="G125" s="56" t="str">
        <f ca="1">IFERROR(IF(Loan_Not_Paid*Values_Entered,Interest,""),"")</f>
        <v/>
      </c>
      <c r="H125" s="56" t="str">
        <f ca="1">IFERROR(IF(Loan_Not_Paid*Values_Entered,Ending_Balance,""),"")</f>
        <v/>
      </c>
    </row>
    <row r="126" spans="2:8">
      <c r="B126" s="54" t="str">
        <f ca="1">IFERROR(IF(Loan_Not_Paid*Values_Entered,Payment_Number,""),"")</f>
        <v/>
      </c>
      <c r="C126" s="55" t="str">
        <f ca="1">IFERROR(IF(Loan_Not_Paid*Values_Entered,Payment_Date,""),"")</f>
        <v/>
      </c>
      <c r="D126" s="56" t="str">
        <f ca="1">IFERROR(IF(Loan_Not_Paid*Values_Entered,Beginning_Balance,""),"")</f>
        <v/>
      </c>
      <c r="E126" s="56" t="str">
        <f ca="1">IFERROR(IF(Loan_Not_Paid*Values_Entered,Monthly_Payment,""),"")</f>
        <v/>
      </c>
      <c r="F126" s="56" t="str">
        <f ca="1">IFERROR(IF(Loan_Not_Paid*Values_Entered,Principal,""),"")</f>
        <v/>
      </c>
      <c r="G126" s="56" t="str">
        <f ca="1">IFERROR(IF(Loan_Not_Paid*Values_Entered,Interest,""),"")</f>
        <v/>
      </c>
      <c r="H126" s="56" t="str">
        <f ca="1">IFERROR(IF(Loan_Not_Paid*Values_Entered,Ending_Balance,""),"")</f>
        <v/>
      </c>
    </row>
    <row r="127" spans="2:8">
      <c r="B127" s="54" t="str">
        <f ca="1">IFERROR(IF(Loan_Not_Paid*Values_Entered,Payment_Number,""),"")</f>
        <v/>
      </c>
      <c r="C127" s="55" t="str">
        <f ca="1">IFERROR(IF(Loan_Not_Paid*Values_Entered,Payment_Date,""),"")</f>
        <v/>
      </c>
      <c r="D127" s="56" t="str">
        <f ca="1">IFERROR(IF(Loan_Not_Paid*Values_Entered,Beginning_Balance,""),"")</f>
        <v/>
      </c>
      <c r="E127" s="56" t="str">
        <f ca="1">IFERROR(IF(Loan_Not_Paid*Values_Entered,Monthly_Payment,""),"")</f>
        <v/>
      </c>
      <c r="F127" s="56" t="str">
        <f ca="1">IFERROR(IF(Loan_Not_Paid*Values_Entered,Principal,""),"")</f>
        <v/>
      </c>
      <c r="G127" s="56" t="str">
        <f ca="1">IFERROR(IF(Loan_Not_Paid*Values_Entered,Interest,""),"")</f>
        <v/>
      </c>
      <c r="H127" s="56" t="str">
        <f ca="1">IFERROR(IF(Loan_Not_Paid*Values_Entered,Ending_Balance,""),"")</f>
        <v/>
      </c>
    </row>
    <row r="128" spans="2:8">
      <c r="B128" s="54" t="str">
        <f ca="1">IFERROR(IF(Loan_Not_Paid*Values_Entered,Payment_Number,""),"")</f>
        <v/>
      </c>
      <c r="C128" s="55" t="str">
        <f ca="1">IFERROR(IF(Loan_Not_Paid*Values_Entered,Payment_Date,""),"")</f>
        <v/>
      </c>
      <c r="D128" s="56" t="str">
        <f ca="1">IFERROR(IF(Loan_Not_Paid*Values_Entered,Beginning_Balance,""),"")</f>
        <v/>
      </c>
      <c r="E128" s="56" t="str">
        <f ca="1">IFERROR(IF(Loan_Not_Paid*Values_Entered,Monthly_Payment,""),"")</f>
        <v/>
      </c>
      <c r="F128" s="56" t="str">
        <f ca="1">IFERROR(IF(Loan_Not_Paid*Values_Entered,Principal,""),"")</f>
        <v/>
      </c>
      <c r="G128" s="56" t="str">
        <f ca="1">IFERROR(IF(Loan_Not_Paid*Values_Entered,Interest,""),"")</f>
        <v/>
      </c>
      <c r="H128" s="56" t="str">
        <f ca="1">IFERROR(IF(Loan_Not_Paid*Values_Entered,Ending_Balance,""),"")</f>
        <v/>
      </c>
    </row>
    <row r="129" spans="2:8">
      <c r="B129" s="54" t="str">
        <f ca="1">IFERROR(IF(Loan_Not_Paid*Values_Entered,Payment_Number,""),"")</f>
        <v/>
      </c>
      <c r="C129" s="55" t="str">
        <f ca="1">IFERROR(IF(Loan_Not_Paid*Values_Entered,Payment_Date,""),"")</f>
        <v/>
      </c>
      <c r="D129" s="56" t="str">
        <f ca="1">IFERROR(IF(Loan_Not_Paid*Values_Entered,Beginning_Balance,""),"")</f>
        <v/>
      </c>
      <c r="E129" s="56" t="str">
        <f ca="1">IFERROR(IF(Loan_Not_Paid*Values_Entered,Monthly_Payment,""),"")</f>
        <v/>
      </c>
      <c r="F129" s="56" t="str">
        <f ca="1">IFERROR(IF(Loan_Not_Paid*Values_Entered,Principal,""),"")</f>
        <v/>
      </c>
      <c r="G129" s="56" t="str">
        <f ca="1">IFERROR(IF(Loan_Not_Paid*Values_Entered,Interest,""),"")</f>
        <v/>
      </c>
      <c r="H129" s="56" t="str">
        <f ca="1">IFERROR(IF(Loan_Not_Paid*Values_Entered,Ending_Balance,""),"")</f>
        <v/>
      </c>
    </row>
    <row r="130" spans="2:8">
      <c r="B130" s="54" t="str">
        <f ca="1">IFERROR(IF(Loan_Not_Paid*Values_Entered,Payment_Number,""),"")</f>
        <v/>
      </c>
      <c r="C130" s="55" t="str">
        <f ca="1">IFERROR(IF(Loan_Not_Paid*Values_Entered,Payment_Date,""),"")</f>
        <v/>
      </c>
      <c r="D130" s="56" t="str">
        <f ca="1">IFERROR(IF(Loan_Not_Paid*Values_Entered,Beginning_Balance,""),"")</f>
        <v/>
      </c>
      <c r="E130" s="56" t="str">
        <f ca="1">IFERROR(IF(Loan_Not_Paid*Values_Entered,Monthly_Payment,""),"")</f>
        <v/>
      </c>
      <c r="F130" s="56" t="str">
        <f ca="1">IFERROR(IF(Loan_Not_Paid*Values_Entered,Principal,""),"")</f>
        <v/>
      </c>
      <c r="G130" s="56" t="str">
        <f ca="1">IFERROR(IF(Loan_Not_Paid*Values_Entered,Interest,""),"")</f>
        <v/>
      </c>
      <c r="H130" s="56" t="str">
        <f ca="1">IFERROR(IF(Loan_Not_Paid*Values_Entered,Ending_Balance,""),"")</f>
        <v/>
      </c>
    </row>
    <row r="131" spans="2:8">
      <c r="B131" s="54" t="str">
        <f ca="1">IFERROR(IF(Loan_Not_Paid*Values_Entered,Payment_Number,""),"")</f>
        <v/>
      </c>
      <c r="C131" s="55" t="str">
        <f ca="1">IFERROR(IF(Loan_Not_Paid*Values_Entered,Payment_Date,""),"")</f>
        <v/>
      </c>
      <c r="D131" s="56" t="str">
        <f ca="1">IFERROR(IF(Loan_Not_Paid*Values_Entered,Beginning_Balance,""),"")</f>
        <v/>
      </c>
      <c r="E131" s="56" t="str">
        <f ca="1">IFERROR(IF(Loan_Not_Paid*Values_Entered,Monthly_Payment,""),"")</f>
        <v/>
      </c>
      <c r="F131" s="56" t="str">
        <f ca="1">IFERROR(IF(Loan_Not_Paid*Values_Entered,Principal,""),"")</f>
        <v/>
      </c>
      <c r="G131" s="56" t="str">
        <f ca="1">IFERROR(IF(Loan_Not_Paid*Values_Entered,Interest,""),"")</f>
        <v/>
      </c>
      <c r="H131" s="56" t="str">
        <f ca="1">IFERROR(IF(Loan_Not_Paid*Values_Entered,Ending_Balance,""),"")</f>
        <v/>
      </c>
    </row>
    <row r="132" spans="2:8">
      <c r="B132" s="54" t="str">
        <f ca="1">IFERROR(IF(Loan_Not_Paid*Values_Entered,Payment_Number,""),"")</f>
        <v/>
      </c>
      <c r="C132" s="55" t="str">
        <f ca="1">IFERROR(IF(Loan_Not_Paid*Values_Entered,Payment_Date,""),"")</f>
        <v/>
      </c>
      <c r="D132" s="56" t="str">
        <f ca="1">IFERROR(IF(Loan_Not_Paid*Values_Entered,Beginning_Balance,""),"")</f>
        <v/>
      </c>
      <c r="E132" s="56" t="str">
        <f ca="1">IFERROR(IF(Loan_Not_Paid*Values_Entered,Monthly_Payment,""),"")</f>
        <v/>
      </c>
      <c r="F132" s="56" t="str">
        <f ca="1">IFERROR(IF(Loan_Not_Paid*Values_Entered,Principal,""),"")</f>
        <v/>
      </c>
      <c r="G132" s="56" t="str">
        <f ca="1">IFERROR(IF(Loan_Not_Paid*Values_Entered,Interest,""),"")</f>
        <v/>
      </c>
      <c r="H132" s="56" t="str">
        <f ca="1">IFERROR(IF(Loan_Not_Paid*Values_Entered,Ending_Balance,""),"")</f>
        <v/>
      </c>
    </row>
    <row r="133" spans="2:8">
      <c r="B133" s="54" t="str">
        <f ca="1">IFERROR(IF(Loan_Not_Paid*Values_Entered,Payment_Number,""),"")</f>
        <v/>
      </c>
      <c r="C133" s="55" t="str">
        <f ca="1">IFERROR(IF(Loan_Not_Paid*Values_Entered,Payment_Date,""),"")</f>
        <v/>
      </c>
      <c r="D133" s="56" t="str">
        <f ca="1">IFERROR(IF(Loan_Not_Paid*Values_Entered,Beginning_Balance,""),"")</f>
        <v/>
      </c>
      <c r="E133" s="56" t="str">
        <f ca="1">IFERROR(IF(Loan_Not_Paid*Values_Entered,Monthly_Payment,""),"")</f>
        <v/>
      </c>
      <c r="F133" s="56" t="str">
        <f ca="1">IFERROR(IF(Loan_Not_Paid*Values_Entered,Principal,""),"")</f>
        <v/>
      </c>
      <c r="G133" s="56" t="str">
        <f ca="1">IFERROR(IF(Loan_Not_Paid*Values_Entered,Interest,""),"")</f>
        <v/>
      </c>
      <c r="H133" s="56" t="str">
        <f ca="1">IFERROR(IF(Loan_Not_Paid*Values_Entered,Ending_Balance,""),"")</f>
        <v/>
      </c>
    </row>
    <row r="134" spans="2:8">
      <c r="B134" s="54" t="str">
        <f ca="1">IFERROR(IF(Loan_Not_Paid*Values_Entered,Payment_Number,""),"")</f>
        <v/>
      </c>
      <c r="C134" s="55" t="str">
        <f ca="1">IFERROR(IF(Loan_Not_Paid*Values_Entered,Payment_Date,""),"")</f>
        <v/>
      </c>
      <c r="D134" s="56" t="str">
        <f ca="1">IFERROR(IF(Loan_Not_Paid*Values_Entered,Beginning_Balance,""),"")</f>
        <v/>
      </c>
      <c r="E134" s="56" t="str">
        <f ca="1">IFERROR(IF(Loan_Not_Paid*Values_Entered,Monthly_Payment,""),"")</f>
        <v/>
      </c>
      <c r="F134" s="56" t="str">
        <f ca="1">IFERROR(IF(Loan_Not_Paid*Values_Entered,Principal,""),"")</f>
        <v/>
      </c>
      <c r="G134" s="56" t="str">
        <f ca="1">IFERROR(IF(Loan_Not_Paid*Values_Entered,Interest,""),"")</f>
        <v/>
      </c>
      <c r="H134" s="56" t="str">
        <f ca="1">IFERROR(IF(Loan_Not_Paid*Values_Entered,Ending_Balance,""),"")</f>
        <v/>
      </c>
    </row>
    <row r="135" spans="2:8">
      <c r="B135" s="54" t="str">
        <f ca="1">IFERROR(IF(Loan_Not_Paid*Values_Entered,Payment_Number,""),"")</f>
        <v/>
      </c>
      <c r="C135" s="55" t="str">
        <f ca="1">IFERROR(IF(Loan_Not_Paid*Values_Entered,Payment_Date,""),"")</f>
        <v/>
      </c>
      <c r="D135" s="56" t="str">
        <f ca="1">IFERROR(IF(Loan_Not_Paid*Values_Entered,Beginning_Balance,""),"")</f>
        <v/>
      </c>
      <c r="E135" s="56" t="str">
        <f ca="1">IFERROR(IF(Loan_Not_Paid*Values_Entered,Monthly_Payment,""),"")</f>
        <v/>
      </c>
      <c r="F135" s="56" t="str">
        <f ca="1">IFERROR(IF(Loan_Not_Paid*Values_Entered,Principal,""),"")</f>
        <v/>
      </c>
      <c r="G135" s="56" t="str">
        <f ca="1">IFERROR(IF(Loan_Not_Paid*Values_Entered,Interest,""),"")</f>
        <v/>
      </c>
      <c r="H135" s="56" t="str">
        <f ca="1">IFERROR(IF(Loan_Not_Paid*Values_Entered,Ending_Balance,""),"")</f>
        <v/>
      </c>
    </row>
    <row r="136" spans="2:8">
      <c r="B136" s="54" t="str">
        <f ca="1">IFERROR(IF(Loan_Not_Paid*Values_Entered,Payment_Number,""),"")</f>
        <v/>
      </c>
      <c r="C136" s="55" t="str">
        <f ca="1">IFERROR(IF(Loan_Not_Paid*Values_Entered,Payment_Date,""),"")</f>
        <v/>
      </c>
      <c r="D136" s="56" t="str">
        <f ca="1">IFERROR(IF(Loan_Not_Paid*Values_Entered,Beginning_Balance,""),"")</f>
        <v/>
      </c>
      <c r="E136" s="56" t="str">
        <f ca="1">IFERROR(IF(Loan_Not_Paid*Values_Entered,Monthly_Payment,""),"")</f>
        <v/>
      </c>
      <c r="F136" s="56" t="str">
        <f ca="1">IFERROR(IF(Loan_Not_Paid*Values_Entered,Principal,""),"")</f>
        <v/>
      </c>
      <c r="G136" s="56" t="str">
        <f ca="1">IFERROR(IF(Loan_Not_Paid*Values_Entered,Interest,""),"")</f>
        <v/>
      </c>
      <c r="H136" s="56" t="str">
        <f ca="1">IFERROR(IF(Loan_Not_Paid*Values_Entered,Ending_Balance,""),"")</f>
        <v/>
      </c>
    </row>
    <row r="137" spans="2:8">
      <c r="B137" s="54" t="str">
        <f ca="1">IFERROR(IF(Loan_Not_Paid*Values_Entered,Payment_Number,""),"")</f>
        <v/>
      </c>
      <c r="C137" s="55" t="str">
        <f ca="1">IFERROR(IF(Loan_Not_Paid*Values_Entered,Payment_Date,""),"")</f>
        <v/>
      </c>
      <c r="D137" s="56" t="str">
        <f ca="1">IFERROR(IF(Loan_Not_Paid*Values_Entered,Beginning_Balance,""),"")</f>
        <v/>
      </c>
      <c r="E137" s="56" t="str">
        <f ca="1">IFERROR(IF(Loan_Not_Paid*Values_Entered,Monthly_Payment,""),"")</f>
        <v/>
      </c>
      <c r="F137" s="56" t="str">
        <f ca="1">IFERROR(IF(Loan_Not_Paid*Values_Entered,Principal,""),"")</f>
        <v/>
      </c>
      <c r="G137" s="56" t="str">
        <f ca="1">IFERROR(IF(Loan_Not_Paid*Values_Entered,Interest,""),"")</f>
        <v/>
      </c>
      <c r="H137" s="56" t="str">
        <f ca="1">IFERROR(IF(Loan_Not_Paid*Values_Entered,Ending_Balance,""),"")</f>
        <v/>
      </c>
    </row>
    <row r="138" spans="2:8">
      <c r="B138" s="54" t="str">
        <f ca="1">IFERROR(IF(Loan_Not_Paid*Values_Entered,Payment_Number,""),"")</f>
        <v/>
      </c>
      <c r="C138" s="55" t="str">
        <f ca="1">IFERROR(IF(Loan_Not_Paid*Values_Entered,Payment_Date,""),"")</f>
        <v/>
      </c>
      <c r="D138" s="56" t="str">
        <f ca="1">IFERROR(IF(Loan_Not_Paid*Values_Entered,Beginning_Balance,""),"")</f>
        <v/>
      </c>
      <c r="E138" s="56" t="str">
        <f ca="1">IFERROR(IF(Loan_Not_Paid*Values_Entered,Monthly_Payment,""),"")</f>
        <v/>
      </c>
      <c r="F138" s="56" t="str">
        <f ca="1">IFERROR(IF(Loan_Not_Paid*Values_Entered,Principal,""),"")</f>
        <v/>
      </c>
      <c r="G138" s="56" t="str">
        <f ca="1">IFERROR(IF(Loan_Not_Paid*Values_Entered,Interest,""),"")</f>
        <v/>
      </c>
      <c r="H138" s="56" t="str">
        <f ca="1">IFERROR(IF(Loan_Not_Paid*Values_Entered,Ending_Balance,""),"")</f>
        <v/>
      </c>
    </row>
    <row r="139" spans="2:8">
      <c r="B139" s="54" t="str">
        <f ca="1">IFERROR(IF(Loan_Not_Paid*Values_Entered,Payment_Number,""),"")</f>
        <v/>
      </c>
      <c r="C139" s="55" t="str">
        <f ca="1">IFERROR(IF(Loan_Not_Paid*Values_Entered,Payment_Date,""),"")</f>
        <v/>
      </c>
      <c r="D139" s="56" t="str">
        <f ca="1">IFERROR(IF(Loan_Not_Paid*Values_Entered,Beginning_Balance,""),"")</f>
        <v/>
      </c>
      <c r="E139" s="56" t="str">
        <f ca="1">IFERROR(IF(Loan_Not_Paid*Values_Entered,Monthly_Payment,""),"")</f>
        <v/>
      </c>
      <c r="F139" s="56" t="str">
        <f ca="1">IFERROR(IF(Loan_Not_Paid*Values_Entered,Principal,""),"")</f>
        <v/>
      </c>
      <c r="G139" s="56" t="str">
        <f ca="1">IFERROR(IF(Loan_Not_Paid*Values_Entered,Interest,""),"")</f>
        <v/>
      </c>
      <c r="H139" s="56" t="str">
        <f ca="1">IFERROR(IF(Loan_Not_Paid*Values_Entered,Ending_Balance,""),"")</f>
        <v/>
      </c>
    </row>
    <row r="140" spans="2:8">
      <c r="B140" s="54" t="str">
        <f ca="1">IFERROR(IF(Loan_Not_Paid*Values_Entered,Payment_Number,""),"")</f>
        <v/>
      </c>
      <c r="C140" s="55" t="str">
        <f ca="1">IFERROR(IF(Loan_Not_Paid*Values_Entered,Payment_Date,""),"")</f>
        <v/>
      </c>
      <c r="D140" s="56" t="str">
        <f ca="1">IFERROR(IF(Loan_Not_Paid*Values_Entered,Beginning_Balance,""),"")</f>
        <v/>
      </c>
      <c r="E140" s="56" t="str">
        <f ca="1">IFERROR(IF(Loan_Not_Paid*Values_Entered,Monthly_Payment,""),"")</f>
        <v/>
      </c>
      <c r="F140" s="56" t="str">
        <f ca="1">IFERROR(IF(Loan_Not_Paid*Values_Entered,Principal,""),"")</f>
        <v/>
      </c>
      <c r="G140" s="56" t="str">
        <f ca="1">IFERROR(IF(Loan_Not_Paid*Values_Entered,Interest,""),"")</f>
        <v/>
      </c>
      <c r="H140" s="56" t="str">
        <f ca="1">IFERROR(IF(Loan_Not_Paid*Values_Entered,Ending_Balance,""),"")</f>
        <v/>
      </c>
    </row>
    <row r="141" spans="2:8">
      <c r="B141" s="54" t="str">
        <f ca="1">IFERROR(IF(Loan_Not_Paid*Values_Entered,Payment_Number,""),"")</f>
        <v/>
      </c>
      <c r="C141" s="55" t="str">
        <f ca="1">IFERROR(IF(Loan_Not_Paid*Values_Entered,Payment_Date,""),"")</f>
        <v/>
      </c>
      <c r="D141" s="56" t="str">
        <f ca="1">IFERROR(IF(Loan_Not_Paid*Values_Entered,Beginning_Balance,""),"")</f>
        <v/>
      </c>
      <c r="E141" s="56" t="str">
        <f ca="1">IFERROR(IF(Loan_Not_Paid*Values_Entered,Monthly_Payment,""),"")</f>
        <v/>
      </c>
      <c r="F141" s="56" t="str">
        <f ca="1">IFERROR(IF(Loan_Not_Paid*Values_Entered,Principal,""),"")</f>
        <v/>
      </c>
      <c r="G141" s="56" t="str">
        <f ca="1">IFERROR(IF(Loan_Not_Paid*Values_Entered,Interest,""),"")</f>
        <v/>
      </c>
      <c r="H141" s="56" t="str">
        <f ca="1">IFERROR(IF(Loan_Not_Paid*Values_Entered,Ending_Balance,""),"")</f>
        <v/>
      </c>
    </row>
    <row r="142" spans="2:8">
      <c r="B142" s="54" t="str">
        <f ca="1">IFERROR(IF(Loan_Not_Paid*Values_Entered,Payment_Number,""),"")</f>
        <v/>
      </c>
      <c r="C142" s="55" t="str">
        <f ca="1">IFERROR(IF(Loan_Not_Paid*Values_Entered,Payment_Date,""),"")</f>
        <v/>
      </c>
      <c r="D142" s="56" t="str">
        <f ca="1">IFERROR(IF(Loan_Not_Paid*Values_Entered,Beginning_Balance,""),"")</f>
        <v/>
      </c>
      <c r="E142" s="56" t="str">
        <f ca="1">IFERROR(IF(Loan_Not_Paid*Values_Entered,Monthly_Payment,""),"")</f>
        <v/>
      </c>
      <c r="F142" s="56" t="str">
        <f ca="1">IFERROR(IF(Loan_Not_Paid*Values_Entered,Principal,""),"")</f>
        <v/>
      </c>
      <c r="G142" s="56" t="str">
        <f ca="1">IFERROR(IF(Loan_Not_Paid*Values_Entered,Interest,""),"")</f>
        <v/>
      </c>
      <c r="H142" s="56" t="str">
        <f ca="1">IFERROR(IF(Loan_Not_Paid*Values_Entered,Ending_Balance,""),"")</f>
        <v/>
      </c>
    </row>
    <row r="143" spans="2:8">
      <c r="B143" s="54" t="str">
        <f ca="1">IFERROR(IF(Loan_Not_Paid*Values_Entered,Payment_Number,""),"")</f>
        <v/>
      </c>
      <c r="C143" s="55" t="str">
        <f ca="1">IFERROR(IF(Loan_Not_Paid*Values_Entered,Payment_Date,""),"")</f>
        <v/>
      </c>
      <c r="D143" s="56" t="str">
        <f ca="1">IFERROR(IF(Loan_Not_Paid*Values_Entered,Beginning_Balance,""),"")</f>
        <v/>
      </c>
      <c r="E143" s="56" t="str">
        <f ca="1">IFERROR(IF(Loan_Not_Paid*Values_Entered,Monthly_Payment,""),"")</f>
        <v/>
      </c>
      <c r="F143" s="56" t="str">
        <f ca="1">IFERROR(IF(Loan_Not_Paid*Values_Entered,Principal,""),"")</f>
        <v/>
      </c>
      <c r="G143" s="56" t="str">
        <f ca="1">IFERROR(IF(Loan_Not_Paid*Values_Entered,Interest,""),"")</f>
        <v/>
      </c>
      <c r="H143" s="56" t="str">
        <f ca="1">IFERROR(IF(Loan_Not_Paid*Values_Entered,Ending_Balance,""),"")</f>
        <v/>
      </c>
    </row>
    <row r="144" spans="2:8">
      <c r="B144" s="54" t="str">
        <f ca="1">IFERROR(IF(Loan_Not_Paid*Values_Entered,Payment_Number,""),"")</f>
        <v/>
      </c>
      <c r="C144" s="55" t="str">
        <f ca="1">IFERROR(IF(Loan_Not_Paid*Values_Entered,Payment_Date,""),"")</f>
        <v/>
      </c>
      <c r="D144" s="56" t="str">
        <f ca="1">IFERROR(IF(Loan_Not_Paid*Values_Entered,Beginning_Balance,""),"")</f>
        <v/>
      </c>
      <c r="E144" s="56" t="str">
        <f ca="1">IFERROR(IF(Loan_Not_Paid*Values_Entered,Monthly_Payment,""),"")</f>
        <v/>
      </c>
      <c r="F144" s="56" t="str">
        <f ca="1">IFERROR(IF(Loan_Not_Paid*Values_Entered,Principal,""),"")</f>
        <v/>
      </c>
      <c r="G144" s="56" t="str">
        <f ca="1">IFERROR(IF(Loan_Not_Paid*Values_Entered,Interest,""),"")</f>
        <v/>
      </c>
      <c r="H144" s="56" t="str">
        <f ca="1">IFERROR(IF(Loan_Not_Paid*Values_Entered,Ending_Balance,""),"")</f>
        <v/>
      </c>
    </row>
    <row r="145" spans="2:8">
      <c r="B145" s="54" t="str">
        <f ca="1">IFERROR(IF(Loan_Not_Paid*Values_Entered,Payment_Number,""),"")</f>
        <v/>
      </c>
      <c r="C145" s="55" t="str">
        <f ca="1">IFERROR(IF(Loan_Not_Paid*Values_Entered,Payment_Date,""),"")</f>
        <v/>
      </c>
      <c r="D145" s="56" t="str">
        <f ca="1">IFERROR(IF(Loan_Not_Paid*Values_Entered,Beginning_Balance,""),"")</f>
        <v/>
      </c>
      <c r="E145" s="56" t="str">
        <f ca="1">IFERROR(IF(Loan_Not_Paid*Values_Entered,Monthly_Payment,""),"")</f>
        <v/>
      </c>
      <c r="F145" s="56" t="str">
        <f ca="1">IFERROR(IF(Loan_Not_Paid*Values_Entered,Principal,""),"")</f>
        <v/>
      </c>
      <c r="G145" s="56" t="str">
        <f ca="1">IFERROR(IF(Loan_Not_Paid*Values_Entered,Interest,""),"")</f>
        <v/>
      </c>
      <c r="H145" s="56" t="str">
        <f ca="1">IFERROR(IF(Loan_Not_Paid*Values_Entered,Ending_Balance,""),"")</f>
        <v/>
      </c>
    </row>
    <row r="146" spans="2:8">
      <c r="B146" s="54" t="str">
        <f ca="1">IFERROR(IF(Loan_Not_Paid*Values_Entered,Payment_Number,""),"")</f>
        <v/>
      </c>
      <c r="C146" s="55" t="str">
        <f ca="1">IFERROR(IF(Loan_Not_Paid*Values_Entered,Payment_Date,""),"")</f>
        <v/>
      </c>
      <c r="D146" s="56" t="str">
        <f ca="1">IFERROR(IF(Loan_Not_Paid*Values_Entered,Beginning_Balance,""),"")</f>
        <v/>
      </c>
      <c r="E146" s="56" t="str">
        <f ca="1">IFERROR(IF(Loan_Not_Paid*Values_Entered,Monthly_Payment,""),"")</f>
        <v/>
      </c>
      <c r="F146" s="56" t="str">
        <f ca="1">IFERROR(IF(Loan_Not_Paid*Values_Entered,Principal,""),"")</f>
        <v/>
      </c>
      <c r="G146" s="56" t="str">
        <f ca="1">IFERROR(IF(Loan_Not_Paid*Values_Entered,Interest,""),"")</f>
        <v/>
      </c>
      <c r="H146" s="56" t="str">
        <f ca="1">IFERROR(IF(Loan_Not_Paid*Values_Entered,Ending_Balance,""),"")</f>
        <v/>
      </c>
    </row>
    <row r="147" spans="2:8">
      <c r="B147" s="54" t="str">
        <f ca="1">IFERROR(IF(Loan_Not_Paid*Values_Entered,Payment_Number,""),"")</f>
        <v/>
      </c>
      <c r="C147" s="55" t="str">
        <f ca="1">IFERROR(IF(Loan_Not_Paid*Values_Entered,Payment_Date,""),"")</f>
        <v/>
      </c>
      <c r="D147" s="56" t="str">
        <f ca="1">IFERROR(IF(Loan_Not_Paid*Values_Entered,Beginning_Balance,""),"")</f>
        <v/>
      </c>
      <c r="E147" s="56" t="str">
        <f ca="1">IFERROR(IF(Loan_Not_Paid*Values_Entered,Monthly_Payment,""),"")</f>
        <v/>
      </c>
      <c r="F147" s="56" t="str">
        <f ca="1">IFERROR(IF(Loan_Not_Paid*Values_Entered,Principal,""),"")</f>
        <v/>
      </c>
      <c r="G147" s="56" t="str">
        <f ca="1">IFERROR(IF(Loan_Not_Paid*Values_Entered,Interest,""),"")</f>
        <v/>
      </c>
      <c r="H147" s="56" t="str">
        <f ca="1">IFERROR(IF(Loan_Not_Paid*Values_Entered,Ending_Balance,""),"")</f>
        <v/>
      </c>
    </row>
    <row r="148" spans="2:8">
      <c r="B148" s="54" t="str">
        <f ca="1">IFERROR(IF(Loan_Not_Paid*Values_Entered,Payment_Number,""),"")</f>
        <v/>
      </c>
      <c r="C148" s="55" t="str">
        <f ca="1">IFERROR(IF(Loan_Not_Paid*Values_Entered,Payment_Date,""),"")</f>
        <v/>
      </c>
      <c r="D148" s="56" t="str">
        <f ca="1">IFERROR(IF(Loan_Not_Paid*Values_Entered,Beginning_Balance,""),"")</f>
        <v/>
      </c>
      <c r="E148" s="56" t="str">
        <f ca="1">IFERROR(IF(Loan_Not_Paid*Values_Entered,Monthly_Payment,""),"")</f>
        <v/>
      </c>
      <c r="F148" s="56" t="str">
        <f ca="1">IFERROR(IF(Loan_Not_Paid*Values_Entered,Principal,""),"")</f>
        <v/>
      </c>
      <c r="G148" s="56" t="str">
        <f ca="1">IFERROR(IF(Loan_Not_Paid*Values_Entered,Interest,""),"")</f>
        <v/>
      </c>
      <c r="H148" s="56" t="str">
        <f ca="1">IFERROR(IF(Loan_Not_Paid*Values_Entered,Ending_Balance,""),"")</f>
        <v/>
      </c>
    </row>
    <row r="149" spans="2:8">
      <c r="B149" s="54" t="str">
        <f ca="1">IFERROR(IF(Loan_Not_Paid*Values_Entered,Payment_Number,""),"")</f>
        <v/>
      </c>
      <c r="C149" s="55" t="str">
        <f ca="1">IFERROR(IF(Loan_Not_Paid*Values_Entered,Payment_Date,""),"")</f>
        <v/>
      </c>
      <c r="D149" s="56" t="str">
        <f ca="1">IFERROR(IF(Loan_Not_Paid*Values_Entered,Beginning_Balance,""),"")</f>
        <v/>
      </c>
      <c r="E149" s="56" t="str">
        <f ca="1">IFERROR(IF(Loan_Not_Paid*Values_Entered,Monthly_Payment,""),"")</f>
        <v/>
      </c>
      <c r="F149" s="56" t="str">
        <f ca="1">IFERROR(IF(Loan_Not_Paid*Values_Entered,Principal,""),"")</f>
        <v/>
      </c>
      <c r="G149" s="56" t="str">
        <f ca="1">IFERROR(IF(Loan_Not_Paid*Values_Entered,Interest,""),"")</f>
        <v/>
      </c>
      <c r="H149" s="56" t="str">
        <f ca="1">IFERROR(IF(Loan_Not_Paid*Values_Entered,Ending_Balance,""),"")</f>
        <v/>
      </c>
    </row>
    <row r="150" spans="2:8">
      <c r="B150" s="54" t="str">
        <f ca="1">IFERROR(IF(Loan_Not_Paid*Values_Entered,Payment_Number,""),"")</f>
        <v/>
      </c>
      <c r="C150" s="55" t="str">
        <f ca="1">IFERROR(IF(Loan_Not_Paid*Values_Entered,Payment_Date,""),"")</f>
        <v/>
      </c>
      <c r="D150" s="56" t="str">
        <f ca="1">IFERROR(IF(Loan_Not_Paid*Values_Entered,Beginning_Balance,""),"")</f>
        <v/>
      </c>
      <c r="E150" s="56" t="str">
        <f ca="1">IFERROR(IF(Loan_Not_Paid*Values_Entered,Monthly_Payment,""),"")</f>
        <v/>
      </c>
      <c r="F150" s="56" t="str">
        <f ca="1">IFERROR(IF(Loan_Not_Paid*Values_Entered,Principal,""),"")</f>
        <v/>
      </c>
      <c r="G150" s="56" t="str">
        <f ca="1">IFERROR(IF(Loan_Not_Paid*Values_Entered,Interest,""),"")</f>
        <v/>
      </c>
      <c r="H150" s="56" t="str">
        <f ca="1">IFERROR(IF(Loan_Not_Paid*Values_Entered,Ending_Balance,""),"")</f>
        <v/>
      </c>
    </row>
    <row r="151" spans="2:8">
      <c r="B151" s="54" t="str">
        <f ca="1">IFERROR(IF(Loan_Not_Paid*Values_Entered,Payment_Number,""),"")</f>
        <v/>
      </c>
      <c r="C151" s="55" t="str">
        <f ca="1">IFERROR(IF(Loan_Not_Paid*Values_Entered,Payment_Date,""),"")</f>
        <v/>
      </c>
      <c r="D151" s="56" t="str">
        <f ca="1">IFERROR(IF(Loan_Not_Paid*Values_Entered,Beginning_Balance,""),"")</f>
        <v/>
      </c>
      <c r="E151" s="56" t="str">
        <f ca="1">IFERROR(IF(Loan_Not_Paid*Values_Entered,Monthly_Payment,""),"")</f>
        <v/>
      </c>
      <c r="F151" s="56" t="str">
        <f ca="1">IFERROR(IF(Loan_Not_Paid*Values_Entered,Principal,""),"")</f>
        <v/>
      </c>
      <c r="G151" s="56" t="str">
        <f ca="1">IFERROR(IF(Loan_Not_Paid*Values_Entered,Interest,""),"")</f>
        <v/>
      </c>
      <c r="H151" s="56" t="str">
        <f ca="1">IFERROR(IF(Loan_Not_Paid*Values_Entered,Ending_Balance,""),"")</f>
        <v/>
      </c>
    </row>
    <row r="152" spans="2:8">
      <c r="B152" s="54" t="str">
        <f ca="1">IFERROR(IF(Loan_Not_Paid*Values_Entered,Payment_Number,""),"")</f>
        <v/>
      </c>
      <c r="C152" s="55" t="str">
        <f ca="1">IFERROR(IF(Loan_Not_Paid*Values_Entered,Payment_Date,""),"")</f>
        <v/>
      </c>
      <c r="D152" s="56" t="str">
        <f ca="1">IFERROR(IF(Loan_Not_Paid*Values_Entered,Beginning_Balance,""),"")</f>
        <v/>
      </c>
      <c r="E152" s="56" t="str">
        <f ca="1">IFERROR(IF(Loan_Not_Paid*Values_Entered,Monthly_Payment,""),"")</f>
        <v/>
      </c>
      <c r="F152" s="56" t="str">
        <f ca="1">IFERROR(IF(Loan_Not_Paid*Values_Entered,Principal,""),"")</f>
        <v/>
      </c>
      <c r="G152" s="56" t="str">
        <f ca="1">IFERROR(IF(Loan_Not_Paid*Values_Entered,Interest,""),"")</f>
        <v/>
      </c>
      <c r="H152" s="56" t="str">
        <f ca="1">IFERROR(IF(Loan_Not_Paid*Values_Entered,Ending_Balance,""),"")</f>
        <v/>
      </c>
    </row>
    <row r="153" spans="2:8">
      <c r="B153" s="54" t="str">
        <f ca="1">IFERROR(IF(Loan_Not_Paid*Values_Entered,Payment_Number,""),"")</f>
        <v/>
      </c>
      <c r="C153" s="55" t="str">
        <f ca="1">IFERROR(IF(Loan_Not_Paid*Values_Entered,Payment_Date,""),"")</f>
        <v/>
      </c>
      <c r="D153" s="56" t="str">
        <f ca="1">IFERROR(IF(Loan_Not_Paid*Values_Entered,Beginning_Balance,""),"")</f>
        <v/>
      </c>
      <c r="E153" s="56" t="str">
        <f ca="1">IFERROR(IF(Loan_Not_Paid*Values_Entered,Monthly_Payment,""),"")</f>
        <v/>
      </c>
      <c r="F153" s="56" t="str">
        <f ca="1">IFERROR(IF(Loan_Not_Paid*Values_Entered,Principal,""),"")</f>
        <v/>
      </c>
      <c r="G153" s="56" t="str">
        <f ca="1">IFERROR(IF(Loan_Not_Paid*Values_Entered,Interest,""),"")</f>
        <v/>
      </c>
      <c r="H153" s="56" t="str">
        <f ca="1">IFERROR(IF(Loan_Not_Paid*Values_Entered,Ending_Balance,""),"")</f>
        <v/>
      </c>
    </row>
    <row r="154" spans="2:8">
      <c r="B154" s="54" t="str">
        <f ca="1">IFERROR(IF(Loan_Not_Paid*Values_Entered,Payment_Number,""),"")</f>
        <v/>
      </c>
      <c r="C154" s="55" t="str">
        <f ca="1">IFERROR(IF(Loan_Not_Paid*Values_Entered,Payment_Date,""),"")</f>
        <v/>
      </c>
      <c r="D154" s="56" t="str">
        <f ca="1">IFERROR(IF(Loan_Not_Paid*Values_Entered,Beginning_Balance,""),"")</f>
        <v/>
      </c>
      <c r="E154" s="56" t="str">
        <f ca="1">IFERROR(IF(Loan_Not_Paid*Values_Entered,Monthly_Payment,""),"")</f>
        <v/>
      </c>
      <c r="F154" s="56" t="str">
        <f ca="1">IFERROR(IF(Loan_Not_Paid*Values_Entered,Principal,""),"")</f>
        <v/>
      </c>
      <c r="G154" s="56" t="str">
        <f ca="1">IFERROR(IF(Loan_Not_Paid*Values_Entered,Interest,""),"")</f>
        <v/>
      </c>
      <c r="H154" s="56" t="str">
        <f ca="1">IFERROR(IF(Loan_Not_Paid*Values_Entered,Ending_Balance,""),"")</f>
        <v/>
      </c>
    </row>
    <row r="155" spans="2:8">
      <c r="B155" s="54" t="str">
        <f ca="1">IFERROR(IF(Loan_Not_Paid*Values_Entered,Payment_Number,""),"")</f>
        <v/>
      </c>
      <c r="C155" s="55" t="str">
        <f ca="1">IFERROR(IF(Loan_Not_Paid*Values_Entered,Payment_Date,""),"")</f>
        <v/>
      </c>
      <c r="D155" s="56" t="str">
        <f ca="1">IFERROR(IF(Loan_Not_Paid*Values_Entered,Beginning_Balance,""),"")</f>
        <v/>
      </c>
      <c r="E155" s="56" t="str">
        <f ca="1">IFERROR(IF(Loan_Not_Paid*Values_Entered,Monthly_Payment,""),"")</f>
        <v/>
      </c>
      <c r="F155" s="56" t="str">
        <f ca="1">IFERROR(IF(Loan_Not_Paid*Values_Entered,Principal,""),"")</f>
        <v/>
      </c>
      <c r="G155" s="56" t="str">
        <f ca="1">IFERROR(IF(Loan_Not_Paid*Values_Entered,Interest,""),"")</f>
        <v/>
      </c>
      <c r="H155" s="56" t="str">
        <f ca="1">IFERROR(IF(Loan_Not_Paid*Values_Entered,Ending_Balance,""),"")</f>
        <v/>
      </c>
    </row>
    <row r="156" spans="2:8">
      <c r="B156" s="54" t="str">
        <f ca="1">IFERROR(IF(Loan_Not_Paid*Values_Entered,Payment_Number,""),"")</f>
        <v/>
      </c>
      <c r="C156" s="55" t="str">
        <f ca="1">IFERROR(IF(Loan_Not_Paid*Values_Entered,Payment_Date,""),"")</f>
        <v/>
      </c>
      <c r="D156" s="56" t="str">
        <f ca="1">IFERROR(IF(Loan_Not_Paid*Values_Entered,Beginning_Balance,""),"")</f>
        <v/>
      </c>
      <c r="E156" s="56" t="str">
        <f ca="1">IFERROR(IF(Loan_Not_Paid*Values_Entered,Monthly_Payment,""),"")</f>
        <v/>
      </c>
      <c r="F156" s="56" t="str">
        <f ca="1">IFERROR(IF(Loan_Not_Paid*Values_Entered,Principal,""),"")</f>
        <v/>
      </c>
      <c r="G156" s="56" t="str">
        <f ca="1">IFERROR(IF(Loan_Not_Paid*Values_Entered,Interest,""),"")</f>
        <v/>
      </c>
      <c r="H156" s="56" t="str">
        <f ca="1">IFERROR(IF(Loan_Not_Paid*Values_Entered,Ending_Balance,""),"")</f>
        <v/>
      </c>
    </row>
    <row r="157" spans="2:8">
      <c r="B157" s="54" t="str">
        <f ca="1">IFERROR(IF(Loan_Not_Paid*Values_Entered,Payment_Number,""),"")</f>
        <v/>
      </c>
      <c r="C157" s="55" t="str">
        <f ca="1">IFERROR(IF(Loan_Not_Paid*Values_Entered,Payment_Date,""),"")</f>
        <v/>
      </c>
      <c r="D157" s="56" t="str">
        <f ca="1">IFERROR(IF(Loan_Not_Paid*Values_Entered,Beginning_Balance,""),"")</f>
        <v/>
      </c>
      <c r="E157" s="56" t="str">
        <f ca="1">IFERROR(IF(Loan_Not_Paid*Values_Entered,Monthly_Payment,""),"")</f>
        <v/>
      </c>
      <c r="F157" s="56" t="str">
        <f ca="1">IFERROR(IF(Loan_Not_Paid*Values_Entered,Principal,""),"")</f>
        <v/>
      </c>
      <c r="G157" s="56" t="str">
        <f ca="1">IFERROR(IF(Loan_Not_Paid*Values_Entered,Interest,""),"")</f>
        <v/>
      </c>
      <c r="H157" s="56" t="str">
        <f ca="1">IFERROR(IF(Loan_Not_Paid*Values_Entered,Ending_Balance,""),"")</f>
        <v/>
      </c>
    </row>
    <row r="158" spans="2:8">
      <c r="B158" s="54" t="str">
        <f ca="1">IFERROR(IF(Loan_Not_Paid*Values_Entered,Payment_Number,""),"")</f>
        <v/>
      </c>
      <c r="C158" s="55" t="str">
        <f ca="1">IFERROR(IF(Loan_Not_Paid*Values_Entered,Payment_Date,""),"")</f>
        <v/>
      </c>
      <c r="D158" s="56" t="str">
        <f ca="1">IFERROR(IF(Loan_Not_Paid*Values_Entered,Beginning_Balance,""),"")</f>
        <v/>
      </c>
      <c r="E158" s="56" t="str">
        <f ca="1">IFERROR(IF(Loan_Not_Paid*Values_Entered,Monthly_Payment,""),"")</f>
        <v/>
      </c>
      <c r="F158" s="56" t="str">
        <f ca="1">IFERROR(IF(Loan_Not_Paid*Values_Entered,Principal,""),"")</f>
        <v/>
      </c>
      <c r="G158" s="56" t="str">
        <f ca="1">IFERROR(IF(Loan_Not_Paid*Values_Entered,Interest,""),"")</f>
        <v/>
      </c>
      <c r="H158" s="56" t="str">
        <f ca="1">IFERROR(IF(Loan_Not_Paid*Values_Entered,Ending_Balance,""),"")</f>
        <v/>
      </c>
    </row>
    <row r="159" spans="2:8">
      <c r="B159" s="54" t="str">
        <f ca="1">IFERROR(IF(Loan_Not_Paid*Values_Entered,Payment_Number,""),"")</f>
        <v/>
      </c>
      <c r="C159" s="55" t="str">
        <f ca="1">IFERROR(IF(Loan_Not_Paid*Values_Entered,Payment_Date,""),"")</f>
        <v/>
      </c>
      <c r="D159" s="56" t="str">
        <f ca="1">IFERROR(IF(Loan_Not_Paid*Values_Entered,Beginning_Balance,""),"")</f>
        <v/>
      </c>
      <c r="E159" s="56" t="str">
        <f ca="1">IFERROR(IF(Loan_Not_Paid*Values_Entered,Monthly_Payment,""),"")</f>
        <v/>
      </c>
      <c r="F159" s="56" t="str">
        <f ca="1">IFERROR(IF(Loan_Not_Paid*Values_Entered,Principal,""),"")</f>
        <v/>
      </c>
      <c r="G159" s="56" t="str">
        <f ca="1">IFERROR(IF(Loan_Not_Paid*Values_Entered,Interest,""),"")</f>
        <v/>
      </c>
      <c r="H159" s="56" t="str">
        <f ca="1">IFERROR(IF(Loan_Not_Paid*Values_Entered,Ending_Balance,""),"")</f>
        <v/>
      </c>
    </row>
    <row r="160" spans="2:8">
      <c r="B160" s="54" t="str">
        <f ca="1">IFERROR(IF(Loan_Not_Paid*Values_Entered,Payment_Number,""),"")</f>
        <v/>
      </c>
      <c r="C160" s="55" t="str">
        <f ca="1">IFERROR(IF(Loan_Not_Paid*Values_Entered,Payment_Date,""),"")</f>
        <v/>
      </c>
      <c r="D160" s="56" t="str">
        <f ca="1">IFERROR(IF(Loan_Not_Paid*Values_Entered,Beginning_Balance,""),"")</f>
        <v/>
      </c>
      <c r="E160" s="56" t="str">
        <f ca="1">IFERROR(IF(Loan_Not_Paid*Values_Entered,Monthly_Payment,""),"")</f>
        <v/>
      </c>
      <c r="F160" s="56" t="str">
        <f ca="1">IFERROR(IF(Loan_Not_Paid*Values_Entered,Principal,""),"")</f>
        <v/>
      </c>
      <c r="G160" s="56" t="str">
        <f ca="1">IFERROR(IF(Loan_Not_Paid*Values_Entered,Interest,""),"")</f>
        <v/>
      </c>
      <c r="H160" s="56" t="str">
        <f ca="1">IFERROR(IF(Loan_Not_Paid*Values_Entered,Ending_Balance,""),"")</f>
        <v/>
      </c>
    </row>
    <row r="161" spans="2:8">
      <c r="B161" s="54" t="str">
        <f ca="1">IFERROR(IF(Loan_Not_Paid*Values_Entered,Payment_Number,""),"")</f>
        <v/>
      </c>
      <c r="C161" s="55" t="str">
        <f ca="1">IFERROR(IF(Loan_Not_Paid*Values_Entered,Payment_Date,""),"")</f>
        <v/>
      </c>
      <c r="D161" s="56" t="str">
        <f ca="1">IFERROR(IF(Loan_Not_Paid*Values_Entered,Beginning_Balance,""),"")</f>
        <v/>
      </c>
      <c r="E161" s="56" t="str">
        <f ca="1">IFERROR(IF(Loan_Not_Paid*Values_Entered,Monthly_Payment,""),"")</f>
        <v/>
      </c>
      <c r="F161" s="56" t="str">
        <f ca="1">IFERROR(IF(Loan_Not_Paid*Values_Entered,Principal,""),"")</f>
        <v/>
      </c>
      <c r="G161" s="56" t="str">
        <f ca="1">IFERROR(IF(Loan_Not_Paid*Values_Entered,Interest,""),"")</f>
        <v/>
      </c>
      <c r="H161" s="56" t="str">
        <f ca="1">IFERROR(IF(Loan_Not_Paid*Values_Entered,Ending_Balance,""),"")</f>
        <v/>
      </c>
    </row>
    <row r="162" spans="2:8">
      <c r="B162" s="54" t="str">
        <f ca="1">IFERROR(IF(Loan_Not_Paid*Values_Entered,Payment_Number,""),"")</f>
        <v/>
      </c>
      <c r="C162" s="55" t="str">
        <f ca="1">IFERROR(IF(Loan_Not_Paid*Values_Entered,Payment_Date,""),"")</f>
        <v/>
      </c>
      <c r="D162" s="56" t="str">
        <f ca="1">IFERROR(IF(Loan_Not_Paid*Values_Entered,Beginning_Balance,""),"")</f>
        <v/>
      </c>
      <c r="E162" s="56" t="str">
        <f ca="1">IFERROR(IF(Loan_Not_Paid*Values_Entered,Monthly_Payment,""),"")</f>
        <v/>
      </c>
      <c r="F162" s="56" t="str">
        <f ca="1">IFERROR(IF(Loan_Not_Paid*Values_Entered,Principal,""),"")</f>
        <v/>
      </c>
      <c r="G162" s="56" t="str">
        <f ca="1">IFERROR(IF(Loan_Not_Paid*Values_Entered,Interest,""),"")</f>
        <v/>
      </c>
      <c r="H162" s="56" t="str">
        <f ca="1">IFERROR(IF(Loan_Not_Paid*Values_Entered,Ending_Balance,""),"")</f>
        <v/>
      </c>
    </row>
    <row r="163" spans="2:8">
      <c r="B163" s="54" t="str">
        <f ca="1">IFERROR(IF(Loan_Not_Paid*Values_Entered,Payment_Number,""),"")</f>
        <v/>
      </c>
      <c r="C163" s="55" t="str">
        <f ca="1">IFERROR(IF(Loan_Not_Paid*Values_Entered,Payment_Date,""),"")</f>
        <v/>
      </c>
      <c r="D163" s="56" t="str">
        <f ca="1">IFERROR(IF(Loan_Not_Paid*Values_Entered,Beginning_Balance,""),"")</f>
        <v/>
      </c>
      <c r="E163" s="56" t="str">
        <f ca="1">IFERROR(IF(Loan_Not_Paid*Values_Entered,Monthly_Payment,""),"")</f>
        <v/>
      </c>
      <c r="F163" s="56" t="str">
        <f ca="1">IFERROR(IF(Loan_Not_Paid*Values_Entered,Principal,""),"")</f>
        <v/>
      </c>
      <c r="G163" s="56" t="str">
        <f ca="1">IFERROR(IF(Loan_Not_Paid*Values_Entered,Interest,""),"")</f>
        <v/>
      </c>
      <c r="H163" s="56" t="str">
        <f ca="1">IFERROR(IF(Loan_Not_Paid*Values_Entered,Ending_Balance,""),"")</f>
        <v/>
      </c>
    </row>
    <row r="164" spans="2:8">
      <c r="B164" s="54" t="str">
        <f ca="1">IFERROR(IF(Loan_Not_Paid*Values_Entered,Payment_Number,""),"")</f>
        <v/>
      </c>
      <c r="C164" s="55" t="str">
        <f ca="1">IFERROR(IF(Loan_Not_Paid*Values_Entered,Payment_Date,""),"")</f>
        <v/>
      </c>
      <c r="D164" s="56" t="str">
        <f ca="1">IFERROR(IF(Loan_Not_Paid*Values_Entered,Beginning_Balance,""),"")</f>
        <v/>
      </c>
      <c r="E164" s="56" t="str">
        <f ca="1">IFERROR(IF(Loan_Not_Paid*Values_Entered,Monthly_Payment,""),"")</f>
        <v/>
      </c>
      <c r="F164" s="56" t="str">
        <f ca="1">IFERROR(IF(Loan_Not_Paid*Values_Entered,Principal,""),"")</f>
        <v/>
      </c>
      <c r="G164" s="56" t="str">
        <f ca="1">IFERROR(IF(Loan_Not_Paid*Values_Entered,Interest,""),"")</f>
        <v/>
      </c>
      <c r="H164" s="56" t="str">
        <f ca="1">IFERROR(IF(Loan_Not_Paid*Values_Entered,Ending_Balance,""),"")</f>
        <v/>
      </c>
    </row>
    <row r="165" spans="2:8">
      <c r="B165" s="54" t="str">
        <f ca="1">IFERROR(IF(Loan_Not_Paid*Values_Entered,Payment_Number,""),"")</f>
        <v/>
      </c>
      <c r="C165" s="55" t="str">
        <f ca="1">IFERROR(IF(Loan_Not_Paid*Values_Entered,Payment_Date,""),"")</f>
        <v/>
      </c>
      <c r="D165" s="56" t="str">
        <f ca="1">IFERROR(IF(Loan_Not_Paid*Values_Entered,Beginning_Balance,""),"")</f>
        <v/>
      </c>
      <c r="E165" s="56" t="str">
        <f ca="1">IFERROR(IF(Loan_Not_Paid*Values_Entered,Monthly_Payment,""),"")</f>
        <v/>
      </c>
      <c r="F165" s="56" t="str">
        <f ca="1">IFERROR(IF(Loan_Not_Paid*Values_Entered,Principal,""),"")</f>
        <v/>
      </c>
      <c r="G165" s="56" t="str">
        <f ca="1">IFERROR(IF(Loan_Not_Paid*Values_Entered,Interest,""),"")</f>
        <v/>
      </c>
      <c r="H165" s="56" t="str">
        <f ca="1">IFERROR(IF(Loan_Not_Paid*Values_Entered,Ending_Balance,""),"")</f>
        <v/>
      </c>
    </row>
    <row r="166" spans="2:8">
      <c r="B166" s="54" t="str">
        <f ca="1">IFERROR(IF(Loan_Not_Paid*Values_Entered,Payment_Number,""),"")</f>
        <v/>
      </c>
      <c r="C166" s="55" t="str">
        <f ca="1">IFERROR(IF(Loan_Not_Paid*Values_Entered,Payment_Date,""),"")</f>
        <v/>
      </c>
      <c r="D166" s="56" t="str">
        <f ca="1">IFERROR(IF(Loan_Not_Paid*Values_Entered,Beginning_Balance,""),"")</f>
        <v/>
      </c>
      <c r="E166" s="56" t="str">
        <f ca="1">IFERROR(IF(Loan_Not_Paid*Values_Entered,Monthly_Payment,""),"")</f>
        <v/>
      </c>
      <c r="F166" s="56" t="str">
        <f ca="1">IFERROR(IF(Loan_Not_Paid*Values_Entered,Principal,""),"")</f>
        <v/>
      </c>
      <c r="G166" s="56" t="str">
        <f ca="1">IFERROR(IF(Loan_Not_Paid*Values_Entered,Interest,""),"")</f>
        <v/>
      </c>
      <c r="H166" s="56" t="str">
        <f ca="1">IFERROR(IF(Loan_Not_Paid*Values_Entered,Ending_Balance,""),"")</f>
        <v/>
      </c>
    </row>
    <row r="167" spans="2:8">
      <c r="B167" s="54" t="str">
        <f ca="1">IFERROR(IF(Loan_Not_Paid*Values_Entered,Payment_Number,""),"")</f>
        <v/>
      </c>
      <c r="C167" s="55" t="str">
        <f ca="1">IFERROR(IF(Loan_Not_Paid*Values_Entered,Payment_Date,""),"")</f>
        <v/>
      </c>
      <c r="D167" s="56" t="str">
        <f ca="1">IFERROR(IF(Loan_Not_Paid*Values_Entered,Beginning_Balance,""),"")</f>
        <v/>
      </c>
      <c r="E167" s="56" t="str">
        <f ca="1">IFERROR(IF(Loan_Not_Paid*Values_Entered,Monthly_Payment,""),"")</f>
        <v/>
      </c>
      <c r="F167" s="56" t="str">
        <f ca="1">IFERROR(IF(Loan_Not_Paid*Values_Entered,Principal,""),"")</f>
        <v/>
      </c>
      <c r="G167" s="56" t="str">
        <f ca="1">IFERROR(IF(Loan_Not_Paid*Values_Entered,Interest,""),"")</f>
        <v/>
      </c>
      <c r="H167" s="56" t="str">
        <f ca="1">IFERROR(IF(Loan_Not_Paid*Values_Entered,Ending_Balance,""),"")</f>
        <v/>
      </c>
    </row>
    <row r="168" spans="2:8">
      <c r="B168" s="54" t="str">
        <f ca="1">IFERROR(IF(Loan_Not_Paid*Values_Entered,Payment_Number,""),"")</f>
        <v/>
      </c>
      <c r="C168" s="55" t="str">
        <f ca="1">IFERROR(IF(Loan_Not_Paid*Values_Entered,Payment_Date,""),"")</f>
        <v/>
      </c>
      <c r="D168" s="56" t="str">
        <f ca="1">IFERROR(IF(Loan_Not_Paid*Values_Entered,Beginning_Balance,""),"")</f>
        <v/>
      </c>
      <c r="E168" s="56" t="str">
        <f ca="1">IFERROR(IF(Loan_Not_Paid*Values_Entered,Monthly_Payment,""),"")</f>
        <v/>
      </c>
      <c r="F168" s="56" t="str">
        <f ca="1">IFERROR(IF(Loan_Not_Paid*Values_Entered,Principal,""),"")</f>
        <v/>
      </c>
      <c r="G168" s="56" t="str">
        <f ca="1">IFERROR(IF(Loan_Not_Paid*Values_Entered,Interest,""),"")</f>
        <v/>
      </c>
      <c r="H168" s="56" t="str">
        <f ca="1">IFERROR(IF(Loan_Not_Paid*Values_Entered,Ending_Balance,""),"")</f>
        <v/>
      </c>
    </row>
    <row r="169" spans="2:8">
      <c r="B169" s="54" t="str">
        <f ca="1">IFERROR(IF(Loan_Not_Paid*Values_Entered,Payment_Number,""),"")</f>
        <v/>
      </c>
      <c r="C169" s="55" t="str">
        <f ca="1">IFERROR(IF(Loan_Not_Paid*Values_Entered,Payment_Date,""),"")</f>
        <v/>
      </c>
      <c r="D169" s="56" t="str">
        <f ca="1">IFERROR(IF(Loan_Not_Paid*Values_Entered,Beginning_Balance,""),"")</f>
        <v/>
      </c>
      <c r="E169" s="56" t="str">
        <f ca="1">IFERROR(IF(Loan_Not_Paid*Values_Entered,Monthly_Payment,""),"")</f>
        <v/>
      </c>
      <c r="F169" s="56" t="str">
        <f ca="1">IFERROR(IF(Loan_Not_Paid*Values_Entered,Principal,""),"")</f>
        <v/>
      </c>
      <c r="G169" s="56" t="str">
        <f ca="1">IFERROR(IF(Loan_Not_Paid*Values_Entered,Interest,""),"")</f>
        <v/>
      </c>
      <c r="H169" s="56" t="str">
        <f ca="1">IFERROR(IF(Loan_Not_Paid*Values_Entered,Ending_Balance,""),"")</f>
        <v/>
      </c>
    </row>
    <row r="170" spans="2:8">
      <c r="B170" s="54" t="str">
        <f ca="1">IFERROR(IF(Loan_Not_Paid*Values_Entered,Payment_Number,""),"")</f>
        <v/>
      </c>
      <c r="C170" s="55" t="str">
        <f ca="1">IFERROR(IF(Loan_Not_Paid*Values_Entered,Payment_Date,""),"")</f>
        <v/>
      </c>
      <c r="D170" s="56" t="str">
        <f ca="1">IFERROR(IF(Loan_Not_Paid*Values_Entered,Beginning_Balance,""),"")</f>
        <v/>
      </c>
      <c r="E170" s="56" t="str">
        <f ca="1">IFERROR(IF(Loan_Not_Paid*Values_Entered,Monthly_Payment,""),"")</f>
        <v/>
      </c>
      <c r="F170" s="56" t="str">
        <f ca="1">IFERROR(IF(Loan_Not_Paid*Values_Entered,Principal,""),"")</f>
        <v/>
      </c>
      <c r="G170" s="56" t="str">
        <f ca="1">IFERROR(IF(Loan_Not_Paid*Values_Entered,Interest,""),"")</f>
        <v/>
      </c>
      <c r="H170" s="56" t="str">
        <f ca="1">IFERROR(IF(Loan_Not_Paid*Values_Entered,Ending_Balance,""),"")</f>
        <v/>
      </c>
    </row>
    <row r="171" spans="2:8">
      <c r="B171" s="54" t="str">
        <f ca="1">IFERROR(IF(Loan_Not_Paid*Values_Entered,Payment_Number,""),"")</f>
        <v/>
      </c>
      <c r="C171" s="55" t="str">
        <f ca="1">IFERROR(IF(Loan_Not_Paid*Values_Entered,Payment_Date,""),"")</f>
        <v/>
      </c>
      <c r="D171" s="56" t="str">
        <f ca="1">IFERROR(IF(Loan_Not_Paid*Values_Entered,Beginning_Balance,""),"")</f>
        <v/>
      </c>
      <c r="E171" s="56" t="str">
        <f ca="1">IFERROR(IF(Loan_Not_Paid*Values_Entered,Monthly_Payment,""),"")</f>
        <v/>
      </c>
      <c r="F171" s="56" t="str">
        <f ca="1">IFERROR(IF(Loan_Not_Paid*Values_Entered,Principal,""),"")</f>
        <v/>
      </c>
      <c r="G171" s="56" t="str">
        <f ca="1">IFERROR(IF(Loan_Not_Paid*Values_Entered,Interest,""),"")</f>
        <v/>
      </c>
      <c r="H171" s="56" t="str">
        <f ca="1">IFERROR(IF(Loan_Not_Paid*Values_Entered,Ending_Balance,""),"")</f>
        <v/>
      </c>
    </row>
    <row r="172" spans="2:8">
      <c r="B172" s="54" t="str">
        <f ca="1">IFERROR(IF(Loan_Not_Paid*Values_Entered,Payment_Number,""),"")</f>
        <v/>
      </c>
      <c r="C172" s="55" t="str">
        <f ca="1">IFERROR(IF(Loan_Not_Paid*Values_Entered,Payment_Date,""),"")</f>
        <v/>
      </c>
      <c r="D172" s="56" t="str">
        <f ca="1">IFERROR(IF(Loan_Not_Paid*Values_Entered,Beginning_Balance,""),"")</f>
        <v/>
      </c>
      <c r="E172" s="56" t="str">
        <f ca="1">IFERROR(IF(Loan_Not_Paid*Values_Entered,Monthly_Payment,""),"")</f>
        <v/>
      </c>
      <c r="F172" s="56" t="str">
        <f ca="1">IFERROR(IF(Loan_Not_Paid*Values_Entered,Principal,""),"")</f>
        <v/>
      </c>
      <c r="G172" s="56" t="str">
        <f ca="1">IFERROR(IF(Loan_Not_Paid*Values_Entered,Interest,""),"")</f>
        <v/>
      </c>
      <c r="H172" s="56" t="str">
        <f ca="1">IFERROR(IF(Loan_Not_Paid*Values_Entered,Ending_Balance,""),"")</f>
        <v/>
      </c>
    </row>
    <row r="173" spans="2:8">
      <c r="B173" s="54" t="str">
        <f ca="1">IFERROR(IF(Loan_Not_Paid*Values_Entered,Payment_Number,""),"")</f>
        <v/>
      </c>
      <c r="C173" s="55" t="str">
        <f ca="1">IFERROR(IF(Loan_Not_Paid*Values_Entered,Payment_Date,""),"")</f>
        <v/>
      </c>
      <c r="D173" s="56" t="str">
        <f ca="1">IFERROR(IF(Loan_Not_Paid*Values_Entered,Beginning_Balance,""),"")</f>
        <v/>
      </c>
      <c r="E173" s="56" t="str">
        <f ca="1">IFERROR(IF(Loan_Not_Paid*Values_Entered,Monthly_Payment,""),"")</f>
        <v/>
      </c>
      <c r="F173" s="56" t="str">
        <f ca="1">IFERROR(IF(Loan_Not_Paid*Values_Entered,Principal,""),"")</f>
        <v/>
      </c>
      <c r="G173" s="56" t="str">
        <f ca="1">IFERROR(IF(Loan_Not_Paid*Values_Entered,Interest,""),"")</f>
        <v/>
      </c>
      <c r="H173" s="56" t="str">
        <f ca="1">IFERROR(IF(Loan_Not_Paid*Values_Entered,Ending_Balance,""),"")</f>
        <v/>
      </c>
    </row>
    <row r="174" spans="2:8">
      <c r="B174" s="54" t="str">
        <f ca="1">IFERROR(IF(Loan_Not_Paid*Values_Entered,Payment_Number,""),"")</f>
        <v/>
      </c>
      <c r="C174" s="55" t="str">
        <f ca="1">IFERROR(IF(Loan_Not_Paid*Values_Entered,Payment_Date,""),"")</f>
        <v/>
      </c>
      <c r="D174" s="56" t="str">
        <f ca="1">IFERROR(IF(Loan_Not_Paid*Values_Entered,Beginning_Balance,""),"")</f>
        <v/>
      </c>
      <c r="E174" s="56" t="str">
        <f ca="1">IFERROR(IF(Loan_Not_Paid*Values_Entered,Monthly_Payment,""),"")</f>
        <v/>
      </c>
      <c r="F174" s="56" t="str">
        <f ca="1">IFERROR(IF(Loan_Not_Paid*Values_Entered,Principal,""),"")</f>
        <v/>
      </c>
      <c r="G174" s="56" t="str">
        <f ca="1">IFERROR(IF(Loan_Not_Paid*Values_Entered,Interest,""),"")</f>
        <v/>
      </c>
      <c r="H174" s="56" t="str">
        <f ca="1">IFERROR(IF(Loan_Not_Paid*Values_Entered,Ending_Balance,""),"")</f>
        <v/>
      </c>
    </row>
    <row r="175" spans="2:8">
      <c r="B175" s="54" t="str">
        <f ca="1">IFERROR(IF(Loan_Not_Paid*Values_Entered,Payment_Number,""),"")</f>
        <v/>
      </c>
      <c r="C175" s="55" t="str">
        <f ca="1">IFERROR(IF(Loan_Not_Paid*Values_Entered,Payment_Date,""),"")</f>
        <v/>
      </c>
      <c r="D175" s="56" t="str">
        <f ca="1">IFERROR(IF(Loan_Not_Paid*Values_Entered,Beginning_Balance,""),"")</f>
        <v/>
      </c>
      <c r="E175" s="56" t="str">
        <f ca="1">IFERROR(IF(Loan_Not_Paid*Values_Entered,Monthly_Payment,""),"")</f>
        <v/>
      </c>
      <c r="F175" s="56" t="str">
        <f ca="1">IFERROR(IF(Loan_Not_Paid*Values_Entered,Principal,""),"")</f>
        <v/>
      </c>
      <c r="G175" s="56" t="str">
        <f ca="1">IFERROR(IF(Loan_Not_Paid*Values_Entered,Interest,""),"")</f>
        <v/>
      </c>
      <c r="H175" s="56" t="str">
        <f ca="1">IFERROR(IF(Loan_Not_Paid*Values_Entered,Ending_Balance,""),"")</f>
        <v/>
      </c>
    </row>
    <row r="176" spans="2:8">
      <c r="B176" s="54" t="str">
        <f ca="1">IFERROR(IF(Loan_Not_Paid*Values_Entered,Payment_Number,""),"")</f>
        <v/>
      </c>
      <c r="C176" s="55" t="str">
        <f ca="1">IFERROR(IF(Loan_Not_Paid*Values_Entered,Payment_Date,""),"")</f>
        <v/>
      </c>
      <c r="D176" s="56" t="str">
        <f ca="1">IFERROR(IF(Loan_Not_Paid*Values_Entered,Beginning_Balance,""),"")</f>
        <v/>
      </c>
      <c r="E176" s="56" t="str">
        <f ca="1">IFERROR(IF(Loan_Not_Paid*Values_Entered,Monthly_Payment,""),"")</f>
        <v/>
      </c>
      <c r="F176" s="56" t="str">
        <f ca="1">IFERROR(IF(Loan_Not_Paid*Values_Entered,Principal,""),"")</f>
        <v/>
      </c>
      <c r="G176" s="56" t="str">
        <f ca="1">IFERROR(IF(Loan_Not_Paid*Values_Entered,Interest,""),"")</f>
        <v/>
      </c>
      <c r="H176" s="56" t="str">
        <f ca="1">IFERROR(IF(Loan_Not_Paid*Values_Entered,Ending_Balance,""),"")</f>
        <v/>
      </c>
    </row>
    <row r="177" spans="2:8">
      <c r="B177" s="54" t="str">
        <f ca="1">IFERROR(IF(Loan_Not_Paid*Values_Entered,Payment_Number,""),"")</f>
        <v/>
      </c>
      <c r="C177" s="55" t="str">
        <f ca="1">IFERROR(IF(Loan_Not_Paid*Values_Entered,Payment_Date,""),"")</f>
        <v/>
      </c>
      <c r="D177" s="56" t="str">
        <f ca="1">IFERROR(IF(Loan_Not_Paid*Values_Entered,Beginning_Balance,""),"")</f>
        <v/>
      </c>
      <c r="E177" s="56" t="str">
        <f ca="1">IFERROR(IF(Loan_Not_Paid*Values_Entered,Monthly_Payment,""),"")</f>
        <v/>
      </c>
      <c r="F177" s="56" t="str">
        <f ca="1">IFERROR(IF(Loan_Not_Paid*Values_Entered,Principal,""),"")</f>
        <v/>
      </c>
      <c r="G177" s="56" t="str">
        <f ca="1">IFERROR(IF(Loan_Not_Paid*Values_Entered,Interest,""),"")</f>
        <v/>
      </c>
      <c r="H177" s="56" t="str">
        <f ca="1">IFERROR(IF(Loan_Not_Paid*Values_Entered,Ending_Balance,""),"")</f>
        <v/>
      </c>
    </row>
    <row r="178" spans="2:8">
      <c r="B178" s="54" t="str">
        <f ca="1">IFERROR(IF(Loan_Not_Paid*Values_Entered,Payment_Number,""),"")</f>
        <v/>
      </c>
      <c r="C178" s="55" t="str">
        <f ca="1">IFERROR(IF(Loan_Not_Paid*Values_Entered,Payment_Date,""),"")</f>
        <v/>
      </c>
      <c r="D178" s="56" t="str">
        <f ca="1">IFERROR(IF(Loan_Not_Paid*Values_Entered,Beginning_Balance,""),"")</f>
        <v/>
      </c>
      <c r="E178" s="56" t="str">
        <f ca="1">IFERROR(IF(Loan_Not_Paid*Values_Entered,Monthly_Payment,""),"")</f>
        <v/>
      </c>
      <c r="F178" s="56" t="str">
        <f ca="1">IFERROR(IF(Loan_Not_Paid*Values_Entered,Principal,""),"")</f>
        <v/>
      </c>
      <c r="G178" s="56" t="str">
        <f ca="1">IFERROR(IF(Loan_Not_Paid*Values_Entered,Interest,""),"")</f>
        <v/>
      </c>
      <c r="H178" s="56" t="str">
        <f ca="1">IFERROR(IF(Loan_Not_Paid*Values_Entered,Ending_Balance,""),"")</f>
        <v/>
      </c>
    </row>
    <row r="179" spans="2:8">
      <c r="B179" s="54" t="str">
        <f ca="1">IFERROR(IF(Loan_Not_Paid*Values_Entered,Payment_Number,""),"")</f>
        <v/>
      </c>
      <c r="C179" s="55" t="str">
        <f ca="1">IFERROR(IF(Loan_Not_Paid*Values_Entered,Payment_Date,""),"")</f>
        <v/>
      </c>
      <c r="D179" s="56" t="str">
        <f ca="1">IFERROR(IF(Loan_Not_Paid*Values_Entered,Beginning_Balance,""),"")</f>
        <v/>
      </c>
      <c r="E179" s="56" t="str">
        <f ca="1">IFERROR(IF(Loan_Not_Paid*Values_Entered,Monthly_Payment,""),"")</f>
        <v/>
      </c>
      <c r="F179" s="56" t="str">
        <f ca="1">IFERROR(IF(Loan_Not_Paid*Values_Entered,Principal,""),"")</f>
        <v/>
      </c>
      <c r="G179" s="56" t="str">
        <f ca="1">IFERROR(IF(Loan_Not_Paid*Values_Entered,Interest,""),"")</f>
        <v/>
      </c>
      <c r="H179" s="56" t="str">
        <f ca="1">IFERROR(IF(Loan_Not_Paid*Values_Entered,Ending_Balance,""),"")</f>
        <v/>
      </c>
    </row>
    <row r="180" spans="2:8">
      <c r="B180" s="54" t="str">
        <f ca="1">IFERROR(IF(Loan_Not_Paid*Values_Entered,Payment_Number,""),"")</f>
        <v/>
      </c>
      <c r="C180" s="55" t="str">
        <f ca="1">IFERROR(IF(Loan_Not_Paid*Values_Entered,Payment_Date,""),"")</f>
        <v/>
      </c>
      <c r="D180" s="56" t="str">
        <f ca="1">IFERROR(IF(Loan_Not_Paid*Values_Entered,Beginning_Balance,""),"")</f>
        <v/>
      </c>
      <c r="E180" s="56" t="str">
        <f ca="1">IFERROR(IF(Loan_Not_Paid*Values_Entered,Monthly_Payment,""),"")</f>
        <v/>
      </c>
      <c r="F180" s="56" t="str">
        <f ca="1">IFERROR(IF(Loan_Not_Paid*Values_Entered,Principal,""),"")</f>
        <v/>
      </c>
      <c r="G180" s="56" t="str">
        <f ca="1">IFERROR(IF(Loan_Not_Paid*Values_Entered,Interest,""),"")</f>
        <v/>
      </c>
      <c r="H180" s="56" t="str">
        <f ca="1">IFERROR(IF(Loan_Not_Paid*Values_Entered,Ending_Balance,""),"")</f>
        <v/>
      </c>
    </row>
    <row r="181" spans="2:8">
      <c r="B181" s="54" t="str">
        <f ca="1">IFERROR(IF(Loan_Not_Paid*Values_Entered,Payment_Number,""),"")</f>
        <v/>
      </c>
      <c r="C181" s="55" t="str">
        <f ca="1">IFERROR(IF(Loan_Not_Paid*Values_Entered,Payment_Date,""),"")</f>
        <v/>
      </c>
      <c r="D181" s="56" t="str">
        <f ca="1">IFERROR(IF(Loan_Not_Paid*Values_Entered,Beginning_Balance,""),"")</f>
        <v/>
      </c>
      <c r="E181" s="56" t="str">
        <f ca="1">IFERROR(IF(Loan_Not_Paid*Values_Entered,Monthly_Payment,""),"")</f>
        <v/>
      </c>
      <c r="F181" s="56" t="str">
        <f ca="1">IFERROR(IF(Loan_Not_Paid*Values_Entered,Principal,""),"")</f>
        <v/>
      </c>
      <c r="G181" s="56" t="str">
        <f ca="1">IFERROR(IF(Loan_Not_Paid*Values_Entered,Interest,""),"")</f>
        <v/>
      </c>
      <c r="H181" s="56" t="str">
        <f ca="1">IFERROR(IF(Loan_Not_Paid*Values_Entered,Ending_Balance,""),"")</f>
        <v/>
      </c>
    </row>
    <row r="182" spans="2:8">
      <c r="B182" s="54" t="str">
        <f ca="1">IFERROR(IF(Loan_Not_Paid*Values_Entered,Payment_Number,""),"")</f>
        <v/>
      </c>
      <c r="C182" s="55" t="str">
        <f ca="1">IFERROR(IF(Loan_Not_Paid*Values_Entered,Payment_Date,""),"")</f>
        <v/>
      </c>
      <c r="D182" s="56" t="str">
        <f ca="1">IFERROR(IF(Loan_Not_Paid*Values_Entered,Beginning_Balance,""),"")</f>
        <v/>
      </c>
      <c r="E182" s="56" t="str">
        <f ca="1">IFERROR(IF(Loan_Not_Paid*Values_Entered,Monthly_Payment,""),"")</f>
        <v/>
      </c>
      <c r="F182" s="56" t="str">
        <f ca="1">IFERROR(IF(Loan_Not_Paid*Values_Entered,Principal,""),"")</f>
        <v/>
      </c>
      <c r="G182" s="56" t="str">
        <f ca="1">IFERROR(IF(Loan_Not_Paid*Values_Entered,Interest,""),"")</f>
        <v/>
      </c>
      <c r="H182" s="56" t="str">
        <f ca="1">IFERROR(IF(Loan_Not_Paid*Values_Entered,Ending_Balance,""),"")</f>
        <v/>
      </c>
    </row>
    <row r="183" spans="2:8">
      <c r="B183" s="54" t="str">
        <f ca="1">IFERROR(IF(Loan_Not_Paid*Values_Entered,Payment_Number,""),"")</f>
        <v/>
      </c>
      <c r="C183" s="55" t="str">
        <f ca="1">IFERROR(IF(Loan_Not_Paid*Values_Entered,Payment_Date,""),"")</f>
        <v/>
      </c>
      <c r="D183" s="56" t="str">
        <f ca="1">IFERROR(IF(Loan_Not_Paid*Values_Entered,Beginning_Balance,""),"")</f>
        <v/>
      </c>
      <c r="E183" s="56" t="str">
        <f ca="1">IFERROR(IF(Loan_Not_Paid*Values_Entered,Monthly_Payment,""),"")</f>
        <v/>
      </c>
      <c r="F183" s="56" t="str">
        <f ca="1">IFERROR(IF(Loan_Not_Paid*Values_Entered,Principal,""),"")</f>
        <v/>
      </c>
      <c r="G183" s="56" t="str">
        <f ca="1">IFERROR(IF(Loan_Not_Paid*Values_Entered,Interest,""),"")</f>
        <v/>
      </c>
      <c r="H183" s="56" t="str">
        <f ca="1">IFERROR(IF(Loan_Not_Paid*Values_Entered,Ending_Balance,""),"")</f>
        <v/>
      </c>
    </row>
    <row r="184" spans="2:8">
      <c r="B184" s="54" t="str">
        <f ca="1">IFERROR(IF(Loan_Not_Paid*Values_Entered,Payment_Number,""),"")</f>
        <v/>
      </c>
      <c r="C184" s="55" t="str">
        <f ca="1">IFERROR(IF(Loan_Not_Paid*Values_Entered,Payment_Date,""),"")</f>
        <v/>
      </c>
      <c r="D184" s="56" t="str">
        <f ca="1">IFERROR(IF(Loan_Not_Paid*Values_Entered,Beginning_Balance,""),"")</f>
        <v/>
      </c>
      <c r="E184" s="56" t="str">
        <f ca="1">IFERROR(IF(Loan_Not_Paid*Values_Entered,Monthly_Payment,""),"")</f>
        <v/>
      </c>
      <c r="F184" s="56" t="str">
        <f ca="1">IFERROR(IF(Loan_Not_Paid*Values_Entered,Principal,""),"")</f>
        <v/>
      </c>
      <c r="G184" s="56" t="str">
        <f ca="1">IFERROR(IF(Loan_Not_Paid*Values_Entered,Interest,""),"")</f>
        <v/>
      </c>
      <c r="H184" s="56" t="str">
        <f ca="1">IFERROR(IF(Loan_Not_Paid*Values_Entered,Ending_Balance,""),"")</f>
        <v/>
      </c>
    </row>
    <row r="185" spans="2:8">
      <c r="B185" s="54" t="str">
        <f ca="1">IFERROR(IF(Loan_Not_Paid*Values_Entered,Payment_Number,""),"")</f>
        <v/>
      </c>
      <c r="C185" s="55" t="str">
        <f ca="1">IFERROR(IF(Loan_Not_Paid*Values_Entered,Payment_Date,""),"")</f>
        <v/>
      </c>
      <c r="D185" s="56" t="str">
        <f ca="1">IFERROR(IF(Loan_Not_Paid*Values_Entered,Beginning_Balance,""),"")</f>
        <v/>
      </c>
      <c r="E185" s="56" t="str">
        <f ca="1">IFERROR(IF(Loan_Not_Paid*Values_Entered,Monthly_Payment,""),"")</f>
        <v/>
      </c>
      <c r="F185" s="56" t="str">
        <f ca="1">IFERROR(IF(Loan_Not_Paid*Values_Entered,Principal,""),"")</f>
        <v/>
      </c>
      <c r="G185" s="56" t="str">
        <f ca="1">IFERROR(IF(Loan_Not_Paid*Values_Entered,Interest,""),"")</f>
        <v/>
      </c>
      <c r="H185" s="56" t="str">
        <f ca="1">IFERROR(IF(Loan_Not_Paid*Values_Entered,Ending_Balance,""),"")</f>
        <v/>
      </c>
    </row>
    <row r="186" spans="2:8">
      <c r="B186" s="54" t="str">
        <f ca="1">IFERROR(IF(Loan_Not_Paid*Values_Entered,Payment_Number,""),"")</f>
        <v/>
      </c>
      <c r="C186" s="55" t="str">
        <f ca="1">IFERROR(IF(Loan_Not_Paid*Values_Entered,Payment_Date,""),"")</f>
        <v/>
      </c>
      <c r="D186" s="56" t="str">
        <f ca="1">IFERROR(IF(Loan_Not_Paid*Values_Entered,Beginning_Balance,""),"")</f>
        <v/>
      </c>
      <c r="E186" s="56" t="str">
        <f ca="1">IFERROR(IF(Loan_Not_Paid*Values_Entered,Monthly_Payment,""),"")</f>
        <v/>
      </c>
      <c r="F186" s="56" t="str">
        <f ca="1">IFERROR(IF(Loan_Not_Paid*Values_Entered,Principal,""),"")</f>
        <v/>
      </c>
      <c r="G186" s="56" t="str">
        <f ca="1">IFERROR(IF(Loan_Not_Paid*Values_Entered,Interest,""),"")</f>
        <v/>
      </c>
      <c r="H186" s="56" t="str">
        <f ca="1">IFERROR(IF(Loan_Not_Paid*Values_Entered,Ending_Balance,""),"")</f>
        <v/>
      </c>
    </row>
    <row r="187" spans="2:8">
      <c r="B187" s="54" t="str">
        <f ca="1">IFERROR(IF(Loan_Not_Paid*Values_Entered,Payment_Number,""),"")</f>
        <v/>
      </c>
      <c r="C187" s="55" t="str">
        <f ca="1">IFERROR(IF(Loan_Not_Paid*Values_Entered,Payment_Date,""),"")</f>
        <v/>
      </c>
      <c r="D187" s="56" t="str">
        <f ca="1">IFERROR(IF(Loan_Not_Paid*Values_Entered,Beginning_Balance,""),"")</f>
        <v/>
      </c>
      <c r="E187" s="56" t="str">
        <f ca="1">IFERROR(IF(Loan_Not_Paid*Values_Entered,Monthly_Payment,""),"")</f>
        <v/>
      </c>
      <c r="F187" s="56" t="str">
        <f ca="1">IFERROR(IF(Loan_Not_Paid*Values_Entered,Principal,""),"")</f>
        <v/>
      </c>
      <c r="G187" s="56" t="str">
        <f ca="1">IFERROR(IF(Loan_Not_Paid*Values_Entered,Interest,""),"")</f>
        <v/>
      </c>
      <c r="H187" s="56" t="str">
        <f ca="1">IFERROR(IF(Loan_Not_Paid*Values_Entered,Ending_Balance,""),"")</f>
        <v/>
      </c>
    </row>
    <row r="188" spans="2:8">
      <c r="B188" s="54" t="str">
        <f ca="1">IFERROR(IF(Loan_Not_Paid*Values_Entered,Payment_Number,""),"")</f>
        <v/>
      </c>
      <c r="C188" s="55" t="str">
        <f ca="1">IFERROR(IF(Loan_Not_Paid*Values_Entered,Payment_Date,""),"")</f>
        <v/>
      </c>
      <c r="D188" s="56" t="str">
        <f ca="1">IFERROR(IF(Loan_Not_Paid*Values_Entered,Beginning_Balance,""),"")</f>
        <v/>
      </c>
      <c r="E188" s="56" t="str">
        <f ca="1">IFERROR(IF(Loan_Not_Paid*Values_Entered,Monthly_Payment,""),"")</f>
        <v/>
      </c>
      <c r="F188" s="56" t="str">
        <f ca="1">IFERROR(IF(Loan_Not_Paid*Values_Entered,Principal,""),"")</f>
        <v/>
      </c>
      <c r="G188" s="56" t="str">
        <f ca="1">IFERROR(IF(Loan_Not_Paid*Values_Entered,Interest,""),"")</f>
        <v/>
      </c>
      <c r="H188" s="56" t="str">
        <f ca="1">IFERROR(IF(Loan_Not_Paid*Values_Entered,Ending_Balance,""),"")</f>
        <v/>
      </c>
    </row>
    <row r="189" spans="2:8">
      <c r="B189" s="54" t="str">
        <f ca="1">IFERROR(IF(Loan_Not_Paid*Values_Entered,Payment_Number,""),"")</f>
        <v/>
      </c>
      <c r="C189" s="55" t="str">
        <f ca="1">IFERROR(IF(Loan_Not_Paid*Values_Entered,Payment_Date,""),"")</f>
        <v/>
      </c>
      <c r="D189" s="56" t="str">
        <f ca="1">IFERROR(IF(Loan_Not_Paid*Values_Entered,Beginning_Balance,""),"")</f>
        <v/>
      </c>
      <c r="E189" s="56" t="str">
        <f ca="1">IFERROR(IF(Loan_Not_Paid*Values_Entered,Monthly_Payment,""),"")</f>
        <v/>
      </c>
      <c r="F189" s="56" t="str">
        <f ca="1">IFERROR(IF(Loan_Not_Paid*Values_Entered,Principal,""),"")</f>
        <v/>
      </c>
      <c r="G189" s="56" t="str">
        <f ca="1">IFERROR(IF(Loan_Not_Paid*Values_Entered,Interest,""),"")</f>
        <v/>
      </c>
      <c r="H189" s="56" t="str">
        <f ca="1">IFERROR(IF(Loan_Not_Paid*Values_Entered,Ending_Balance,""),"")</f>
        <v/>
      </c>
    </row>
    <row r="190" spans="2:8">
      <c r="B190" s="54" t="str">
        <f ca="1">IFERROR(IF(Loan_Not_Paid*Values_Entered,Payment_Number,""),"")</f>
        <v/>
      </c>
      <c r="C190" s="55" t="str">
        <f ca="1">IFERROR(IF(Loan_Not_Paid*Values_Entered,Payment_Date,""),"")</f>
        <v/>
      </c>
      <c r="D190" s="56" t="str">
        <f ca="1">IFERROR(IF(Loan_Not_Paid*Values_Entered,Beginning_Balance,""),"")</f>
        <v/>
      </c>
      <c r="E190" s="56" t="str">
        <f ca="1">IFERROR(IF(Loan_Not_Paid*Values_Entered,Monthly_Payment,""),"")</f>
        <v/>
      </c>
      <c r="F190" s="56" t="str">
        <f ca="1">IFERROR(IF(Loan_Not_Paid*Values_Entered,Principal,""),"")</f>
        <v/>
      </c>
      <c r="G190" s="56" t="str">
        <f ca="1">IFERROR(IF(Loan_Not_Paid*Values_Entered,Interest,""),"")</f>
        <v/>
      </c>
      <c r="H190" s="56" t="str">
        <f ca="1">IFERROR(IF(Loan_Not_Paid*Values_Entered,Ending_Balance,""),"")</f>
        <v/>
      </c>
    </row>
    <row r="191" spans="2:8">
      <c r="B191" s="54" t="str">
        <f ca="1">IFERROR(IF(Loan_Not_Paid*Values_Entered,Payment_Number,""),"")</f>
        <v/>
      </c>
      <c r="C191" s="55" t="str">
        <f ca="1">IFERROR(IF(Loan_Not_Paid*Values_Entered,Payment_Date,""),"")</f>
        <v/>
      </c>
      <c r="D191" s="56" t="str">
        <f ca="1">IFERROR(IF(Loan_Not_Paid*Values_Entered,Beginning_Balance,""),"")</f>
        <v/>
      </c>
      <c r="E191" s="56" t="str">
        <f ca="1">IFERROR(IF(Loan_Not_Paid*Values_Entered,Monthly_Payment,""),"")</f>
        <v/>
      </c>
      <c r="F191" s="56" t="str">
        <f ca="1">IFERROR(IF(Loan_Not_Paid*Values_Entered,Principal,""),"")</f>
        <v/>
      </c>
      <c r="G191" s="56" t="str">
        <f ca="1">IFERROR(IF(Loan_Not_Paid*Values_Entered,Interest,""),"")</f>
        <v/>
      </c>
      <c r="H191" s="56" t="str">
        <f ca="1">IFERROR(IF(Loan_Not_Paid*Values_Entered,Ending_Balance,""),"")</f>
        <v/>
      </c>
    </row>
    <row r="192" spans="2:8">
      <c r="B192" s="54" t="str">
        <f ca="1">IFERROR(IF(Loan_Not_Paid*Values_Entered,Payment_Number,""),"")</f>
        <v/>
      </c>
      <c r="C192" s="55" t="str">
        <f ca="1">IFERROR(IF(Loan_Not_Paid*Values_Entered,Payment_Date,""),"")</f>
        <v/>
      </c>
      <c r="D192" s="56" t="str">
        <f ca="1">IFERROR(IF(Loan_Not_Paid*Values_Entered,Beginning_Balance,""),"")</f>
        <v/>
      </c>
      <c r="E192" s="56" t="str">
        <f ca="1">IFERROR(IF(Loan_Not_Paid*Values_Entered,Monthly_Payment,""),"")</f>
        <v/>
      </c>
      <c r="F192" s="56" t="str">
        <f ca="1">IFERROR(IF(Loan_Not_Paid*Values_Entered,Principal,""),"")</f>
        <v/>
      </c>
      <c r="G192" s="56" t="str">
        <f ca="1">IFERROR(IF(Loan_Not_Paid*Values_Entered,Interest,""),"")</f>
        <v/>
      </c>
      <c r="H192" s="56" t="str">
        <f ca="1">IFERROR(IF(Loan_Not_Paid*Values_Entered,Ending_Balance,""),"")</f>
        <v/>
      </c>
    </row>
    <row r="193" spans="2:8">
      <c r="B193" s="54" t="str">
        <f ca="1">IFERROR(IF(Loan_Not_Paid*Values_Entered,Payment_Number,""),"")</f>
        <v/>
      </c>
      <c r="C193" s="55" t="str">
        <f ca="1">IFERROR(IF(Loan_Not_Paid*Values_Entered,Payment_Date,""),"")</f>
        <v/>
      </c>
      <c r="D193" s="56" t="str">
        <f ca="1">IFERROR(IF(Loan_Not_Paid*Values_Entered,Beginning_Balance,""),"")</f>
        <v/>
      </c>
      <c r="E193" s="56" t="str">
        <f ca="1">IFERROR(IF(Loan_Not_Paid*Values_Entered,Monthly_Payment,""),"")</f>
        <v/>
      </c>
      <c r="F193" s="56" t="str">
        <f ca="1">IFERROR(IF(Loan_Not_Paid*Values_Entered,Principal,""),"")</f>
        <v/>
      </c>
      <c r="G193" s="56" t="str">
        <f ca="1">IFERROR(IF(Loan_Not_Paid*Values_Entered,Interest,""),"")</f>
        <v/>
      </c>
      <c r="H193" s="56" t="str">
        <f ca="1">IFERROR(IF(Loan_Not_Paid*Values_Entered,Ending_Balance,""),"")</f>
        <v/>
      </c>
    </row>
    <row r="194" spans="2:8">
      <c r="B194" s="54" t="str">
        <f ca="1">IFERROR(IF(Loan_Not_Paid*Values_Entered,Payment_Number,""),"")</f>
        <v/>
      </c>
      <c r="C194" s="55" t="str">
        <f ca="1">IFERROR(IF(Loan_Not_Paid*Values_Entered,Payment_Date,""),"")</f>
        <v/>
      </c>
      <c r="D194" s="56" t="str">
        <f ca="1">IFERROR(IF(Loan_Not_Paid*Values_Entered,Beginning_Balance,""),"")</f>
        <v/>
      </c>
      <c r="E194" s="56" t="str">
        <f ca="1">IFERROR(IF(Loan_Not_Paid*Values_Entered,Monthly_Payment,""),"")</f>
        <v/>
      </c>
      <c r="F194" s="56" t="str">
        <f ca="1">IFERROR(IF(Loan_Not_Paid*Values_Entered,Principal,""),"")</f>
        <v/>
      </c>
      <c r="G194" s="56" t="str">
        <f ca="1">IFERROR(IF(Loan_Not_Paid*Values_Entered,Interest,""),"")</f>
        <v/>
      </c>
      <c r="H194" s="56" t="str">
        <f ca="1">IFERROR(IF(Loan_Not_Paid*Values_Entered,Ending_Balance,""),"")</f>
        <v/>
      </c>
    </row>
    <row r="195" spans="2:8">
      <c r="B195" s="54" t="str">
        <f ca="1">IFERROR(IF(Loan_Not_Paid*Values_Entered,Payment_Number,""),"")</f>
        <v/>
      </c>
      <c r="C195" s="55" t="str">
        <f ca="1">IFERROR(IF(Loan_Not_Paid*Values_Entered,Payment_Date,""),"")</f>
        <v/>
      </c>
      <c r="D195" s="56" t="str">
        <f ca="1">IFERROR(IF(Loan_Not_Paid*Values_Entered,Beginning_Balance,""),"")</f>
        <v/>
      </c>
      <c r="E195" s="56" t="str">
        <f ca="1">IFERROR(IF(Loan_Not_Paid*Values_Entered,Monthly_Payment,""),"")</f>
        <v/>
      </c>
      <c r="F195" s="56" t="str">
        <f ca="1">IFERROR(IF(Loan_Not_Paid*Values_Entered,Principal,""),"")</f>
        <v/>
      </c>
      <c r="G195" s="56" t="str">
        <f ca="1">IFERROR(IF(Loan_Not_Paid*Values_Entered,Interest,""),"")</f>
        <v/>
      </c>
      <c r="H195" s="56" t="str">
        <f ca="1">IFERROR(IF(Loan_Not_Paid*Values_Entered,Ending_Balance,""),"")</f>
        <v/>
      </c>
    </row>
    <row r="196" spans="2:8">
      <c r="B196" s="54" t="str">
        <f ca="1">IFERROR(IF(Loan_Not_Paid*Values_Entered,Payment_Number,""),"")</f>
        <v/>
      </c>
      <c r="C196" s="55" t="str">
        <f ca="1">IFERROR(IF(Loan_Not_Paid*Values_Entered,Payment_Date,""),"")</f>
        <v/>
      </c>
      <c r="D196" s="56" t="str">
        <f ca="1">IFERROR(IF(Loan_Not_Paid*Values_Entered,Beginning_Balance,""),"")</f>
        <v/>
      </c>
      <c r="E196" s="56" t="str">
        <f ca="1">IFERROR(IF(Loan_Not_Paid*Values_Entered,Monthly_Payment,""),"")</f>
        <v/>
      </c>
      <c r="F196" s="56" t="str">
        <f ca="1">IFERROR(IF(Loan_Not_Paid*Values_Entered,Principal,""),"")</f>
        <v/>
      </c>
      <c r="G196" s="56" t="str">
        <f ca="1">IFERROR(IF(Loan_Not_Paid*Values_Entered,Interest,""),"")</f>
        <v/>
      </c>
      <c r="H196" s="56" t="str">
        <f ca="1">IFERROR(IF(Loan_Not_Paid*Values_Entered,Ending_Balance,""),"")</f>
        <v/>
      </c>
    </row>
    <row r="197" spans="2:8">
      <c r="B197" s="54" t="str">
        <f ca="1">IFERROR(IF(Loan_Not_Paid*Values_Entered,Payment_Number,""),"")</f>
        <v/>
      </c>
      <c r="C197" s="55" t="str">
        <f ca="1">IFERROR(IF(Loan_Not_Paid*Values_Entered,Payment_Date,""),"")</f>
        <v/>
      </c>
      <c r="D197" s="56" t="str">
        <f ca="1">IFERROR(IF(Loan_Not_Paid*Values_Entered,Beginning_Balance,""),"")</f>
        <v/>
      </c>
      <c r="E197" s="56" t="str">
        <f ca="1">IFERROR(IF(Loan_Not_Paid*Values_Entered,Monthly_Payment,""),"")</f>
        <v/>
      </c>
      <c r="F197" s="56" t="str">
        <f ca="1">IFERROR(IF(Loan_Not_Paid*Values_Entered,Principal,""),"")</f>
        <v/>
      </c>
      <c r="G197" s="56" t="str">
        <f ca="1">IFERROR(IF(Loan_Not_Paid*Values_Entered,Interest,""),"")</f>
        <v/>
      </c>
      <c r="H197" s="56" t="str">
        <f ca="1">IFERROR(IF(Loan_Not_Paid*Values_Entered,Ending_Balance,""),"")</f>
        <v/>
      </c>
    </row>
    <row r="198" spans="2:8">
      <c r="B198" s="54" t="str">
        <f ca="1">IFERROR(IF(Loan_Not_Paid*Values_Entered,Payment_Number,""),"")</f>
        <v/>
      </c>
      <c r="C198" s="55" t="str">
        <f ca="1">IFERROR(IF(Loan_Not_Paid*Values_Entered,Payment_Date,""),"")</f>
        <v/>
      </c>
      <c r="D198" s="56" t="str">
        <f ca="1">IFERROR(IF(Loan_Not_Paid*Values_Entered,Beginning_Balance,""),"")</f>
        <v/>
      </c>
      <c r="E198" s="56" t="str">
        <f ca="1">IFERROR(IF(Loan_Not_Paid*Values_Entered,Monthly_Payment,""),"")</f>
        <v/>
      </c>
      <c r="F198" s="56" t="str">
        <f ca="1">IFERROR(IF(Loan_Not_Paid*Values_Entered,Principal,""),"")</f>
        <v/>
      </c>
      <c r="G198" s="56" t="str">
        <f ca="1">IFERROR(IF(Loan_Not_Paid*Values_Entered,Interest,""),"")</f>
        <v/>
      </c>
      <c r="H198" s="56" t="str">
        <f ca="1">IFERROR(IF(Loan_Not_Paid*Values_Entered,Ending_Balance,""),"")</f>
        <v/>
      </c>
    </row>
    <row r="199" spans="2:8">
      <c r="B199" s="54" t="str">
        <f ca="1">IFERROR(IF(Loan_Not_Paid*Values_Entered,Payment_Number,""),"")</f>
        <v/>
      </c>
      <c r="C199" s="55" t="str">
        <f ca="1">IFERROR(IF(Loan_Not_Paid*Values_Entered,Payment_Date,""),"")</f>
        <v/>
      </c>
      <c r="D199" s="56" t="str">
        <f ca="1">IFERROR(IF(Loan_Not_Paid*Values_Entered,Beginning_Balance,""),"")</f>
        <v/>
      </c>
      <c r="E199" s="56" t="str">
        <f ca="1">IFERROR(IF(Loan_Not_Paid*Values_Entered,Monthly_Payment,""),"")</f>
        <v/>
      </c>
      <c r="F199" s="56" t="str">
        <f ca="1">IFERROR(IF(Loan_Not_Paid*Values_Entered,Principal,""),"")</f>
        <v/>
      </c>
      <c r="G199" s="56" t="str">
        <f ca="1">IFERROR(IF(Loan_Not_Paid*Values_Entered,Interest,""),"")</f>
        <v/>
      </c>
      <c r="H199" s="56" t="str">
        <f ca="1">IFERROR(IF(Loan_Not_Paid*Values_Entered,Ending_Balance,""),"")</f>
        <v/>
      </c>
    </row>
    <row r="200" spans="2:8">
      <c r="B200" s="54" t="str">
        <f ca="1">IFERROR(IF(Loan_Not_Paid*Values_Entered,Payment_Number,""),"")</f>
        <v/>
      </c>
      <c r="C200" s="55" t="str">
        <f ca="1">IFERROR(IF(Loan_Not_Paid*Values_Entered,Payment_Date,""),"")</f>
        <v/>
      </c>
      <c r="D200" s="56" t="str">
        <f ca="1">IFERROR(IF(Loan_Not_Paid*Values_Entered,Beginning_Balance,""),"")</f>
        <v/>
      </c>
      <c r="E200" s="56" t="str">
        <f ca="1">IFERROR(IF(Loan_Not_Paid*Values_Entered,Monthly_Payment,""),"")</f>
        <v/>
      </c>
      <c r="F200" s="56" t="str">
        <f ca="1">IFERROR(IF(Loan_Not_Paid*Values_Entered,Principal,""),"")</f>
        <v/>
      </c>
      <c r="G200" s="56" t="str">
        <f ca="1">IFERROR(IF(Loan_Not_Paid*Values_Entered,Interest,""),"")</f>
        <v/>
      </c>
      <c r="H200" s="56" t="str">
        <f ca="1">IFERROR(IF(Loan_Not_Paid*Values_Entered,Ending_Balance,""),"")</f>
        <v/>
      </c>
    </row>
    <row r="201" spans="2:8">
      <c r="B201" s="54" t="str">
        <f ca="1">IFERROR(IF(Loan_Not_Paid*Values_Entered,Payment_Number,""),"")</f>
        <v/>
      </c>
      <c r="C201" s="55" t="str">
        <f ca="1">IFERROR(IF(Loan_Not_Paid*Values_Entered,Payment_Date,""),"")</f>
        <v/>
      </c>
      <c r="D201" s="56" t="str">
        <f ca="1">IFERROR(IF(Loan_Not_Paid*Values_Entered,Beginning_Balance,""),"")</f>
        <v/>
      </c>
      <c r="E201" s="56" t="str">
        <f ca="1">IFERROR(IF(Loan_Not_Paid*Values_Entered,Monthly_Payment,""),"")</f>
        <v/>
      </c>
      <c r="F201" s="56" t="str">
        <f ca="1">IFERROR(IF(Loan_Not_Paid*Values_Entered,Principal,""),"")</f>
        <v/>
      </c>
      <c r="G201" s="56" t="str">
        <f ca="1">IFERROR(IF(Loan_Not_Paid*Values_Entered,Interest,""),"")</f>
        <v/>
      </c>
      <c r="H201" s="56" t="str">
        <f ca="1">IFERROR(IF(Loan_Not_Paid*Values_Entered,Ending_Balance,""),"")</f>
        <v/>
      </c>
    </row>
    <row r="202" spans="2:8">
      <c r="B202" s="54" t="str">
        <f ca="1">IFERROR(IF(Loan_Not_Paid*Values_Entered,Payment_Number,""),"")</f>
        <v/>
      </c>
      <c r="C202" s="55" t="str">
        <f ca="1">IFERROR(IF(Loan_Not_Paid*Values_Entered,Payment_Date,""),"")</f>
        <v/>
      </c>
      <c r="D202" s="56" t="str">
        <f ca="1">IFERROR(IF(Loan_Not_Paid*Values_Entered,Beginning_Balance,""),"")</f>
        <v/>
      </c>
      <c r="E202" s="56" t="str">
        <f ca="1">IFERROR(IF(Loan_Not_Paid*Values_Entered,Monthly_Payment,""),"")</f>
        <v/>
      </c>
      <c r="F202" s="56" t="str">
        <f ca="1">IFERROR(IF(Loan_Not_Paid*Values_Entered,Principal,""),"")</f>
        <v/>
      </c>
      <c r="G202" s="56" t="str">
        <f ca="1">IFERROR(IF(Loan_Not_Paid*Values_Entered,Interest,""),"")</f>
        <v/>
      </c>
      <c r="H202" s="56" t="str">
        <f ca="1">IFERROR(IF(Loan_Not_Paid*Values_Entered,Ending_Balance,""),"")</f>
        <v/>
      </c>
    </row>
    <row r="203" spans="2:8">
      <c r="B203" s="54" t="str">
        <f ca="1">IFERROR(IF(Loan_Not_Paid*Values_Entered,Payment_Number,""),"")</f>
        <v/>
      </c>
      <c r="C203" s="55" t="str">
        <f ca="1">IFERROR(IF(Loan_Not_Paid*Values_Entered,Payment_Date,""),"")</f>
        <v/>
      </c>
      <c r="D203" s="56" t="str">
        <f ca="1">IFERROR(IF(Loan_Not_Paid*Values_Entered,Beginning_Balance,""),"")</f>
        <v/>
      </c>
      <c r="E203" s="56" t="str">
        <f ca="1">IFERROR(IF(Loan_Not_Paid*Values_Entered,Monthly_Payment,""),"")</f>
        <v/>
      </c>
      <c r="F203" s="56" t="str">
        <f ca="1">IFERROR(IF(Loan_Not_Paid*Values_Entered,Principal,""),"")</f>
        <v/>
      </c>
      <c r="G203" s="56" t="str">
        <f ca="1">IFERROR(IF(Loan_Not_Paid*Values_Entered,Interest,""),"")</f>
        <v/>
      </c>
      <c r="H203" s="56" t="str">
        <f ca="1">IFERROR(IF(Loan_Not_Paid*Values_Entered,Ending_Balance,""),"")</f>
        <v/>
      </c>
    </row>
    <row r="204" spans="2:8">
      <c r="B204" s="54" t="str">
        <f ca="1">IFERROR(IF(Loan_Not_Paid*Values_Entered,Payment_Number,""),"")</f>
        <v/>
      </c>
      <c r="C204" s="55" t="str">
        <f ca="1">IFERROR(IF(Loan_Not_Paid*Values_Entered,Payment_Date,""),"")</f>
        <v/>
      </c>
      <c r="D204" s="56" t="str">
        <f ca="1">IFERROR(IF(Loan_Not_Paid*Values_Entered,Beginning_Balance,""),"")</f>
        <v/>
      </c>
      <c r="E204" s="56" t="str">
        <f ca="1">IFERROR(IF(Loan_Not_Paid*Values_Entered,Monthly_Payment,""),"")</f>
        <v/>
      </c>
      <c r="F204" s="56" t="str">
        <f ca="1">IFERROR(IF(Loan_Not_Paid*Values_Entered,Principal,""),"")</f>
        <v/>
      </c>
      <c r="G204" s="56" t="str">
        <f ca="1">IFERROR(IF(Loan_Not_Paid*Values_Entered,Interest,""),"")</f>
        <v/>
      </c>
      <c r="H204" s="56" t="str">
        <f ca="1">IFERROR(IF(Loan_Not_Paid*Values_Entered,Ending_Balance,""),"")</f>
        <v/>
      </c>
    </row>
    <row r="205" spans="2:8">
      <c r="B205" s="54" t="str">
        <f ca="1">IFERROR(IF(Loan_Not_Paid*Values_Entered,Payment_Number,""),"")</f>
        <v/>
      </c>
      <c r="C205" s="55" t="str">
        <f ca="1">IFERROR(IF(Loan_Not_Paid*Values_Entered,Payment_Date,""),"")</f>
        <v/>
      </c>
      <c r="D205" s="56" t="str">
        <f ca="1">IFERROR(IF(Loan_Not_Paid*Values_Entered,Beginning_Balance,""),"")</f>
        <v/>
      </c>
      <c r="E205" s="56" t="str">
        <f ca="1">IFERROR(IF(Loan_Not_Paid*Values_Entered,Monthly_Payment,""),"")</f>
        <v/>
      </c>
      <c r="F205" s="56" t="str">
        <f ca="1">IFERROR(IF(Loan_Not_Paid*Values_Entered,Principal,""),"")</f>
        <v/>
      </c>
      <c r="G205" s="56" t="str">
        <f ca="1">IFERROR(IF(Loan_Not_Paid*Values_Entered,Interest,""),"")</f>
        <v/>
      </c>
      <c r="H205" s="56" t="str">
        <f ca="1">IFERROR(IF(Loan_Not_Paid*Values_Entered,Ending_Balance,""),"")</f>
        <v/>
      </c>
    </row>
    <row r="206" spans="2:8">
      <c r="B206" s="54" t="str">
        <f ca="1">IFERROR(IF(Loan_Not_Paid*Values_Entered,Payment_Number,""),"")</f>
        <v/>
      </c>
      <c r="C206" s="55" t="str">
        <f ca="1">IFERROR(IF(Loan_Not_Paid*Values_Entered,Payment_Date,""),"")</f>
        <v/>
      </c>
      <c r="D206" s="56" t="str">
        <f ca="1">IFERROR(IF(Loan_Not_Paid*Values_Entered,Beginning_Balance,""),"")</f>
        <v/>
      </c>
      <c r="E206" s="56" t="str">
        <f ca="1">IFERROR(IF(Loan_Not_Paid*Values_Entered,Monthly_Payment,""),"")</f>
        <v/>
      </c>
      <c r="F206" s="56" t="str">
        <f ca="1">IFERROR(IF(Loan_Not_Paid*Values_Entered,Principal,""),"")</f>
        <v/>
      </c>
      <c r="G206" s="56" t="str">
        <f ca="1">IFERROR(IF(Loan_Not_Paid*Values_Entered,Interest,""),"")</f>
        <v/>
      </c>
      <c r="H206" s="56" t="str">
        <f ca="1">IFERROR(IF(Loan_Not_Paid*Values_Entered,Ending_Balance,""),"")</f>
        <v/>
      </c>
    </row>
    <row r="207" spans="2:8">
      <c r="B207" s="54" t="str">
        <f ca="1">IFERROR(IF(Loan_Not_Paid*Values_Entered,Payment_Number,""),"")</f>
        <v/>
      </c>
      <c r="C207" s="55" t="str">
        <f ca="1">IFERROR(IF(Loan_Not_Paid*Values_Entered,Payment_Date,""),"")</f>
        <v/>
      </c>
      <c r="D207" s="56" t="str">
        <f ca="1">IFERROR(IF(Loan_Not_Paid*Values_Entered,Beginning_Balance,""),"")</f>
        <v/>
      </c>
      <c r="E207" s="56" t="str">
        <f ca="1">IFERROR(IF(Loan_Not_Paid*Values_Entered,Monthly_Payment,""),"")</f>
        <v/>
      </c>
      <c r="F207" s="56" t="str">
        <f ca="1">IFERROR(IF(Loan_Not_Paid*Values_Entered,Principal,""),"")</f>
        <v/>
      </c>
      <c r="G207" s="56" t="str">
        <f ca="1">IFERROR(IF(Loan_Not_Paid*Values_Entered,Interest,""),"")</f>
        <v/>
      </c>
      <c r="H207" s="56" t="str">
        <f ca="1">IFERROR(IF(Loan_Not_Paid*Values_Entered,Ending_Balance,""),"")</f>
        <v/>
      </c>
    </row>
    <row r="208" spans="2:8">
      <c r="B208" s="54" t="str">
        <f ca="1">IFERROR(IF(Loan_Not_Paid*Values_Entered,Payment_Number,""),"")</f>
        <v/>
      </c>
      <c r="C208" s="55" t="str">
        <f ca="1">IFERROR(IF(Loan_Not_Paid*Values_Entered,Payment_Date,""),"")</f>
        <v/>
      </c>
      <c r="D208" s="56" t="str">
        <f ca="1">IFERROR(IF(Loan_Not_Paid*Values_Entered,Beginning_Balance,""),"")</f>
        <v/>
      </c>
      <c r="E208" s="56" t="str">
        <f ca="1">IFERROR(IF(Loan_Not_Paid*Values_Entered,Monthly_Payment,""),"")</f>
        <v/>
      </c>
      <c r="F208" s="56" t="str">
        <f ca="1">IFERROR(IF(Loan_Not_Paid*Values_Entered,Principal,""),"")</f>
        <v/>
      </c>
      <c r="G208" s="56" t="str">
        <f ca="1">IFERROR(IF(Loan_Not_Paid*Values_Entered,Interest,""),"")</f>
        <v/>
      </c>
      <c r="H208" s="56" t="str">
        <f ca="1">IFERROR(IF(Loan_Not_Paid*Values_Entered,Ending_Balance,""),"")</f>
        <v/>
      </c>
    </row>
    <row r="209" spans="2:8">
      <c r="B209" s="54" t="str">
        <f ca="1">IFERROR(IF(Loan_Not_Paid*Values_Entered,Payment_Number,""),"")</f>
        <v/>
      </c>
      <c r="C209" s="55" t="str">
        <f ca="1">IFERROR(IF(Loan_Not_Paid*Values_Entered,Payment_Date,""),"")</f>
        <v/>
      </c>
      <c r="D209" s="56" t="str">
        <f ca="1">IFERROR(IF(Loan_Not_Paid*Values_Entered,Beginning_Balance,""),"")</f>
        <v/>
      </c>
      <c r="E209" s="56" t="str">
        <f ca="1">IFERROR(IF(Loan_Not_Paid*Values_Entered,Monthly_Payment,""),"")</f>
        <v/>
      </c>
      <c r="F209" s="56" t="str">
        <f ca="1">IFERROR(IF(Loan_Not_Paid*Values_Entered,Principal,""),"")</f>
        <v/>
      </c>
      <c r="G209" s="56" t="str">
        <f ca="1">IFERROR(IF(Loan_Not_Paid*Values_Entered,Interest,""),"")</f>
        <v/>
      </c>
      <c r="H209" s="56" t="str">
        <f ca="1">IFERROR(IF(Loan_Not_Paid*Values_Entered,Ending_Balance,""),"")</f>
        <v/>
      </c>
    </row>
    <row r="210" spans="2:8">
      <c r="B210" s="54" t="str">
        <f ca="1">IFERROR(IF(Loan_Not_Paid*Values_Entered,Payment_Number,""),"")</f>
        <v/>
      </c>
      <c r="C210" s="55" t="str">
        <f ca="1">IFERROR(IF(Loan_Not_Paid*Values_Entered,Payment_Date,""),"")</f>
        <v/>
      </c>
      <c r="D210" s="56" t="str">
        <f ca="1">IFERROR(IF(Loan_Not_Paid*Values_Entered,Beginning_Balance,""),"")</f>
        <v/>
      </c>
      <c r="E210" s="56" t="str">
        <f ca="1">IFERROR(IF(Loan_Not_Paid*Values_Entered,Monthly_Payment,""),"")</f>
        <v/>
      </c>
      <c r="F210" s="56" t="str">
        <f ca="1">IFERROR(IF(Loan_Not_Paid*Values_Entered,Principal,""),"")</f>
        <v/>
      </c>
      <c r="G210" s="56" t="str">
        <f ca="1">IFERROR(IF(Loan_Not_Paid*Values_Entered,Interest,""),"")</f>
        <v/>
      </c>
      <c r="H210" s="56" t="str">
        <f ca="1">IFERROR(IF(Loan_Not_Paid*Values_Entered,Ending_Balance,""),"")</f>
        <v/>
      </c>
    </row>
    <row r="211" spans="2:8">
      <c r="B211" s="54" t="str">
        <f ca="1">IFERROR(IF(Loan_Not_Paid*Values_Entered,Payment_Number,""),"")</f>
        <v/>
      </c>
      <c r="C211" s="55" t="str">
        <f ca="1">IFERROR(IF(Loan_Not_Paid*Values_Entered,Payment_Date,""),"")</f>
        <v/>
      </c>
      <c r="D211" s="56" t="str">
        <f ca="1">IFERROR(IF(Loan_Not_Paid*Values_Entered,Beginning_Balance,""),"")</f>
        <v/>
      </c>
      <c r="E211" s="56" t="str">
        <f ca="1">IFERROR(IF(Loan_Not_Paid*Values_Entered,Monthly_Payment,""),"")</f>
        <v/>
      </c>
      <c r="F211" s="56" t="str">
        <f ca="1">IFERROR(IF(Loan_Not_Paid*Values_Entered,Principal,""),"")</f>
        <v/>
      </c>
      <c r="G211" s="56" t="str">
        <f ca="1">IFERROR(IF(Loan_Not_Paid*Values_Entered,Interest,""),"")</f>
        <v/>
      </c>
      <c r="H211" s="56" t="str">
        <f ca="1">IFERROR(IF(Loan_Not_Paid*Values_Entered,Ending_Balance,""),"")</f>
        <v/>
      </c>
    </row>
    <row r="212" spans="2:8">
      <c r="B212" s="54" t="str">
        <f ca="1">IFERROR(IF(Loan_Not_Paid*Values_Entered,Payment_Number,""),"")</f>
        <v/>
      </c>
      <c r="C212" s="55" t="str">
        <f ca="1">IFERROR(IF(Loan_Not_Paid*Values_Entered,Payment_Date,""),"")</f>
        <v/>
      </c>
      <c r="D212" s="56" t="str">
        <f ca="1">IFERROR(IF(Loan_Not_Paid*Values_Entered,Beginning_Balance,""),"")</f>
        <v/>
      </c>
      <c r="E212" s="56" t="str">
        <f ca="1">IFERROR(IF(Loan_Not_Paid*Values_Entered,Monthly_Payment,""),"")</f>
        <v/>
      </c>
      <c r="F212" s="56" t="str">
        <f ca="1">IFERROR(IF(Loan_Not_Paid*Values_Entered,Principal,""),"")</f>
        <v/>
      </c>
      <c r="G212" s="56" t="str">
        <f ca="1">IFERROR(IF(Loan_Not_Paid*Values_Entered,Interest,""),"")</f>
        <v/>
      </c>
      <c r="H212" s="56" t="str">
        <f ca="1">IFERROR(IF(Loan_Not_Paid*Values_Entered,Ending_Balance,""),"")</f>
        <v/>
      </c>
    </row>
    <row r="213" spans="2:8">
      <c r="B213" s="54" t="str">
        <f ca="1">IFERROR(IF(Loan_Not_Paid*Values_Entered,Payment_Number,""),"")</f>
        <v/>
      </c>
      <c r="C213" s="55" t="str">
        <f ca="1">IFERROR(IF(Loan_Not_Paid*Values_Entered,Payment_Date,""),"")</f>
        <v/>
      </c>
      <c r="D213" s="56" t="str">
        <f ca="1">IFERROR(IF(Loan_Not_Paid*Values_Entered,Beginning_Balance,""),"")</f>
        <v/>
      </c>
      <c r="E213" s="56" t="str">
        <f ca="1">IFERROR(IF(Loan_Not_Paid*Values_Entered,Monthly_Payment,""),"")</f>
        <v/>
      </c>
      <c r="F213" s="56" t="str">
        <f ca="1">IFERROR(IF(Loan_Not_Paid*Values_Entered,Principal,""),"")</f>
        <v/>
      </c>
      <c r="G213" s="56" t="str">
        <f ca="1">IFERROR(IF(Loan_Not_Paid*Values_Entered,Interest,""),"")</f>
        <v/>
      </c>
      <c r="H213" s="56" t="str">
        <f ca="1">IFERROR(IF(Loan_Not_Paid*Values_Entered,Ending_Balance,""),"")</f>
        <v/>
      </c>
    </row>
    <row r="214" spans="2:8">
      <c r="B214" s="54" t="str">
        <f ca="1">IFERROR(IF(Loan_Not_Paid*Values_Entered,Payment_Number,""),"")</f>
        <v/>
      </c>
      <c r="C214" s="55" t="str">
        <f ca="1">IFERROR(IF(Loan_Not_Paid*Values_Entered,Payment_Date,""),"")</f>
        <v/>
      </c>
      <c r="D214" s="56" t="str">
        <f ca="1">IFERROR(IF(Loan_Not_Paid*Values_Entered,Beginning_Balance,""),"")</f>
        <v/>
      </c>
      <c r="E214" s="56" t="str">
        <f ca="1">IFERROR(IF(Loan_Not_Paid*Values_Entered,Monthly_Payment,""),"")</f>
        <v/>
      </c>
      <c r="F214" s="56" t="str">
        <f ca="1">IFERROR(IF(Loan_Not_Paid*Values_Entered,Principal,""),"")</f>
        <v/>
      </c>
      <c r="G214" s="56" t="str">
        <f ca="1">IFERROR(IF(Loan_Not_Paid*Values_Entered,Interest,""),"")</f>
        <v/>
      </c>
      <c r="H214" s="56" t="str">
        <f ca="1">IFERROR(IF(Loan_Not_Paid*Values_Entered,Ending_Balance,""),"")</f>
        <v/>
      </c>
    </row>
    <row r="215" spans="2:8">
      <c r="B215" s="54" t="str">
        <f ca="1">IFERROR(IF(Loan_Not_Paid*Values_Entered,Payment_Number,""),"")</f>
        <v/>
      </c>
      <c r="C215" s="55" t="str">
        <f ca="1">IFERROR(IF(Loan_Not_Paid*Values_Entered,Payment_Date,""),"")</f>
        <v/>
      </c>
      <c r="D215" s="56" t="str">
        <f ca="1">IFERROR(IF(Loan_Not_Paid*Values_Entered,Beginning_Balance,""),"")</f>
        <v/>
      </c>
      <c r="E215" s="56" t="str">
        <f ca="1">IFERROR(IF(Loan_Not_Paid*Values_Entered,Monthly_Payment,""),"")</f>
        <v/>
      </c>
      <c r="F215" s="56" t="str">
        <f ca="1">IFERROR(IF(Loan_Not_Paid*Values_Entered,Principal,""),"")</f>
        <v/>
      </c>
      <c r="G215" s="56" t="str">
        <f ca="1">IFERROR(IF(Loan_Not_Paid*Values_Entered,Interest,""),"")</f>
        <v/>
      </c>
      <c r="H215" s="56" t="str">
        <f ca="1">IFERROR(IF(Loan_Not_Paid*Values_Entered,Ending_Balance,""),"")</f>
        <v/>
      </c>
    </row>
    <row r="216" spans="2:8">
      <c r="B216" s="54" t="str">
        <f ca="1">IFERROR(IF(Loan_Not_Paid*Values_Entered,Payment_Number,""),"")</f>
        <v/>
      </c>
      <c r="C216" s="55" t="str">
        <f ca="1">IFERROR(IF(Loan_Not_Paid*Values_Entered,Payment_Date,""),"")</f>
        <v/>
      </c>
      <c r="D216" s="56" t="str">
        <f ca="1">IFERROR(IF(Loan_Not_Paid*Values_Entered,Beginning_Balance,""),"")</f>
        <v/>
      </c>
      <c r="E216" s="56" t="str">
        <f ca="1">IFERROR(IF(Loan_Not_Paid*Values_Entered,Monthly_Payment,""),"")</f>
        <v/>
      </c>
      <c r="F216" s="56" t="str">
        <f ca="1">IFERROR(IF(Loan_Not_Paid*Values_Entered,Principal,""),"")</f>
        <v/>
      </c>
      <c r="G216" s="56" t="str">
        <f ca="1">IFERROR(IF(Loan_Not_Paid*Values_Entered,Interest,""),"")</f>
        <v/>
      </c>
      <c r="H216" s="56" t="str">
        <f ca="1">IFERROR(IF(Loan_Not_Paid*Values_Entered,Ending_Balance,""),"")</f>
        <v/>
      </c>
    </row>
    <row r="217" spans="2:8">
      <c r="B217" s="54" t="str">
        <f ca="1">IFERROR(IF(Loan_Not_Paid*Values_Entered,Payment_Number,""),"")</f>
        <v/>
      </c>
      <c r="C217" s="55" t="str">
        <f ca="1">IFERROR(IF(Loan_Not_Paid*Values_Entered,Payment_Date,""),"")</f>
        <v/>
      </c>
      <c r="D217" s="56" t="str">
        <f ca="1">IFERROR(IF(Loan_Not_Paid*Values_Entered,Beginning_Balance,""),"")</f>
        <v/>
      </c>
      <c r="E217" s="56" t="str">
        <f ca="1">IFERROR(IF(Loan_Not_Paid*Values_Entered,Monthly_Payment,""),"")</f>
        <v/>
      </c>
      <c r="F217" s="56" t="str">
        <f ca="1">IFERROR(IF(Loan_Not_Paid*Values_Entered,Principal,""),"")</f>
        <v/>
      </c>
      <c r="G217" s="56" t="str">
        <f ca="1">IFERROR(IF(Loan_Not_Paid*Values_Entered,Interest,""),"")</f>
        <v/>
      </c>
      <c r="H217" s="56" t="str">
        <f ca="1">IFERROR(IF(Loan_Not_Paid*Values_Entered,Ending_Balance,""),"")</f>
        <v/>
      </c>
    </row>
    <row r="218" spans="2:8">
      <c r="B218" s="54" t="str">
        <f ca="1">IFERROR(IF(Loan_Not_Paid*Values_Entered,Payment_Number,""),"")</f>
        <v/>
      </c>
      <c r="C218" s="55" t="str">
        <f ca="1">IFERROR(IF(Loan_Not_Paid*Values_Entered,Payment_Date,""),"")</f>
        <v/>
      </c>
      <c r="D218" s="56" t="str">
        <f ca="1">IFERROR(IF(Loan_Not_Paid*Values_Entered,Beginning_Balance,""),"")</f>
        <v/>
      </c>
      <c r="E218" s="56" t="str">
        <f ca="1">IFERROR(IF(Loan_Not_Paid*Values_Entered,Monthly_Payment,""),"")</f>
        <v/>
      </c>
      <c r="F218" s="56" t="str">
        <f ca="1">IFERROR(IF(Loan_Not_Paid*Values_Entered,Principal,""),"")</f>
        <v/>
      </c>
      <c r="G218" s="56" t="str">
        <f ca="1">IFERROR(IF(Loan_Not_Paid*Values_Entered,Interest,""),"")</f>
        <v/>
      </c>
      <c r="H218" s="56" t="str">
        <f ca="1">IFERROR(IF(Loan_Not_Paid*Values_Entered,Ending_Balance,""),"")</f>
        <v/>
      </c>
    </row>
    <row r="219" spans="2:8">
      <c r="B219" s="54" t="str">
        <f ca="1">IFERROR(IF(Loan_Not_Paid*Values_Entered,Payment_Number,""),"")</f>
        <v/>
      </c>
      <c r="C219" s="55" t="str">
        <f ca="1">IFERROR(IF(Loan_Not_Paid*Values_Entered,Payment_Date,""),"")</f>
        <v/>
      </c>
      <c r="D219" s="56" t="str">
        <f ca="1">IFERROR(IF(Loan_Not_Paid*Values_Entered,Beginning_Balance,""),"")</f>
        <v/>
      </c>
      <c r="E219" s="56" t="str">
        <f ca="1">IFERROR(IF(Loan_Not_Paid*Values_Entered,Monthly_Payment,""),"")</f>
        <v/>
      </c>
      <c r="F219" s="56" t="str">
        <f ca="1">IFERROR(IF(Loan_Not_Paid*Values_Entered,Principal,""),"")</f>
        <v/>
      </c>
      <c r="G219" s="56" t="str">
        <f ca="1">IFERROR(IF(Loan_Not_Paid*Values_Entered,Interest,""),"")</f>
        <v/>
      </c>
      <c r="H219" s="56" t="str">
        <f ca="1">IFERROR(IF(Loan_Not_Paid*Values_Entered,Ending_Balance,""),"")</f>
        <v/>
      </c>
    </row>
    <row r="220" spans="2:8">
      <c r="B220" s="54" t="str">
        <f ca="1">IFERROR(IF(Loan_Not_Paid*Values_Entered,Payment_Number,""),"")</f>
        <v/>
      </c>
      <c r="C220" s="55" t="str">
        <f ca="1">IFERROR(IF(Loan_Not_Paid*Values_Entered,Payment_Date,""),"")</f>
        <v/>
      </c>
      <c r="D220" s="56" t="str">
        <f ca="1">IFERROR(IF(Loan_Not_Paid*Values_Entered,Beginning_Balance,""),"")</f>
        <v/>
      </c>
      <c r="E220" s="56" t="str">
        <f ca="1">IFERROR(IF(Loan_Not_Paid*Values_Entered,Monthly_Payment,""),"")</f>
        <v/>
      </c>
      <c r="F220" s="56" t="str">
        <f ca="1">IFERROR(IF(Loan_Not_Paid*Values_Entered,Principal,""),"")</f>
        <v/>
      </c>
      <c r="G220" s="56" t="str">
        <f ca="1">IFERROR(IF(Loan_Not_Paid*Values_Entered,Interest,""),"")</f>
        <v/>
      </c>
      <c r="H220" s="56" t="str">
        <f ca="1">IFERROR(IF(Loan_Not_Paid*Values_Entered,Ending_Balance,""),"")</f>
        <v/>
      </c>
    </row>
    <row r="221" spans="2:8">
      <c r="B221" s="54" t="str">
        <f ca="1">IFERROR(IF(Loan_Not_Paid*Values_Entered,Payment_Number,""),"")</f>
        <v/>
      </c>
      <c r="C221" s="55" t="str">
        <f ca="1">IFERROR(IF(Loan_Not_Paid*Values_Entered,Payment_Date,""),"")</f>
        <v/>
      </c>
      <c r="D221" s="56" t="str">
        <f ca="1">IFERROR(IF(Loan_Not_Paid*Values_Entered,Beginning_Balance,""),"")</f>
        <v/>
      </c>
      <c r="E221" s="56" t="str">
        <f ca="1">IFERROR(IF(Loan_Not_Paid*Values_Entered,Monthly_Payment,""),"")</f>
        <v/>
      </c>
      <c r="F221" s="56" t="str">
        <f ca="1">IFERROR(IF(Loan_Not_Paid*Values_Entered,Principal,""),"")</f>
        <v/>
      </c>
      <c r="G221" s="56" t="str">
        <f ca="1">IFERROR(IF(Loan_Not_Paid*Values_Entered,Interest,""),"")</f>
        <v/>
      </c>
      <c r="H221" s="56" t="str">
        <f ca="1">IFERROR(IF(Loan_Not_Paid*Values_Entered,Ending_Balance,""),"")</f>
        <v/>
      </c>
    </row>
    <row r="222" spans="2:8">
      <c r="B222" s="54" t="str">
        <f ca="1">IFERROR(IF(Loan_Not_Paid*Values_Entered,Payment_Number,""),"")</f>
        <v/>
      </c>
      <c r="C222" s="55" t="str">
        <f ca="1">IFERROR(IF(Loan_Not_Paid*Values_Entered,Payment_Date,""),"")</f>
        <v/>
      </c>
      <c r="D222" s="56" t="str">
        <f ca="1">IFERROR(IF(Loan_Not_Paid*Values_Entered,Beginning_Balance,""),"")</f>
        <v/>
      </c>
      <c r="E222" s="56" t="str">
        <f ca="1">IFERROR(IF(Loan_Not_Paid*Values_Entered,Monthly_Payment,""),"")</f>
        <v/>
      </c>
      <c r="F222" s="56" t="str">
        <f ca="1">IFERROR(IF(Loan_Not_Paid*Values_Entered,Principal,""),"")</f>
        <v/>
      </c>
      <c r="G222" s="56" t="str">
        <f ca="1">IFERROR(IF(Loan_Not_Paid*Values_Entered,Interest,""),"")</f>
        <v/>
      </c>
      <c r="H222" s="56" t="str">
        <f ca="1">IFERROR(IF(Loan_Not_Paid*Values_Entered,Ending_Balance,""),"")</f>
        <v/>
      </c>
    </row>
    <row r="223" spans="2:8">
      <c r="B223" s="54" t="str">
        <f ca="1">IFERROR(IF(Loan_Not_Paid*Values_Entered,Payment_Number,""),"")</f>
        <v/>
      </c>
      <c r="C223" s="55" t="str">
        <f ca="1">IFERROR(IF(Loan_Not_Paid*Values_Entered,Payment_Date,""),"")</f>
        <v/>
      </c>
      <c r="D223" s="56" t="str">
        <f ca="1">IFERROR(IF(Loan_Not_Paid*Values_Entered,Beginning_Balance,""),"")</f>
        <v/>
      </c>
      <c r="E223" s="56" t="str">
        <f ca="1">IFERROR(IF(Loan_Not_Paid*Values_Entered,Monthly_Payment,""),"")</f>
        <v/>
      </c>
      <c r="F223" s="56" t="str">
        <f ca="1">IFERROR(IF(Loan_Not_Paid*Values_Entered,Principal,""),"")</f>
        <v/>
      </c>
      <c r="G223" s="56" t="str">
        <f ca="1">IFERROR(IF(Loan_Not_Paid*Values_Entered,Interest,""),"")</f>
        <v/>
      </c>
      <c r="H223" s="56" t="str">
        <f ca="1">IFERROR(IF(Loan_Not_Paid*Values_Entered,Ending_Balance,""),"")</f>
        <v/>
      </c>
    </row>
    <row r="224" spans="2:8">
      <c r="B224" s="54" t="str">
        <f ca="1">IFERROR(IF(Loan_Not_Paid*Values_Entered,Payment_Number,""),"")</f>
        <v/>
      </c>
      <c r="C224" s="55" t="str">
        <f ca="1">IFERROR(IF(Loan_Not_Paid*Values_Entered,Payment_Date,""),"")</f>
        <v/>
      </c>
      <c r="D224" s="56" t="str">
        <f ca="1">IFERROR(IF(Loan_Not_Paid*Values_Entered,Beginning_Balance,""),"")</f>
        <v/>
      </c>
      <c r="E224" s="56" t="str">
        <f ca="1">IFERROR(IF(Loan_Not_Paid*Values_Entered,Monthly_Payment,""),"")</f>
        <v/>
      </c>
      <c r="F224" s="56" t="str">
        <f ca="1">IFERROR(IF(Loan_Not_Paid*Values_Entered,Principal,""),"")</f>
        <v/>
      </c>
      <c r="G224" s="56" t="str">
        <f ca="1">IFERROR(IF(Loan_Not_Paid*Values_Entered,Interest,""),"")</f>
        <v/>
      </c>
      <c r="H224" s="56" t="str">
        <f ca="1">IFERROR(IF(Loan_Not_Paid*Values_Entered,Ending_Balance,""),"")</f>
        <v/>
      </c>
    </row>
    <row r="225" spans="2:8">
      <c r="B225" s="54" t="str">
        <f ca="1">IFERROR(IF(Loan_Not_Paid*Values_Entered,Payment_Number,""),"")</f>
        <v/>
      </c>
      <c r="C225" s="55" t="str">
        <f ca="1">IFERROR(IF(Loan_Not_Paid*Values_Entered,Payment_Date,""),"")</f>
        <v/>
      </c>
      <c r="D225" s="56" t="str">
        <f ca="1">IFERROR(IF(Loan_Not_Paid*Values_Entered,Beginning_Balance,""),"")</f>
        <v/>
      </c>
      <c r="E225" s="56" t="str">
        <f ca="1">IFERROR(IF(Loan_Not_Paid*Values_Entered,Monthly_Payment,""),"")</f>
        <v/>
      </c>
      <c r="F225" s="56" t="str">
        <f ca="1">IFERROR(IF(Loan_Not_Paid*Values_Entered,Principal,""),"")</f>
        <v/>
      </c>
      <c r="G225" s="56" t="str">
        <f ca="1">IFERROR(IF(Loan_Not_Paid*Values_Entered,Interest,""),"")</f>
        <v/>
      </c>
      <c r="H225" s="56" t="str">
        <f ca="1">IFERROR(IF(Loan_Not_Paid*Values_Entered,Ending_Balance,""),"")</f>
        <v/>
      </c>
    </row>
    <row r="226" spans="2:8">
      <c r="B226" s="54" t="str">
        <f ca="1">IFERROR(IF(Loan_Not_Paid*Values_Entered,Payment_Number,""),"")</f>
        <v/>
      </c>
      <c r="C226" s="55" t="str">
        <f ca="1">IFERROR(IF(Loan_Not_Paid*Values_Entered,Payment_Date,""),"")</f>
        <v/>
      </c>
      <c r="D226" s="56" t="str">
        <f ca="1">IFERROR(IF(Loan_Not_Paid*Values_Entered,Beginning_Balance,""),"")</f>
        <v/>
      </c>
      <c r="E226" s="56" t="str">
        <f ca="1">IFERROR(IF(Loan_Not_Paid*Values_Entered,Monthly_Payment,""),"")</f>
        <v/>
      </c>
      <c r="F226" s="56" t="str">
        <f ca="1">IFERROR(IF(Loan_Not_Paid*Values_Entered,Principal,""),"")</f>
        <v/>
      </c>
      <c r="G226" s="56" t="str">
        <f ca="1">IFERROR(IF(Loan_Not_Paid*Values_Entered,Interest,""),"")</f>
        <v/>
      </c>
      <c r="H226" s="56" t="str">
        <f ca="1">IFERROR(IF(Loan_Not_Paid*Values_Entered,Ending_Balance,""),"")</f>
        <v/>
      </c>
    </row>
    <row r="227" spans="2:8">
      <c r="B227" s="54" t="str">
        <f ca="1">IFERROR(IF(Loan_Not_Paid*Values_Entered,Payment_Number,""),"")</f>
        <v/>
      </c>
      <c r="C227" s="55" t="str">
        <f ca="1">IFERROR(IF(Loan_Not_Paid*Values_Entered,Payment_Date,""),"")</f>
        <v/>
      </c>
      <c r="D227" s="56" t="str">
        <f ca="1">IFERROR(IF(Loan_Not_Paid*Values_Entered,Beginning_Balance,""),"")</f>
        <v/>
      </c>
      <c r="E227" s="56" t="str">
        <f ca="1">IFERROR(IF(Loan_Not_Paid*Values_Entered,Monthly_Payment,""),"")</f>
        <v/>
      </c>
      <c r="F227" s="56" t="str">
        <f ca="1">IFERROR(IF(Loan_Not_Paid*Values_Entered,Principal,""),"")</f>
        <v/>
      </c>
      <c r="G227" s="56" t="str">
        <f ca="1">IFERROR(IF(Loan_Not_Paid*Values_Entered,Interest,""),"")</f>
        <v/>
      </c>
      <c r="H227" s="56" t="str">
        <f ca="1">IFERROR(IF(Loan_Not_Paid*Values_Entered,Ending_Balance,""),"")</f>
        <v/>
      </c>
    </row>
    <row r="228" spans="2:8">
      <c r="B228" s="54" t="str">
        <f ca="1">IFERROR(IF(Loan_Not_Paid*Values_Entered,Payment_Number,""),"")</f>
        <v/>
      </c>
      <c r="C228" s="55" t="str">
        <f ca="1">IFERROR(IF(Loan_Not_Paid*Values_Entered,Payment_Date,""),"")</f>
        <v/>
      </c>
      <c r="D228" s="56" t="str">
        <f ca="1">IFERROR(IF(Loan_Not_Paid*Values_Entered,Beginning_Balance,""),"")</f>
        <v/>
      </c>
      <c r="E228" s="56" t="str">
        <f ca="1">IFERROR(IF(Loan_Not_Paid*Values_Entered,Monthly_Payment,""),"")</f>
        <v/>
      </c>
      <c r="F228" s="56" t="str">
        <f ca="1">IFERROR(IF(Loan_Not_Paid*Values_Entered,Principal,""),"")</f>
        <v/>
      </c>
      <c r="G228" s="56" t="str">
        <f ca="1">IFERROR(IF(Loan_Not_Paid*Values_Entered,Interest,""),"")</f>
        <v/>
      </c>
      <c r="H228" s="56" t="str">
        <f ca="1">IFERROR(IF(Loan_Not_Paid*Values_Entered,Ending_Balance,""),"")</f>
        <v/>
      </c>
    </row>
    <row r="229" spans="2:8">
      <c r="B229" s="54" t="str">
        <f ca="1">IFERROR(IF(Loan_Not_Paid*Values_Entered,Payment_Number,""),"")</f>
        <v/>
      </c>
      <c r="C229" s="55" t="str">
        <f ca="1">IFERROR(IF(Loan_Not_Paid*Values_Entered,Payment_Date,""),"")</f>
        <v/>
      </c>
      <c r="D229" s="56" t="str">
        <f ca="1">IFERROR(IF(Loan_Not_Paid*Values_Entered,Beginning_Balance,""),"")</f>
        <v/>
      </c>
      <c r="E229" s="56" t="str">
        <f ca="1">IFERROR(IF(Loan_Not_Paid*Values_Entered,Monthly_Payment,""),"")</f>
        <v/>
      </c>
      <c r="F229" s="56" t="str">
        <f ca="1">IFERROR(IF(Loan_Not_Paid*Values_Entered,Principal,""),"")</f>
        <v/>
      </c>
      <c r="G229" s="56" t="str">
        <f ca="1">IFERROR(IF(Loan_Not_Paid*Values_Entered,Interest,""),"")</f>
        <v/>
      </c>
      <c r="H229" s="56" t="str">
        <f ca="1">IFERROR(IF(Loan_Not_Paid*Values_Entered,Ending_Balance,""),"")</f>
        <v/>
      </c>
    </row>
    <row r="230" spans="2:8">
      <c r="B230" s="54" t="str">
        <f ca="1">IFERROR(IF(Loan_Not_Paid*Values_Entered,Payment_Number,""),"")</f>
        <v/>
      </c>
      <c r="C230" s="55" t="str">
        <f ca="1">IFERROR(IF(Loan_Not_Paid*Values_Entered,Payment_Date,""),"")</f>
        <v/>
      </c>
      <c r="D230" s="56" t="str">
        <f ca="1">IFERROR(IF(Loan_Not_Paid*Values_Entered,Beginning_Balance,""),"")</f>
        <v/>
      </c>
      <c r="E230" s="56" t="str">
        <f ca="1">IFERROR(IF(Loan_Not_Paid*Values_Entered,Monthly_Payment,""),"")</f>
        <v/>
      </c>
      <c r="F230" s="56" t="str">
        <f ca="1">IFERROR(IF(Loan_Not_Paid*Values_Entered,Principal,""),"")</f>
        <v/>
      </c>
      <c r="G230" s="56" t="str">
        <f ca="1">IFERROR(IF(Loan_Not_Paid*Values_Entered,Interest,""),"")</f>
        <v/>
      </c>
      <c r="H230" s="56" t="str">
        <f ca="1">IFERROR(IF(Loan_Not_Paid*Values_Entered,Ending_Balance,""),"")</f>
        <v/>
      </c>
    </row>
    <row r="231" spans="2:8">
      <c r="B231" s="54" t="str">
        <f ca="1">IFERROR(IF(Loan_Not_Paid*Values_Entered,Payment_Number,""),"")</f>
        <v/>
      </c>
      <c r="C231" s="55" t="str">
        <f ca="1">IFERROR(IF(Loan_Not_Paid*Values_Entered,Payment_Date,""),"")</f>
        <v/>
      </c>
      <c r="D231" s="56" t="str">
        <f ca="1">IFERROR(IF(Loan_Not_Paid*Values_Entered,Beginning_Balance,""),"")</f>
        <v/>
      </c>
      <c r="E231" s="56" t="str">
        <f ca="1">IFERROR(IF(Loan_Not_Paid*Values_Entered,Monthly_Payment,""),"")</f>
        <v/>
      </c>
      <c r="F231" s="56" t="str">
        <f ca="1">IFERROR(IF(Loan_Not_Paid*Values_Entered,Principal,""),"")</f>
        <v/>
      </c>
      <c r="G231" s="56" t="str">
        <f ca="1">IFERROR(IF(Loan_Not_Paid*Values_Entered,Interest,""),"")</f>
        <v/>
      </c>
      <c r="H231" s="56" t="str">
        <f ca="1">IFERROR(IF(Loan_Not_Paid*Values_Entered,Ending_Balance,""),"")</f>
        <v/>
      </c>
    </row>
    <row r="232" spans="2:8">
      <c r="B232" s="54" t="str">
        <f ca="1">IFERROR(IF(Loan_Not_Paid*Values_Entered,Payment_Number,""),"")</f>
        <v/>
      </c>
      <c r="C232" s="55" t="str">
        <f ca="1">IFERROR(IF(Loan_Not_Paid*Values_Entered,Payment_Date,""),"")</f>
        <v/>
      </c>
      <c r="D232" s="56" t="str">
        <f ca="1">IFERROR(IF(Loan_Not_Paid*Values_Entered,Beginning_Balance,""),"")</f>
        <v/>
      </c>
      <c r="E232" s="56" t="str">
        <f ca="1">IFERROR(IF(Loan_Not_Paid*Values_Entered,Monthly_Payment,""),"")</f>
        <v/>
      </c>
      <c r="F232" s="56" t="str">
        <f ca="1">IFERROR(IF(Loan_Not_Paid*Values_Entered,Principal,""),"")</f>
        <v/>
      </c>
      <c r="G232" s="56" t="str">
        <f ca="1">IFERROR(IF(Loan_Not_Paid*Values_Entered,Interest,""),"")</f>
        <v/>
      </c>
      <c r="H232" s="56" t="str">
        <f ca="1">IFERROR(IF(Loan_Not_Paid*Values_Entered,Ending_Balance,""),"")</f>
        <v/>
      </c>
    </row>
    <row r="233" spans="2:8">
      <c r="B233" s="54" t="str">
        <f ca="1">IFERROR(IF(Loan_Not_Paid*Values_Entered,Payment_Number,""),"")</f>
        <v/>
      </c>
      <c r="C233" s="55" t="str">
        <f ca="1">IFERROR(IF(Loan_Not_Paid*Values_Entered,Payment_Date,""),"")</f>
        <v/>
      </c>
      <c r="D233" s="56" t="str">
        <f ca="1">IFERROR(IF(Loan_Not_Paid*Values_Entered,Beginning_Balance,""),"")</f>
        <v/>
      </c>
      <c r="E233" s="56" t="str">
        <f ca="1">IFERROR(IF(Loan_Not_Paid*Values_Entered,Monthly_Payment,""),"")</f>
        <v/>
      </c>
      <c r="F233" s="56" t="str">
        <f ca="1">IFERROR(IF(Loan_Not_Paid*Values_Entered,Principal,""),"")</f>
        <v/>
      </c>
      <c r="G233" s="56" t="str">
        <f ca="1">IFERROR(IF(Loan_Not_Paid*Values_Entered,Interest,""),"")</f>
        <v/>
      </c>
      <c r="H233" s="56" t="str">
        <f ca="1">IFERROR(IF(Loan_Not_Paid*Values_Entered,Ending_Balance,""),"")</f>
        <v/>
      </c>
    </row>
    <row r="234" spans="2:8">
      <c r="B234" s="54" t="str">
        <f ca="1">IFERROR(IF(Loan_Not_Paid*Values_Entered,Payment_Number,""),"")</f>
        <v/>
      </c>
      <c r="C234" s="55" t="str">
        <f ca="1">IFERROR(IF(Loan_Not_Paid*Values_Entered,Payment_Date,""),"")</f>
        <v/>
      </c>
      <c r="D234" s="56" t="str">
        <f ca="1">IFERROR(IF(Loan_Not_Paid*Values_Entered,Beginning_Balance,""),"")</f>
        <v/>
      </c>
      <c r="E234" s="56" t="str">
        <f ca="1">IFERROR(IF(Loan_Not_Paid*Values_Entered,Monthly_Payment,""),"")</f>
        <v/>
      </c>
      <c r="F234" s="56" t="str">
        <f ca="1">IFERROR(IF(Loan_Not_Paid*Values_Entered,Principal,""),"")</f>
        <v/>
      </c>
      <c r="G234" s="56" t="str">
        <f ca="1">IFERROR(IF(Loan_Not_Paid*Values_Entered,Interest,""),"")</f>
        <v/>
      </c>
      <c r="H234" s="56" t="str">
        <f ca="1">IFERROR(IF(Loan_Not_Paid*Values_Entered,Ending_Balance,""),"")</f>
        <v/>
      </c>
    </row>
    <row r="235" spans="2:8">
      <c r="B235" s="54" t="str">
        <f ca="1">IFERROR(IF(Loan_Not_Paid*Values_Entered,Payment_Number,""),"")</f>
        <v/>
      </c>
      <c r="C235" s="55" t="str">
        <f ca="1">IFERROR(IF(Loan_Not_Paid*Values_Entered,Payment_Date,""),"")</f>
        <v/>
      </c>
      <c r="D235" s="56" t="str">
        <f ca="1">IFERROR(IF(Loan_Not_Paid*Values_Entered,Beginning_Balance,""),"")</f>
        <v/>
      </c>
      <c r="E235" s="56" t="str">
        <f ca="1">IFERROR(IF(Loan_Not_Paid*Values_Entered,Monthly_Payment,""),"")</f>
        <v/>
      </c>
      <c r="F235" s="56" t="str">
        <f ca="1">IFERROR(IF(Loan_Not_Paid*Values_Entered,Principal,""),"")</f>
        <v/>
      </c>
      <c r="G235" s="56" t="str">
        <f ca="1">IFERROR(IF(Loan_Not_Paid*Values_Entered,Interest,""),"")</f>
        <v/>
      </c>
      <c r="H235" s="56" t="str">
        <f ca="1">IFERROR(IF(Loan_Not_Paid*Values_Entered,Ending_Balance,""),"")</f>
        <v/>
      </c>
    </row>
    <row r="236" spans="2:8">
      <c r="B236" s="54" t="str">
        <f ca="1">IFERROR(IF(Loan_Not_Paid*Values_Entered,Payment_Number,""),"")</f>
        <v/>
      </c>
      <c r="C236" s="55" t="str">
        <f ca="1">IFERROR(IF(Loan_Not_Paid*Values_Entered,Payment_Date,""),"")</f>
        <v/>
      </c>
      <c r="D236" s="56" t="str">
        <f ca="1">IFERROR(IF(Loan_Not_Paid*Values_Entered,Beginning_Balance,""),"")</f>
        <v/>
      </c>
      <c r="E236" s="56" t="str">
        <f ca="1">IFERROR(IF(Loan_Not_Paid*Values_Entered,Monthly_Payment,""),"")</f>
        <v/>
      </c>
      <c r="F236" s="56" t="str">
        <f ca="1">IFERROR(IF(Loan_Not_Paid*Values_Entered,Principal,""),"")</f>
        <v/>
      </c>
      <c r="G236" s="56" t="str">
        <f ca="1">IFERROR(IF(Loan_Not_Paid*Values_Entered,Interest,""),"")</f>
        <v/>
      </c>
      <c r="H236" s="56" t="str">
        <f ca="1">IFERROR(IF(Loan_Not_Paid*Values_Entered,Ending_Balance,""),"")</f>
        <v/>
      </c>
    </row>
    <row r="237" spans="2:8">
      <c r="B237" s="54" t="str">
        <f ca="1">IFERROR(IF(Loan_Not_Paid*Values_Entered,Payment_Number,""),"")</f>
        <v/>
      </c>
      <c r="C237" s="55" t="str">
        <f ca="1">IFERROR(IF(Loan_Not_Paid*Values_Entered,Payment_Date,""),"")</f>
        <v/>
      </c>
      <c r="D237" s="56" t="str">
        <f ca="1">IFERROR(IF(Loan_Not_Paid*Values_Entered,Beginning_Balance,""),"")</f>
        <v/>
      </c>
      <c r="E237" s="56" t="str">
        <f ca="1">IFERROR(IF(Loan_Not_Paid*Values_Entered,Monthly_Payment,""),"")</f>
        <v/>
      </c>
      <c r="F237" s="56" t="str">
        <f ca="1">IFERROR(IF(Loan_Not_Paid*Values_Entered,Principal,""),"")</f>
        <v/>
      </c>
      <c r="G237" s="56" t="str">
        <f ca="1">IFERROR(IF(Loan_Not_Paid*Values_Entered,Interest,""),"")</f>
        <v/>
      </c>
      <c r="H237" s="56" t="str">
        <f ca="1">IFERROR(IF(Loan_Not_Paid*Values_Entered,Ending_Balance,""),"")</f>
        <v/>
      </c>
    </row>
    <row r="238" spans="2:8">
      <c r="B238" s="54" t="str">
        <f ca="1">IFERROR(IF(Loan_Not_Paid*Values_Entered,Payment_Number,""),"")</f>
        <v/>
      </c>
      <c r="C238" s="55" t="str">
        <f ca="1">IFERROR(IF(Loan_Not_Paid*Values_Entered,Payment_Date,""),"")</f>
        <v/>
      </c>
      <c r="D238" s="56" t="str">
        <f ca="1">IFERROR(IF(Loan_Not_Paid*Values_Entered,Beginning_Balance,""),"")</f>
        <v/>
      </c>
      <c r="E238" s="56" t="str">
        <f ca="1">IFERROR(IF(Loan_Not_Paid*Values_Entered,Monthly_Payment,""),"")</f>
        <v/>
      </c>
      <c r="F238" s="56" t="str">
        <f ca="1">IFERROR(IF(Loan_Not_Paid*Values_Entered,Principal,""),"")</f>
        <v/>
      </c>
      <c r="G238" s="56" t="str">
        <f ca="1">IFERROR(IF(Loan_Not_Paid*Values_Entered,Interest,""),"")</f>
        <v/>
      </c>
      <c r="H238" s="56" t="str">
        <f ca="1">IFERROR(IF(Loan_Not_Paid*Values_Entered,Ending_Balance,""),"")</f>
        <v/>
      </c>
    </row>
    <row r="239" spans="2:8">
      <c r="B239" s="54" t="str">
        <f ca="1">IFERROR(IF(Loan_Not_Paid*Values_Entered,Payment_Number,""),"")</f>
        <v/>
      </c>
      <c r="C239" s="55" t="str">
        <f ca="1">IFERROR(IF(Loan_Not_Paid*Values_Entered,Payment_Date,""),"")</f>
        <v/>
      </c>
      <c r="D239" s="56" t="str">
        <f ca="1">IFERROR(IF(Loan_Not_Paid*Values_Entered,Beginning_Balance,""),"")</f>
        <v/>
      </c>
      <c r="E239" s="56" t="str">
        <f ca="1">IFERROR(IF(Loan_Not_Paid*Values_Entered,Monthly_Payment,""),"")</f>
        <v/>
      </c>
      <c r="F239" s="56" t="str">
        <f ca="1">IFERROR(IF(Loan_Not_Paid*Values_Entered,Principal,""),"")</f>
        <v/>
      </c>
      <c r="G239" s="56" t="str">
        <f ca="1">IFERROR(IF(Loan_Not_Paid*Values_Entered,Interest,""),"")</f>
        <v/>
      </c>
      <c r="H239" s="56" t="str">
        <f ca="1">IFERROR(IF(Loan_Not_Paid*Values_Entered,Ending_Balance,""),"")</f>
        <v/>
      </c>
    </row>
    <row r="240" spans="2:8">
      <c r="B240" s="54" t="str">
        <f ca="1">IFERROR(IF(Loan_Not_Paid*Values_Entered,Payment_Number,""),"")</f>
        <v/>
      </c>
      <c r="C240" s="55" t="str">
        <f ca="1">IFERROR(IF(Loan_Not_Paid*Values_Entered,Payment_Date,""),"")</f>
        <v/>
      </c>
      <c r="D240" s="56" t="str">
        <f ca="1">IFERROR(IF(Loan_Not_Paid*Values_Entered,Beginning_Balance,""),"")</f>
        <v/>
      </c>
      <c r="E240" s="56" t="str">
        <f ca="1">IFERROR(IF(Loan_Not_Paid*Values_Entered,Monthly_Payment,""),"")</f>
        <v/>
      </c>
      <c r="F240" s="56" t="str">
        <f ca="1">IFERROR(IF(Loan_Not_Paid*Values_Entered,Principal,""),"")</f>
        <v/>
      </c>
      <c r="G240" s="56" t="str">
        <f ca="1">IFERROR(IF(Loan_Not_Paid*Values_Entered,Interest,""),"")</f>
        <v/>
      </c>
      <c r="H240" s="56" t="str">
        <f ca="1">IFERROR(IF(Loan_Not_Paid*Values_Entered,Ending_Balance,""),"")</f>
        <v/>
      </c>
    </row>
    <row r="241" spans="2:8">
      <c r="B241" s="54" t="str">
        <f ca="1">IFERROR(IF(Loan_Not_Paid*Values_Entered,Payment_Number,""),"")</f>
        <v/>
      </c>
      <c r="C241" s="55" t="str">
        <f ca="1">IFERROR(IF(Loan_Not_Paid*Values_Entered,Payment_Date,""),"")</f>
        <v/>
      </c>
      <c r="D241" s="56" t="str">
        <f ca="1">IFERROR(IF(Loan_Not_Paid*Values_Entered,Beginning_Balance,""),"")</f>
        <v/>
      </c>
      <c r="E241" s="56" t="str">
        <f ca="1">IFERROR(IF(Loan_Not_Paid*Values_Entered,Monthly_Payment,""),"")</f>
        <v/>
      </c>
      <c r="F241" s="56" t="str">
        <f ca="1">IFERROR(IF(Loan_Not_Paid*Values_Entered,Principal,""),"")</f>
        <v/>
      </c>
      <c r="G241" s="56" t="str">
        <f ca="1">IFERROR(IF(Loan_Not_Paid*Values_Entered,Interest,""),"")</f>
        <v/>
      </c>
      <c r="H241" s="56" t="str">
        <f ca="1">IFERROR(IF(Loan_Not_Paid*Values_Entered,Ending_Balance,""),"")</f>
        <v/>
      </c>
    </row>
    <row r="242" spans="2:8">
      <c r="B242" s="54" t="str">
        <f ca="1">IFERROR(IF(Loan_Not_Paid*Values_Entered,Payment_Number,""),"")</f>
        <v/>
      </c>
      <c r="C242" s="55" t="str">
        <f ca="1">IFERROR(IF(Loan_Not_Paid*Values_Entered,Payment_Date,""),"")</f>
        <v/>
      </c>
      <c r="D242" s="56" t="str">
        <f ca="1">IFERROR(IF(Loan_Not_Paid*Values_Entered,Beginning_Balance,""),"")</f>
        <v/>
      </c>
      <c r="E242" s="56" t="str">
        <f ca="1">IFERROR(IF(Loan_Not_Paid*Values_Entered,Monthly_Payment,""),"")</f>
        <v/>
      </c>
      <c r="F242" s="56" t="str">
        <f ca="1">IFERROR(IF(Loan_Not_Paid*Values_Entered,Principal,""),"")</f>
        <v/>
      </c>
      <c r="G242" s="56" t="str">
        <f ca="1">IFERROR(IF(Loan_Not_Paid*Values_Entered,Interest,""),"")</f>
        <v/>
      </c>
      <c r="H242" s="56" t="str">
        <f ca="1">IFERROR(IF(Loan_Not_Paid*Values_Entered,Ending_Balance,""),"")</f>
        <v/>
      </c>
    </row>
    <row r="243" spans="2:8">
      <c r="B243" s="54" t="str">
        <f ca="1">IFERROR(IF(Loan_Not_Paid*Values_Entered,Payment_Number,""),"")</f>
        <v/>
      </c>
      <c r="C243" s="55" t="str">
        <f ca="1">IFERROR(IF(Loan_Not_Paid*Values_Entered,Payment_Date,""),"")</f>
        <v/>
      </c>
      <c r="D243" s="56" t="str">
        <f ca="1">IFERROR(IF(Loan_Not_Paid*Values_Entered,Beginning_Balance,""),"")</f>
        <v/>
      </c>
      <c r="E243" s="56" t="str">
        <f ca="1">IFERROR(IF(Loan_Not_Paid*Values_Entered,Monthly_Payment,""),"")</f>
        <v/>
      </c>
      <c r="F243" s="56" t="str">
        <f ca="1">IFERROR(IF(Loan_Not_Paid*Values_Entered,Principal,""),"")</f>
        <v/>
      </c>
      <c r="G243" s="56" t="str">
        <f ca="1">IFERROR(IF(Loan_Not_Paid*Values_Entered,Interest,""),"")</f>
        <v/>
      </c>
      <c r="H243" s="56" t="str">
        <f ca="1">IFERROR(IF(Loan_Not_Paid*Values_Entered,Ending_Balance,""),"")</f>
        <v/>
      </c>
    </row>
    <row r="244" spans="2:8">
      <c r="B244" s="54" t="str">
        <f ca="1">IFERROR(IF(Loan_Not_Paid*Values_Entered,Payment_Number,""),"")</f>
        <v/>
      </c>
      <c r="C244" s="55" t="str">
        <f ca="1">IFERROR(IF(Loan_Not_Paid*Values_Entered,Payment_Date,""),"")</f>
        <v/>
      </c>
      <c r="D244" s="56" t="str">
        <f ca="1">IFERROR(IF(Loan_Not_Paid*Values_Entered,Beginning_Balance,""),"")</f>
        <v/>
      </c>
      <c r="E244" s="56" t="str">
        <f ca="1">IFERROR(IF(Loan_Not_Paid*Values_Entered,Monthly_Payment,""),"")</f>
        <v/>
      </c>
      <c r="F244" s="56" t="str">
        <f ca="1">IFERROR(IF(Loan_Not_Paid*Values_Entered,Principal,""),"")</f>
        <v/>
      </c>
      <c r="G244" s="56" t="str">
        <f ca="1">IFERROR(IF(Loan_Not_Paid*Values_Entered,Interest,""),"")</f>
        <v/>
      </c>
      <c r="H244" s="56" t="str">
        <f ca="1">IFERROR(IF(Loan_Not_Paid*Values_Entered,Ending_Balance,""),"")</f>
        <v/>
      </c>
    </row>
    <row r="245" spans="2:8">
      <c r="B245" s="54" t="str">
        <f ca="1">IFERROR(IF(Loan_Not_Paid*Values_Entered,Payment_Number,""),"")</f>
        <v/>
      </c>
      <c r="C245" s="55" t="str">
        <f ca="1">IFERROR(IF(Loan_Not_Paid*Values_Entered,Payment_Date,""),"")</f>
        <v/>
      </c>
      <c r="D245" s="56" t="str">
        <f ca="1">IFERROR(IF(Loan_Not_Paid*Values_Entered,Beginning_Balance,""),"")</f>
        <v/>
      </c>
      <c r="E245" s="56" t="str">
        <f ca="1">IFERROR(IF(Loan_Not_Paid*Values_Entered,Monthly_Payment,""),"")</f>
        <v/>
      </c>
      <c r="F245" s="56" t="str">
        <f ca="1">IFERROR(IF(Loan_Not_Paid*Values_Entered,Principal,""),"")</f>
        <v/>
      </c>
      <c r="G245" s="56" t="str">
        <f ca="1">IFERROR(IF(Loan_Not_Paid*Values_Entered,Interest,""),"")</f>
        <v/>
      </c>
      <c r="H245" s="56" t="str">
        <f ca="1">IFERROR(IF(Loan_Not_Paid*Values_Entered,Ending_Balance,""),"")</f>
        <v/>
      </c>
    </row>
    <row r="246" spans="2:8">
      <c r="B246" s="54" t="str">
        <f ca="1">IFERROR(IF(Loan_Not_Paid*Values_Entered,Payment_Number,""),"")</f>
        <v/>
      </c>
      <c r="C246" s="55" t="str">
        <f ca="1">IFERROR(IF(Loan_Not_Paid*Values_Entered,Payment_Date,""),"")</f>
        <v/>
      </c>
      <c r="D246" s="56" t="str">
        <f ca="1">IFERROR(IF(Loan_Not_Paid*Values_Entered,Beginning_Balance,""),"")</f>
        <v/>
      </c>
      <c r="E246" s="56" t="str">
        <f ca="1">IFERROR(IF(Loan_Not_Paid*Values_Entered,Monthly_Payment,""),"")</f>
        <v/>
      </c>
      <c r="F246" s="56" t="str">
        <f ca="1">IFERROR(IF(Loan_Not_Paid*Values_Entered,Principal,""),"")</f>
        <v/>
      </c>
      <c r="G246" s="56" t="str">
        <f ca="1">IFERROR(IF(Loan_Not_Paid*Values_Entered,Interest,""),"")</f>
        <v/>
      </c>
      <c r="H246" s="56" t="str">
        <f ca="1">IFERROR(IF(Loan_Not_Paid*Values_Entered,Ending_Balance,""),"")</f>
        <v/>
      </c>
    </row>
    <row r="247" spans="2:8">
      <c r="B247" s="54" t="str">
        <f ca="1">IFERROR(IF(Loan_Not_Paid*Values_Entered,Payment_Number,""),"")</f>
        <v/>
      </c>
      <c r="C247" s="55" t="str">
        <f ca="1">IFERROR(IF(Loan_Not_Paid*Values_Entered,Payment_Date,""),"")</f>
        <v/>
      </c>
      <c r="D247" s="56" t="str">
        <f ca="1">IFERROR(IF(Loan_Not_Paid*Values_Entered,Beginning_Balance,""),"")</f>
        <v/>
      </c>
      <c r="E247" s="56" t="str">
        <f ca="1">IFERROR(IF(Loan_Not_Paid*Values_Entered,Monthly_Payment,""),"")</f>
        <v/>
      </c>
      <c r="F247" s="56" t="str">
        <f ca="1">IFERROR(IF(Loan_Not_Paid*Values_Entered,Principal,""),"")</f>
        <v/>
      </c>
      <c r="G247" s="56" t="str">
        <f ca="1">IFERROR(IF(Loan_Not_Paid*Values_Entered,Interest,""),"")</f>
        <v/>
      </c>
      <c r="H247" s="56" t="str">
        <f ca="1">IFERROR(IF(Loan_Not_Paid*Values_Entered,Ending_Balance,""),"")</f>
        <v/>
      </c>
    </row>
    <row r="248" spans="2:8">
      <c r="B248" s="54" t="str">
        <f ca="1">IFERROR(IF(Loan_Not_Paid*Values_Entered,Payment_Number,""),"")</f>
        <v/>
      </c>
      <c r="C248" s="55" t="str">
        <f ca="1">IFERROR(IF(Loan_Not_Paid*Values_Entered,Payment_Date,""),"")</f>
        <v/>
      </c>
      <c r="D248" s="56" t="str">
        <f ca="1">IFERROR(IF(Loan_Not_Paid*Values_Entered,Beginning_Balance,""),"")</f>
        <v/>
      </c>
      <c r="E248" s="56" t="str">
        <f ca="1">IFERROR(IF(Loan_Not_Paid*Values_Entered,Monthly_Payment,""),"")</f>
        <v/>
      </c>
      <c r="F248" s="56" t="str">
        <f ca="1">IFERROR(IF(Loan_Not_Paid*Values_Entered,Principal,""),"")</f>
        <v/>
      </c>
      <c r="G248" s="56" t="str">
        <f ca="1">IFERROR(IF(Loan_Not_Paid*Values_Entered,Interest,""),"")</f>
        <v/>
      </c>
      <c r="H248" s="56" t="str">
        <f ca="1">IFERROR(IF(Loan_Not_Paid*Values_Entered,Ending_Balance,""),"")</f>
        <v/>
      </c>
    </row>
    <row r="249" spans="2:8">
      <c r="B249" s="54" t="str">
        <f ca="1">IFERROR(IF(Loan_Not_Paid*Values_Entered,Payment_Number,""),"")</f>
        <v/>
      </c>
      <c r="C249" s="55" t="str">
        <f ca="1">IFERROR(IF(Loan_Not_Paid*Values_Entered,Payment_Date,""),"")</f>
        <v/>
      </c>
      <c r="D249" s="56" t="str">
        <f ca="1">IFERROR(IF(Loan_Not_Paid*Values_Entered,Beginning_Balance,""),"")</f>
        <v/>
      </c>
      <c r="E249" s="56" t="str">
        <f ca="1">IFERROR(IF(Loan_Not_Paid*Values_Entered,Monthly_Payment,""),"")</f>
        <v/>
      </c>
      <c r="F249" s="56" t="str">
        <f ca="1">IFERROR(IF(Loan_Not_Paid*Values_Entered,Principal,""),"")</f>
        <v/>
      </c>
      <c r="G249" s="56" t="str">
        <f ca="1">IFERROR(IF(Loan_Not_Paid*Values_Entered,Interest,""),"")</f>
        <v/>
      </c>
      <c r="H249" s="56" t="str">
        <f ca="1">IFERROR(IF(Loan_Not_Paid*Values_Entered,Ending_Balance,""),"")</f>
        <v/>
      </c>
    </row>
    <row r="250" spans="2:8">
      <c r="B250" s="54" t="str">
        <f ca="1">IFERROR(IF(Loan_Not_Paid*Values_Entered,Payment_Number,""),"")</f>
        <v/>
      </c>
      <c r="C250" s="55" t="str">
        <f ca="1">IFERROR(IF(Loan_Not_Paid*Values_Entered,Payment_Date,""),"")</f>
        <v/>
      </c>
      <c r="D250" s="56" t="str">
        <f ca="1">IFERROR(IF(Loan_Not_Paid*Values_Entered,Beginning_Balance,""),"")</f>
        <v/>
      </c>
      <c r="E250" s="56" t="str">
        <f ca="1">IFERROR(IF(Loan_Not_Paid*Values_Entered,Monthly_Payment,""),"")</f>
        <v/>
      </c>
      <c r="F250" s="56" t="str">
        <f ca="1">IFERROR(IF(Loan_Not_Paid*Values_Entered,Principal,""),"")</f>
        <v/>
      </c>
      <c r="G250" s="56" t="str">
        <f ca="1">IFERROR(IF(Loan_Not_Paid*Values_Entered,Interest,""),"")</f>
        <v/>
      </c>
      <c r="H250" s="56" t="str">
        <f ca="1">IFERROR(IF(Loan_Not_Paid*Values_Entered,Ending_Balance,""),"")</f>
        <v/>
      </c>
    </row>
    <row r="251" spans="2:8">
      <c r="B251" s="54" t="str">
        <f ca="1">IFERROR(IF(Loan_Not_Paid*Values_Entered,Payment_Number,""),"")</f>
        <v/>
      </c>
      <c r="C251" s="55" t="str">
        <f ca="1">IFERROR(IF(Loan_Not_Paid*Values_Entered,Payment_Date,""),"")</f>
        <v/>
      </c>
      <c r="D251" s="56" t="str">
        <f ca="1">IFERROR(IF(Loan_Not_Paid*Values_Entered,Beginning_Balance,""),"")</f>
        <v/>
      </c>
      <c r="E251" s="56" t="str">
        <f ca="1">IFERROR(IF(Loan_Not_Paid*Values_Entered,Monthly_Payment,""),"")</f>
        <v/>
      </c>
      <c r="F251" s="56" t="str">
        <f ca="1">IFERROR(IF(Loan_Not_Paid*Values_Entered,Principal,""),"")</f>
        <v/>
      </c>
      <c r="G251" s="56" t="str">
        <f ca="1">IFERROR(IF(Loan_Not_Paid*Values_Entered,Interest,""),"")</f>
        <v/>
      </c>
      <c r="H251" s="56" t="str">
        <f ca="1">IFERROR(IF(Loan_Not_Paid*Values_Entered,Ending_Balance,""),"")</f>
        <v/>
      </c>
    </row>
    <row r="252" spans="2:8">
      <c r="B252" s="54" t="str">
        <f ca="1">IFERROR(IF(Loan_Not_Paid*Values_Entered,Payment_Number,""),"")</f>
        <v/>
      </c>
      <c r="C252" s="55" t="str">
        <f ca="1">IFERROR(IF(Loan_Not_Paid*Values_Entered,Payment_Date,""),"")</f>
        <v/>
      </c>
      <c r="D252" s="56" t="str">
        <f ca="1">IFERROR(IF(Loan_Not_Paid*Values_Entered,Beginning_Balance,""),"")</f>
        <v/>
      </c>
      <c r="E252" s="56" t="str">
        <f ca="1">IFERROR(IF(Loan_Not_Paid*Values_Entered,Monthly_Payment,""),"")</f>
        <v/>
      </c>
      <c r="F252" s="56" t="str">
        <f ca="1">IFERROR(IF(Loan_Not_Paid*Values_Entered,Principal,""),"")</f>
        <v/>
      </c>
      <c r="G252" s="56" t="str">
        <f ca="1">IFERROR(IF(Loan_Not_Paid*Values_Entered,Interest,""),"")</f>
        <v/>
      </c>
      <c r="H252" s="56" t="str">
        <f ca="1">IFERROR(IF(Loan_Not_Paid*Values_Entered,Ending_Balance,""),"")</f>
        <v/>
      </c>
    </row>
    <row r="253" spans="2:8">
      <c r="B253" s="54" t="str">
        <f ca="1">IFERROR(IF(Loan_Not_Paid*Values_Entered,Payment_Number,""),"")</f>
        <v/>
      </c>
      <c r="C253" s="55" t="str">
        <f ca="1">IFERROR(IF(Loan_Not_Paid*Values_Entered,Payment_Date,""),"")</f>
        <v/>
      </c>
      <c r="D253" s="56" t="str">
        <f ca="1">IFERROR(IF(Loan_Not_Paid*Values_Entered,Beginning_Balance,""),"")</f>
        <v/>
      </c>
      <c r="E253" s="56" t="str">
        <f ca="1">IFERROR(IF(Loan_Not_Paid*Values_Entered,Monthly_Payment,""),"")</f>
        <v/>
      </c>
      <c r="F253" s="56" t="str">
        <f ca="1">IFERROR(IF(Loan_Not_Paid*Values_Entered,Principal,""),"")</f>
        <v/>
      </c>
      <c r="G253" s="56" t="str">
        <f ca="1">IFERROR(IF(Loan_Not_Paid*Values_Entered,Interest,""),"")</f>
        <v/>
      </c>
      <c r="H253" s="56" t="str">
        <f ca="1">IFERROR(IF(Loan_Not_Paid*Values_Entered,Ending_Balance,""),"")</f>
        <v/>
      </c>
    </row>
    <row r="254" spans="2:8">
      <c r="B254" s="54" t="str">
        <f ca="1">IFERROR(IF(Loan_Not_Paid*Values_Entered,Payment_Number,""),"")</f>
        <v/>
      </c>
      <c r="C254" s="55" t="str">
        <f ca="1">IFERROR(IF(Loan_Not_Paid*Values_Entered,Payment_Date,""),"")</f>
        <v/>
      </c>
      <c r="D254" s="56" t="str">
        <f ca="1">IFERROR(IF(Loan_Not_Paid*Values_Entered,Beginning_Balance,""),"")</f>
        <v/>
      </c>
      <c r="E254" s="56" t="str">
        <f ca="1">IFERROR(IF(Loan_Not_Paid*Values_Entered,Monthly_Payment,""),"")</f>
        <v/>
      </c>
      <c r="F254" s="56" t="str">
        <f ca="1">IFERROR(IF(Loan_Not_Paid*Values_Entered,Principal,""),"")</f>
        <v/>
      </c>
      <c r="G254" s="56" t="str">
        <f ca="1">IFERROR(IF(Loan_Not_Paid*Values_Entered,Interest,""),"")</f>
        <v/>
      </c>
      <c r="H254" s="56" t="str">
        <f ca="1">IFERROR(IF(Loan_Not_Paid*Values_Entered,Ending_Balance,""),"")</f>
        <v/>
      </c>
    </row>
    <row r="255" spans="2:8">
      <c r="B255" s="54" t="str">
        <f ca="1">IFERROR(IF(Loan_Not_Paid*Values_Entered,Payment_Number,""),"")</f>
        <v/>
      </c>
      <c r="C255" s="55" t="str">
        <f ca="1">IFERROR(IF(Loan_Not_Paid*Values_Entered,Payment_Date,""),"")</f>
        <v/>
      </c>
      <c r="D255" s="56" t="str">
        <f ca="1">IFERROR(IF(Loan_Not_Paid*Values_Entered,Beginning_Balance,""),"")</f>
        <v/>
      </c>
      <c r="E255" s="56" t="str">
        <f ca="1">IFERROR(IF(Loan_Not_Paid*Values_Entered,Monthly_Payment,""),"")</f>
        <v/>
      </c>
      <c r="F255" s="56" t="str">
        <f ca="1">IFERROR(IF(Loan_Not_Paid*Values_Entered,Principal,""),"")</f>
        <v/>
      </c>
      <c r="G255" s="56" t="str">
        <f ca="1">IFERROR(IF(Loan_Not_Paid*Values_Entered,Interest,""),"")</f>
        <v/>
      </c>
      <c r="H255" s="56" t="str">
        <f ca="1">IFERROR(IF(Loan_Not_Paid*Values_Entered,Ending_Balance,""),"")</f>
        <v/>
      </c>
    </row>
    <row r="256" spans="2:8">
      <c r="B256" s="54" t="str">
        <f ca="1">IFERROR(IF(Loan_Not_Paid*Values_Entered,Payment_Number,""),"")</f>
        <v/>
      </c>
      <c r="C256" s="55" t="str">
        <f ca="1">IFERROR(IF(Loan_Not_Paid*Values_Entered,Payment_Date,""),"")</f>
        <v/>
      </c>
      <c r="D256" s="56" t="str">
        <f ca="1">IFERROR(IF(Loan_Not_Paid*Values_Entered,Beginning_Balance,""),"")</f>
        <v/>
      </c>
      <c r="E256" s="56" t="str">
        <f ca="1">IFERROR(IF(Loan_Not_Paid*Values_Entered,Monthly_Payment,""),"")</f>
        <v/>
      </c>
      <c r="F256" s="56" t="str">
        <f ca="1">IFERROR(IF(Loan_Not_Paid*Values_Entered,Principal,""),"")</f>
        <v/>
      </c>
      <c r="G256" s="56" t="str">
        <f ca="1">IFERROR(IF(Loan_Not_Paid*Values_Entered,Interest,""),"")</f>
        <v/>
      </c>
      <c r="H256" s="56" t="str">
        <f ca="1">IFERROR(IF(Loan_Not_Paid*Values_Entered,Ending_Balance,""),"")</f>
        <v/>
      </c>
    </row>
    <row r="257" spans="2:8">
      <c r="B257" s="54" t="str">
        <f ca="1">IFERROR(IF(Loan_Not_Paid*Values_Entered,Payment_Number,""),"")</f>
        <v/>
      </c>
      <c r="C257" s="55" t="str">
        <f ca="1">IFERROR(IF(Loan_Not_Paid*Values_Entered,Payment_Date,""),"")</f>
        <v/>
      </c>
      <c r="D257" s="56" t="str">
        <f ca="1">IFERROR(IF(Loan_Not_Paid*Values_Entered,Beginning_Balance,""),"")</f>
        <v/>
      </c>
      <c r="E257" s="56" t="str">
        <f ca="1">IFERROR(IF(Loan_Not_Paid*Values_Entered,Monthly_Payment,""),"")</f>
        <v/>
      </c>
      <c r="F257" s="56" t="str">
        <f ca="1">IFERROR(IF(Loan_Not_Paid*Values_Entered,Principal,""),"")</f>
        <v/>
      </c>
      <c r="G257" s="56" t="str">
        <f ca="1">IFERROR(IF(Loan_Not_Paid*Values_Entered,Interest,""),"")</f>
        <v/>
      </c>
      <c r="H257" s="56" t="str">
        <f ca="1">IFERROR(IF(Loan_Not_Paid*Values_Entered,Ending_Balance,""),"")</f>
        <v/>
      </c>
    </row>
    <row r="258" spans="2:8">
      <c r="B258" s="54" t="str">
        <f ca="1">IFERROR(IF(Loan_Not_Paid*Values_Entered,Payment_Number,""),"")</f>
        <v/>
      </c>
      <c r="C258" s="55" t="str">
        <f ca="1">IFERROR(IF(Loan_Not_Paid*Values_Entered,Payment_Date,""),"")</f>
        <v/>
      </c>
      <c r="D258" s="56" t="str">
        <f ca="1">IFERROR(IF(Loan_Not_Paid*Values_Entered,Beginning_Balance,""),"")</f>
        <v/>
      </c>
      <c r="E258" s="56" t="str">
        <f ca="1">IFERROR(IF(Loan_Not_Paid*Values_Entered,Monthly_Payment,""),"")</f>
        <v/>
      </c>
      <c r="F258" s="56" t="str">
        <f ca="1">IFERROR(IF(Loan_Not_Paid*Values_Entered,Principal,""),"")</f>
        <v/>
      </c>
      <c r="G258" s="56" t="str">
        <f ca="1">IFERROR(IF(Loan_Not_Paid*Values_Entered,Interest,""),"")</f>
        <v/>
      </c>
      <c r="H258" s="56" t="str">
        <f ca="1">IFERROR(IF(Loan_Not_Paid*Values_Entered,Ending_Balance,""),"")</f>
        <v/>
      </c>
    </row>
    <row r="259" spans="2:8">
      <c r="B259" s="54" t="str">
        <f ca="1">IFERROR(IF(Loan_Not_Paid*Values_Entered,Payment_Number,""),"")</f>
        <v/>
      </c>
      <c r="C259" s="55" t="str">
        <f ca="1">IFERROR(IF(Loan_Not_Paid*Values_Entered,Payment_Date,""),"")</f>
        <v/>
      </c>
      <c r="D259" s="56" t="str">
        <f ca="1">IFERROR(IF(Loan_Not_Paid*Values_Entered,Beginning_Balance,""),"")</f>
        <v/>
      </c>
      <c r="E259" s="56" t="str">
        <f ca="1">IFERROR(IF(Loan_Not_Paid*Values_Entered,Monthly_Payment,""),"")</f>
        <v/>
      </c>
      <c r="F259" s="56" t="str">
        <f ca="1">IFERROR(IF(Loan_Not_Paid*Values_Entered,Principal,""),"")</f>
        <v/>
      </c>
      <c r="G259" s="56" t="str">
        <f ca="1">IFERROR(IF(Loan_Not_Paid*Values_Entered,Interest,""),"")</f>
        <v/>
      </c>
      <c r="H259" s="56" t="str">
        <f ca="1">IFERROR(IF(Loan_Not_Paid*Values_Entered,Ending_Balance,""),"")</f>
        <v/>
      </c>
    </row>
    <row r="260" spans="2:8">
      <c r="B260" s="54" t="str">
        <f ca="1">IFERROR(IF(Loan_Not_Paid*Values_Entered,Payment_Number,""),"")</f>
        <v/>
      </c>
      <c r="C260" s="55" t="str">
        <f ca="1">IFERROR(IF(Loan_Not_Paid*Values_Entered,Payment_Date,""),"")</f>
        <v/>
      </c>
      <c r="D260" s="56" t="str">
        <f ca="1">IFERROR(IF(Loan_Not_Paid*Values_Entered,Beginning_Balance,""),"")</f>
        <v/>
      </c>
      <c r="E260" s="56" t="str">
        <f ca="1">IFERROR(IF(Loan_Not_Paid*Values_Entered,Monthly_Payment,""),"")</f>
        <v/>
      </c>
      <c r="F260" s="56" t="str">
        <f ca="1">IFERROR(IF(Loan_Not_Paid*Values_Entered,Principal,""),"")</f>
        <v/>
      </c>
      <c r="G260" s="56" t="str">
        <f ca="1">IFERROR(IF(Loan_Not_Paid*Values_Entered,Interest,""),"")</f>
        <v/>
      </c>
      <c r="H260" s="56" t="str">
        <f ca="1">IFERROR(IF(Loan_Not_Paid*Values_Entered,Ending_Balance,""),"")</f>
        <v/>
      </c>
    </row>
    <row r="261" spans="2:8">
      <c r="B261" s="54" t="str">
        <f ca="1">IFERROR(IF(Loan_Not_Paid*Values_Entered,Payment_Number,""),"")</f>
        <v/>
      </c>
      <c r="C261" s="55" t="str">
        <f ca="1">IFERROR(IF(Loan_Not_Paid*Values_Entered,Payment_Date,""),"")</f>
        <v/>
      </c>
      <c r="D261" s="56" t="str">
        <f ca="1">IFERROR(IF(Loan_Not_Paid*Values_Entered,Beginning_Balance,""),"")</f>
        <v/>
      </c>
      <c r="E261" s="56" t="str">
        <f ca="1">IFERROR(IF(Loan_Not_Paid*Values_Entered,Monthly_Payment,""),"")</f>
        <v/>
      </c>
      <c r="F261" s="56" t="str">
        <f ca="1">IFERROR(IF(Loan_Not_Paid*Values_Entered,Principal,""),"")</f>
        <v/>
      </c>
      <c r="G261" s="56" t="str">
        <f ca="1">IFERROR(IF(Loan_Not_Paid*Values_Entered,Interest,""),"")</f>
        <v/>
      </c>
      <c r="H261" s="56" t="str">
        <f ca="1">IFERROR(IF(Loan_Not_Paid*Values_Entered,Ending_Balance,""),"")</f>
        <v/>
      </c>
    </row>
    <row r="262" spans="2:8">
      <c r="B262" s="54" t="str">
        <f ca="1">IFERROR(IF(Loan_Not_Paid*Values_Entered,Payment_Number,""),"")</f>
        <v/>
      </c>
      <c r="C262" s="55" t="str">
        <f ca="1">IFERROR(IF(Loan_Not_Paid*Values_Entered,Payment_Date,""),"")</f>
        <v/>
      </c>
      <c r="D262" s="56" t="str">
        <f ca="1">IFERROR(IF(Loan_Not_Paid*Values_Entered,Beginning_Balance,""),"")</f>
        <v/>
      </c>
      <c r="E262" s="56" t="str">
        <f ca="1">IFERROR(IF(Loan_Not_Paid*Values_Entered,Monthly_Payment,""),"")</f>
        <v/>
      </c>
      <c r="F262" s="56" t="str">
        <f ca="1">IFERROR(IF(Loan_Not_Paid*Values_Entered,Principal,""),"")</f>
        <v/>
      </c>
      <c r="G262" s="56" t="str">
        <f ca="1">IFERROR(IF(Loan_Not_Paid*Values_Entered,Interest,""),"")</f>
        <v/>
      </c>
      <c r="H262" s="56" t="str">
        <f ca="1">IFERROR(IF(Loan_Not_Paid*Values_Entered,Ending_Balance,""),"")</f>
        <v/>
      </c>
    </row>
  </sheetData>
  <sheetProtection selectLockedCells="1"/>
  <mergeCells count="21">
    <mergeCell ref="B25:D25"/>
    <mergeCell ref="B16:E16"/>
    <mergeCell ref="B17:D17"/>
    <mergeCell ref="B18:D18"/>
    <mergeCell ref="B19:D19"/>
    <mergeCell ref="B20:D20"/>
    <mergeCell ref="B22:D22"/>
    <mergeCell ref="B23:D23"/>
    <mergeCell ref="B24:D24"/>
    <mergeCell ref="B21:D21"/>
    <mergeCell ref="B3:O3"/>
    <mergeCell ref="B5:H8"/>
    <mergeCell ref="G21:H21"/>
    <mergeCell ref="G23:H23"/>
    <mergeCell ref="G24:H24"/>
    <mergeCell ref="G16:H16"/>
    <mergeCell ref="G22:H22"/>
    <mergeCell ref="G17:H17"/>
    <mergeCell ref="G18:H18"/>
    <mergeCell ref="G19:H19"/>
    <mergeCell ref="G20:H20"/>
  </mergeCells>
  <conditionalFormatting sqref="B27:B262">
    <cfRule type="expression" dxfId="25" priority="22" stopIfTrue="1">
      <formula>NOT(Loan_Not_Paid)</formula>
    </cfRule>
    <cfRule type="expression" dxfId="24" priority="23" stopIfTrue="1">
      <formula>IF(ROW(B27)=Last_Row,TRUE,FALSE)</formula>
    </cfRule>
  </conditionalFormatting>
  <conditionalFormatting sqref="C27:G262">
    <cfRule type="expression" dxfId="23" priority="20" stopIfTrue="1">
      <formula>NOT(Loan_Not_Paid)</formula>
    </cfRule>
    <cfRule type="expression" dxfId="22" priority="21" stopIfTrue="1">
      <formula>IF(ROW(C27)=Last_Row,TRUE,FALSE)</formula>
    </cfRule>
  </conditionalFormatting>
  <conditionalFormatting sqref="G23">
    <cfRule type="expression" dxfId="21" priority="5">
      <formula>ISBLANK($G$20)</formula>
    </cfRule>
  </conditionalFormatting>
  <conditionalFormatting sqref="G19:H19">
    <cfRule type="expression" dxfId="20" priority="7">
      <formula>ISBLANK($G$18)</formula>
    </cfRule>
  </conditionalFormatting>
  <conditionalFormatting sqref="G20:H20">
    <cfRule type="expression" dxfId="19" priority="1">
      <formula>$G$18="No"</formula>
    </cfRule>
    <cfRule type="expression" dxfId="18" priority="2">
      <formula>ISBLANK($G$18)</formula>
    </cfRule>
  </conditionalFormatting>
  <conditionalFormatting sqref="G21:H21">
    <cfRule type="expression" dxfId="17" priority="3">
      <formula>ISBLANK($G$20)</formula>
    </cfRule>
  </conditionalFormatting>
  <conditionalFormatting sqref="G22:H22">
    <cfRule type="expression" dxfId="16" priority="14">
      <formula>ISBLANK($G$20)</formula>
    </cfRule>
  </conditionalFormatting>
  <conditionalFormatting sqref="G24:H24">
    <cfRule type="expression" dxfId="15" priority="4">
      <formula>ISBLANK($G$20)</formula>
    </cfRule>
  </conditionalFormatting>
  <conditionalFormatting sqref="H27:H262">
    <cfRule type="expression" dxfId="14" priority="24" stopIfTrue="1">
      <formula>NOT(Loan_Not_Paid)</formula>
    </cfRule>
    <cfRule type="expression" dxfId="13" priority="25" stopIfTrue="1">
      <formula>IF(ROW(H27)=Last_Row,TRUE,FALSE)</formula>
    </cfRule>
  </conditionalFormatting>
  <dataValidations count="26">
    <dataValidation allowBlank="1" showErrorMessage="1" sqref="B3:O3 A4:A7 B5:D10 E5:G12 H5:H15 E13:E14 B15:G15 G17 B18:D18 G19:G22" xr:uid="{00000000-0002-0000-0300-000000000000}"/>
    <dataValidation allowBlank="1" showInputMessage="1" showErrorMessage="1" prompt="Enter Loan amount in cell at right" sqref="B17:D17" xr:uid="{00000000-0002-0000-0300-000001000000}"/>
    <dataValidation allowBlank="1" showInputMessage="1" showErrorMessage="1" prompt="Enter Loan amount in this cell" sqref="E17" xr:uid="{00000000-0002-0000-0300-000002000000}"/>
    <dataValidation allowBlank="1" showInputMessage="1" showErrorMessage="1" prompt="Enter Loan period in years in cell at right" sqref="B19:D19" xr:uid="{00000000-0002-0000-0300-000003000000}"/>
    <dataValidation type="whole" allowBlank="1" showInputMessage="1" showErrorMessage="1" prompt="Enter Loan period 12 to 60 months in this cell" sqref="E19" xr:uid="{00000000-0002-0000-0300-000004000000}">
      <formula1>12</formula1>
      <formula2>60</formula2>
    </dataValidation>
    <dataValidation allowBlank="1" showInputMessage="1" showErrorMessage="1" prompt="Enter Start date of loan in cell at right" sqref="B20:D20" xr:uid="{00000000-0002-0000-0300-000005000000}"/>
    <dataValidation allowBlank="1" showInputMessage="1" showErrorMessage="1" prompt="Enter Start date of loan in this cell" sqref="E20" xr:uid="{00000000-0002-0000-0300-000006000000}"/>
    <dataValidation allowBlank="1" showInputMessage="1" showErrorMessage="1" prompt="Monthly payment is automatically calculated in cell at right" sqref="B21:D21" xr:uid="{00000000-0002-0000-0300-000007000000}"/>
    <dataValidation allowBlank="1" showInputMessage="1" showErrorMessage="1" prompt="Monthly payment is automatically calculated in this cell" sqref="E21" xr:uid="{00000000-0002-0000-0300-000008000000}"/>
    <dataValidation allowBlank="1" showInputMessage="1" showErrorMessage="1" prompt="Number of payments is automatically calculated in cell at right" sqref="B22:D22" xr:uid="{00000000-0002-0000-0300-000009000000}"/>
    <dataValidation allowBlank="1" showInputMessage="1" showErrorMessage="1" prompt="Number of payments is automatically calculated in this cell" sqref="E22" xr:uid="{00000000-0002-0000-0300-00000A000000}"/>
    <dataValidation allowBlank="1" showInputMessage="1" showErrorMessage="1" prompt="Total interest is automatically calculated in cell at right" sqref="B23:D23" xr:uid="{00000000-0002-0000-0300-00000B000000}"/>
    <dataValidation allowBlank="1" showInputMessage="1" showErrorMessage="1" prompt="Total interest is automatically calculated in this cell" sqref="E23" xr:uid="{00000000-0002-0000-0300-00000C000000}"/>
    <dataValidation allowBlank="1" showInputMessage="1" showErrorMessage="1" prompt="Total cost of loan is automatically calculated in cell at right" sqref="B24:D25" xr:uid="{00000000-0002-0000-0300-00000D000000}"/>
    <dataValidation allowBlank="1" showInputMessage="1" showErrorMessage="1" prompt="Total cost of loan is automatically calculated in this cell" sqref="E24" xr:uid="{00000000-0002-0000-0300-00000E000000}"/>
    <dataValidation allowBlank="1" showInputMessage="1" showErrorMessage="1" prompt="Enter values in cells E3 through E6 for each description in column B. Values in cells E8 through E11 are automatically calculated" sqref="B16" xr:uid="{00000000-0002-0000-0300-00000F000000}"/>
    <dataValidation allowBlank="1" showInputMessage="1" showErrorMessage="1" prompt="Payment Number is automatically updated in this column under this heading" sqref="B26" xr:uid="{00000000-0002-0000-0300-000010000000}"/>
    <dataValidation allowBlank="1" showInputMessage="1" showErrorMessage="1" prompt="Payment Date is automatically updated in this column under this heading" sqref="C26" xr:uid="{00000000-0002-0000-0300-000011000000}"/>
    <dataValidation allowBlank="1" showInputMessage="1" showErrorMessage="1" prompt="Beginning Balance is automatically calculated in this column under this heading" sqref="D26" xr:uid="{00000000-0002-0000-0300-000012000000}"/>
    <dataValidation allowBlank="1" showInputMessage="1" showErrorMessage="1" prompt="Payment amount is automatically calculated in this column under this heading" sqref="E26" xr:uid="{00000000-0002-0000-0300-000013000000}"/>
    <dataValidation allowBlank="1" showInputMessage="1" showErrorMessage="1" prompt="Principal amount is automatically updated in this column under this heading" sqref="F26" xr:uid="{00000000-0002-0000-0300-000014000000}"/>
    <dataValidation allowBlank="1" showInputMessage="1" showErrorMessage="1" prompt="Interest amount is automatically updated in this column under this heading" sqref="G26" xr:uid="{00000000-0002-0000-0300-000015000000}"/>
    <dataValidation allowBlank="1" showInputMessage="1" showErrorMessage="1" prompt="Ending Balance is automatically updated in this column under this heading" sqref="H26" xr:uid="{00000000-0002-0000-0300-000016000000}"/>
    <dataValidation allowBlank="1" showInputMessage="1" showErrorMessage="1" prompt="Enter Annual interest rate in this cell" sqref="E18" xr:uid="{00000000-0002-0000-0300-000017000000}"/>
    <dataValidation allowBlank="1" showErrorMessage="1" prompt="Create a loan repayment schedule using this Loan calculator and amortisation worksheet. Total interest and total payments are automatically calculated" sqref="A8:A15" xr:uid="{00000000-0002-0000-0300-000018000000}"/>
    <dataValidation type="list" allowBlank="1" showErrorMessage="1" prompt="Please select from the dropdown menu" sqref="G18:H18" xr:uid="{00000000-0002-0000-0300-000019000000}">
      <formula1>$K$18:$K$20</formula1>
    </dataValidation>
  </dataValidations>
  <printOptions horizontalCentered="1"/>
  <pageMargins left="0.5" right="0.5" top="1" bottom="1" header="0.5" footer="0.5"/>
  <pageSetup paperSize="9" scale="56" fitToHeight="0" orientation="portrait" r:id="rId1"/>
  <headerFooter differentFirst="1">
    <oddFooter>&amp;CPage &amp;P of &amp;N</oddFooter>
  </headerFooter>
  <rowBreaks count="6" manualBreakCount="6">
    <brk id="46" max="16383" man="1"/>
    <brk id="85" max="16383" man="1"/>
    <brk id="124" max="16383" man="1"/>
    <brk id="163" max="16383" man="1"/>
    <brk id="202" max="16383" man="1"/>
    <brk id="241" max="16383" man="1"/>
  </rowBreaks>
  <drawing r:id="rId2"/>
  <legacyDrawing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98"/>
  <sheetViews>
    <sheetView tabSelected="1" topLeftCell="P19" zoomScale="86" zoomScaleNormal="86" workbookViewId="0">
      <selection activeCell="U25" sqref="U25"/>
    </sheetView>
  </sheetViews>
  <sheetFormatPr defaultColWidth="8.625" defaultRowHeight="14.25"/>
  <cols>
    <col min="1" max="1" width="1.25" style="125" customWidth="1"/>
    <col min="2" max="2" width="75.875" style="151" bestFit="1" customWidth="1"/>
    <col min="3" max="3" width="20.5" style="151" customWidth="1"/>
    <col min="4" max="4" width="16.625" style="151" customWidth="1"/>
    <col min="5" max="16" width="10.75" style="151" customWidth="1"/>
    <col min="17" max="17" width="16.75" style="151" customWidth="1"/>
    <col min="18" max="18" width="4.75" style="125" customWidth="1"/>
    <col min="19" max="19" width="8.625" style="125"/>
    <col min="20" max="20" width="18.375" style="125" bestFit="1" customWidth="1"/>
    <col min="21" max="21" width="8.625" style="125"/>
    <col min="22" max="22" width="34.375" style="125" bestFit="1" customWidth="1"/>
    <col min="23" max="37" width="8.625" style="125"/>
    <col min="38" max="16384" width="8.625" style="151"/>
  </cols>
  <sheetData>
    <row r="1" spans="1:24" s="125" customFormat="1" ht="17.25" customHeight="1" thickBot="1">
      <c r="B1" s="126"/>
      <c r="C1" s="126"/>
      <c r="D1" s="126"/>
      <c r="E1" s="126"/>
      <c r="F1" s="126"/>
      <c r="G1" s="126"/>
      <c r="H1" s="126"/>
      <c r="I1" s="126"/>
      <c r="J1" s="126"/>
      <c r="K1" s="126"/>
      <c r="L1" s="126"/>
      <c r="M1" s="126"/>
      <c r="N1" s="126"/>
      <c r="O1" s="126"/>
      <c r="P1" s="126"/>
      <c r="Q1" s="126"/>
    </row>
    <row r="2" spans="1:24" s="125" customFormat="1" ht="17.25" customHeight="1" thickTop="1">
      <c r="B2" s="127"/>
      <c r="C2" s="127"/>
      <c r="D2" s="127"/>
      <c r="E2" s="127"/>
      <c r="F2" s="127"/>
      <c r="G2" s="127"/>
      <c r="H2" s="127"/>
      <c r="I2" s="127"/>
      <c r="J2" s="127"/>
      <c r="K2" s="127"/>
      <c r="L2" s="127"/>
      <c r="M2" s="127"/>
      <c r="N2" s="127"/>
      <c r="O2" s="127"/>
      <c r="P2" s="127"/>
      <c r="Q2" s="127"/>
    </row>
    <row r="3" spans="1:24" s="12" customFormat="1" ht="21" customHeight="1">
      <c r="B3" s="128" t="s">
        <v>157</v>
      </c>
      <c r="C3" s="129"/>
      <c r="D3" s="130"/>
      <c r="E3" s="131"/>
      <c r="F3" s="132"/>
      <c r="G3" s="132"/>
      <c r="I3" s="132"/>
      <c r="L3" s="132"/>
      <c r="M3" s="132"/>
      <c r="N3" s="132"/>
      <c r="O3" s="132"/>
      <c r="P3" s="132"/>
      <c r="Q3" s="132"/>
    </row>
    <row r="4" spans="1:24" s="12" customFormat="1" ht="33" customHeight="1">
      <c r="B4" s="130"/>
      <c r="C4" s="130"/>
      <c r="D4" s="130"/>
      <c r="E4" s="131"/>
      <c r="F4" s="132"/>
      <c r="G4" s="132"/>
      <c r="P4" s="132"/>
      <c r="Q4" s="132"/>
    </row>
    <row r="5" spans="1:24" s="12" customFormat="1" ht="21" customHeight="1">
      <c r="A5" s="295" t="s">
        <v>158</v>
      </c>
      <c r="B5" s="295"/>
      <c r="C5" s="295"/>
      <c r="D5" s="216" t="s">
        <v>159</v>
      </c>
      <c r="E5" s="167"/>
      <c r="F5" s="167"/>
      <c r="G5" s="167"/>
      <c r="H5" s="167"/>
      <c r="I5" s="167"/>
      <c r="J5" s="167"/>
      <c r="K5" s="167"/>
      <c r="L5" s="168"/>
      <c r="M5" s="168"/>
      <c r="P5" s="132"/>
      <c r="Q5" s="132"/>
    </row>
    <row r="6" spans="1:24" s="12" customFormat="1" ht="33" customHeight="1" thickBot="1">
      <c r="B6" s="130"/>
      <c r="C6" s="130"/>
      <c r="D6" s="130"/>
      <c r="E6" s="131"/>
      <c r="F6" s="132"/>
      <c r="G6" s="132"/>
      <c r="P6" s="132"/>
      <c r="Q6" s="132"/>
    </row>
    <row r="7" spans="1:24" s="125" customFormat="1" ht="22.5" customHeight="1">
      <c r="B7" s="581" t="s">
        <v>160</v>
      </c>
      <c r="C7" s="582"/>
      <c r="D7" s="582"/>
      <c r="E7" s="582"/>
      <c r="F7" s="582"/>
      <c r="G7" s="582"/>
      <c r="H7" s="582"/>
      <c r="I7" s="582"/>
      <c r="J7" s="582"/>
      <c r="K7" s="582"/>
      <c r="L7" s="582"/>
      <c r="M7" s="583"/>
      <c r="O7" s="133" t="s">
        <v>161</v>
      </c>
      <c r="Q7" s="12"/>
      <c r="R7" s="132"/>
      <c r="T7" s="12"/>
      <c r="U7" s="12"/>
      <c r="V7" s="12"/>
      <c r="W7" s="12"/>
      <c r="X7" s="12"/>
    </row>
    <row r="8" spans="1:24" s="125" customFormat="1" ht="24" customHeight="1">
      <c r="B8" s="584"/>
      <c r="C8" s="585"/>
      <c r="D8" s="585"/>
      <c r="E8" s="585"/>
      <c r="F8" s="585"/>
      <c r="G8" s="585"/>
      <c r="H8" s="585"/>
      <c r="I8" s="585"/>
      <c r="J8" s="585"/>
      <c r="K8" s="585"/>
      <c r="L8" s="585"/>
      <c r="M8" s="586"/>
      <c r="O8" s="231"/>
      <c r="P8" s="575" t="s">
        <v>162</v>
      </c>
      <c r="Q8" s="575"/>
      <c r="R8" s="132"/>
      <c r="T8" s="12"/>
      <c r="U8" s="12"/>
      <c r="V8" s="12"/>
      <c r="W8" s="12"/>
      <c r="X8" s="12"/>
    </row>
    <row r="9" spans="1:24" s="125" customFormat="1" ht="27.4" customHeight="1" thickBot="1">
      <c r="B9" s="587"/>
      <c r="C9" s="588"/>
      <c r="D9" s="588"/>
      <c r="E9" s="588"/>
      <c r="F9" s="588"/>
      <c r="G9" s="588"/>
      <c r="H9" s="588"/>
      <c r="I9" s="588"/>
      <c r="J9" s="588"/>
      <c r="K9" s="588"/>
      <c r="L9" s="588"/>
      <c r="M9" s="589"/>
      <c r="O9" s="134"/>
      <c r="P9" s="576" t="s">
        <v>163</v>
      </c>
      <c r="Q9" s="577"/>
      <c r="R9" s="132"/>
      <c r="T9" s="12"/>
      <c r="U9" s="12"/>
      <c r="V9" s="12"/>
      <c r="W9" s="12"/>
      <c r="X9" s="12"/>
    </row>
    <row r="10" spans="1:24" s="125" customFormat="1" ht="21" customHeight="1" thickBot="1">
      <c r="B10" s="135"/>
      <c r="C10" s="135"/>
      <c r="D10" s="136"/>
      <c r="E10" s="136"/>
      <c r="F10" s="136"/>
      <c r="G10" s="137"/>
      <c r="H10" s="135"/>
      <c r="I10" s="137"/>
      <c r="J10" s="136"/>
      <c r="K10" s="136"/>
      <c r="L10" s="136"/>
      <c r="M10" s="136"/>
      <c r="N10" s="136"/>
      <c r="O10" s="136"/>
      <c r="P10" s="136"/>
      <c r="Q10" s="136"/>
      <c r="R10" s="132"/>
      <c r="T10" s="12"/>
      <c r="U10" s="12"/>
      <c r="V10" s="12"/>
      <c r="W10" s="12"/>
      <c r="X10" s="12"/>
    </row>
    <row r="11" spans="1:24" s="125" customFormat="1" ht="16.5" customHeight="1" thickTop="1" thickBot="1">
      <c r="B11" s="138"/>
      <c r="C11" s="138"/>
      <c r="D11" s="139"/>
      <c r="E11" s="139"/>
      <c r="F11" s="139"/>
      <c r="G11" s="139"/>
      <c r="H11" s="139"/>
      <c r="I11" s="139"/>
      <c r="J11" s="139"/>
      <c r="K11" s="139"/>
      <c r="L11" s="139"/>
      <c r="M11" s="139"/>
      <c r="N11" s="139"/>
      <c r="O11" s="139"/>
      <c r="P11" s="139"/>
      <c r="Q11" s="139"/>
      <c r="R11" s="132"/>
      <c r="T11" s="12"/>
      <c r="U11" s="12"/>
      <c r="V11" s="12"/>
      <c r="W11" s="12"/>
      <c r="X11" s="12"/>
    </row>
    <row r="12" spans="1:24" s="125" customFormat="1" ht="16.5" customHeight="1">
      <c r="B12" s="140" t="s">
        <v>164</v>
      </c>
      <c r="C12" s="141">
        <v>250000</v>
      </c>
      <c r="D12" s="139"/>
      <c r="E12" s="139"/>
      <c r="F12" s="139"/>
      <c r="G12" s="139"/>
      <c r="H12" s="139"/>
      <c r="I12" s="139"/>
      <c r="J12" s="139"/>
      <c r="K12" s="139"/>
      <c r="L12" s="139"/>
      <c r="M12" s="139"/>
      <c r="N12" s="139"/>
      <c r="O12" s="139"/>
      <c r="P12" s="139"/>
      <c r="Q12" s="139"/>
      <c r="R12" s="132"/>
      <c r="T12" s="12"/>
      <c r="U12" s="12"/>
      <c r="V12" s="12"/>
      <c r="W12" s="12"/>
      <c r="X12" s="12"/>
    </row>
    <row r="13" spans="1:24" s="125" customFormat="1" ht="16.5" customHeight="1">
      <c r="B13" s="140" t="s">
        <v>165</v>
      </c>
      <c r="C13" s="142">
        <v>12</v>
      </c>
      <c r="D13" s="139"/>
      <c r="E13" s="139"/>
      <c r="F13" s="139"/>
      <c r="G13" s="139"/>
      <c r="H13" s="139"/>
      <c r="I13" s="139"/>
      <c r="J13" s="139"/>
      <c r="K13" s="139"/>
      <c r="L13" s="139"/>
      <c r="M13" s="139"/>
      <c r="N13" s="139"/>
      <c r="O13" s="139"/>
      <c r="P13" s="139"/>
      <c r="Q13" s="139"/>
      <c r="R13" s="132"/>
      <c r="T13" s="12"/>
      <c r="U13" s="12"/>
      <c r="V13" s="12"/>
      <c r="W13" s="12"/>
      <c r="X13" s="12"/>
    </row>
    <row r="14" spans="1:24" s="125" customFormat="1" ht="16.5" customHeight="1" thickBot="1">
      <c r="B14" s="138"/>
      <c r="C14" s="138"/>
      <c r="D14" s="139"/>
      <c r="E14" s="139"/>
      <c r="F14" s="139"/>
      <c r="G14" s="139"/>
      <c r="H14" s="139"/>
      <c r="I14" s="139"/>
      <c r="J14" s="139"/>
      <c r="K14" s="139"/>
      <c r="L14" s="139"/>
      <c r="M14" s="139"/>
      <c r="N14" s="139"/>
      <c r="O14" s="139"/>
      <c r="P14" s="139"/>
      <c r="Q14" s="139"/>
      <c r="R14" s="132"/>
      <c r="T14" s="12"/>
      <c r="U14" s="12"/>
      <c r="V14" s="12"/>
      <c r="W14" s="12"/>
      <c r="X14" s="12"/>
    </row>
    <row r="15" spans="1:24" s="125" customFormat="1" ht="20.25" customHeight="1" thickBot="1">
      <c r="B15" s="143"/>
      <c r="C15" s="143"/>
      <c r="D15" s="139"/>
      <c r="E15" s="578" t="s">
        <v>166</v>
      </c>
      <c r="F15" s="579"/>
      <c r="G15" s="579"/>
      <c r="H15" s="579"/>
      <c r="I15" s="579"/>
      <c r="J15" s="579"/>
      <c r="K15" s="579"/>
      <c r="L15" s="579"/>
      <c r="M15" s="579"/>
      <c r="N15" s="579"/>
      <c r="O15" s="579"/>
      <c r="P15" s="580"/>
      <c r="Q15" s="144"/>
    </row>
    <row r="16" spans="1:24" s="145" customFormat="1" ht="41.65" customHeight="1">
      <c r="B16" s="146" t="s">
        <v>167</v>
      </c>
      <c r="C16" s="147" t="str">
        <f>C32</f>
        <v>Опис (в разі необхідності)</v>
      </c>
      <c r="D16" s="169" t="str">
        <f>D32</f>
        <v xml:space="preserve">Залишок коштів/переплат на дату початку </v>
      </c>
      <c r="E16" s="148">
        <v>1</v>
      </c>
      <c r="F16" s="148">
        <v>2</v>
      </c>
      <c r="G16" s="148">
        <v>3</v>
      </c>
      <c r="H16" s="148">
        <v>4</v>
      </c>
      <c r="I16" s="148">
        <v>5</v>
      </c>
      <c r="J16" s="149">
        <v>6</v>
      </c>
      <c r="K16" s="148">
        <v>7</v>
      </c>
      <c r="L16" s="149">
        <v>8</v>
      </c>
      <c r="M16" s="148">
        <v>9</v>
      </c>
      <c r="N16" s="148">
        <v>10</v>
      </c>
      <c r="O16" s="148">
        <v>11</v>
      </c>
      <c r="P16" s="148">
        <v>12</v>
      </c>
      <c r="Q16" s="150" t="s">
        <v>168</v>
      </c>
    </row>
    <row r="17" spans="1:37" ht="15" thickBot="1">
      <c r="B17" s="232" t="s">
        <v>169</v>
      </c>
      <c r="C17" s="180"/>
      <c r="D17" s="181">
        <f>C12</f>
        <v>250000</v>
      </c>
      <c r="E17" s="203" t="s">
        <v>170</v>
      </c>
      <c r="F17" s="204" t="s">
        <v>170</v>
      </c>
      <c r="G17" s="204" t="s">
        <v>170</v>
      </c>
      <c r="H17" s="204" t="s">
        <v>170</v>
      </c>
      <c r="I17" s="204" t="s">
        <v>170</v>
      </c>
      <c r="J17" s="204" t="s">
        <v>170</v>
      </c>
      <c r="K17" s="204" t="s">
        <v>170</v>
      </c>
      <c r="L17" s="204" t="s">
        <v>170</v>
      </c>
      <c r="M17" s="204" t="s">
        <v>170</v>
      </c>
      <c r="N17" s="204" t="s">
        <v>170</v>
      </c>
      <c r="O17" s="204" t="s">
        <v>170</v>
      </c>
      <c r="P17" s="204" t="str">
        <f>O17</f>
        <v>н/д</v>
      </c>
      <c r="Q17" s="233">
        <f t="shared" ref="Q17:Q22" si="0">SUM(D17:P17)</f>
        <v>250000</v>
      </c>
    </row>
    <row r="18" spans="1:37" ht="23.25">
      <c r="B18" s="232" t="s">
        <v>171</v>
      </c>
      <c r="C18" s="247" t="s">
        <v>172</v>
      </c>
      <c r="D18" s="189">
        <v>0</v>
      </c>
      <c r="E18" s="189">
        <v>0</v>
      </c>
      <c r="F18" s="189">
        <f>(F29*10%)</f>
        <v>44800.000000000015</v>
      </c>
      <c r="G18" s="189">
        <f t="shared" ref="G18:P18" si="1">(G29*10%)</f>
        <v>134400.00000000006</v>
      </c>
      <c r="H18" s="189">
        <f t="shared" si="1"/>
        <v>268800.00000000012</v>
      </c>
      <c r="I18" s="189">
        <f t="shared" si="1"/>
        <v>448000.00000000023</v>
      </c>
      <c r="J18" s="189">
        <f t="shared" si="1"/>
        <v>672000.00000000023</v>
      </c>
      <c r="K18" s="189">
        <f t="shared" si="1"/>
        <v>940800.00000000047</v>
      </c>
      <c r="L18" s="189">
        <f t="shared" si="1"/>
        <v>1254400.0000000005</v>
      </c>
      <c r="M18" s="189">
        <f t="shared" si="1"/>
        <v>1612800.0000000005</v>
      </c>
      <c r="N18" s="189">
        <f t="shared" si="1"/>
        <v>2016000.0000000005</v>
      </c>
      <c r="O18" s="189">
        <f t="shared" si="1"/>
        <v>2464000.0000000005</v>
      </c>
      <c r="P18" s="189">
        <f t="shared" si="1"/>
        <v>2956800.0000000009</v>
      </c>
      <c r="Q18" s="233">
        <f t="shared" si="0"/>
        <v>12812800.000000004</v>
      </c>
    </row>
    <row r="19" spans="1:37" ht="23.25">
      <c r="B19" s="234" t="s">
        <v>173</v>
      </c>
      <c r="C19" s="247" t="s">
        <v>174</v>
      </c>
      <c r="D19" s="177">
        <v>0</v>
      </c>
      <c r="E19" s="177">
        <v>0</v>
      </c>
      <c r="F19" s="177">
        <v>0</v>
      </c>
      <c r="G19" s="177">
        <v>0</v>
      </c>
      <c r="H19" s="177">
        <f>X28*30%</f>
        <v>480</v>
      </c>
      <c r="I19" s="177">
        <f t="shared" ref="I19:P19" si="2">Y28*30%</f>
        <v>1440</v>
      </c>
      <c r="J19" s="177">
        <f t="shared" si="2"/>
        <v>2880</v>
      </c>
      <c r="K19" s="177">
        <f t="shared" si="2"/>
        <v>4800</v>
      </c>
      <c r="L19" s="177">
        <f t="shared" si="2"/>
        <v>7200</v>
      </c>
      <c r="M19" s="177">
        <f t="shared" si="2"/>
        <v>10080</v>
      </c>
      <c r="N19" s="177">
        <f t="shared" si="2"/>
        <v>13440</v>
      </c>
      <c r="O19" s="177">
        <f t="shared" si="2"/>
        <v>17280</v>
      </c>
      <c r="P19" s="177">
        <f t="shared" si="2"/>
        <v>21600</v>
      </c>
      <c r="Q19" s="233">
        <f t="shared" si="0"/>
        <v>79200</v>
      </c>
    </row>
    <row r="20" spans="1:37" ht="15" thickBot="1">
      <c r="B20" s="236"/>
      <c r="C20" s="152"/>
      <c r="D20" s="178"/>
      <c r="E20" s="179"/>
      <c r="F20" s="179"/>
      <c r="G20" s="179"/>
      <c r="H20" s="179"/>
      <c r="I20" s="179"/>
      <c r="J20" s="179"/>
      <c r="K20" s="179"/>
      <c r="L20" s="178"/>
      <c r="M20" s="179"/>
      <c r="N20" s="179"/>
      <c r="O20" s="179"/>
      <c r="P20" s="179"/>
      <c r="Q20" s="233"/>
    </row>
    <row r="21" spans="1:37">
      <c r="B21" s="236"/>
      <c r="C21" s="152"/>
      <c r="D21" s="178"/>
      <c r="E21" s="179"/>
      <c r="F21" s="179"/>
      <c r="G21" s="179"/>
      <c r="H21" s="179"/>
      <c r="I21" s="179"/>
      <c r="J21" s="179"/>
      <c r="K21" s="179"/>
      <c r="L21" s="178"/>
      <c r="M21" s="179"/>
      <c r="N21" s="179"/>
      <c r="O21" s="179"/>
      <c r="P21" s="179"/>
      <c r="Q21" s="233"/>
    </row>
    <row r="22" spans="1:37" s="154" customFormat="1" ht="20.25" customHeight="1">
      <c r="A22" s="153"/>
      <c r="B22" s="590" t="s">
        <v>175</v>
      </c>
      <c r="C22" s="591"/>
      <c r="D22" s="248">
        <f>SUM(D17:D21)</f>
        <v>250000</v>
      </c>
      <c r="E22" s="248">
        <f t="shared" ref="E22:P22" si="3">SUM(E17:E21)</f>
        <v>0</v>
      </c>
      <c r="F22" s="248">
        <f t="shared" si="3"/>
        <v>44800.000000000015</v>
      </c>
      <c r="G22" s="248">
        <f t="shared" si="3"/>
        <v>134400.00000000006</v>
      </c>
      <c r="H22" s="248">
        <f t="shared" si="3"/>
        <v>269280.00000000012</v>
      </c>
      <c r="I22" s="248">
        <f t="shared" si="3"/>
        <v>449440.00000000023</v>
      </c>
      <c r="J22" s="248">
        <f t="shared" si="3"/>
        <v>674880.00000000023</v>
      </c>
      <c r="K22" s="248">
        <f t="shared" si="3"/>
        <v>945600.00000000047</v>
      </c>
      <c r="L22" s="248">
        <f t="shared" si="3"/>
        <v>1261600.0000000005</v>
      </c>
      <c r="M22" s="248">
        <f t="shared" si="3"/>
        <v>1622880.0000000005</v>
      </c>
      <c r="N22" s="248">
        <f t="shared" si="3"/>
        <v>2029440.0000000005</v>
      </c>
      <c r="O22" s="248">
        <f t="shared" si="3"/>
        <v>2481280.0000000005</v>
      </c>
      <c r="P22" s="248">
        <f t="shared" si="3"/>
        <v>2978400.0000000009</v>
      </c>
      <c r="Q22" s="249">
        <f t="shared" si="0"/>
        <v>13142000.000000004</v>
      </c>
      <c r="R22" s="153"/>
      <c r="S22" s="153"/>
      <c r="T22" s="620" t="s">
        <v>176</v>
      </c>
      <c r="U22" s="620"/>
      <c r="V22" s="620"/>
      <c r="W22" s="620"/>
      <c r="X22" s="148" t="s">
        <v>177</v>
      </c>
      <c r="Y22" s="148" t="s">
        <v>178</v>
      </c>
      <c r="Z22" s="148" t="s">
        <v>179</v>
      </c>
      <c r="AA22" s="148" t="s">
        <v>180</v>
      </c>
      <c r="AB22" s="148" t="s">
        <v>181</v>
      </c>
      <c r="AC22" s="148" t="s">
        <v>182</v>
      </c>
      <c r="AD22" s="148" t="s">
        <v>183</v>
      </c>
      <c r="AE22" s="622" t="s">
        <v>184</v>
      </c>
      <c r="AF22" s="628" t="s">
        <v>185</v>
      </c>
      <c r="AG22" s="621"/>
      <c r="AH22" s="621"/>
      <c r="AI22" s="621"/>
      <c r="AJ22" s="153"/>
      <c r="AK22" s="153"/>
    </row>
    <row r="23" spans="1:37" s="154" customFormat="1" ht="20.25" customHeight="1">
      <c r="A23" s="153"/>
      <c r="B23" s="634" t="s">
        <v>186</v>
      </c>
      <c r="C23" s="639"/>
      <c r="D23" s="636"/>
      <c r="E23" s="637"/>
      <c r="F23" s="252"/>
      <c r="G23" s="252"/>
      <c r="H23" s="252"/>
      <c r="I23" s="252"/>
      <c r="J23" s="252"/>
      <c r="K23" s="252"/>
      <c r="L23" s="252"/>
      <c r="M23" s="252"/>
      <c r="N23" s="252"/>
      <c r="O23" s="252"/>
      <c r="P23" s="254"/>
      <c r="Q23" s="275"/>
      <c r="R23" s="153"/>
      <c r="S23" s="153"/>
      <c r="T23" s="256" t="s">
        <v>187</v>
      </c>
      <c r="U23" s="255"/>
      <c r="V23" s="264"/>
      <c r="W23" s="252"/>
      <c r="X23" s="252">
        <v>40000</v>
      </c>
      <c r="Y23" s="252">
        <v>40000</v>
      </c>
      <c r="Z23" s="252">
        <v>40000</v>
      </c>
      <c r="AA23" s="252">
        <v>40000</v>
      </c>
      <c r="AB23" s="252">
        <v>40000</v>
      </c>
      <c r="AC23" s="252">
        <v>40000</v>
      </c>
      <c r="AD23" s="252">
        <v>40000</v>
      </c>
      <c r="AE23" s="254">
        <v>40000</v>
      </c>
      <c r="AF23" s="629">
        <v>40000</v>
      </c>
      <c r="AG23" s="623"/>
      <c r="AH23" s="623"/>
      <c r="AI23" s="153"/>
      <c r="AJ23" s="153"/>
      <c r="AK23" s="153"/>
    </row>
    <row r="24" spans="1:37" s="154" customFormat="1" ht="20.25" customHeight="1">
      <c r="A24" s="153"/>
      <c r="B24" s="633" t="s">
        <v>187</v>
      </c>
      <c r="C24" s="635"/>
      <c r="D24" s="638"/>
      <c r="E24" s="252"/>
      <c r="F24" s="252">
        <v>40000</v>
      </c>
      <c r="G24" s="252">
        <v>40000</v>
      </c>
      <c r="H24" s="252">
        <v>40000</v>
      </c>
      <c r="I24" s="252">
        <v>40000</v>
      </c>
      <c r="J24" s="252">
        <v>40000</v>
      </c>
      <c r="K24" s="252">
        <v>40000</v>
      </c>
      <c r="L24" s="252">
        <v>40000</v>
      </c>
      <c r="M24" s="252">
        <v>40000</v>
      </c>
      <c r="N24" s="252">
        <v>40000</v>
      </c>
      <c r="O24" s="252">
        <v>40000</v>
      </c>
      <c r="P24" s="252">
        <v>40000</v>
      </c>
      <c r="Q24" s="276"/>
      <c r="R24" s="153"/>
      <c r="S24" s="153"/>
      <c r="T24" s="253" t="s">
        <v>188</v>
      </c>
      <c r="U24" s="253">
        <v>2</v>
      </c>
      <c r="V24" s="253" t="s">
        <v>189</v>
      </c>
      <c r="W24" s="253"/>
      <c r="X24" s="253">
        <v>2</v>
      </c>
      <c r="Y24" s="253">
        <v>2</v>
      </c>
      <c r="Z24" s="253">
        <v>2</v>
      </c>
      <c r="AA24" s="253">
        <v>2</v>
      </c>
      <c r="AB24" s="253">
        <v>2</v>
      </c>
      <c r="AC24" s="253">
        <v>2</v>
      </c>
      <c r="AD24" s="253">
        <v>2</v>
      </c>
      <c r="AE24" s="253">
        <v>2</v>
      </c>
      <c r="AF24" s="253">
        <v>2</v>
      </c>
      <c r="AG24" s="624"/>
      <c r="AH24" s="624"/>
      <c r="AI24" s="153"/>
      <c r="AJ24" s="153"/>
      <c r="AK24" s="153"/>
    </row>
    <row r="25" spans="1:37" s="125" customFormat="1" ht="30.75" customHeight="1">
      <c r="B25" s="253" t="s">
        <v>188</v>
      </c>
      <c r="C25" s="253">
        <v>4</v>
      </c>
      <c r="D25" s="253"/>
      <c r="E25" s="253"/>
      <c r="F25" s="253">
        <v>4</v>
      </c>
      <c r="G25" s="253">
        <v>4</v>
      </c>
      <c r="H25" s="253">
        <v>4</v>
      </c>
      <c r="I25" s="253">
        <v>4</v>
      </c>
      <c r="J25" s="253">
        <v>4</v>
      </c>
      <c r="K25" s="253">
        <v>4</v>
      </c>
      <c r="L25" s="253">
        <v>4</v>
      </c>
      <c r="M25" s="253">
        <v>4</v>
      </c>
      <c r="N25" s="253">
        <v>4</v>
      </c>
      <c r="O25" s="253">
        <v>4</v>
      </c>
      <c r="P25" s="253">
        <v>4</v>
      </c>
      <c r="Q25" s="277"/>
      <c r="T25" s="250" t="s">
        <v>190</v>
      </c>
      <c r="U25" s="259"/>
      <c r="V25" s="259"/>
      <c r="W25" s="259"/>
      <c r="X25" s="259">
        <f>X23/X24</f>
        <v>20000</v>
      </c>
      <c r="Y25" s="259">
        <f t="shared" ref="X25:AH25" si="4">Y23/Y24</f>
        <v>20000</v>
      </c>
      <c r="Z25" s="259">
        <f t="shared" si="4"/>
        <v>20000</v>
      </c>
      <c r="AA25" s="259">
        <f t="shared" si="4"/>
        <v>20000</v>
      </c>
      <c r="AB25" s="259">
        <f t="shared" si="4"/>
        <v>20000</v>
      </c>
      <c r="AC25" s="259">
        <f t="shared" si="4"/>
        <v>20000</v>
      </c>
      <c r="AD25" s="259">
        <f t="shared" si="4"/>
        <v>20000</v>
      </c>
      <c r="AE25" s="626">
        <f t="shared" si="4"/>
        <v>20000</v>
      </c>
      <c r="AF25" s="630">
        <f t="shared" si="4"/>
        <v>20000</v>
      </c>
      <c r="AG25" s="624"/>
      <c r="AH25" s="624"/>
    </row>
    <row r="26" spans="1:37" s="125" customFormat="1" ht="30.75" customHeight="1">
      <c r="B26" s="250" t="s">
        <v>190</v>
      </c>
      <c r="C26" s="259">
        <f>C24/C25</f>
        <v>0</v>
      </c>
      <c r="D26" s="259"/>
      <c r="E26" s="259"/>
      <c r="F26" s="259">
        <f t="shared" ref="E26:P26" si="5">F24/F25</f>
        <v>10000</v>
      </c>
      <c r="G26" s="259">
        <f t="shared" si="5"/>
        <v>10000</v>
      </c>
      <c r="H26" s="259">
        <f t="shared" si="5"/>
        <v>10000</v>
      </c>
      <c r="I26" s="259">
        <f t="shared" si="5"/>
        <v>10000</v>
      </c>
      <c r="J26" s="259">
        <f t="shared" si="5"/>
        <v>10000</v>
      </c>
      <c r="K26" s="259">
        <f t="shared" si="5"/>
        <v>10000</v>
      </c>
      <c r="L26" s="259">
        <f t="shared" si="5"/>
        <v>10000</v>
      </c>
      <c r="M26" s="259">
        <f t="shared" si="5"/>
        <v>10000</v>
      </c>
      <c r="N26" s="259">
        <f t="shared" si="5"/>
        <v>10000</v>
      </c>
      <c r="O26" s="259">
        <f t="shared" si="5"/>
        <v>10000</v>
      </c>
      <c r="P26" s="259">
        <f t="shared" si="5"/>
        <v>10000</v>
      </c>
      <c r="Q26" s="278"/>
      <c r="T26" s="257" t="s">
        <v>191</v>
      </c>
      <c r="U26" s="263">
        <v>0.05</v>
      </c>
      <c r="V26" s="258"/>
      <c r="W26" s="251"/>
      <c r="X26" s="262">
        <f>X25*U26</f>
        <v>1000</v>
      </c>
      <c r="Y26" s="262">
        <f>(Y25*U26)+X26</f>
        <v>2000</v>
      </c>
      <c r="Z26" s="262">
        <f>(Z25*U26)+Y26</f>
        <v>3000</v>
      </c>
      <c r="AA26" s="262">
        <f>(AA25*U26)+Z26</f>
        <v>4000</v>
      </c>
      <c r="AB26" s="262">
        <f>(AB25*U26)+AA26</f>
        <v>5000</v>
      </c>
      <c r="AC26" s="262">
        <f>(AC25*U26)+AB26</f>
        <v>6000</v>
      </c>
      <c r="AD26" s="262">
        <f>(AD25*U26)+AC26</f>
        <v>7000</v>
      </c>
      <c r="AE26" s="627">
        <f>(AE25*U26)+AD26</f>
        <v>8000</v>
      </c>
      <c r="AF26" s="631">
        <f>(AF25*U26)+AE26</f>
        <v>9000</v>
      </c>
      <c r="AG26" s="625"/>
      <c r="AH26" s="625"/>
    </row>
    <row r="27" spans="1:37" s="125" customFormat="1" ht="30.75" customHeight="1">
      <c r="B27" s="257" t="s">
        <v>191</v>
      </c>
      <c r="C27" s="263">
        <v>0.28000000000000003</v>
      </c>
      <c r="D27" s="258"/>
      <c r="E27" s="251"/>
      <c r="F27" s="262">
        <f>F26*C27</f>
        <v>2800.0000000000005</v>
      </c>
      <c r="G27" s="262">
        <f>(G26*C27)+F27</f>
        <v>5600.0000000000009</v>
      </c>
      <c r="H27" s="262">
        <f>(H26*C27)+G27</f>
        <v>8400.0000000000018</v>
      </c>
      <c r="I27" s="262">
        <f>(I26*C27)+H27</f>
        <v>11200.000000000002</v>
      </c>
      <c r="J27" s="262">
        <f>(J26*C27)+I27</f>
        <v>14000.000000000002</v>
      </c>
      <c r="K27" s="262">
        <f>(K26*C27)+J27</f>
        <v>16800.000000000004</v>
      </c>
      <c r="L27" s="262">
        <f>(L26*C27)+K27</f>
        <v>19600.000000000004</v>
      </c>
      <c r="M27" s="262">
        <f>(M26*C27)+L27</f>
        <v>22400.000000000004</v>
      </c>
      <c r="N27" s="262">
        <f>(N26*C27)+M27</f>
        <v>25200.000000000004</v>
      </c>
      <c r="O27" s="262">
        <f>(O26*C27)+N27</f>
        <v>28000.000000000004</v>
      </c>
      <c r="P27" s="262">
        <f>(P26*C27)+O27</f>
        <v>30800.000000000004</v>
      </c>
      <c r="Q27" s="279"/>
      <c r="T27" s="250" t="s">
        <v>192</v>
      </c>
      <c r="U27" s="260">
        <v>0.01</v>
      </c>
      <c r="V27" s="251"/>
      <c r="W27" s="251"/>
      <c r="X27" s="262">
        <f>X26*U27</f>
        <v>10</v>
      </c>
      <c r="Y27" s="262">
        <f>Y26*U27+X27</f>
        <v>30</v>
      </c>
      <c r="Z27" s="262">
        <f>Z26*U27+Y27</f>
        <v>60</v>
      </c>
      <c r="AA27" s="262">
        <f>AA26*U27+Z27</f>
        <v>100</v>
      </c>
      <c r="AB27" s="262">
        <f>AB26*U27+AA27</f>
        <v>150</v>
      </c>
      <c r="AC27" s="262">
        <f>AC26*U27+AB27</f>
        <v>210</v>
      </c>
      <c r="AD27" s="262">
        <f>AD26*U27+AC27</f>
        <v>280</v>
      </c>
      <c r="AE27" s="627">
        <f>AE26*U27+AD27</f>
        <v>360</v>
      </c>
      <c r="AF27" s="631">
        <f>AF26*U27+AE27</f>
        <v>450</v>
      </c>
      <c r="AG27" s="625"/>
      <c r="AH27" s="625"/>
    </row>
    <row r="28" spans="1:37" s="125" customFormat="1" ht="30.75" customHeight="1">
      <c r="B28" s="250" t="s">
        <v>193</v>
      </c>
      <c r="C28" s="260">
        <v>0.1</v>
      </c>
      <c r="D28" s="251"/>
      <c r="E28" s="251"/>
      <c r="F28" s="262">
        <f>F27*C28</f>
        <v>280.00000000000006</v>
      </c>
      <c r="G28" s="262">
        <f>G27*C28+F28</f>
        <v>840.00000000000023</v>
      </c>
      <c r="H28" s="262">
        <f>H27*C28+G28</f>
        <v>1680.0000000000005</v>
      </c>
      <c r="I28" s="262">
        <f>I27*C28+H28</f>
        <v>2800.0000000000009</v>
      </c>
      <c r="J28" s="262">
        <f>J27*C28+I28</f>
        <v>4200.0000000000009</v>
      </c>
      <c r="K28" s="262">
        <f>K27*C28+J28</f>
        <v>5880.0000000000018</v>
      </c>
      <c r="L28" s="262">
        <f>L27*C28+K28</f>
        <v>7840.0000000000018</v>
      </c>
      <c r="M28" s="262">
        <f>M27*C28+L28</f>
        <v>10080.000000000002</v>
      </c>
      <c r="N28" s="262">
        <f>N27*C28+M28</f>
        <v>12600.000000000002</v>
      </c>
      <c r="O28" s="262">
        <f>O27*C28+N28</f>
        <v>15400.000000000002</v>
      </c>
      <c r="P28" s="262">
        <f>P27*C28+O28</f>
        <v>18480.000000000004</v>
      </c>
      <c r="Q28" s="279"/>
      <c r="T28" s="261" t="s">
        <v>194</v>
      </c>
      <c r="U28" s="250">
        <v>200</v>
      </c>
      <c r="V28" s="250" t="s">
        <v>195</v>
      </c>
      <c r="W28" s="250"/>
      <c r="X28" s="250">
        <f>(U28*X27)*80%</f>
        <v>1600</v>
      </c>
      <c r="Y28" s="250">
        <f>(U28*Y27)*80%</f>
        <v>4800</v>
      </c>
      <c r="Z28" s="250">
        <f>(U28*Z27)*80%</f>
        <v>9600</v>
      </c>
      <c r="AA28" s="250">
        <f>(U28*AA27)*80%</f>
        <v>16000</v>
      </c>
      <c r="AB28" s="250">
        <f>(U28*AB27)*80%</f>
        <v>24000</v>
      </c>
      <c r="AC28" s="250">
        <f>(U28*AC27)*80%</f>
        <v>33600</v>
      </c>
      <c r="AD28" s="250">
        <f>(U28*AD27)*80%</f>
        <v>44800</v>
      </c>
      <c r="AE28" s="257">
        <f>(U28*AE27)*80%</f>
        <v>57600</v>
      </c>
      <c r="AF28" s="632">
        <f>(U28*AF27)*80%</f>
        <v>72000</v>
      </c>
      <c r="AG28" s="624"/>
      <c r="AH28" s="624"/>
    </row>
    <row r="29" spans="1:37" s="125" customFormat="1" ht="30.75" customHeight="1">
      <c r="B29" s="261" t="s">
        <v>196</v>
      </c>
      <c r="C29" s="250">
        <v>2000</v>
      </c>
      <c r="D29" s="250"/>
      <c r="E29" s="250"/>
      <c r="F29" s="250">
        <f>(C29*F28)*80%</f>
        <v>448000.00000000012</v>
      </c>
      <c r="G29" s="250">
        <f>(C29*G28)*80%</f>
        <v>1344000.0000000005</v>
      </c>
      <c r="H29" s="250">
        <f>(C29*H28)*80%</f>
        <v>2688000.0000000009</v>
      </c>
      <c r="I29" s="250">
        <f>(C29*I28)*80%</f>
        <v>4480000.0000000019</v>
      </c>
      <c r="J29" s="250">
        <f>(C29*J28)*80%</f>
        <v>6720000.0000000019</v>
      </c>
      <c r="K29" s="250">
        <f>(C29*K28)*80%</f>
        <v>9408000.0000000037</v>
      </c>
      <c r="L29" s="250">
        <f>(C29*L28)*80%</f>
        <v>12544000.000000004</v>
      </c>
      <c r="M29" s="250">
        <f>(C29*M28)*80%</f>
        <v>16128000.000000004</v>
      </c>
      <c r="N29" s="250">
        <f>(C29*N28)*80%</f>
        <v>20160000.000000004</v>
      </c>
      <c r="O29" s="250">
        <f>(C29*O28)*80%</f>
        <v>24640000.000000004</v>
      </c>
      <c r="P29" s="250">
        <f>(C29*P28)*80%</f>
        <v>29568000.000000007</v>
      </c>
      <c r="Q29" s="278"/>
    </row>
    <row r="30" spans="1:37" s="125" customFormat="1" ht="30.75" customHeight="1">
      <c r="B30" s="155"/>
      <c r="C30" s="155"/>
      <c r="D30" s="156"/>
      <c r="E30" s="156"/>
      <c r="F30" s="156"/>
      <c r="G30" s="156"/>
      <c r="H30" s="156"/>
      <c r="I30" s="156"/>
      <c r="J30" s="156"/>
      <c r="K30" s="156"/>
      <c r="L30" s="156"/>
      <c r="M30" s="156"/>
      <c r="N30" s="156"/>
      <c r="O30" s="156"/>
      <c r="P30" s="156"/>
      <c r="Q30" s="2"/>
    </row>
    <row r="31" spans="1:37" s="125" customFormat="1" ht="18.75" customHeight="1">
      <c r="B31" s="155"/>
      <c r="C31" s="155"/>
      <c r="D31" s="156"/>
      <c r="E31" s="617" t="str">
        <f>E15</f>
        <v>квартали періоду реалізації бізнес-плану</v>
      </c>
      <c r="F31" s="618"/>
      <c r="G31" s="618"/>
      <c r="H31" s="618"/>
      <c r="I31" s="618"/>
      <c r="J31" s="618"/>
      <c r="K31" s="618"/>
      <c r="L31" s="618"/>
      <c r="M31" s="618"/>
      <c r="N31" s="618"/>
      <c r="O31" s="618"/>
      <c r="P31" s="619"/>
      <c r="Q31" s="2"/>
    </row>
    <row r="32" spans="1:37" s="125" customFormat="1" ht="40.9" customHeight="1">
      <c r="B32" s="281" t="s">
        <v>197</v>
      </c>
      <c r="C32" s="147" t="s">
        <v>198</v>
      </c>
      <c r="D32" s="170" t="s">
        <v>199</v>
      </c>
      <c r="E32" s="149">
        <v>1</v>
      </c>
      <c r="F32" s="149">
        <v>2</v>
      </c>
      <c r="G32" s="149">
        <v>3</v>
      </c>
      <c r="H32" s="149">
        <v>4</v>
      </c>
      <c r="I32" s="149">
        <v>5</v>
      </c>
      <c r="J32" s="157">
        <v>6</v>
      </c>
      <c r="K32" s="148">
        <v>7</v>
      </c>
      <c r="L32" s="149">
        <v>8</v>
      </c>
      <c r="M32" s="149">
        <v>9</v>
      </c>
      <c r="N32" s="149">
        <v>10</v>
      </c>
      <c r="O32" s="148">
        <v>11</v>
      </c>
      <c r="P32" s="148">
        <v>12</v>
      </c>
      <c r="Q32" s="150" t="s">
        <v>168</v>
      </c>
    </row>
    <row r="33" spans="2:17" ht="22.15" customHeight="1">
      <c r="B33" s="280" t="s">
        <v>200</v>
      </c>
      <c r="C33" s="212"/>
      <c r="D33" s="190">
        <v>0</v>
      </c>
      <c r="E33" s="205">
        <f t="shared" ref="E33:P33" si="6">SUM(E34:E45)</f>
        <v>29680</v>
      </c>
      <c r="F33" s="205">
        <f t="shared" si="6"/>
        <v>62868</v>
      </c>
      <c r="G33" s="205">
        <f t="shared" si="6"/>
        <v>68244</v>
      </c>
      <c r="H33" s="205">
        <f t="shared" si="6"/>
        <v>116336.80000000002</v>
      </c>
      <c r="I33" s="205">
        <f t="shared" si="6"/>
        <v>127146.40000000002</v>
      </c>
      <c r="J33" s="205">
        <f t="shared" si="6"/>
        <v>140672.80000000002</v>
      </c>
      <c r="K33" s="205">
        <f t="shared" si="6"/>
        <v>156916.00000000003</v>
      </c>
      <c r="L33" s="205">
        <f t="shared" si="6"/>
        <v>175876.00000000003</v>
      </c>
      <c r="M33" s="205">
        <f t="shared" si="6"/>
        <v>197552.80000000005</v>
      </c>
      <c r="N33" s="205">
        <f t="shared" si="6"/>
        <v>221946.40000000002</v>
      </c>
      <c r="O33" s="205">
        <f t="shared" si="6"/>
        <v>249056.80000000005</v>
      </c>
      <c r="P33" s="205">
        <f t="shared" si="6"/>
        <v>278884.00000000006</v>
      </c>
      <c r="Q33" s="238">
        <f t="shared" ref="Q33:Q51" si="7">SUM(D33:P33)</f>
        <v>1825180.0000000002</v>
      </c>
    </row>
    <row r="34" spans="2:17" ht="40.9" customHeight="1">
      <c r="B34" s="282" t="s">
        <v>201</v>
      </c>
      <c r="C34" s="224"/>
      <c r="D34" s="223">
        <v>0</v>
      </c>
      <c r="E34" s="173">
        <f>D97</f>
        <v>9500</v>
      </c>
      <c r="F34" s="173">
        <v>0</v>
      </c>
      <c r="G34" s="173">
        <v>0</v>
      </c>
      <c r="H34" s="173">
        <v>0</v>
      </c>
      <c r="I34" s="173">
        <v>0</v>
      </c>
      <c r="J34" s="173">
        <v>0</v>
      </c>
      <c r="K34" s="173">
        <v>0</v>
      </c>
      <c r="L34" s="173">
        <v>0</v>
      </c>
      <c r="M34" s="173">
        <v>0</v>
      </c>
      <c r="N34" s="173">
        <v>0</v>
      </c>
      <c r="O34" s="173">
        <v>0</v>
      </c>
      <c r="P34" s="173">
        <v>0</v>
      </c>
      <c r="Q34" s="239">
        <f t="shared" si="7"/>
        <v>9500</v>
      </c>
    </row>
    <row r="35" spans="2:17" ht="37.15" customHeight="1">
      <c r="B35" s="237" t="s">
        <v>202</v>
      </c>
      <c r="C35" s="210"/>
      <c r="D35" s="190">
        <v>0</v>
      </c>
      <c r="E35" s="190">
        <f>E22*5%+E22*1%+5280</f>
        <v>5280</v>
      </c>
      <c r="F35" s="190">
        <f t="shared" ref="F35:P35" si="8">F22*5%+F22*1%+5280</f>
        <v>7968.0000000000009</v>
      </c>
      <c r="G35" s="190">
        <f t="shared" si="8"/>
        <v>13344.000000000004</v>
      </c>
      <c r="H35" s="190">
        <f t="shared" si="8"/>
        <v>21436.80000000001</v>
      </c>
      <c r="I35" s="190">
        <f t="shared" si="8"/>
        <v>32246.400000000016</v>
      </c>
      <c r="J35" s="190">
        <f t="shared" si="8"/>
        <v>45772.800000000017</v>
      </c>
      <c r="K35" s="190">
        <f t="shared" si="8"/>
        <v>62016.000000000036</v>
      </c>
      <c r="L35" s="190">
        <f t="shared" si="8"/>
        <v>80976.000000000029</v>
      </c>
      <c r="M35" s="190">
        <f t="shared" si="8"/>
        <v>102652.80000000003</v>
      </c>
      <c r="N35" s="190">
        <f t="shared" si="8"/>
        <v>127046.40000000004</v>
      </c>
      <c r="O35" s="190">
        <f t="shared" si="8"/>
        <v>154156.80000000005</v>
      </c>
      <c r="P35" s="190">
        <f t="shared" si="8"/>
        <v>183984.00000000006</v>
      </c>
      <c r="Q35" s="239">
        <f t="shared" si="7"/>
        <v>836880.00000000023</v>
      </c>
    </row>
    <row r="36" spans="2:17" ht="14.25" customHeight="1">
      <c r="B36" s="240" t="s">
        <v>203</v>
      </c>
      <c r="C36" s="211"/>
      <c r="D36" s="174">
        <v>0</v>
      </c>
      <c r="E36" s="173">
        <v>2000</v>
      </c>
      <c r="F36" s="173">
        <v>2000</v>
      </c>
      <c r="G36" s="173">
        <v>2000</v>
      </c>
      <c r="H36" s="173">
        <v>2000</v>
      </c>
      <c r="I36" s="173">
        <v>2000</v>
      </c>
      <c r="J36" s="173">
        <v>2000</v>
      </c>
      <c r="K36" s="173">
        <v>2000</v>
      </c>
      <c r="L36" s="173">
        <v>2000</v>
      </c>
      <c r="M36" s="173">
        <v>2000</v>
      </c>
      <c r="N36" s="173">
        <v>2000</v>
      </c>
      <c r="O36" s="173">
        <v>2000</v>
      </c>
      <c r="P36" s="173">
        <v>2000</v>
      </c>
      <c r="Q36" s="239">
        <f t="shared" si="7"/>
        <v>24000</v>
      </c>
    </row>
    <row r="37" spans="2:17" ht="14.25" customHeight="1">
      <c r="B37" s="241"/>
      <c r="C37" s="209"/>
      <c r="D37" s="190"/>
      <c r="E37" s="173"/>
      <c r="F37" s="173"/>
      <c r="G37" s="173"/>
      <c r="H37" s="173"/>
      <c r="I37" s="173"/>
      <c r="J37" s="173"/>
      <c r="K37" s="173"/>
      <c r="L37" s="173"/>
      <c r="M37" s="173"/>
      <c r="N37" s="173"/>
      <c r="O37" s="173"/>
      <c r="P37" s="173"/>
      <c r="Q37" s="239"/>
    </row>
    <row r="38" spans="2:17">
      <c r="B38" s="237" t="s">
        <v>204</v>
      </c>
      <c r="C38" s="212"/>
      <c r="D38" s="174">
        <v>0</v>
      </c>
      <c r="E38" s="173">
        <v>9000</v>
      </c>
      <c r="F38" s="173">
        <v>9000</v>
      </c>
      <c r="G38" s="173">
        <v>9000</v>
      </c>
      <c r="H38" s="173">
        <v>9000</v>
      </c>
      <c r="I38" s="173">
        <v>9000</v>
      </c>
      <c r="J38" s="173">
        <v>9000</v>
      </c>
      <c r="K38" s="173">
        <v>9000</v>
      </c>
      <c r="L38" s="173">
        <v>9000</v>
      </c>
      <c r="M38" s="173">
        <v>9000</v>
      </c>
      <c r="N38" s="173">
        <v>9000</v>
      </c>
      <c r="O38" s="173">
        <v>9000</v>
      </c>
      <c r="P38" s="173">
        <v>9000</v>
      </c>
      <c r="Q38" s="239">
        <f t="shared" si="7"/>
        <v>108000</v>
      </c>
    </row>
    <row r="39" spans="2:17">
      <c r="B39" s="242" t="s">
        <v>205</v>
      </c>
      <c r="C39" s="213"/>
      <c r="D39" s="174">
        <v>0</v>
      </c>
      <c r="E39" s="173">
        <v>3000</v>
      </c>
      <c r="F39" s="173">
        <v>3000</v>
      </c>
      <c r="G39" s="173">
        <v>3000</v>
      </c>
      <c r="H39" s="173">
        <v>3000</v>
      </c>
      <c r="I39" s="173">
        <v>3000</v>
      </c>
      <c r="J39" s="173">
        <v>3000</v>
      </c>
      <c r="K39" s="173">
        <v>3000</v>
      </c>
      <c r="L39" s="173">
        <v>3000</v>
      </c>
      <c r="M39" s="173">
        <v>3000</v>
      </c>
      <c r="N39" s="173">
        <v>3000</v>
      </c>
      <c r="O39" s="173">
        <v>3000</v>
      </c>
      <c r="P39" s="173">
        <v>3000</v>
      </c>
      <c r="Q39" s="239">
        <f t="shared" si="7"/>
        <v>36000</v>
      </c>
    </row>
    <row r="40" spans="2:17" ht="29.45" customHeight="1">
      <c r="B40" s="240" t="s">
        <v>187</v>
      </c>
      <c r="C40" s="225"/>
      <c r="D40" s="174">
        <v>0</v>
      </c>
      <c r="E40" s="173">
        <v>0</v>
      </c>
      <c r="F40" s="173">
        <v>40000</v>
      </c>
      <c r="G40" s="173">
        <v>40000</v>
      </c>
      <c r="H40" s="173">
        <v>80000</v>
      </c>
      <c r="I40" s="173">
        <v>80000</v>
      </c>
      <c r="J40" s="173">
        <v>80000</v>
      </c>
      <c r="K40" s="173">
        <v>80000</v>
      </c>
      <c r="L40" s="173">
        <v>80000</v>
      </c>
      <c r="M40" s="173">
        <v>80000</v>
      </c>
      <c r="N40" s="173">
        <v>80000</v>
      </c>
      <c r="O40" s="173">
        <v>80000</v>
      </c>
      <c r="P40" s="173">
        <v>80000</v>
      </c>
      <c r="Q40" s="239">
        <f t="shared" si="7"/>
        <v>800000</v>
      </c>
    </row>
    <row r="41" spans="2:17">
      <c r="B41" s="241" t="s">
        <v>206</v>
      </c>
      <c r="C41" s="209"/>
      <c r="D41" s="174">
        <v>0</v>
      </c>
      <c r="E41" s="174">
        <v>900</v>
      </c>
      <c r="F41" s="174">
        <v>900</v>
      </c>
      <c r="G41" s="174">
        <v>900</v>
      </c>
      <c r="H41" s="174">
        <v>900</v>
      </c>
      <c r="I41" s="174">
        <v>900</v>
      </c>
      <c r="J41" s="174">
        <v>900</v>
      </c>
      <c r="K41" s="174">
        <v>900</v>
      </c>
      <c r="L41" s="174">
        <v>900</v>
      </c>
      <c r="M41" s="174">
        <v>900</v>
      </c>
      <c r="N41" s="174">
        <v>900</v>
      </c>
      <c r="O41" s="174">
        <v>900</v>
      </c>
      <c r="P41" s="174">
        <v>900</v>
      </c>
      <c r="Q41" s="239">
        <f t="shared" si="7"/>
        <v>10800</v>
      </c>
    </row>
    <row r="42" spans="2:17" ht="34.15" customHeight="1">
      <c r="B42" s="241"/>
      <c r="C42" s="222"/>
      <c r="D42" s="174">
        <v>0</v>
      </c>
      <c r="E42" s="173">
        <v>0</v>
      </c>
      <c r="F42" s="173">
        <v>0</v>
      </c>
      <c r="G42" s="173">
        <v>0</v>
      </c>
      <c r="H42" s="173">
        <v>0</v>
      </c>
      <c r="I42" s="173">
        <v>0</v>
      </c>
      <c r="J42" s="173">
        <v>0</v>
      </c>
      <c r="K42" s="173">
        <v>0</v>
      </c>
      <c r="L42" s="173">
        <v>0</v>
      </c>
      <c r="M42" s="173">
        <v>0</v>
      </c>
      <c r="N42" s="173">
        <v>0</v>
      </c>
      <c r="O42" s="173">
        <v>0</v>
      </c>
      <c r="P42" s="173">
        <v>0</v>
      </c>
      <c r="Q42" s="239">
        <f t="shared" si="7"/>
        <v>0</v>
      </c>
    </row>
    <row r="43" spans="2:17" ht="30" customHeight="1">
      <c r="B43" s="237"/>
      <c r="C43" s="214"/>
      <c r="D43" s="190">
        <v>0</v>
      </c>
      <c r="E43" s="173">
        <v>0</v>
      </c>
      <c r="F43" s="173">
        <v>0</v>
      </c>
      <c r="G43" s="173">
        <v>0</v>
      </c>
      <c r="H43" s="173">
        <v>0</v>
      </c>
      <c r="I43" s="173">
        <v>0</v>
      </c>
      <c r="J43" s="173">
        <v>0</v>
      </c>
      <c r="K43" s="173">
        <v>0</v>
      </c>
      <c r="L43" s="173">
        <v>0</v>
      </c>
      <c r="M43" s="173">
        <v>0</v>
      </c>
      <c r="N43" s="173">
        <v>0</v>
      </c>
      <c r="O43" s="173">
        <v>0</v>
      </c>
      <c r="P43" s="173">
        <v>0</v>
      </c>
      <c r="Q43" s="239">
        <f t="shared" si="7"/>
        <v>0</v>
      </c>
    </row>
    <row r="44" spans="2:17" ht="27" customHeight="1">
      <c r="B44" s="240"/>
      <c r="C44" s="215"/>
      <c r="D44" s="174">
        <v>0</v>
      </c>
      <c r="E44" s="173">
        <f>E22*8%</f>
        <v>0</v>
      </c>
      <c r="F44" s="173">
        <v>0</v>
      </c>
      <c r="G44" s="173">
        <v>0</v>
      </c>
      <c r="H44" s="173">
        <v>0</v>
      </c>
      <c r="I44" s="173">
        <v>0</v>
      </c>
      <c r="J44" s="173">
        <v>0</v>
      </c>
      <c r="K44" s="173">
        <v>0</v>
      </c>
      <c r="L44" s="173">
        <v>0</v>
      </c>
      <c r="M44" s="173">
        <v>0</v>
      </c>
      <c r="N44" s="173">
        <v>0</v>
      </c>
      <c r="O44" s="173">
        <v>0</v>
      </c>
      <c r="P44" s="173">
        <v>0</v>
      </c>
      <c r="Q44" s="239">
        <f t="shared" si="7"/>
        <v>0</v>
      </c>
    </row>
    <row r="45" spans="2:17">
      <c r="B45" s="237"/>
      <c r="C45" s="212"/>
      <c r="D45" s="176">
        <v>0</v>
      </c>
      <c r="E45" s="173">
        <v>0</v>
      </c>
      <c r="F45" s="173">
        <v>0</v>
      </c>
      <c r="G45" s="173">
        <v>0</v>
      </c>
      <c r="H45" s="173">
        <v>0</v>
      </c>
      <c r="I45" s="173">
        <v>0</v>
      </c>
      <c r="J45" s="173">
        <v>0</v>
      </c>
      <c r="K45" s="173">
        <v>0</v>
      </c>
      <c r="L45" s="173">
        <v>0</v>
      </c>
      <c r="M45" s="173">
        <v>0</v>
      </c>
      <c r="N45" s="173">
        <v>0</v>
      </c>
      <c r="O45" s="173">
        <v>0</v>
      </c>
      <c r="P45" s="173">
        <v>0</v>
      </c>
      <c r="Q45" s="239">
        <f t="shared" si="7"/>
        <v>0</v>
      </c>
    </row>
    <row r="46" spans="2:17">
      <c r="B46" s="234" t="s">
        <v>207</v>
      </c>
      <c r="C46" s="211"/>
      <c r="D46" s="31" t="s">
        <v>170</v>
      </c>
      <c r="E46" s="206">
        <f>SUM(E47:E49)</f>
        <v>0</v>
      </c>
      <c r="F46" s="206">
        <f t="shared" ref="F46:P46" si="9">SUM(F47:F49)</f>
        <v>15000</v>
      </c>
      <c r="G46" s="206">
        <f t="shared" si="9"/>
        <v>35000</v>
      </c>
      <c r="H46" s="206">
        <f>SUM(H47:H49)</f>
        <v>50000</v>
      </c>
      <c r="I46" s="206">
        <f t="shared" si="9"/>
        <v>50000</v>
      </c>
      <c r="J46" s="206">
        <f t="shared" si="9"/>
        <v>50000</v>
      </c>
      <c r="K46" s="206">
        <f t="shared" si="9"/>
        <v>50000</v>
      </c>
      <c r="L46" s="206">
        <f t="shared" si="9"/>
        <v>50000</v>
      </c>
      <c r="M46" s="206">
        <f t="shared" si="9"/>
        <v>50000</v>
      </c>
      <c r="N46" s="206">
        <f t="shared" si="9"/>
        <v>50000</v>
      </c>
      <c r="O46" s="206">
        <f t="shared" si="9"/>
        <v>50000</v>
      </c>
      <c r="P46" s="206">
        <f t="shared" si="9"/>
        <v>50000</v>
      </c>
      <c r="Q46" s="206">
        <f t="shared" ref="Q46" si="10">SUM(Q47:Q49)</f>
        <v>500000</v>
      </c>
    </row>
    <row r="47" spans="2:17">
      <c r="B47" s="232" t="s">
        <v>208</v>
      </c>
      <c r="C47" s="210"/>
      <c r="D47" s="31" t="s">
        <v>170</v>
      </c>
      <c r="E47" s="174">
        <v>0</v>
      </c>
      <c r="F47" s="174">
        <v>0</v>
      </c>
      <c r="G47" s="174">
        <v>20000</v>
      </c>
      <c r="H47" s="174">
        <v>20000</v>
      </c>
      <c r="I47" s="174">
        <v>20000</v>
      </c>
      <c r="J47" s="174">
        <v>20000</v>
      </c>
      <c r="K47" s="174">
        <v>20000</v>
      </c>
      <c r="L47" s="174">
        <v>20000</v>
      </c>
      <c r="M47" s="174">
        <v>20000</v>
      </c>
      <c r="N47" s="174">
        <v>20000</v>
      </c>
      <c r="O47" s="174">
        <v>20000</v>
      </c>
      <c r="P47" s="174">
        <v>20000</v>
      </c>
      <c r="Q47" s="239">
        <f t="shared" si="7"/>
        <v>200000</v>
      </c>
    </row>
    <row r="48" spans="2:17">
      <c r="B48" s="232" t="s">
        <v>209</v>
      </c>
      <c r="C48" s="212"/>
      <c r="D48" s="176">
        <v>0</v>
      </c>
      <c r="E48" s="174">
        <v>0</v>
      </c>
      <c r="F48" s="174">
        <v>0</v>
      </c>
      <c r="G48" s="174">
        <v>0</v>
      </c>
      <c r="H48" s="174">
        <v>0</v>
      </c>
      <c r="I48" s="174">
        <v>0</v>
      </c>
      <c r="J48" s="174">
        <v>0</v>
      </c>
      <c r="K48" s="174">
        <v>0</v>
      </c>
      <c r="L48" s="174">
        <v>0</v>
      </c>
      <c r="M48" s="174">
        <v>0</v>
      </c>
      <c r="N48" s="174">
        <v>0</v>
      </c>
      <c r="O48" s="174">
        <v>0</v>
      </c>
      <c r="P48" s="174">
        <v>0</v>
      </c>
      <c r="Q48" s="239">
        <f t="shared" si="7"/>
        <v>0</v>
      </c>
    </row>
    <row r="49" spans="1:37" ht="30.6" customHeight="1">
      <c r="B49" s="202" t="s">
        <v>210</v>
      </c>
      <c r="C49" s="212" t="s">
        <v>211</v>
      </c>
      <c r="D49" s="176">
        <v>0</v>
      </c>
      <c r="E49" s="174">
        <v>0</v>
      </c>
      <c r="F49" s="174">
        <v>15000</v>
      </c>
      <c r="G49" s="174">
        <v>15000</v>
      </c>
      <c r="H49" s="174">
        <v>30000</v>
      </c>
      <c r="I49" s="174">
        <v>30000</v>
      </c>
      <c r="J49" s="174">
        <v>30000</v>
      </c>
      <c r="K49" s="174">
        <v>30000</v>
      </c>
      <c r="L49" s="174">
        <v>30000</v>
      </c>
      <c r="M49" s="174">
        <v>30000</v>
      </c>
      <c r="N49" s="174">
        <v>30000</v>
      </c>
      <c r="O49" s="174">
        <v>30000</v>
      </c>
      <c r="P49" s="174">
        <v>30000</v>
      </c>
      <c r="Q49" s="239">
        <f t="shared" si="7"/>
        <v>300000</v>
      </c>
    </row>
    <row r="50" spans="1:37">
      <c r="B50" s="232" t="s">
        <v>212</v>
      </c>
      <c r="C50" s="215"/>
      <c r="D50" s="31" t="s">
        <v>170</v>
      </c>
      <c r="E50" s="175">
        <f>C12-E52</f>
        <v>245200</v>
      </c>
      <c r="F50" s="175">
        <f>E50-F52</f>
        <v>233650</v>
      </c>
      <c r="G50" s="175">
        <f>F50-G52</f>
        <v>222100</v>
      </c>
      <c r="H50" s="175">
        <f t="shared" ref="H50:P50" si="11">G50-H52</f>
        <v>203800</v>
      </c>
      <c r="I50" s="175">
        <f t="shared" si="11"/>
        <v>185500</v>
      </c>
      <c r="J50" s="175">
        <f t="shared" si="11"/>
        <v>167200</v>
      </c>
      <c r="K50" s="175">
        <f t="shared" si="11"/>
        <v>148900</v>
      </c>
      <c r="L50" s="175">
        <f t="shared" si="11"/>
        <v>130600</v>
      </c>
      <c r="M50" s="175">
        <f t="shared" si="11"/>
        <v>112300</v>
      </c>
      <c r="N50" s="175">
        <f t="shared" si="11"/>
        <v>94000</v>
      </c>
      <c r="O50" s="175">
        <f t="shared" si="11"/>
        <v>75700</v>
      </c>
      <c r="P50" s="175">
        <f t="shared" si="11"/>
        <v>57400</v>
      </c>
      <c r="Q50" s="239">
        <f t="shared" si="7"/>
        <v>1876350</v>
      </c>
    </row>
    <row r="51" spans="1:37" ht="23.45" customHeight="1">
      <c r="B51" s="202" t="s">
        <v>213</v>
      </c>
      <c r="C51" s="209" t="s">
        <v>214</v>
      </c>
      <c r="D51" s="31"/>
      <c r="E51" s="174">
        <v>0</v>
      </c>
      <c r="F51" s="174">
        <v>0</v>
      </c>
      <c r="G51" s="174">
        <v>0</v>
      </c>
      <c r="H51" s="174">
        <v>0</v>
      </c>
      <c r="I51" s="174">
        <v>0</v>
      </c>
      <c r="J51" s="174">
        <v>0</v>
      </c>
      <c r="K51" s="174">
        <v>0</v>
      </c>
      <c r="L51" s="174">
        <v>0</v>
      </c>
      <c r="M51" s="174">
        <v>0</v>
      </c>
      <c r="N51" s="174">
        <v>0</v>
      </c>
      <c r="O51" s="174">
        <v>0</v>
      </c>
      <c r="P51" s="174">
        <v>0</v>
      </c>
      <c r="Q51" s="239">
        <f t="shared" si="7"/>
        <v>0</v>
      </c>
    </row>
    <row r="52" spans="1:37" ht="20.45" customHeight="1" thickBot="1">
      <c r="B52" s="235" t="s">
        <v>215</v>
      </c>
      <c r="C52" s="209"/>
      <c r="D52" s="31" t="s">
        <v>170</v>
      </c>
      <c r="E52" s="174">
        <f>((E49*0.22)+(E49*0.18)+(E49*0.05)+(3*1600))</f>
        <v>4800</v>
      </c>
      <c r="F52" s="174">
        <f>((F49*0.22)+(F49*0.18)+(F49*0.05)+(3*1600))</f>
        <v>11550</v>
      </c>
      <c r="G52" s="174">
        <f t="shared" ref="F52:P52" si="12">((G49*0.22)+(G49*0.18)+(G49*0.05)+(3*1600))</f>
        <v>11550</v>
      </c>
      <c r="H52" s="174">
        <f t="shared" si="12"/>
        <v>18300</v>
      </c>
      <c r="I52" s="174">
        <f t="shared" si="12"/>
        <v>18300</v>
      </c>
      <c r="J52" s="174">
        <f t="shared" si="12"/>
        <v>18300</v>
      </c>
      <c r="K52" s="174">
        <f t="shared" si="12"/>
        <v>18300</v>
      </c>
      <c r="L52" s="174">
        <f t="shared" si="12"/>
        <v>18300</v>
      </c>
      <c r="M52" s="174">
        <f t="shared" si="12"/>
        <v>18300</v>
      </c>
      <c r="N52" s="174">
        <f t="shared" si="12"/>
        <v>18300</v>
      </c>
      <c r="O52" s="174">
        <f t="shared" si="12"/>
        <v>18300</v>
      </c>
      <c r="P52" s="174">
        <f t="shared" si="12"/>
        <v>18300</v>
      </c>
      <c r="Q52" s="239">
        <f>SUM(D52:P52)</f>
        <v>192600</v>
      </c>
    </row>
    <row r="53" spans="1:37" s="158" customFormat="1" ht="18.75" customHeight="1" thickBot="1">
      <c r="A53" s="145"/>
      <c r="B53" s="592" t="s">
        <v>216</v>
      </c>
      <c r="C53" s="593"/>
      <c r="D53" s="207">
        <f>SUM(D33:D52)</f>
        <v>0</v>
      </c>
      <c r="E53" s="208">
        <f>E33+E46+E52</f>
        <v>34480</v>
      </c>
      <c r="F53" s="208">
        <f t="shared" ref="F53:P53" si="13">F33+F46+F52</f>
        <v>89418</v>
      </c>
      <c r="G53" s="208">
        <f t="shared" si="13"/>
        <v>114794</v>
      </c>
      <c r="H53" s="208">
        <f t="shared" si="13"/>
        <v>184636.80000000002</v>
      </c>
      <c r="I53" s="208">
        <f t="shared" si="13"/>
        <v>195446.40000000002</v>
      </c>
      <c r="J53" s="208">
        <f t="shared" si="13"/>
        <v>208972.80000000002</v>
      </c>
      <c r="K53" s="208">
        <f t="shared" si="13"/>
        <v>225216.00000000003</v>
      </c>
      <c r="L53" s="208">
        <f t="shared" si="13"/>
        <v>244176.00000000003</v>
      </c>
      <c r="M53" s="208">
        <f t="shared" si="13"/>
        <v>265852.80000000005</v>
      </c>
      <c r="N53" s="208">
        <f t="shared" si="13"/>
        <v>290246.40000000002</v>
      </c>
      <c r="O53" s="208">
        <f t="shared" si="13"/>
        <v>317356.80000000005</v>
      </c>
      <c r="P53" s="208">
        <f t="shared" si="13"/>
        <v>347184.00000000006</v>
      </c>
      <c r="Q53" s="208">
        <f t="shared" ref="Q53" si="14">Q33+Q46+Q52</f>
        <v>2517780</v>
      </c>
      <c r="R53" s="145"/>
      <c r="S53" s="145"/>
      <c r="T53" s="145"/>
      <c r="U53" s="145"/>
      <c r="V53" s="145"/>
      <c r="W53" s="145"/>
      <c r="X53" s="145"/>
      <c r="Y53" s="145"/>
      <c r="Z53" s="145"/>
      <c r="AA53" s="145"/>
      <c r="AB53" s="145"/>
      <c r="AC53" s="145"/>
      <c r="AD53" s="145"/>
      <c r="AE53" s="145"/>
      <c r="AF53" s="145"/>
      <c r="AG53" s="145"/>
      <c r="AH53" s="145"/>
      <c r="AI53" s="145"/>
      <c r="AJ53" s="145"/>
      <c r="AK53" s="145"/>
    </row>
    <row r="54" spans="1:37" s="125" customFormat="1" ht="20.25" customHeight="1" thickBot="1">
      <c r="D54" s="159"/>
      <c r="E54" s="171"/>
      <c r="F54" s="171"/>
      <c r="G54" s="171"/>
      <c r="H54" s="171"/>
      <c r="I54" s="171"/>
      <c r="J54" s="171"/>
      <c r="K54" s="171"/>
      <c r="L54" s="171"/>
      <c r="M54" s="171"/>
      <c r="N54" s="171"/>
      <c r="O54" s="171"/>
      <c r="P54" s="171"/>
      <c r="Q54" s="172"/>
    </row>
    <row r="55" spans="1:37" s="154" customFormat="1" ht="31.5" customHeight="1" thickBot="1">
      <c r="A55" s="153"/>
      <c r="C55" s="160" t="s">
        <v>217</v>
      </c>
      <c r="D55" s="243">
        <f>D22-D53</f>
        <v>250000</v>
      </c>
      <c r="E55" s="208">
        <f>E22-E53</f>
        <v>-34480</v>
      </c>
      <c r="F55" s="208">
        <f>F22-F53</f>
        <v>-44617.999999999985</v>
      </c>
      <c r="G55" s="208">
        <f>G22-G53</f>
        <v>19606.000000000058</v>
      </c>
      <c r="H55" s="208">
        <f>H22-H53</f>
        <v>84643.200000000099</v>
      </c>
      <c r="I55" s="208">
        <f>I22-I53</f>
        <v>253993.60000000021</v>
      </c>
      <c r="J55" s="208">
        <f>J22-J53</f>
        <v>465907.20000000019</v>
      </c>
      <c r="K55" s="208">
        <f>K22-K53</f>
        <v>720384.00000000047</v>
      </c>
      <c r="L55" s="208">
        <f>L22-L53</f>
        <v>1017424.0000000005</v>
      </c>
      <c r="M55" s="208">
        <f>M22-M53</f>
        <v>1357027.2000000004</v>
      </c>
      <c r="N55" s="208">
        <f>N22-N53</f>
        <v>1739193.6000000006</v>
      </c>
      <c r="O55" s="208">
        <f>O22-O53</f>
        <v>2163923.2000000002</v>
      </c>
      <c r="P55" s="208">
        <f>P22-P53</f>
        <v>2631216.0000000009</v>
      </c>
      <c r="Q55" s="244">
        <f>Q22-Q53</f>
        <v>10624220.000000004</v>
      </c>
      <c r="R55" s="153"/>
      <c r="S55" s="153"/>
      <c r="T55" s="153"/>
      <c r="U55" s="153"/>
      <c r="V55" s="153"/>
      <c r="W55" s="153"/>
      <c r="X55" s="153"/>
      <c r="Y55" s="153"/>
      <c r="Z55" s="153"/>
      <c r="AA55" s="153"/>
      <c r="AB55" s="153"/>
      <c r="AC55" s="153"/>
      <c r="AD55" s="153"/>
      <c r="AE55" s="153"/>
      <c r="AF55" s="153"/>
      <c r="AG55" s="153"/>
      <c r="AH55" s="153"/>
      <c r="AI55" s="153"/>
      <c r="AJ55" s="153"/>
      <c r="AK55" s="153"/>
    </row>
    <row r="56" spans="1:37" s="125" customFormat="1" ht="21" customHeight="1" thickBot="1">
      <c r="C56" s="161"/>
      <c r="D56" s="47"/>
      <c r="E56" s="47"/>
      <c r="F56" s="47"/>
      <c r="G56" s="47"/>
      <c r="H56" s="47"/>
      <c r="I56" s="47"/>
      <c r="J56" s="47"/>
      <c r="K56" s="47"/>
      <c r="L56" s="47"/>
      <c r="M56" s="47"/>
      <c r="N56" s="47"/>
      <c r="O56" s="47"/>
      <c r="P56" s="47"/>
      <c r="Q56" s="47"/>
    </row>
    <row r="57" spans="1:37" ht="30.75" thickBot="1">
      <c r="C57" s="162" t="s">
        <v>218</v>
      </c>
      <c r="D57" s="182">
        <v>0</v>
      </c>
      <c r="E57" s="208">
        <v>0</v>
      </c>
      <c r="F57" s="208">
        <f t="shared" ref="F57:O57" si="15">E59</f>
        <v>-34480</v>
      </c>
      <c r="G57" s="208">
        <f t="shared" si="15"/>
        <v>-79097.999999999985</v>
      </c>
      <c r="H57" s="208">
        <f t="shared" si="15"/>
        <v>-59491.999999999927</v>
      </c>
      <c r="I57" s="208">
        <f t="shared" si="15"/>
        <v>25151.200000000172</v>
      </c>
      <c r="J57" s="208">
        <f t="shared" si="15"/>
        <v>279144.8000000004</v>
      </c>
      <c r="K57" s="208">
        <f t="shared" si="15"/>
        <v>745052.00000000058</v>
      </c>
      <c r="L57" s="208">
        <f t="shared" si="15"/>
        <v>1465436.0000000009</v>
      </c>
      <c r="M57" s="208">
        <f t="shared" si="15"/>
        <v>2482860.0000000014</v>
      </c>
      <c r="N57" s="208">
        <f t="shared" si="15"/>
        <v>3839887.200000002</v>
      </c>
      <c r="O57" s="208">
        <f t="shared" si="15"/>
        <v>5579080.8000000026</v>
      </c>
      <c r="P57" s="208">
        <f>O59</f>
        <v>7743004.0000000028</v>
      </c>
      <c r="Q57" s="244">
        <f>P59</f>
        <v>10374220.000000004</v>
      </c>
    </row>
    <row r="58" spans="1:37" s="125" customFormat="1" ht="15.75" thickBot="1">
      <c r="B58" s="163"/>
      <c r="C58" s="164"/>
      <c r="D58" s="47"/>
      <c r="E58" s="47"/>
      <c r="F58" s="47"/>
      <c r="G58" s="47"/>
      <c r="H58" s="47"/>
      <c r="I58" s="47"/>
      <c r="J58" s="47"/>
      <c r="K58" s="47"/>
      <c r="L58" s="47"/>
      <c r="M58" s="47"/>
      <c r="N58" s="47"/>
      <c r="O58" s="47"/>
      <c r="P58" s="47"/>
      <c r="Q58" s="47"/>
    </row>
    <row r="59" spans="1:37" ht="30.75" customHeight="1" thickBot="1">
      <c r="C59" s="162" t="s">
        <v>219</v>
      </c>
      <c r="D59" s="245">
        <f t="shared" ref="D59:P59" si="16">D55+D57</f>
        <v>250000</v>
      </c>
      <c r="E59" s="208">
        <f>E55+E57</f>
        <v>-34480</v>
      </c>
      <c r="F59" s="208">
        <f t="shared" si="16"/>
        <v>-79097.999999999985</v>
      </c>
      <c r="G59" s="208">
        <f t="shared" si="16"/>
        <v>-59491.999999999927</v>
      </c>
      <c r="H59" s="208">
        <f t="shared" si="16"/>
        <v>25151.200000000172</v>
      </c>
      <c r="I59" s="208">
        <f t="shared" si="16"/>
        <v>279144.8000000004</v>
      </c>
      <c r="J59" s="208">
        <f t="shared" si="16"/>
        <v>745052.00000000058</v>
      </c>
      <c r="K59" s="208">
        <f t="shared" si="16"/>
        <v>1465436.0000000009</v>
      </c>
      <c r="L59" s="208">
        <f t="shared" si="16"/>
        <v>2482860.0000000014</v>
      </c>
      <c r="M59" s="208">
        <f t="shared" si="16"/>
        <v>3839887.200000002</v>
      </c>
      <c r="N59" s="208">
        <f t="shared" si="16"/>
        <v>5579080.8000000026</v>
      </c>
      <c r="O59" s="208">
        <f t="shared" si="16"/>
        <v>7743004.0000000028</v>
      </c>
      <c r="P59" s="208">
        <f t="shared" si="16"/>
        <v>10374220.000000004</v>
      </c>
      <c r="Q59" s="244">
        <f>Q57</f>
        <v>10374220.000000004</v>
      </c>
    </row>
    <row r="60" spans="1:37" s="125" customFormat="1"/>
    <row r="61" spans="1:37" s="125" customFormat="1" hidden="1">
      <c r="C61" s="165" t="s">
        <v>220</v>
      </c>
      <c r="D61" s="166" t="e">
        <f t="array" ref="D61">_xlfn.IFS(#REF!="Stress test at 10% reduction in revenue",0.9,#REF!="Stress test at 15% reduction in revenue",0.85,#REF!="Stress test at 20% reduction in revenue",0.8)</f>
        <v>#REF!</v>
      </c>
    </row>
    <row r="62" spans="1:37" s="125" customFormat="1" hidden="1">
      <c r="C62" s="165" t="s">
        <v>221</v>
      </c>
    </row>
    <row r="63" spans="1:37" s="125" customFormat="1">
      <c r="C63" s="165" t="s">
        <v>222</v>
      </c>
    </row>
    <row r="64" spans="1:37" s="125" customFormat="1"/>
    <row r="65" spans="2:17" s="125" customFormat="1" ht="15" thickBot="1"/>
    <row r="66" spans="2:17" ht="18" customHeight="1" thickBot="1">
      <c r="B66" s="125"/>
      <c r="C66" s="594" t="s">
        <v>223</v>
      </c>
      <c r="D66" s="595"/>
      <c r="E66" s="595"/>
      <c r="F66" s="595"/>
      <c r="G66" s="595"/>
      <c r="H66" s="595"/>
      <c r="I66" s="595"/>
      <c r="J66" s="595"/>
      <c r="K66" s="595"/>
      <c r="L66" s="595"/>
      <c r="M66" s="596"/>
      <c r="N66" s="125"/>
      <c r="O66" s="125"/>
      <c r="P66" s="125"/>
      <c r="Q66" s="125"/>
    </row>
    <row r="67" spans="2:17" ht="14.25" customHeight="1" thickBot="1">
      <c r="B67" s="125"/>
      <c r="C67" s="569" t="s">
        <v>224</v>
      </c>
      <c r="D67" s="570"/>
      <c r="E67" s="570"/>
      <c r="F67" s="570"/>
      <c r="G67" s="570"/>
      <c r="H67" s="570"/>
      <c r="I67" s="570"/>
      <c r="J67" s="570"/>
      <c r="K67" s="570"/>
      <c r="L67" s="570"/>
      <c r="M67" s="571"/>
      <c r="N67" s="125"/>
      <c r="O67" s="125"/>
      <c r="P67" s="125"/>
      <c r="Q67" s="125"/>
    </row>
    <row r="68" spans="2:17" ht="202.5" customHeight="1">
      <c r="B68" s="125"/>
      <c r="C68" s="572" t="s">
        <v>225</v>
      </c>
      <c r="D68" s="573"/>
      <c r="E68" s="573"/>
      <c r="F68" s="573"/>
      <c r="G68" s="573"/>
      <c r="H68" s="573"/>
      <c r="I68" s="573"/>
      <c r="J68" s="573"/>
      <c r="K68" s="573"/>
      <c r="L68" s="573"/>
      <c r="M68" s="574"/>
      <c r="N68" s="125"/>
      <c r="O68" s="125"/>
      <c r="P68" s="125"/>
      <c r="Q68" s="125"/>
    </row>
    <row r="69" spans="2:17">
      <c r="B69" s="125"/>
      <c r="C69" s="125"/>
      <c r="D69" s="125"/>
      <c r="E69" s="125"/>
      <c r="F69" s="125"/>
      <c r="G69" s="125"/>
      <c r="H69" s="125"/>
      <c r="I69" s="125"/>
      <c r="J69" s="125"/>
      <c r="K69" s="125"/>
      <c r="L69" s="125"/>
      <c r="M69" s="125"/>
      <c r="N69" s="125"/>
      <c r="O69" s="125"/>
      <c r="P69" s="125"/>
      <c r="Q69" s="125"/>
    </row>
    <row r="70" spans="2:17">
      <c r="B70" s="125"/>
      <c r="C70" s="125"/>
      <c r="D70" s="125"/>
      <c r="E70" s="125"/>
      <c r="F70" s="125"/>
      <c r="G70" s="125"/>
      <c r="H70" s="125"/>
      <c r="I70" s="125"/>
      <c r="J70" s="125"/>
      <c r="K70" s="125"/>
      <c r="L70" s="125"/>
      <c r="M70" s="125"/>
      <c r="N70" s="125"/>
      <c r="O70" s="125"/>
      <c r="P70" s="125"/>
      <c r="Q70" s="125"/>
    </row>
    <row r="71" spans="2:17">
      <c r="B71" s="125"/>
      <c r="C71" s="125"/>
      <c r="D71" s="125"/>
      <c r="E71" s="125"/>
      <c r="F71" s="125"/>
      <c r="G71" s="125"/>
      <c r="H71" s="125"/>
      <c r="I71" s="125"/>
      <c r="J71" s="125"/>
      <c r="K71" s="125"/>
      <c r="L71" s="125"/>
      <c r="M71" s="125"/>
      <c r="N71" s="125"/>
      <c r="O71" s="125"/>
      <c r="P71" s="125"/>
      <c r="Q71" s="125"/>
    </row>
    <row r="72" spans="2:17">
      <c r="B72" s="125"/>
      <c r="C72" s="125"/>
      <c r="D72" s="125"/>
      <c r="E72" s="125"/>
      <c r="F72" s="125"/>
      <c r="G72" s="125"/>
      <c r="H72" s="125"/>
      <c r="I72" s="125"/>
      <c r="J72" s="125"/>
      <c r="K72" s="125"/>
      <c r="L72" s="125"/>
      <c r="M72" s="125"/>
      <c r="N72" s="125"/>
      <c r="O72" s="125"/>
      <c r="P72" s="125"/>
      <c r="Q72" s="125"/>
    </row>
    <row r="73" spans="2:17">
      <c r="B73" s="125"/>
      <c r="C73" s="125"/>
      <c r="D73" s="125"/>
      <c r="E73" s="125"/>
      <c r="F73" s="125"/>
      <c r="G73" s="125"/>
      <c r="H73" s="125"/>
      <c r="I73" s="125"/>
      <c r="J73" s="125"/>
      <c r="K73" s="125"/>
      <c r="L73" s="125"/>
      <c r="M73" s="125"/>
      <c r="N73" s="125"/>
      <c r="O73" s="125"/>
      <c r="P73" s="125"/>
      <c r="Q73" s="125"/>
    </row>
    <row r="74" spans="2:17">
      <c r="B74" s="125"/>
      <c r="C74" s="125"/>
      <c r="D74" s="125"/>
      <c r="E74" s="125"/>
      <c r="F74" s="125"/>
      <c r="G74" s="125"/>
      <c r="H74" s="125"/>
      <c r="I74" s="125"/>
      <c r="J74" s="125"/>
      <c r="K74" s="125"/>
      <c r="L74" s="125"/>
      <c r="M74" s="125"/>
      <c r="N74" s="125"/>
      <c r="O74" s="125"/>
      <c r="P74" s="125"/>
      <c r="Q74" s="125"/>
    </row>
    <row r="75" spans="2:17">
      <c r="B75" s="125"/>
      <c r="C75" s="125"/>
      <c r="D75" s="125"/>
      <c r="E75" s="125"/>
      <c r="F75" s="125"/>
      <c r="G75" s="125"/>
      <c r="H75" s="125"/>
      <c r="I75" s="125"/>
      <c r="J75" s="125"/>
      <c r="K75" s="125"/>
      <c r="L75" s="125"/>
      <c r="M75" s="125"/>
      <c r="N75" s="125"/>
      <c r="O75" s="125"/>
      <c r="P75" s="125"/>
      <c r="Q75" s="125"/>
    </row>
    <row r="76" spans="2:17" hidden="1"/>
    <row r="77" spans="2:17" hidden="1">
      <c r="B77" s="151" t="s">
        <v>0</v>
      </c>
    </row>
    <row r="78" spans="2:17" hidden="1">
      <c r="B78" s="151" t="s">
        <v>1</v>
      </c>
    </row>
    <row r="79" spans="2:17" hidden="1">
      <c r="B79" s="151" t="s">
        <v>2</v>
      </c>
    </row>
    <row r="80" spans="2:17" hidden="1">
      <c r="B80" s="151" t="s">
        <v>3</v>
      </c>
    </row>
    <row r="81" spans="2:5" hidden="1">
      <c r="B81" s="151" t="s">
        <v>4</v>
      </c>
    </row>
    <row r="82" spans="2:5" hidden="1">
      <c r="B82" s="151" t="s">
        <v>5</v>
      </c>
    </row>
    <row r="83" spans="2:5" hidden="1">
      <c r="B83" s="151" t="s">
        <v>6</v>
      </c>
    </row>
    <row r="84" spans="2:5" hidden="1">
      <c r="B84" s="151" t="s">
        <v>7</v>
      </c>
    </row>
    <row r="85" spans="2:5" hidden="1">
      <c r="B85" s="151" t="s">
        <v>8</v>
      </c>
    </row>
    <row r="86" spans="2:5" hidden="1">
      <c r="B86" s="151" t="s">
        <v>9</v>
      </c>
    </row>
    <row r="87" spans="2:5" hidden="1">
      <c r="B87" s="151" t="s">
        <v>10</v>
      </c>
    </row>
    <row r="88" spans="2:5" hidden="1">
      <c r="B88" s="151" t="s">
        <v>11</v>
      </c>
    </row>
    <row r="89" spans="2:5" hidden="1"/>
    <row r="92" spans="2:5" ht="27.75">
      <c r="C92" s="246" t="s">
        <v>226</v>
      </c>
      <c r="D92" s="246" t="s">
        <v>227</v>
      </c>
      <c r="E92" s="246" t="s">
        <v>228</v>
      </c>
    </row>
    <row r="93" spans="2:5" ht="54.75">
      <c r="C93" s="246" t="s">
        <v>229</v>
      </c>
      <c r="D93" s="246">
        <v>1000</v>
      </c>
      <c r="E93" s="246" t="s">
        <v>230</v>
      </c>
    </row>
    <row r="94" spans="2:5" ht="68.25">
      <c r="C94" s="246" t="s">
        <v>79</v>
      </c>
      <c r="D94" s="246">
        <v>2000</v>
      </c>
      <c r="E94" s="246" t="s">
        <v>231</v>
      </c>
    </row>
    <row r="95" spans="2:5" ht="54.75">
      <c r="C95" s="246" t="s">
        <v>98</v>
      </c>
      <c r="D95" s="246">
        <v>5000</v>
      </c>
      <c r="E95" s="246" t="s">
        <v>232</v>
      </c>
    </row>
    <row r="96" spans="2:5" ht="54.75">
      <c r="C96" s="246" t="s">
        <v>233</v>
      </c>
      <c r="D96" s="246">
        <v>1500</v>
      </c>
      <c r="E96" s="246" t="s">
        <v>234</v>
      </c>
    </row>
    <row r="97" spans="3:5">
      <c r="C97" s="246" t="s">
        <v>235</v>
      </c>
      <c r="D97" s="246">
        <f>SUM(D93:D96)</f>
        <v>9500</v>
      </c>
      <c r="E97" s="246"/>
    </row>
    <row r="98" spans="3:5">
      <c r="C98"/>
      <c r="D98"/>
      <c r="E98"/>
    </row>
  </sheetData>
  <mergeCells count="12">
    <mergeCell ref="T22:W22"/>
    <mergeCell ref="A5:C5"/>
    <mergeCell ref="C67:M67"/>
    <mergeCell ref="C68:M68"/>
    <mergeCell ref="P8:Q8"/>
    <mergeCell ref="P9:Q9"/>
    <mergeCell ref="E15:P15"/>
    <mergeCell ref="B7:M9"/>
    <mergeCell ref="B22:C22"/>
    <mergeCell ref="E31:P31"/>
    <mergeCell ref="B53:C53"/>
    <mergeCell ref="C66:M66"/>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sheetPr>
  <dimension ref="A1:AD66"/>
  <sheetViews>
    <sheetView view="pageBreakPreview" topLeftCell="A13" zoomScale="85" zoomScaleNormal="85" zoomScaleSheetLayoutView="85" workbookViewId="0">
      <selection activeCell="B49" sqref="B49"/>
    </sheetView>
  </sheetViews>
  <sheetFormatPr defaultColWidth="8.625" defaultRowHeight="14.25"/>
  <cols>
    <col min="1" max="1" width="4.25" style="62" customWidth="1"/>
    <col min="2" max="2" width="42.5" style="100" customWidth="1"/>
    <col min="3" max="3" width="40.75" style="100" customWidth="1"/>
    <col min="4" max="4" width="17.125" style="100" customWidth="1"/>
    <col min="5" max="5" width="10.25" style="100" customWidth="1"/>
    <col min="6" max="10" width="9.125" style="100" customWidth="1"/>
    <col min="11" max="11" width="20.5" style="100" customWidth="1"/>
    <col min="12" max="12" width="4.75" style="62" customWidth="1"/>
    <col min="13" max="30" width="8.625" style="62"/>
    <col min="31" max="16384" width="8.625" style="100"/>
  </cols>
  <sheetData>
    <row r="1" spans="1:17" s="62" customFormat="1" ht="17.25" customHeight="1" thickBot="1">
      <c r="B1" s="63"/>
      <c r="C1" s="63"/>
      <c r="D1" s="63"/>
      <c r="E1" s="63"/>
      <c r="F1" s="63"/>
      <c r="G1" s="63"/>
      <c r="H1" s="63"/>
      <c r="I1" s="63"/>
      <c r="J1" s="63"/>
      <c r="K1" s="63"/>
    </row>
    <row r="2" spans="1:17" s="62" customFormat="1" ht="17.25" customHeight="1" thickTop="1">
      <c r="B2" s="64"/>
      <c r="C2" s="64"/>
      <c r="D2" s="64"/>
      <c r="E2" s="64"/>
      <c r="F2" s="64"/>
      <c r="G2" s="64"/>
      <c r="H2" s="64"/>
      <c r="I2" s="64"/>
      <c r="J2" s="64"/>
      <c r="K2" s="64"/>
    </row>
    <row r="3" spans="1:17" s="65" customFormat="1" ht="21" customHeight="1">
      <c r="B3" s="66" t="s">
        <v>236</v>
      </c>
      <c r="C3" s="66"/>
      <c r="D3" s="67"/>
      <c r="E3" s="68"/>
      <c r="F3" s="69"/>
      <c r="G3" s="69"/>
      <c r="I3" s="69"/>
      <c r="K3" s="69"/>
    </row>
    <row r="4" spans="1:17" s="65" customFormat="1" ht="33" customHeight="1">
      <c r="B4" s="67"/>
      <c r="C4" s="67"/>
      <c r="D4" s="67"/>
      <c r="E4" s="68"/>
      <c r="F4" s="69"/>
      <c r="G4" s="69"/>
      <c r="K4" s="69"/>
    </row>
    <row r="5" spans="1:17" s="62" customFormat="1" ht="22.5" customHeight="1">
      <c r="B5" s="70" t="s">
        <v>237</v>
      </c>
      <c r="C5" s="71"/>
      <c r="D5" s="71"/>
      <c r="E5" s="71"/>
      <c r="F5" s="71"/>
      <c r="G5" s="71"/>
      <c r="I5" s="72" t="s">
        <v>136</v>
      </c>
      <c r="J5" s="73"/>
      <c r="K5" s="74"/>
      <c r="L5" s="69"/>
      <c r="M5" s="65"/>
      <c r="N5" s="65"/>
      <c r="O5" s="65"/>
      <c r="P5" s="65"/>
      <c r="Q5" s="65"/>
    </row>
    <row r="6" spans="1:17" s="62" customFormat="1" ht="25.5" customHeight="1">
      <c r="B6" s="70" t="s">
        <v>238</v>
      </c>
      <c r="C6" s="71"/>
      <c r="D6" s="71"/>
      <c r="E6" s="75"/>
      <c r="F6" s="76"/>
      <c r="G6" s="76"/>
      <c r="I6" s="77"/>
      <c r="J6" s="600" t="s">
        <v>239</v>
      </c>
      <c r="K6" s="600"/>
      <c r="L6" s="69"/>
      <c r="M6" s="65"/>
      <c r="N6" s="65"/>
      <c r="O6" s="65"/>
      <c r="P6" s="65"/>
      <c r="Q6" s="65"/>
    </row>
    <row r="7" spans="1:17" s="62" customFormat="1" ht="24.75" customHeight="1">
      <c r="B7" s="70" t="s">
        <v>240</v>
      </c>
      <c r="C7" s="71"/>
      <c r="D7" s="71"/>
      <c r="E7" s="71"/>
      <c r="F7" s="71"/>
      <c r="I7" s="78"/>
      <c r="J7" s="600" t="s">
        <v>241</v>
      </c>
      <c r="K7" s="600"/>
      <c r="L7" s="69"/>
      <c r="M7" s="65"/>
      <c r="N7" s="65"/>
      <c r="O7" s="65"/>
      <c r="P7" s="65"/>
      <c r="Q7" s="65"/>
    </row>
    <row r="8" spans="1:17" s="62" customFormat="1" ht="21" customHeight="1" thickBot="1">
      <c r="B8" s="79"/>
      <c r="C8" s="79"/>
      <c r="D8" s="80"/>
      <c r="E8" s="80"/>
      <c r="F8" s="80"/>
      <c r="G8" s="81"/>
      <c r="H8" s="79"/>
      <c r="I8" s="81"/>
      <c r="J8" s="80"/>
      <c r="K8" s="80"/>
      <c r="L8" s="69"/>
      <c r="M8" s="65"/>
      <c r="N8" s="65"/>
      <c r="O8" s="65"/>
      <c r="P8" s="65"/>
      <c r="Q8" s="65"/>
    </row>
    <row r="9" spans="1:17" s="62" customFormat="1" ht="16.5" customHeight="1" thickTop="1">
      <c r="B9" s="82"/>
      <c r="C9" s="83"/>
      <c r="D9" s="71"/>
      <c r="E9" s="71"/>
      <c r="F9" s="71"/>
      <c r="G9" s="71"/>
      <c r="H9" s="71"/>
      <c r="I9" s="71"/>
      <c r="J9" s="71"/>
      <c r="K9" s="71"/>
      <c r="L9" s="69"/>
      <c r="M9" s="65"/>
      <c r="N9" s="65"/>
      <c r="O9" s="65"/>
      <c r="P9" s="65"/>
      <c r="Q9" s="65"/>
    </row>
    <row r="10" spans="1:17" s="62" customFormat="1" ht="18" customHeight="1">
      <c r="B10" s="84" t="s">
        <v>242</v>
      </c>
      <c r="C10" s="85"/>
      <c r="E10" s="68"/>
      <c r="F10" s="86"/>
      <c r="G10" s="86"/>
      <c r="H10" s="68"/>
      <c r="J10" s="86"/>
      <c r="K10" s="86"/>
    </row>
    <row r="11" spans="1:17" s="62" customFormat="1" ht="20.25" customHeight="1">
      <c r="B11" s="87"/>
      <c r="C11" s="87"/>
      <c r="D11" s="88"/>
      <c r="E11" s="601" t="s">
        <v>243</v>
      </c>
      <c r="F11" s="601"/>
      <c r="G11" s="601"/>
      <c r="H11" s="601"/>
      <c r="I11" s="601"/>
      <c r="J11" s="601"/>
      <c r="K11" s="89"/>
    </row>
    <row r="12" spans="1:17" s="93" customFormat="1" ht="31.5" customHeight="1">
      <c r="A12" s="90"/>
      <c r="B12" s="274" t="s">
        <v>244</v>
      </c>
      <c r="C12" s="91" t="s">
        <v>245</v>
      </c>
      <c r="D12" s="91" t="s">
        <v>246</v>
      </c>
      <c r="E12" s="92">
        <v>1</v>
      </c>
      <c r="F12" s="92">
        <v>2</v>
      </c>
      <c r="G12" s="92">
        <v>3</v>
      </c>
      <c r="H12" s="92">
        <v>4</v>
      </c>
      <c r="I12" s="92">
        <v>5</v>
      </c>
      <c r="J12" s="92">
        <v>6</v>
      </c>
      <c r="K12" s="92" t="s">
        <v>247</v>
      </c>
    </row>
    <row r="13" spans="1:17">
      <c r="A13" s="94"/>
      <c r="B13" s="95" t="s">
        <v>248</v>
      </c>
      <c r="C13" s="96"/>
      <c r="D13" s="97">
        <v>0</v>
      </c>
      <c r="E13" s="98">
        <v>0</v>
      </c>
      <c r="F13" s="98">
        <v>0</v>
      </c>
      <c r="G13" s="98">
        <v>0</v>
      </c>
      <c r="H13" s="98">
        <v>0</v>
      </c>
      <c r="I13" s="98">
        <v>0</v>
      </c>
      <c r="J13" s="98">
        <v>0</v>
      </c>
      <c r="K13" s="99">
        <f t="shared" ref="K13:K19" si="0">SUM(D13:J13)</f>
        <v>0</v>
      </c>
    </row>
    <row r="14" spans="1:17">
      <c r="A14" s="94"/>
      <c r="B14" s="95" t="s">
        <v>249</v>
      </c>
      <c r="C14" s="96"/>
      <c r="D14" s="97">
        <v>0</v>
      </c>
      <c r="E14" s="97">
        <v>0</v>
      </c>
      <c r="F14" s="97">
        <v>0</v>
      </c>
      <c r="G14" s="97">
        <v>0</v>
      </c>
      <c r="H14" s="97">
        <v>0</v>
      </c>
      <c r="I14" s="97">
        <v>0</v>
      </c>
      <c r="J14" s="97">
        <v>0</v>
      </c>
      <c r="K14" s="99">
        <f t="shared" si="0"/>
        <v>0</v>
      </c>
    </row>
    <row r="15" spans="1:17">
      <c r="A15" s="94"/>
      <c r="B15" s="95" t="s">
        <v>250</v>
      </c>
      <c r="C15" s="96"/>
      <c r="D15" s="97">
        <v>0</v>
      </c>
      <c r="E15" s="97">
        <v>0</v>
      </c>
      <c r="F15" s="97">
        <v>0</v>
      </c>
      <c r="G15" s="97">
        <v>0</v>
      </c>
      <c r="H15" s="97">
        <v>0</v>
      </c>
      <c r="I15" s="97">
        <v>0</v>
      </c>
      <c r="J15" s="97">
        <v>0</v>
      </c>
      <c r="K15" s="99">
        <f t="shared" si="0"/>
        <v>0</v>
      </c>
    </row>
    <row r="16" spans="1:17">
      <c r="A16" s="94"/>
      <c r="B16" s="95" t="s">
        <v>251</v>
      </c>
      <c r="C16" s="96"/>
      <c r="D16" s="97">
        <v>0</v>
      </c>
      <c r="E16" s="97">
        <v>0</v>
      </c>
      <c r="F16" s="97">
        <v>0</v>
      </c>
      <c r="G16" s="97">
        <v>0</v>
      </c>
      <c r="H16" s="97">
        <v>0</v>
      </c>
      <c r="I16" s="97">
        <v>0</v>
      </c>
      <c r="J16" s="97">
        <v>0</v>
      </c>
      <c r="K16" s="99">
        <f t="shared" si="0"/>
        <v>0</v>
      </c>
    </row>
    <row r="17" spans="1:30">
      <c r="A17" s="94"/>
      <c r="B17" s="95" t="s">
        <v>251</v>
      </c>
      <c r="C17" s="96"/>
      <c r="D17" s="97">
        <v>0</v>
      </c>
      <c r="E17" s="97">
        <v>0</v>
      </c>
      <c r="F17" s="97">
        <v>0</v>
      </c>
      <c r="G17" s="97">
        <v>0</v>
      </c>
      <c r="H17" s="97">
        <v>0</v>
      </c>
      <c r="I17" s="97">
        <v>0</v>
      </c>
      <c r="J17" s="97">
        <v>0</v>
      </c>
      <c r="K17" s="99">
        <f t="shared" si="0"/>
        <v>0</v>
      </c>
    </row>
    <row r="18" spans="1:30">
      <c r="A18" s="94"/>
      <c r="B18" s="95" t="s">
        <v>251</v>
      </c>
      <c r="C18" s="96"/>
      <c r="D18" s="97">
        <v>0</v>
      </c>
      <c r="E18" s="97">
        <v>0</v>
      </c>
      <c r="F18" s="97">
        <v>0</v>
      </c>
      <c r="G18" s="97">
        <v>0</v>
      </c>
      <c r="H18" s="97">
        <v>0</v>
      </c>
      <c r="I18" s="97">
        <v>0</v>
      </c>
      <c r="J18" s="97">
        <v>0</v>
      </c>
      <c r="K18" s="99">
        <f t="shared" si="0"/>
        <v>0</v>
      </c>
    </row>
    <row r="19" spans="1:30" s="105" customFormat="1" ht="20.25" customHeight="1">
      <c r="A19" s="101"/>
      <c r="B19" s="602" t="s">
        <v>252</v>
      </c>
      <c r="C19" s="602"/>
      <c r="D19" s="102">
        <f t="shared" ref="D19:J19" si="1">SUM(D13:D18)</f>
        <v>0</v>
      </c>
      <c r="E19" s="102">
        <f t="shared" si="1"/>
        <v>0</v>
      </c>
      <c r="F19" s="102">
        <f t="shared" si="1"/>
        <v>0</v>
      </c>
      <c r="G19" s="102">
        <f t="shared" si="1"/>
        <v>0</v>
      </c>
      <c r="H19" s="102">
        <f t="shared" si="1"/>
        <v>0</v>
      </c>
      <c r="I19" s="102">
        <f t="shared" si="1"/>
        <v>0</v>
      </c>
      <c r="J19" s="102">
        <f t="shared" si="1"/>
        <v>0</v>
      </c>
      <c r="K19" s="103">
        <f t="shared" si="0"/>
        <v>0</v>
      </c>
      <c r="L19" s="104"/>
      <c r="M19" s="104"/>
      <c r="N19" s="104"/>
      <c r="O19" s="104"/>
      <c r="P19" s="104"/>
      <c r="Q19" s="104"/>
      <c r="R19" s="104"/>
      <c r="S19" s="104"/>
      <c r="T19" s="104"/>
      <c r="U19" s="104"/>
      <c r="V19" s="104"/>
      <c r="W19" s="104"/>
      <c r="X19" s="104"/>
      <c r="Y19" s="104"/>
      <c r="Z19" s="104"/>
      <c r="AA19" s="104"/>
      <c r="AB19" s="104"/>
      <c r="AC19" s="104"/>
      <c r="AD19" s="104"/>
    </row>
    <row r="20" spans="1:30" s="62" customFormat="1" ht="30.75" customHeight="1">
      <c r="D20" s="106"/>
      <c r="E20" s="106"/>
      <c r="F20" s="106"/>
      <c r="G20" s="106"/>
      <c r="H20" s="106"/>
      <c r="I20" s="106"/>
      <c r="J20" s="106"/>
      <c r="K20" s="107"/>
    </row>
    <row r="21" spans="1:30" s="62" customFormat="1" ht="18.75" customHeight="1">
      <c r="B21" s="108"/>
      <c r="C21" s="108"/>
      <c r="D21" s="109"/>
      <c r="E21" s="601" t="s">
        <v>243</v>
      </c>
      <c r="F21" s="601"/>
      <c r="G21" s="601"/>
      <c r="H21" s="601"/>
      <c r="I21" s="601"/>
      <c r="J21" s="601"/>
      <c r="K21" s="110"/>
    </row>
    <row r="22" spans="1:30" s="62" customFormat="1" ht="21.75" customHeight="1">
      <c r="B22" s="274" t="s">
        <v>253</v>
      </c>
      <c r="C22" s="91" t="s">
        <v>245</v>
      </c>
      <c r="D22" s="91" t="s">
        <v>246</v>
      </c>
      <c r="E22" s="92">
        <v>1</v>
      </c>
      <c r="F22" s="92">
        <v>2</v>
      </c>
      <c r="G22" s="92">
        <v>3</v>
      </c>
      <c r="H22" s="92">
        <v>4</v>
      </c>
      <c r="I22" s="92">
        <v>5</v>
      </c>
      <c r="J22" s="92">
        <v>6</v>
      </c>
      <c r="K22" s="92" t="s">
        <v>247</v>
      </c>
    </row>
    <row r="23" spans="1:30">
      <c r="B23" s="111" t="s">
        <v>254</v>
      </c>
      <c r="C23" s="70"/>
      <c r="D23" s="112">
        <v>0</v>
      </c>
      <c r="E23" s="98">
        <v>0</v>
      </c>
      <c r="F23" s="98">
        <v>0</v>
      </c>
      <c r="G23" s="98">
        <v>0</v>
      </c>
      <c r="H23" s="98">
        <v>0</v>
      </c>
      <c r="I23" s="98">
        <v>0</v>
      </c>
      <c r="J23" s="98">
        <v>0</v>
      </c>
      <c r="K23" s="99">
        <f t="shared" ref="K23:K43" si="2">SUM(D23:J23)</f>
        <v>0</v>
      </c>
    </row>
    <row r="24" spans="1:30" ht="13.5" customHeight="1">
      <c r="B24" s="111" t="s">
        <v>255</v>
      </c>
      <c r="C24" s="70"/>
      <c r="D24" s="112">
        <v>0</v>
      </c>
      <c r="E24" s="98">
        <v>0</v>
      </c>
      <c r="F24" s="98">
        <v>0</v>
      </c>
      <c r="G24" s="98">
        <v>0</v>
      </c>
      <c r="H24" s="98">
        <v>0</v>
      </c>
      <c r="I24" s="98">
        <v>0</v>
      </c>
      <c r="J24" s="98">
        <v>0</v>
      </c>
      <c r="K24" s="99">
        <f t="shared" si="2"/>
        <v>0</v>
      </c>
    </row>
    <row r="25" spans="1:30" ht="14.25" customHeight="1">
      <c r="B25" s="111" t="s">
        <v>256</v>
      </c>
      <c r="C25" s="70"/>
      <c r="D25" s="112">
        <v>0</v>
      </c>
      <c r="E25" s="98">
        <v>0</v>
      </c>
      <c r="F25" s="98">
        <v>0</v>
      </c>
      <c r="G25" s="98">
        <v>0</v>
      </c>
      <c r="H25" s="98">
        <v>0</v>
      </c>
      <c r="I25" s="98">
        <v>0</v>
      </c>
      <c r="J25" s="98">
        <v>0</v>
      </c>
      <c r="K25" s="99">
        <f t="shared" si="2"/>
        <v>0</v>
      </c>
    </row>
    <row r="26" spans="1:30" ht="14.25" customHeight="1">
      <c r="B26" s="111" t="s">
        <v>257</v>
      </c>
      <c r="C26" s="70"/>
      <c r="D26" s="112">
        <v>0</v>
      </c>
      <c r="E26" s="98">
        <v>0</v>
      </c>
      <c r="F26" s="98">
        <v>0</v>
      </c>
      <c r="G26" s="98">
        <v>0</v>
      </c>
      <c r="H26" s="98">
        <v>0</v>
      </c>
      <c r="I26" s="98">
        <v>0</v>
      </c>
      <c r="J26" s="98">
        <v>0</v>
      </c>
      <c r="K26" s="99">
        <f t="shared" si="2"/>
        <v>0</v>
      </c>
    </row>
    <row r="27" spans="1:30">
      <c r="B27" s="111" t="s">
        <v>258</v>
      </c>
      <c r="C27" s="70"/>
      <c r="D27" s="112">
        <v>0</v>
      </c>
      <c r="E27" s="98">
        <v>0</v>
      </c>
      <c r="F27" s="98">
        <v>0</v>
      </c>
      <c r="G27" s="98">
        <v>0</v>
      </c>
      <c r="H27" s="98">
        <v>0</v>
      </c>
      <c r="I27" s="98">
        <v>0</v>
      </c>
      <c r="J27" s="98">
        <v>0</v>
      </c>
      <c r="K27" s="99">
        <f t="shared" si="2"/>
        <v>0</v>
      </c>
    </row>
    <row r="28" spans="1:30">
      <c r="B28" s="111" t="s">
        <v>259</v>
      </c>
      <c r="C28" s="70"/>
      <c r="D28" s="112">
        <v>0</v>
      </c>
      <c r="E28" s="98">
        <v>0</v>
      </c>
      <c r="F28" s="98">
        <v>0</v>
      </c>
      <c r="G28" s="98">
        <v>0</v>
      </c>
      <c r="H28" s="98">
        <v>0</v>
      </c>
      <c r="I28" s="98">
        <v>0</v>
      </c>
      <c r="J28" s="98">
        <v>0</v>
      </c>
      <c r="K28" s="99">
        <f t="shared" si="2"/>
        <v>0</v>
      </c>
    </row>
    <row r="29" spans="1:30">
      <c r="B29" s="111" t="s">
        <v>260</v>
      </c>
      <c r="C29" s="70"/>
      <c r="D29" s="112">
        <v>0</v>
      </c>
      <c r="E29" s="98">
        <v>0</v>
      </c>
      <c r="F29" s="98">
        <v>0</v>
      </c>
      <c r="G29" s="98">
        <v>0</v>
      </c>
      <c r="H29" s="98">
        <v>0</v>
      </c>
      <c r="I29" s="98">
        <v>0</v>
      </c>
      <c r="J29" s="98">
        <v>0</v>
      </c>
      <c r="K29" s="99">
        <f t="shared" si="2"/>
        <v>0</v>
      </c>
    </row>
    <row r="30" spans="1:30">
      <c r="B30" s="111" t="s">
        <v>261</v>
      </c>
      <c r="C30" s="70"/>
      <c r="D30" s="112">
        <v>0</v>
      </c>
      <c r="E30" s="98">
        <v>0</v>
      </c>
      <c r="F30" s="98">
        <v>0</v>
      </c>
      <c r="G30" s="98">
        <v>0</v>
      </c>
      <c r="H30" s="98">
        <v>0</v>
      </c>
      <c r="I30" s="98">
        <v>0</v>
      </c>
      <c r="J30" s="98">
        <v>0</v>
      </c>
      <c r="K30" s="99">
        <f t="shared" si="2"/>
        <v>0</v>
      </c>
    </row>
    <row r="31" spans="1:30">
      <c r="B31" s="111" t="s">
        <v>262</v>
      </c>
      <c r="C31" s="70"/>
      <c r="D31" s="112">
        <v>0</v>
      </c>
      <c r="E31" s="98">
        <v>0</v>
      </c>
      <c r="F31" s="98">
        <v>0</v>
      </c>
      <c r="G31" s="98">
        <v>0</v>
      </c>
      <c r="H31" s="98">
        <v>0</v>
      </c>
      <c r="I31" s="98">
        <v>0</v>
      </c>
      <c r="J31" s="98">
        <v>0</v>
      </c>
      <c r="K31" s="99">
        <f t="shared" si="2"/>
        <v>0</v>
      </c>
    </row>
    <row r="32" spans="1:30">
      <c r="B32" s="111" t="s">
        <v>263</v>
      </c>
      <c r="C32" s="70"/>
      <c r="D32" s="112">
        <v>0</v>
      </c>
      <c r="E32" s="98">
        <v>0</v>
      </c>
      <c r="F32" s="98">
        <v>0</v>
      </c>
      <c r="G32" s="98">
        <v>0</v>
      </c>
      <c r="H32" s="98">
        <v>0</v>
      </c>
      <c r="I32" s="98">
        <v>0</v>
      </c>
      <c r="J32" s="98">
        <v>0</v>
      </c>
      <c r="K32" s="99">
        <f t="shared" si="2"/>
        <v>0</v>
      </c>
    </row>
    <row r="33" spans="1:30">
      <c r="B33" s="111" t="s">
        <v>264</v>
      </c>
      <c r="C33" s="70"/>
      <c r="D33" s="112">
        <v>0</v>
      </c>
      <c r="E33" s="98">
        <v>0</v>
      </c>
      <c r="F33" s="98">
        <v>0</v>
      </c>
      <c r="G33" s="98">
        <v>0</v>
      </c>
      <c r="H33" s="98">
        <v>0</v>
      </c>
      <c r="I33" s="98">
        <v>0</v>
      </c>
      <c r="J33" s="98">
        <v>0</v>
      </c>
      <c r="K33" s="99">
        <f t="shared" si="2"/>
        <v>0</v>
      </c>
    </row>
    <row r="34" spans="1:30">
      <c r="B34" s="111" t="s">
        <v>265</v>
      </c>
      <c r="C34" s="70"/>
      <c r="D34" s="112">
        <v>0</v>
      </c>
      <c r="E34" s="98">
        <v>0</v>
      </c>
      <c r="F34" s="98">
        <v>0</v>
      </c>
      <c r="G34" s="98">
        <v>0</v>
      </c>
      <c r="H34" s="98">
        <v>0</v>
      </c>
      <c r="I34" s="98">
        <v>0</v>
      </c>
      <c r="J34" s="98">
        <v>0</v>
      </c>
      <c r="K34" s="99">
        <f t="shared" si="2"/>
        <v>0</v>
      </c>
    </row>
    <row r="35" spans="1:30">
      <c r="B35" s="95" t="s">
        <v>266</v>
      </c>
      <c r="C35" s="70"/>
      <c r="D35" s="112" t="s">
        <v>267</v>
      </c>
      <c r="E35" s="98">
        <v>0</v>
      </c>
      <c r="F35" s="98">
        <v>0</v>
      </c>
      <c r="G35" s="98">
        <v>0</v>
      </c>
      <c r="H35" s="98">
        <v>0</v>
      </c>
      <c r="I35" s="98">
        <v>0</v>
      </c>
      <c r="J35" s="98">
        <v>0</v>
      </c>
      <c r="K35" s="99">
        <f t="shared" si="2"/>
        <v>0</v>
      </c>
    </row>
    <row r="36" spans="1:30">
      <c r="B36" s="111" t="s">
        <v>268</v>
      </c>
      <c r="C36" s="70"/>
      <c r="D36" s="112">
        <v>0</v>
      </c>
      <c r="E36" s="98">
        <v>0</v>
      </c>
      <c r="F36" s="98">
        <v>0</v>
      </c>
      <c r="G36" s="98">
        <v>0</v>
      </c>
      <c r="H36" s="98">
        <v>0</v>
      </c>
      <c r="I36" s="98">
        <v>0</v>
      </c>
      <c r="J36" s="98">
        <v>0</v>
      </c>
      <c r="K36" s="99">
        <f t="shared" si="2"/>
        <v>0</v>
      </c>
    </row>
    <row r="37" spans="1:30">
      <c r="B37" s="95" t="s">
        <v>269</v>
      </c>
      <c r="C37" s="70"/>
      <c r="D37" s="113" t="s">
        <v>267</v>
      </c>
      <c r="E37" s="98">
        <v>0</v>
      </c>
      <c r="F37" s="114">
        <f>E37</f>
        <v>0</v>
      </c>
      <c r="G37" s="114">
        <f>E37</f>
        <v>0</v>
      </c>
      <c r="H37" s="114">
        <f>E37</f>
        <v>0</v>
      </c>
      <c r="I37" s="114">
        <f>E37</f>
        <v>0</v>
      </c>
      <c r="J37" s="114">
        <f>E37</f>
        <v>0</v>
      </c>
      <c r="K37" s="99">
        <f t="shared" si="2"/>
        <v>0</v>
      </c>
    </row>
    <row r="38" spans="1:30">
      <c r="B38" s="95" t="s">
        <v>251</v>
      </c>
      <c r="C38" s="70"/>
      <c r="D38" s="112">
        <v>0</v>
      </c>
      <c r="E38" s="98">
        <v>0</v>
      </c>
      <c r="F38" s="98">
        <v>0</v>
      </c>
      <c r="G38" s="98">
        <v>0</v>
      </c>
      <c r="H38" s="98">
        <v>0</v>
      </c>
      <c r="I38" s="98">
        <v>0</v>
      </c>
      <c r="J38" s="98">
        <v>0</v>
      </c>
      <c r="K38" s="99">
        <f t="shared" si="2"/>
        <v>0</v>
      </c>
    </row>
    <row r="39" spans="1:30">
      <c r="B39" s="95" t="s">
        <v>251</v>
      </c>
      <c r="C39" s="70"/>
      <c r="D39" s="112">
        <v>0</v>
      </c>
      <c r="E39" s="98">
        <v>0</v>
      </c>
      <c r="F39" s="98">
        <v>0</v>
      </c>
      <c r="G39" s="98">
        <v>0</v>
      </c>
      <c r="H39" s="98">
        <v>0</v>
      </c>
      <c r="I39" s="98">
        <v>0</v>
      </c>
      <c r="J39" s="98">
        <v>0</v>
      </c>
      <c r="K39" s="99">
        <f t="shared" si="2"/>
        <v>0</v>
      </c>
    </row>
    <row r="40" spans="1:30">
      <c r="B40" s="95" t="s">
        <v>251</v>
      </c>
      <c r="C40" s="70"/>
      <c r="D40" s="112">
        <v>0</v>
      </c>
      <c r="E40" s="98">
        <v>0</v>
      </c>
      <c r="F40" s="98">
        <v>0</v>
      </c>
      <c r="G40" s="98">
        <v>0</v>
      </c>
      <c r="H40" s="98">
        <v>0</v>
      </c>
      <c r="I40" s="98">
        <v>0</v>
      </c>
      <c r="J40" s="98">
        <v>0</v>
      </c>
      <c r="K40" s="99">
        <f t="shared" si="2"/>
        <v>0</v>
      </c>
    </row>
    <row r="41" spans="1:30">
      <c r="B41" s="95" t="s">
        <v>251</v>
      </c>
      <c r="C41" s="70"/>
      <c r="D41" s="112">
        <v>0</v>
      </c>
      <c r="E41" s="98">
        <v>0</v>
      </c>
      <c r="F41" s="98">
        <v>0</v>
      </c>
      <c r="G41" s="98">
        <v>0</v>
      </c>
      <c r="H41" s="98">
        <v>0</v>
      </c>
      <c r="I41" s="98">
        <v>0</v>
      </c>
      <c r="J41" s="98">
        <v>0</v>
      </c>
      <c r="K41" s="99">
        <f t="shared" si="2"/>
        <v>0</v>
      </c>
    </row>
    <row r="42" spans="1:30">
      <c r="B42" s="95" t="s">
        <v>251</v>
      </c>
      <c r="C42" s="70"/>
      <c r="D42" s="112">
        <v>0</v>
      </c>
      <c r="E42" s="98">
        <v>0</v>
      </c>
      <c r="F42" s="98">
        <v>0</v>
      </c>
      <c r="G42" s="98">
        <v>0</v>
      </c>
      <c r="H42" s="98">
        <v>0</v>
      </c>
      <c r="I42" s="98">
        <v>0</v>
      </c>
      <c r="J42" s="98">
        <v>0</v>
      </c>
      <c r="K42" s="99">
        <f t="shared" si="2"/>
        <v>0</v>
      </c>
    </row>
    <row r="43" spans="1:30" s="115" customFormat="1" ht="18.75" customHeight="1">
      <c r="A43" s="93"/>
      <c r="B43" s="603" t="s">
        <v>270</v>
      </c>
      <c r="C43" s="603"/>
      <c r="D43" s="103">
        <f t="shared" ref="D43:J43" si="3">SUM(D23:D42)</f>
        <v>0</v>
      </c>
      <c r="E43" s="103">
        <f t="shared" si="3"/>
        <v>0</v>
      </c>
      <c r="F43" s="103">
        <f t="shared" si="3"/>
        <v>0</v>
      </c>
      <c r="G43" s="103">
        <f t="shared" si="3"/>
        <v>0</v>
      </c>
      <c r="H43" s="103">
        <f t="shared" si="3"/>
        <v>0</v>
      </c>
      <c r="I43" s="103">
        <f t="shared" si="3"/>
        <v>0</v>
      </c>
      <c r="J43" s="103">
        <f t="shared" si="3"/>
        <v>0</v>
      </c>
      <c r="K43" s="103">
        <f t="shared" si="2"/>
        <v>0</v>
      </c>
      <c r="L43" s="93"/>
      <c r="M43" s="93"/>
      <c r="N43" s="93"/>
      <c r="O43" s="93"/>
      <c r="P43" s="93"/>
      <c r="Q43" s="93"/>
      <c r="R43" s="93"/>
      <c r="S43" s="93"/>
      <c r="T43" s="93"/>
      <c r="U43" s="93"/>
      <c r="V43" s="93"/>
      <c r="W43" s="93"/>
      <c r="X43" s="93"/>
      <c r="Y43" s="93"/>
      <c r="Z43" s="93"/>
      <c r="AA43" s="93"/>
      <c r="AB43" s="93"/>
      <c r="AC43" s="93"/>
      <c r="AD43" s="93"/>
    </row>
    <row r="44" spans="1:30" s="62" customFormat="1" ht="20.25" customHeight="1">
      <c r="D44" s="116"/>
      <c r="E44" s="116"/>
      <c r="F44" s="116"/>
      <c r="G44" s="116"/>
      <c r="H44" s="116"/>
      <c r="I44" s="116"/>
      <c r="J44" s="116"/>
      <c r="K44" s="117"/>
    </row>
    <row r="45" spans="1:30" s="105" customFormat="1" ht="31.5" customHeight="1">
      <c r="A45" s="104"/>
      <c r="C45" s="118" t="s">
        <v>271</v>
      </c>
      <c r="D45" s="103">
        <f t="shared" ref="D45:K45" si="4">D19-D43</f>
        <v>0</v>
      </c>
      <c r="E45" s="103">
        <f t="shared" si="4"/>
        <v>0</v>
      </c>
      <c r="F45" s="103">
        <f t="shared" si="4"/>
        <v>0</v>
      </c>
      <c r="G45" s="103">
        <f t="shared" si="4"/>
        <v>0</v>
      </c>
      <c r="H45" s="103">
        <f t="shared" si="4"/>
        <v>0</v>
      </c>
      <c r="I45" s="103">
        <f t="shared" si="4"/>
        <v>0</v>
      </c>
      <c r="J45" s="103">
        <f t="shared" si="4"/>
        <v>0</v>
      </c>
      <c r="K45" s="103">
        <f t="shared" si="4"/>
        <v>0</v>
      </c>
      <c r="L45" s="104"/>
      <c r="M45" s="104"/>
      <c r="N45" s="104"/>
      <c r="O45" s="104"/>
      <c r="P45" s="104"/>
      <c r="Q45" s="104"/>
      <c r="R45" s="104"/>
      <c r="S45" s="104"/>
      <c r="T45" s="104"/>
      <c r="U45" s="104"/>
      <c r="V45" s="104"/>
      <c r="W45" s="104"/>
      <c r="X45" s="104"/>
      <c r="Y45" s="104"/>
      <c r="Z45" s="104"/>
      <c r="AA45" s="104"/>
      <c r="AB45" s="104"/>
      <c r="AC45" s="104"/>
      <c r="AD45" s="104"/>
    </row>
    <row r="46" spans="1:30" s="62" customFormat="1" ht="21" customHeight="1">
      <c r="C46" s="119"/>
      <c r="D46" s="120"/>
      <c r="E46" s="120"/>
      <c r="F46" s="120"/>
      <c r="G46" s="120"/>
      <c r="H46" s="120"/>
      <c r="I46" s="120"/>
      <c r="J46" s="120"/>
      <c r="K46" s="120"/>
    </row>
    <row r="47" spans="1:30" ht="30">
      <c r="C47" s="121" t="s">
        <v>272</v>
      </c>
      <c r="D47" s="122">
        <v>0</v>
      </c>
      <c r="E47" s="103">
        <f t="shared" ref="E47:K47" si="5">D49</f>
        <v>0</v>
      </c>
      <c r="F47" s="103">
        <f t="shared" si="5"/>
        <v>0</v>
      </c>
      <c r="G47" s="103">
        <f t="shared" si="5"/>
        <v>0</v>
      </c>
      <c r="H47" s="103">
        <f t="shared" si="5"/>
        <v>0</v>
      </c>
      <c r="I47" s="103">
        <f t="shared" si="5"/>
        <v>0</v>
      </c>
      <c r="J47" s="103">
        <f t="shared" si="5"/>
        <v>0</v>
      </c>
      <c r="K47" s="103">
        <f t="shared" si="5"/>
        <v>0</v>
      </c>
    </row>
    <row r="48" spans="1:30" s="62" customFormat="1" ht="15">
      <c r="B48" s="123"/>
      <c r="C48" s="124"/>
      <c r="D48" s="120"/>
      <c r="E48" s="120"/>
      <c r="F48" s="120"/>
      <c r="G48" s="120"/>
      <c r="H48" s="120"/>
      <c r="I48" s="120"/>
      <c r="J48" s="120"/>
      <c r="K48" s="120"/>
    </row>
    <row r="49" spans="2:11" ht="30.75" customHeight="1">
      <c r="C49" s="121" t="s">
        <v>273</v>
      </c>
      <c r="D49" s="103">
        <f t="shared" ref="D49:J49" si="6">D45+D47</f>
        <v>0</v>
      </c>
      <c r="E49" s="103">
        <f t="shared" si="6"/>
        <v>0</v>
      </c>
      <c r="F49" s="103">
        <f t="shared" si="6"/>
        <v>0</v>
      </c>
      <c r="G49" s="103">
        <f t="shared" si="6"/>
        <v>0</v>
      </c>
      <c r="H49" s="103">
        <f t="shared" si="6"/>
        <v>0</v>
      </c>
      <c r="I49" s="103">
        <f t="shared" si="6"/>
        <v>0</v>
      </c>
      <c r="J49" s="103">
        <f t="shared" si="6"/>
        <v>0</v>
      </c>
      <c r="K49" s="103">
        <f>K47</f>
        <v>0</v>
      </c>
    </row>
    <row r="50" spans="2:11" s="62" customFormat="1"/>
    <row r="51" spans="2:11" s="62" customFormat="1"/>
    <row r="52" spans="2:11" s="62" customFormat="1" ht="18">
      <c r="B52" s="597" t="s">
        <v>274</v>
      </c>
      <c r="C52" s="597"/>
      <c r="D52" s="597"/>
      <c r="E52" s="597"/>
      <c r="F52" s="597"/>
      <c r="G52" s="597"/>
      <c r="H52" s="597"/>
      <c r="I52" s="597"/>
      <c r="J52" s="597"/>
      <c r="K52" s="597"/>
    </row>
    <row r="53" spans="2:11" ht="18" customHeight="1">
      <c r="B53" s="598" t="s">
        <v>275</v>
      </c>
      <c r="C53" s="598"/>
      <c r="D53" s="598"/>
      <c r="E53" s="598"/>
      <c r="F53" s="598"/>
      <c r="G53" s="598"/>
      <c r="H53" s="598"/>
      <c r="I53" s="598"/>
      <c r="J53" s="598"/>
      <c r="K53" s="598"/>
    </row>
    <row r="54" spans="2:11" ht="14.25" customHeight="1">
      <c r="B54" s="599"/>
      <c r="C54" s="599"/>
      <c r="D54" s="599"/>
      <c r="E54" s="599"/>
      <c r="F54" s="599"/>
      <c r="G54" s="599"/>
      <c r="H54" s="599"/>
      <c r="I54" s="599"/>
      <c r="J54" s="599"/>
      <c r="K54" s="599"/>
    </row>
    <row r="55" spans="2:11" ht="153" customHeight="1">
      <c r="B55" s="599"/>
      <c r="C55" s="599"/>
      <c r="D55" s="599"/>
      <c r="E55" s="599"/>
      <c r="F55" s="599"/>
      <c r="G55" s="599"/>
      <c r="H55" s="599"/>
      <c r="I55" s="599"/>
      <c r="J55" s="599"/>
      <c r="K55" s="599"/>
    </row>
    <row r="56" spans="2:11">
      <c r="B56" s="62"/>
      <c r="C56" s="62"/>
      <c r="D56" s="62"/>
      <c r="E56" s="62"/>
      <c r="F56" s="62"/>
      <c r="G56" s="62"/>
      <c r="H56" s="62"/>
      <c r="I56" s="62"/>
      <c r="J56" s="62"/>
      <c r="K56" s="62"/>
    </row>
    <row r="57" spans="2:11">
      <c r="B57" s="62"/>
      <c r="C57" s="62"/>
      <c r="D57" s="62"/>
      <c r="E57" s="62"/>
      <c r="F57" s="62"/>
      <c r="G57" s="62"/>
      <c r="H57" s="62"/>
      <c r="I57" s="62"/>
      <c r="J57" s="62"/>
      <c r="K57" s="62"/>
    </row>
    <row r="58" spans="2:11">
      <c r="B58" s="62"/>
      <c r="C58" s="62"/>
      <c r="D58" s="62"/>
      <c r="E58" s="62"/>
      <c r="F58" s="62"/>
      <c r="G58" s="62"/>
      <c r="H58" s="62"/>
      <c r="I58" s="62"/>
      <c r="J58" s="62"/>
      <c r="K58" s="62"/>
    </row>
    <row r="59" spans="2:11">
      <c r="B59" s="62"/>
      <c r="C59" s="62"/>
      <c r="D59" s="62"/>
      <c r="E59" s="62"/>
      <c r="F59" s="62"/>
      <c r="G59" s="62"/>
      <c r="H59" s="62"/>
      <c r="I59" s="62"/>
      <c r="J59" s="62"/>
      <c r="K59" s="62"/>
    </row>
    <row r="60" spans="2:11">
      <c r="B60" s="62"/>
      <c r="C60" s="62"/>
      <c r="D60" s="62"/>
      <c r="E60" s="62"/>
      <c r="F60" s="62"/>
      <c r="G60" s="62"/>
      <c r="H60" s="62"/>
      <c r="I60" s="62"/>
      <c r="J60" s="62"/>
      <c r="K60" s="62"/>
    </row>
    <row r="61" spans="2:11">
      <c r="B61" s="62"/>
      <c r="C61" s="62"/>
      <c r="D61" s="62"/>
      <c r="E61" s="62"/>
      <c r="F61" s="62"/>
      <c r="G61" s="62"/>
      <c r="H61" s="62"/>
      <c r="I61" s="62"/>
      <c r="J61" s="62"/>
      <c r="K61" s="62"/>
    </row>
    <row r="62" spans="2:11">
      <c r="B62" s="62"/>
      <c r="C62" s="62"/>
      <c r="D62" s="62"/>
      <c r="E62" s="62"/>
      <c r="F62" s="62"/>
      <c r="G62" s="62"/>
      <c r="H62" s="62"/>
      <c r="I62" s="62"/>
      <c r="J62" s="62"/>
      <c r="K62" s="62"/>
    </row>
    <row r="63" spans="2:11">
      <c r="B63" s="62"/>
      <c r="C63" s="62"/>
      <c r="D63" s="62"/>
      <c r="E63" s="62"/>
      <c r="F63" s="62"/>
      <c r="G63" s="62"/>
      <c r="H63" s="62"/>
      <c r="I63" s="62"/>
      <c r="J63" s="62"/>
      <c r="K63" s="62"/>
    </row>
    <row r="64" spans="2:11">
      <c r="B64" s="62"/>
      <c r="C64" s="62"/>
      <c r="D64" s="62"/>
      <c r="E64" s="62"/>
      <c r="F64" s="62"/>
      <c r="G64" s="62"/>
      <c r="H64" s="62"/>
      <c r="I64" s="62"/>
      <c r="J64" s="62"/>
      <c r="K64" s="62"/>
    </row>
    <row r="65" spans="2:11">
      <c r="B65" s="62"/>
      <c r="C65" s="62"/>
      <c r="D65" s="62"/>
      <c r="E65" s="62"/>
      <c r="F65" s="62"/>
      <c r="G65" s="62"/>
      <c r="H65" s="62"/>
      <c r="I65" s="62"/>
      <c r="J65" s="62"/>
      <c r="K65" s="62"/>
    </row>
    <row r="66" spans="2:11">
      <c r="B66" s="62"/>
      <c r="C66" s="62"/>
      <c r="D66" s="62"/>
      <c r="E66" s="62"/>
      <c r="F66" s="62"/>
      <c r="G66" s="62"/>
      <c r="H66" s="62"/>
      <c r="I66" s="62"/>
      <c r="J66" s="62"/>
      <c r="K66" s="62"/>
    </row>
  </sheetData>
  <mergeCells count="9">
    <mergeCell ref="B52:K52"/>
    <mergeCell ref="B53:K53"/>
    <mergeCell ref="B54:K55"/>
    <mergeCell ref="J6:K6"/>
    <mergeCell ref="J7:K7"/>
    <mergeCell ref="E11:J11"/>
    <mergeCell ref="B19:C19"/>
    <mergeCell ref="E21:J21"/>
    <mergeCell ref="B43:C43"/>
  </mergeCells>
  <conditionalFormatting sqref="E13:J13">
    <cfRule type="cellIs" dxfId="1" priority="2" stopIfTrue="1" operator="lessThan">
      <formula>0</formula>
    </cfRule>
  </conditionalFormatting>
  <conditionalFormatting sqref="E23:J42">
    <cfRule type="cellIs" dxfId="0" priority="1" stopIfTrue="1" operator="lessThan">
      <formula>0</formula>
    </cfRule>
  </conditionalFormatting>
  <printOptions horizontalCentered="1"/>
  <pageMargins left="0.70866141732283505" right="0.70866141732283505" top="0.74803149606299202" bottom="0.74803149606299202" header="0.31496062992126" footer="0.31496062992126"/>
  <pageSetup paperSize="9" scale="45"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pageSetUpPr fitToPage="1"/>
  </sheetPr>
  <dimension ref="A1:Q63"/>
  <sheetViews>
    <sheetView showGridLines="0" zoomScale="80" zoomScaleNormal="80" zoomScaleSheetLayoutView="100" zoomScalePageLayoutView="50" workbookViewId="0">
      <selection activeCell="C63" sqref="C63:N63"/>
    </sheetView>
  </sheetViews>
  <sheetFormatPr defaultColWidth="8.625" defaultRowHeight="14.25"/>
  <cols>
    <col min="1" max="1" width="4.625" style="17" customWidth="1"/>
    <col min="2" max="2" width="4" style="18" customWidth="1"/>
    <col min="3" max="3" width="4.125" style="17" customWidth="1"/>
    <col min="4" max="12" width="8.625" style="17"/>
    <col min="13" max="13" width="33" style="17" customWidth="1"/>
    <col min="14" max="14" width="39" style="17" customWidth="1"/>
    <col min="15" max="15" width="5" style="17" customWidth="1"/>
    <col min="16" max="16384" width="8.625" style="17"/>
  </cols>
  <sheetData>
    <row r="1" spans="1:17" ht="15" thickBot="1">
      <c r="A1" s="14"/>
      <c r="B1" s="15"/>
      <c r="C1" s="16"/>
      <c r="D1" s="16"/>
      <c r="E1" s="16"/>
      <c r="F1" s="16"/>
      <c r="G1" s="16"/>
      <c r="H1" s="16"/>
      <c r="I1" s="16"/>
      <c r="J1" s="16"/>
      <c r="K1" s="16"/>
      <c r="L1" s="16"/>
      <c r="M1" s="16"/>
      <c r="N1" s="16"/>
      <c r="O1" s="14"/>
    </row>
    <row r="2" spans="1:17" ht="15" thickTop="1">
      <c r="A2" s="14"/>
      <c r="B2" s="23"/>
      <c r="C2" s="14"/>
      <c r="D2" s="14"/>
      <c r="E2" s="14"/>
      <c r="F2" s="14"/>
      <c r="G2" s="14"/>
      <c r="H2" s="14"/>
      <c r="I2" s="14"/>
      <c r="J2" s="14"/>
      <c r="K2" s="14"/>
      <c r="L2" s="14"/>
      <c r="M2" s="14"/>
      <c r="N2" s="14"/>
      <c r="O2" s="14"/>
    </row>
    <row r="3" spans="1:17" ht="18">
      <c r="A3" s="14"/>
      <c r="B3" s="23"/>
      <c r="C3" s="14"/>
      <c r="D3" s="52" t="s">
        <v>276</v>
      </c>
      <c r="E3" s="605" t="e">
        <f>IF(ISBLANK('Пам''ятка'!#REF!),"",'Пам''ятка'!#REF!)</f>
        <v>#REF!</v>
      </c>
      <c r="F3" s="606"/>
      <c r="G3" s="606"/>
      <c r="H3" s="606"/>
      <c r="I3" s="606"/>
      <c r="J3" s="606"/>
      <c r="K3" s="606"/>
      <c r="L3" s="606"/>
      <c r="M3" s="14"/>
      <c r="N3" s="14"/>
      <c r="O3" s="14"/>
    </row>
    <row r="4" spans="1:17" ht="18">
      <c r="A4" s="14"/>
      <c r="B4" s="23"/>
      <c r="C4" s="14"/>
      <c r="D4" s="52" t="s">
        <v>277</v>
      </c>
      <c r="E4" s="605" t="str">
        <f>IF(ISBLANK('Пам''ятка'!$E$2),"",'Пам''ятка'!$E$2)</f>
        <v/>
      </c>
      <c r="F4" s="606"/>
      <c r="G4" s="606"/>
      <c r="H4" s="606"/>
      <c r="I4" s="606"/>
      <c r="J4" s="606"/>
      <c r="K4" s="606"/>
      <c r="L4" s="606"/>
      <c r="M4" s="14"/>
      <c r="N4" s="14"/>
      <c r="O4" s="14"/>
    </row>
    <row r="5" spans="1:17" ht="18">
      <c r="A5" s="14"/>
      <c r="B5" s="23"/>
      <c r="C5" s="14"/>
      <c r="D5" s="52" t="s">
        <v>278</v>
      </c>
      <c r="E5" s="605" t="e">
        <f>IF(ISBLANK('Пам''ятка'!#REF!),"",'Пам''ятка'!#REF!)</f>
        <v>#REF!</v>
      </c>
      <c r="F5" s="606"/>
      <c r="G5" s="606"/>
      <c r="H5" s="606"/>
      <c r="I5" s="606"/>
      <c r="J5" s="606"/>
      <c r="K5" s="606"/>
      <c r="L5" s="606"/>
      <c r="M5" s="14"/>
      <c r="N5" s="14"/>
      <c r="O5" s="14"/>
    </row>
    <row r="6" spans="1:17" ht="19.899999999999999" customHeight="1">
      <c r="A6" s="14"/>
      <c r="C6" s="14"/>
      <c r="D6" s="14"/>
      <c r="E6" s="14"/>
      <c r="F6" s="14"/>
      <c r="G6" s="14"/>
      <c r="H6" s="14"/>
      <c r="I6" s="14"/>
      <c r="J6" s="14"/>
      <c r="K6" s="14"/>
      <c r="L6" s="14"/>
      <c r="M6" s="14"/>
      <c r="N6" s="14"/>
      <c r="O6" s="14"/>
    </row>
    <row r="7" spans="1:17" ht="23.25">
      <c r="A7" s="14"/>
      <c r="B7" s="284" t="s">
        <v>279</v>
      </c>
      <c r="C7" s="284"/>
      <c r="D7" s="284"/>
      <c r="E7" s="284"/>
      <c r="F7" s="284"/>
      <c r="G7" s="284"/>
      <c r="H7" s="284"/>
      <c r="I7" s="284"/>
      <c r="J7" s="284"/>
      <c r="K7" s="284"/>
      <c r="L7" s="284"/>
      <c r="M7" s="284"/>
      <c r="N7" s="284"/>
      <c r="O7" s="14"/>
      <c r="P7" s="14"/>
      <c r="Q7" s="14"/>
    </row>
    <row r="8" spans="1:17">
      <c r="A8" s="14"/>
      <c r="B8" s="23"/>
      <c r="C8" s="14"/>
      <c r="D8" s="14"/>
      <c r="E8" s="14"/>
      <c r="F8" s="14"/>
      <c r="G8" s="14"/>
      <c r="H8" s="14"/>
      <c r="I8" s="14"/>
      <c r="J8" s="14"/>
      <c r="K8" s="14"/>
      <c r="L8" s="14"/>
      <c r="M8" s="14"/>
      <c r="N8" s="14"/>
      <c r="O8" s="14"/>
      <c r="P8" s="14"/>
      <c r="Q8" s="14"/>
    </row>
    <row r="9" spans="1:17" ht="49.15" customHeight="1">
      <c r="B9" s="265" t="s">
        <v>15</v>
      </c>
      <c r="C9" s="283" t="s">
        <v>280</v>
      </c>
      <c r="D9" s="283"/>
      <c r="E9" s="283"/>
      <c r="F9" s="283"/>
      <c r="G9" s="283"/>
      <c r="H9" s="283"/>
      <c r="I9" s="283"/>
      <c r="J9" s="283"/>
      <c r="K9" s="283"/>
      <c r="L9" s="283"/>
      <c r="M9" s="283"/>
      <c r="N9" s="283"/>
    </row>
    <row r="10" spans="1:17">
      <c r="B10" s="265" t="s">
        <v>15</v>
      </c>
      <c r="C10" s="283" t="s">
        <v>281</v>
      </c>
      <c r="D10" s="283"/>
      <c r="E10" s="283"/>
      <c r="F10" s="283"/>
      <c r="G10" s="283"/>
      <c r="H10" s="283"/>
      <c r="I10" s="283"/>
      <c r="J10" s="283"/>
      <c r="K10" s="283"/>
      <c r="L10" s="283"/>
      <c r="M10" s="283"/>
      <c r="N10" s="283"/>
    </row>
    <row r="25" spans="2:14">
      <c r="B25" s="265" t="s">
        <v>15</v>
      </c>
      <c r="C25" s="283" t="s">
        <v>282</v>
      </c>
      <c r="D25" s="283"/>
      <c r="E25" s="283"/>
      <c r="F25" s="283"/>
      <c r="G25" s="283"/>
      <c r="H25" s="283"/>
      <c r="I25" s="283"/>
      <c r="J25" s="283"/>
      <c r="K25" s="283"/>
      <c r="L25" s="283"/>
      <c r="M25" s="283"/>
      <c r="N25" s="283"/>
    </row>
    <row r="37" spans="2:14" ht="49.15" customHeight="1">
      <c r="B37" s="265" t="s">
        <v>15</v>
      </c>
      <c r="C37" s="283" t="s">
        <v>283</v>
      </c>
      <c r="D37" s="283"/>
      <c r="E37" s="283"/>
      <c r="F37" s="283"/>
      <c r="G37" s="283"/>
      <c r="H37" s="283"/>
      <c r="I37" s="283"/>
      <c r="J37" s="283"/>
      <c r="K37" s="283"/>
      <c r="L37" s="283"/>
      <c r="M37" s="283"/>
      <c r="N37" s="283"/>
    </row>
    <row r="52" spans="2:14" ht="33.4" customHeight="1">
      <c r="B52" s="265" t="s">
        <v>15</v>
      </c>
      <c r="C52" s="604" t="s">
        <v>284</v>
      </c>
      <c r="D52" s="604"/>
      <c r="E52" s="604"/>
      <c r="F52" s="604"/>
      <c r="G52" s="604"/>
      <c r="H52" s="604"/>
      <c r="I52" s="604"/>
      <c r="J52" s="604"/>
      <c r="K52" s="604"/>
      <c r="L52" s="604"/>
      <c r="M52" s="604"/>
      <c r="N52" s="604"/>
    </row>
    <row r="63" spans="2:14" ht="33.75" customHeight="1">
      <c r="B63" s="265" t="s">
        <v>15</v>
      </c>
      <c r="C63" s="604" t="s">
        <v>285</v>
      </c>
      <c r="D63" s="604"/>
      <c r="E63" s="604"/>
      <c r="F63" s="604"/>
      <c r="G63" s="604"/>
      <c r="H63" s="604"/>
      <c r="I63" s="604"/>
      <c r="J63" s="604"/>
      <c r="K63" s="604"/>
      <c r="L63" s="604"/>
      <c r="M63" s="604"/>
      <c r="N63" s="604"/>
    </row>
  </sheetData>
  <sheetProtection selectLockedCells="1"/>
  <mergeCells count="10">
    <mergeCell ref="E3:L3"/>
    <mergeCell ref="E4:L4"/>
    <mergeCell ref="E5:L5"/>
    <mergeCell ref="C25:N25"/>
    <mergeCell ref="C37:N37"/>
    <mergeCell ref="C63:N63"/>
    <mergeCell ref="C52:N52"/>
    <mergeCell ref="B7:N7"/>
    <mergeCell ref="C9:N9"/>
    <mergeCell ref="C10:N10"/>
  </mergeCells>
  <printOptions horizontalCentered="1"/>
  <pageMargins left="0.31496062992126" right="0.31496062992126" top="0.35433070866141703" bottom="0.15748031496063" header="0.31496062992126" footer="0.118110236220472"/>
  <pageSetup paperSize="9" scale="58"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8899ca00-cb3a-44dc-80ac-37b6f5846730" ContentTypeId="0x010100480CB59BB45EF54FBF22AC331A671B29"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cumentClassification xmlns="28151370-5e02-4f6c-aff6-f20a019dd6fd">Official</DocumentClassification>
    <PD xmlns="28151370-5e02-4f6c-aff6-f20a019dd6fd">N</PD>
    <AR xmlns="28151370-5e02-4f6c-aff6-f20a019dd6fd">N</AR>
    <SC-PD xmlns="28151370-5e02-4f6c-aff6-f20a019dd6fd">N</SC-PD>
  </documentManagement>
</p:properties>
</file>

<file path=customXml/item4.xml><?xml version="1.0" encoding="utf-8"?>
<ct:contentTypeSchema xmlns:ct="http://schemas.microsoft.com/office/2006/metadata/contentType" xmlns:ma="http://schemas.microsoft.com/office/2006/metadata/properties/metaAttributes" ct:_="" ma:_="" ma:contentTypeName="BBB Document" ma:contentTypeID="0x010100480CB59BB45EF54FBF22AC331A671B2900EDD87DFCF384224881EAC8E987AEF040" ma:contentTypeVersion="3" ma:contentTypeDescription="Default content type for all libraries" ma:contentTypeScope="" ma:versionID="81f45a0ffbe5e2ef07ac60593fa9b1db">
  <xsd:schema xmlns:xsd="http://www.w3.org/2001/XMLSchema" xmlns:xs="http://www.w3.org/2001/XMLSchema" xmlns:p="http://schemas.microsoft.com/office/2006/metadata/properties" xmlns:ns2="28151370-5e02-4f6c-aff6-f20a019dd6fd" targetNamespace="http://schemas.microsoft.com/office/2006/metadata/properties" ma:root="true" ma:fieldsID="d9900f676b55dbd058100e3808e6a833" ns2:_="">
    <xsd:import namespace="28151370-5e02-4f6c-aff6-f20a019dd6fd"/>
    <xsd:element name="properties">
      <xsd:complexType>
        <xsd:sequence>
          <xsd:element name="documentManagement">
            <xsd:complexType>
              <xsd:all>
                <xsd:element ref="ns2:DocumentClassification" minOccurs="0"/>
                <xsd:element ref="ns2:PD" minOccurs="0"/>
                <xsd:element ref="ns2:SC-PD" minOccurs="0"/>
                <xsd:element ref="ns2: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151370-5e02-4f6c-aff6-f20a019dd6fd" elementFormDefault="qualified">
    <xsd:import namespace="http://schemas.microsoft.com/office/2006/documentManagement/types"/>
    <xsd:import namespace="http://schemas.microsoft.com/office/infopath/2007/PartnerControls"/>
    <xsd:element name="DocumentClassification" ma:index="8" nillable="true" ma:displayName="Document Classification" ma:default="Official" ma:format="Dropdown" ma:internalName="DocumentClassification">
      <xsd:simpleType>
        <xsd:restriction base="dms:Choice">
          <xsd:enumeration value="Official"/>
          <xsd:enumeration value="Official - Sensitive"/>
          <xsd:enumeration value="Official - Sensitive: Personal Data"/>
        </xsd:restriction>
      </xsd:simpleType>
    </xsd:element>
    <xsd:element name="PD" ma:index="9" nillable="true" ma:displayName="PD" ma:default="N" ma:format="Dropdown" ma:internalName="PD">
      <xsd:simpleType>
        <xsd:restriction base="dms:Choice">
          <xsd:enumeration value="N"/>
          <xsd:enumeration value="Y"/>
        </xsd:restriction>
      </xsd:simpleType>
    </xsd:element>
    <xsd:element name="SC-PD" ma:index="10" nillable="true" ma:displayName="SC-PD" ma:default="N" ma:format="Dropdown" ma:internalName="SC_x002d_PD">
      <xsd:simpleType>
        <xsd:restriction base="dms:Choice">
          <xsd:enumeration value="N"/>
          <xsd:enumeration value="Y"/>
        </xsd:restriction>
      </xsd:simpleType>
    </xsd:element>
    <xsd:element name="AR" ma:index="11" nillable="true" ma:displayName="AR" ma:default="N" ma:format="Dropdown" ma:internalName="AR">
      <xsd:simpleType>
        <xsd:restriction base="dms:Choice">
          <xsd:enumeration value="N"/>
          <xsd:enumeration value="Y"/>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919629-48ED-4E0C-ACC1-2A3467205628}"/>
</file>

<file path=customXml/itemProps2.xml><?xml version="1.0" encoding="utf-8"?>
<ds:datastoreItem xmlns:ds="http://schemas.openxmlformats.org/officeDocument/2006/customXml" ds:itemID="{D6140343-1F9F-46D3-BA41-0CB42764A67C}"/>
</file>

<file path=customXml/itemProps3.xml><?xml version="1.0" encoding="utf-8"?>
<ds:datastoreItem xmlns:ds="http://schemas.openxmlformats.org/officeDocument/2006/customXml" ds:itemID="{15285A23-4D59-483C-AA7D-701F9686A045}"/>
</file>

<file path=customXml/itemProps4.xml><?xml version="1.0" encoding="utf-8"?>
<ds:datastoreItem xmlns:ds="http://schemas.openxmlformats.org/officeDocument/2006/customXml" ds:itemID="{43DFAAAA-1DAC-4AF7-A058-0D8CC411B96F}"/>
</file>

<file path=docProps/app.xml><?xml version="1.0" encoding="utf-8"?>
<Properties xmlns="http://schemas.openxmlformats.org/officeDocument/2006/extended-properties" xmlns:vt="http://schemas.openxmlformats.org/officeDocument/2006/docPropsVTypes">
  <Application>Microsoft Excel Online</Application>
  <Manager/>
  <Company>Start Up Loans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Stephens</dc:creator>
  <cp:keywords/>
  <dc:description/>
  <cp:lastModifiedBy/>
  <cp:revision/>
  <dcterms:created xsi:type="dcterms:W3CDTF">2013-11-28T09:20:30Z</dcterms:created>
  <dcterms:modified xsi:type="dcterms:W3CDTF">2025-08-27T16:24:45Z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0x010100480CB59BB45EF54FBF22AC331A671B2900EDD87DFCF384224881EAC8E987AEF040</vt:lpwstr>
  </property>
  <property fmtid="{D5CDD505-2E9C-101B-9397-08002B2CF9AE}" pid="3" name="SharedWithUsers">
    <vt:lpwstr>230;#Gonzalo Acha</vt:lpwstr>
  </property>
</Properties>
</file>