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lit\Desktop\abc\"/>
    </mc:Choice>
  </mc:AlternateContent>
  <xr:revisionPtr revIDLastSave="0" documentId="13_ncr:1_{C3EE7406-610A-465E-B04E-C71F5005679F}" xr6:coauthVersionLast="36" xr6:coauthVersionMax="45" xr10:uidLastSave="{00000000-0000-0000-0000-000000000000}"/>
  <bookViews>
    <workbookView xWindow="0" yWindow="0" windowWidth="20400" windowHeight="7545" xr2:uid="{00000000-000D-0000-FFFF-FFFF00000000}"/>
  </bookViews>
  <sheets>
    <sheet name="Raw-Data" sheetId="1" r:id="rId1"/>
    <sheet name="Data" sheetId="2" r:id="rId2"/>
    <sheet name="Chart" sheetId="5" r:id="rId3"/>
    <sheet name="Assumptions" sheetId="4" r:id="rId4"/>
    <sheet name="Day analysis" sheetId="3" r:id="rId5"/>
  </sheets>
  <definedNames>
    <definedName name="_xlnm._FilterDatabase" localSheetId="1" hidden="1">Data!$A$1:$G$145</definedName>
    <definedName name="_xlnm._FilterDatabase" localSheetId="0" hidden="1">'Raw-Data'!$A$1:$U$25</definedName>
  </definedNames>
  <calcPr calcId="191029"/>
</workbook>
</file>

<file path=xl/calcChain.xml><?xml version="1.0" encoding="utf-8"?>
<calcChain xmlns="http://schemas.openxmlformats.org/spreadsheetml/2006/main">
  <c r="K14" i="2" l="1" a="1"/>
  <c r="K14" i="2" s="1"/>
  <c r="K15" i="2" a="1"/>
  <c r="K15" i="2" s="1"/>
  <c r="K16" i="2" a="1"/>
  <c r="K16" i="2" s="1"/>
  <c r="K17" i="2" a="1"/>
  <c r="K17" i="2" s="1"/>
  <c r="K18" i="2" a="1"/>
  <c r="K18" i="2" s="1"/>
  <c r="K13" i="2" a="1"/>
  <c r="K13" i="2" s="1"/>
  <c r="J14" i="2" a="1"/>
  <c r="J14" i="2" s="1"/>
  <c r="J15" i="2" a="1"/>
  <c r="J15" i="2" s="1"/>
  <c r="J16" i="2" a="1"/>
  <c r="J16" i="2" s="1"/>
  <c r="J17" i="2" a="1"/>
  <c r="J17" i="2" s="1"/>
  <c r="J18" i="2" a="1"/>
  <c r="J18" i="2" s="1"/>
  <c r="J13" i="2" a="1"/>
  <c r="J13" i="2" s="1"/>
  <c r="J19" i="2" l="1"/>
  <c r="K19" i="2"/>
  <c r="G3" i="3"/>
  <c r="H3" i="3" s="1"/>
  <c r="G4" i="3"/>
  <c r="H4" i="3"/>
  <c r="G5" i="3"/>
  <c r="H5" i="3"/>
  <c r="G6" i="3"/>
  <c r="H6" i="3"/>
  <c r="G7" i="3"/>
  <c r="H7" i="3"/>
  <c r="G8" i="3"/>
  <c r="H8" i="3"/>
  <c r="G9" i="3"/>
  <c r="H9" i="3"/>
  <c r="G10" i="3"/>
  <c r="H10" i="3"/>
  <c r="G11" i="3"/>
  <c r="H11" i="3"/>
  <c r="G12" i="3"/>
  <c r="H12" i="3"/>
  <c r="G13" i="3"/>
  <c r="H13" i="3"/>
  <c r="G14" i="3"/>
  <c r="H14" i="3"/>
  <c r="G15" i="3"/>
  <c r="H15" i="3"/>
  <c r="G16" i="3"/>
  <c r="H16" i="3"/>
  <c r="G17" i="3"/>
  <c r="H17" i="3"/>
  <c r="G18" i="3"/>
  <c r="H18" i="3"/>
  <c r="G19" i="3"/>
  <c r="H19" i="3"/>
  <c r="G20" i="3"/>
  <c r="H20" i="3"/>
  <c r="G21" i="3"/>
  <c r="H21" i="3"/>
  <c r="G22" i="3"/>
  <c r="H22" i="3"/>
  <c r="G23" i="3"/>
  <c r="H23" i="3"/>
  <c r="G24" i="3"/>
  <c r="H24" i="3"/>
  <c r="G25" i="3"/>
  <c r="H25" i="3"/>
  <c r="G26" i="3"/>
  <c r="H26" i="3"/>
  <c r="G27" i="3"/>
  <c r="H27" i="3"/>
  <c r="G28" i="3"/>
  <c r="H28" i="3"/>
  <c r="G29" i="3"/>
  <c r="H29" i="3"/>
  <c r="G30" i="3"/>
  <c r="H30" i="3"/>
  <c r="G31" i="3"/>
  <c r="H31" i="3"/>
  <c r="G32" i="3"/>
  <c r="H32" i="3"/>
  <c r="G33" i="3"/>
  <c r="H33" i="3"/>
  <c r="G34" i="3"/>
  <c r="H34" i="3"/>
  <c r="G35" i="3"/>
  <c r="H35" i="3"/>
  <c r="G36" i="3"/>
  <c r="H36" i="3"/>
  <c r="G37" i="3"/>
  <c r="H37" i="3"/>
  <c r="G38" i="3"/>
  <c r="H38" i="3"/>
  <c r="G39" i="3"/>
  <c r="H39" i="3"/>
  <c r="G40" i="3"/>
  <c r="H40" i="3"/>
  <c r="G41" i="3"/>
  <c r="H41" i="3"/>
  <c r="G42" i="3"/>
  <c r="H42" i="3"/>
  <c r="G43" i="3"/>
  <c r="H43" i="3"/>
  <c r="G44" i="3"/>
  <c r="H44" i="3"/>
  <c r="G45" i="3"/>
  <c r="H45" i="3"/>
  <c r="G46" i="3"/>
  <c r="H46" i="3"/>
  <c r="G47" i="3"/>
  <c r="H47" i="3"/>
  <c r="G48" i="3"/>
  <c r="H48" i="3"/>
  <c r="G49" i="3"/>
  <c r="H49" i="3"/>
  <c r="G50" i="3"/>
  <c r="H50" i="3"/>
  <c r="G51" i="3"/>
  <c r="H51" i="3"/>
  <c r="G52" i="3"/>
  <c r="H52" i="3"/>
  <c r="G53" i="3"/>
  <c r="H53" i="3"/>
  <c r="G54" i="3"/>
  <c r="H54" i="3"/>
  <c r="G55" i="3"/>
  <c r="H55" i="3"/>
  <c r="G56" i="3"/>
  <c r="H56" i="3"/>
  <c r="G57" i="3"/>
  <c r="H57" i="3"/>
  <c r="G58" i="3"/>
  <c r="H58" i="3"/>
  <c r="G59" i="3"/>
  <c r="H59" i="3"/>
  <c r="G60" i="3"/>
  <c r="H60" i="3"/>
  <c r="G61" i="3"/>
  <c r="H61" i="3"/>
  <c r="G62" i="3"/>
  <c r="H62" i="3"/>
  <c r="G63" i="3"/>
  <c r="H63" i="3"/>
  <c r="G64" i="3"/>
  <c r="H64" i="3"/>
  <c r="G65" i="3"/>
  <c r="H65" i="3"/>
  <c r="G66" i="3"/>
  <c r="H66" i="3"/>
  <c r="G67" i="3"/>
  <c r="H67" i="3"/>
  <c r="G68" i="3"/>
  <c r="H68" i="3"/>
  <c r="G69" i="3"/>
  <c r="H69" i="3"/>
  <c r="G70" i="3"/>
  <c r="H70" i="3"/>
  <c r="G71" i="3"/>
  <c r="H71" i="3"/>
  <c r="G72" i="3"/>
  <c r="H72" i="3"/>
  <c r="G73" i="3"/>
  <c r="H73" i="3"/>
  <c r="G74" i="3"/>
  <c r="H74" i="3"/>
  <c r="G75" i="3"/>
  <c r="H75" i="3"/>
  <c r="G76" i="3"/>
  <c r="H76" i="3"/>
  <c r="G77" i="3"/>
  <c r="H77" i="3"/>
  <c r="G78" i="3"/>
  <c r="H78" i="3"/>
  <c r="G79" i="3"/>
  <c r="H79" i="3"/>
  <c r="G80" i="3"/>
  <c r="H80" i="3"/>
  <c r="G81" i="3"/>
  <c r="H81" i="3"/>
  <c r="G82" i="3"/>
  <c r="H82" i="3"/>
  <c r="G83" i="3"/>
  <c r="H83" i="3"/>
  <c r="G84" i="3"/>
  <c r="H84" i="3"/>
  <c r="G85" i="3"/>
  <c r="H85" i="3"/>
  <c r="G86" i="3"/>
  <c r="H86" i="3"/>
  <c r="G87" i="3"/>
  <c r="H87" i="3"/>
  <c r="G88" i="3"/>
  <c r="H88" i="3"/>
  <c r="G89" i="3"/>
  <c r="H89" i="3"/>
  <c r="G90" i="3"/>
  <c r="H90" i="3"/>
  <c r="G91" i="3"/>
  <c r="H91" i="3"/>
  <c r="G92" i="3"/>
  <c r="H92" i="3"/>
  <c r="G93" i="3"/>
  <c r="H93" i="3"/>
  <c r="G94" i="3"/>
  <c r="H94" i="3"/>
  <c r="G95" i="3"/>
  <c r="H95" i="3"/>
  <c r="G96" i="3"/>
  <c r="H96" i="3"/>
  <c r="G97" i="3"/>
  <c r="H97" i="3"/>
  <c r="G98" i="3"/>
  <c r="H98" i="3"/>
  <c r="G99" i="3"/>
  <c r="H99" i="3"/>
  <c r="G100" i="3"/>
  <c r="H100" i="3"/>
  <c r="G101" i="3"/>
  <c r="H101" i="3"/>
  <c r="G102" i="3"/>
  <c r="H102" i="3"/>
  <c r="G103" i="3"/>
  <c r="H103" i="3"/>
  <c r="G104" i="3"/>
  <c r="H104" i="3"/>
  <c r="G105" i="3"/>
  <c r="H105" i="3"/>
  <c r="G106" i="3"/>
  <c r="H106" i="3"/>
  <c r="G107" i="3"/>
  <c r="H107" i="3"/>
  <c r="G108" i="3"/>
  <c r="H108" i="3"/>
  <c r="G109" i="3"/>
  <c r="H109" i="3"/>
  <c r="G110" i="3"/>
  <c r="H110" i="3"/>
  <c r="G111" i="3"/>
  <c r="H111" i="3"/>
  <c r="G112" i="3"/>
  <c r="H112" i="3"/>
  <c r="G113" i="3"/>
  <c r="H113" i="3"/>
  <c r="G114" i="3"/>
  <c r="H114" i="3"/>
  <c r="G115" i="3"/>
  <c r="H115" i="3"/>
  <c r="G116" i="3"/>
  <c r="H116" i="3"/>
  <c r="G117" i="3"/>
  <c r="H117" i="3"/>
  <c r="G118" i="3"/>
  <c r="H118" i="3"/>
  <c r="G119" i="3"/>
  <c r="H119" i="3"/>
  <c r="G120" i="3"/>
  <c r="H120" i="3"/>
  <c r="G121" i="3"/>
  <c r="H121" i="3"/>
  <c r="G122" i="3"/>
  <c r="H122" i="3"/>
  <c r="G123" i="3"/>
  <c r="H123" i="3"/>
  <c r="G124" i="3"/>
  <c r="H124" i="3"/>
  <c r="G125" i="3"/>
  <c r="H125" i="3"/>
  <c r="G126" i="3"/>
  <c r="H126" i="3"/>
  <c r="G127" i="3"/>
  <c r="H127" i="3"/>
  <c r="G128" i="3"/>
  <c r="H128" i="3"/>
  <c r="G129" i="3"/>
  <c r="H129" i="3"/>
  <c r="G130" i="3"/>
  <c r="H130" i="3"/>
  <c r="G131" i="3"/>
  <c r="H131" i="3"/>
  <c r="G132" i="3"/>
  <c r="H132" i="3"/>
  <c r="G133" i="3"/>
  <c r="H133" i="3"/>
  <c r="G134" i="3"/>
  <c r="H134" i="3"/>
  <c r="G135" i="3"/>
  <c r="H135" i="3"/>
  <c r="G136" i="3"/>
  <c r="H136" i="3"/>
  <c r="G137" i="3"/>
  <c r="H137" i="3"/>
  <c r="G138" i="3"/>
  <c r="H138" i="3"/>
  <c r="G139" i="3"/>
  <c r="H139" i="3"/>
  <c r="G140" i="3"/>
  <c r="H140" i="3"/>
  <c r="G141" i="3"/>
  <c r="H141" i="3"/>
  <c r="G142" i="3"/>
  <c r="H142" i="3"/>
  <c r="G143" i="3"/>
  <c r="H143" i="3"/>
  <c r="G144" i="3"/>
  <c r="H144" i="3"/>
  <c r="G145" i="3"/>
  <c r="H145" i="3"/>
  <c r="H2" i="3"/>
  <c r="G2" i="3"/>
  <c r="N3" i="2"/>
  <c r="N4" i="2"/>
  <c r="N5" i="2"/>
  <c r="N6" i="2"/>
  <c r="N7" i="2"/>
  <c r="N2" i="2"/>
  <c r="F2" i="2"/>
  <c r="F3" i="2" l="1"/>
  <c r="G3" i="2" s="1"/>
  <c r="F4" i="2"/>
  <c r="F5" i="2"/>
  <c r="G5" i="2" s="1"/>
  <c r="F6" i="2"/>
  <c r="G6" i="2" s="1"/>
  <c r="F7" i="2"/>
  <c r="F8" i="2"/>
  <c r="F9" i="2"/>
  <c r="F10" i="2"/>
  <c r="G10" i="2" s="1"/>
  <c r="F11" i="2"/>
  <c r="G11" i="2" s="1"/>
  <c r="F12" i="2"/>
  <c r="F13" i="2"/>
  <c r="G13" i="2" s="1"/>
  <c r="F14" i="2"/>
  <c r="G14" i="2" s="1"/>
  <c r="F15" i="2"/>
  <c r="G15" i="2" s="1"/>
  <c r="F16" i="2"/>
  <c r="G16" i="2" s="1"/>
  <c r="F17" i="2"/>
  <c r="G17" i="2" s="1"/>
  <c r="F18" i="2"/>
  <c r="G18" i="2" s="1"/>
  <c r="F19" i="2"/>
  <c r="G19" i="2" s="1"/>
  <c r="F20" i="2"/>
  <c r="F21" i="2"/>
  <c r="F22" i="2"/>
  <c r="G22" i="2" s="1"/>
  <c r="F23" i="2"/>
  <c r="G23" i="2" s="1"/>
  <c r="F24" i="2"/>
  <c r="F25" i="2"/>
  <c r="F26" i="2"/>
  <c r="F27" i="2"/>
  <c r="G27" i="2" s="1"/>
  <c r="F28" i="2"/>
  <c r="G28" i="2" s="1"/>
  <c r="F29" i="2"/>
  <c r="G29" i="2" s="1"/>
  <c r="F30" i="2"/>
  <c r="G30" i="2" s="1"/>
  <c r="F31" i="2"/>
  <c r="G31" i="2" s="1"/>
  <c r="F32" i="2"/>
  <c r="F33" i="2"/>
  <c r="G33" i="2" s="1"/>
  <c r="F34" i="2"/>
  <c r="G34" i="2" s="1"/>
  <c r="F35" i="2"/>
  <c r="G35" i="2" s="1"/>
  <c r="F36" i="2"/>
  <c r="F37" i="2"/>
  <c r="F38" i="2"/>
  <c r="G38" i="2" s="1"/>
  <c r="F39" i="2"/>
  <c r="G39" i="2" s="1"/>
  <c r="F40" i="2"/>
  <c r="F41" i="2"/>
  <c r="G41" i="2" s="1"/>
  <c r="F42" i="2"/>
  <c r="G42" i="2" s="1"/>
  <c r="F43" i="2"/>
  <c r="G43" i="2" s="1"/>
  <c r="F44" i="2"/>
  <c r="F45" i="2"/>
  <c r="F46" i="2"/>
  <c r="G46" i="2" s="1"/>
  <c r="F47" i="2"/>
  <c r="G47" i="2" s="1"/>
  <c r="F48" i="2"/>
  <c r="F49" i="2"/>
  <c r="G49" i="2" s="1"/>
  <c r="F50" i="2"/>
  <c r="F51" i="2"/>
  <c r="G51" i="2" s="1"/>
  <c r="F52" i="2"/>
  <c r="G52" i="2" s="1"/>
  <c r="F53" i="2"/>
  <c r="F54" i="2"/>
  <c r="G54" i="2" s="1"/>
  <c r="F55" i="2"/>
  <c r="G55" i="2" s="1"/>
  <c r="F56" i="2"/>
  <c r="F57" i="2"/>
  <c r="G57" i="2" s="1"/>
  <c r="F58" i="2"/>
  <c r="G58" i="2" s="1"/>
  <c r="F59" i="2"/>
  <c r="G59" i="2" s="1"/>
  <c r="F60" i="2"/>
  <c r="G60" i="2" s="1"/>
  <c r="F61" i="2"/>
  <c r="G61" i="2" s="1"/>
  <c r="F62" i="2"/>
  <c r="G62" i="2" s="1"/>
  <c r="F63" i="2"/>
  <c r="G63" i="2" s="1"/>
  <c r="F64" i="2"/>
  <c r="G64" i="2" s="1"/>
  <c r="F65" i="2"/>
  <c r="G65" i="2" s="1"/>
  <c r="F66" i="2"/>
  <c r="G66" i="2" s="1"/>
  <c r="F67" i="2"/>
  <c r="G67" i="2" s="1"/>
  <c r="F68" i="2"/>
  <c r="F69" i="2"/>
  <c r="G69" i="2" s="1"/>
  <c r="F70" i="2"/>
  <c r="G70" i="2" s="1"/>
  <c r="F71" i="2"/>
  <c r="G71" i="2" s="1"/>
  <c r="F72" i="2"/>
  <c r="F73" i="2"/>
  <c r="G73" i="2" s="1"/>
  <c r="F74" i="2"/>
  <c r="F75" i="2"/>
  <c r="G75" i="2" s="1"/>
  <c r="F76" i="2"/>
  <c r="F77" i="2"/>
  <c r="G77" i="2" s="1"/>
  <c r="F78" i="2"/>
  <c r="G78" i="2" s="1"/>
  <c r="F79" i="2"/>
  <c r="G79" i="2" s="1"/>
  <c r="F80" i="2"/>
  <c r="F81" i="2"/>
  <c r="G81" i="2" s="1"/>
  <c r="F82" i="2"/>
  <c r="G82" i="2" s="1"/>
  <c r="F83" i="2"/>
  <c r="G83" i="2" s="1"/>
  <c r="F84" i="2"/>
  <c r="F85" i="2"/>
  <c r="F86" i="2"/>
  <c r="G86" i="2" s="1"/>
  <c r="F87" i="2"/>
  <c r="G87" i="2" s="1"/>
  <c r="F88" i="2"/>
  <c r="G88" i="2" s="1"/>
  <c r="F89" i="2"/>
  <c r="G89" i="2" s="1"/>
  <c r="F90" i="2"/>
  <c r="G90" i="2" s="1"/>
  <c r="F91" i="2"/>
  <c r="G91" i="2" s="1"/>
  <c r="F92" i="2"/>
  <c r="F93" i="2"/>
  <c r="G93" i="2" s="1"/>
  <c r="F94" i="2"/>
  <c r="G94" i="2" s="1"/>
  <c r="F95" i="2"/>
  <c r="G95" i="2" s="1"/>
  <c r="F96" i="2"/>
  <c r="G96" i="2" s="1"/>
  <c r="F97" i="2"/>
  <c r="F98" i="2"/>
  <c r="F99" i="2"/>
  <c r="G99" i="2" s="1"/>
  <c r="F100" i="2"/>
  <c r="F101" i="2"/>
  <c r="G101" i="2" s="1"/>
  <c r="F102" i="2"/>
  <c r="G102" i="2" s="1"/>
  <c r="F103" i="2"/>
  <c r="G103" i="2" s="1"/>
  <c r="F104" i="2"/>
  <c r="F105" i="2"/>
  <c r="G105" i="2" s="1"/>
  <c r="F106" i="2"/>
  <c r="G106" i="2" s="1"/>
  <c r="F107" i="2"/>
  <c r="G107" i="2" s="1"/>
  <c r="F108" i="2"/>
  <c r="G108" i="2" s="1"/>
  <c r="F109" i="2"/>
  <c r="G109" i="2" s="1"/>
  <c r="F110" i="2"/>
  <c r="G110" i="2" s="1"/>
  <c r="F111" i="2"/>
  <c r="F112" i="2"/>
  <c r="F113" i="2"/>
  <c r="G113" i="2" s="1"/>
  <c r="F114" i="2"/>
  <c r="G114" i="2" s="1"/>
  <c r="F115" i="2"/>
  <c r="G115" i="2" s="1"/>
  <c r="F116" i="2"/>
  <c r="G116" i="2" s="1"/>
  <c r="F117" i="2"/>
  <c r="G117" i="2" s="1"/>
  <c r="F118" i="2"/>
  <c r="G118" i="2" s="1"/>
  <c r="F119" i="2"/>
  <c r="G119" i="2" s="1"/>
  <c r="F120" i="2"/>
  <c r="F121" i="2"/>
  <c r="F122" i="2"/>
  <c r="F123" i="2"/>
  <c r="G123" i="2" s="1"/>
  <c r="F124" i="2"/>
  <c r="F125" i="2"/>
  <c r="G125" i="2" s="1"/>
  <c r="F126" i="2"/>
  <c r="G126" i="2" s="1"/>
  <c r="F127" i="2"/>
  <c r="G127" i="2" s="1"/>
  <c r="F128" i="2"/>
  <c r="G128" i="2" s="1"/>
  <c r="F129" i="2"/>
  <c r="G129" i="2" s="1"/>
  <c r="F130" i="2"/>
  <c r="G130" i="2" s="1"/>
  <c r="F131" i="2"/>
  <c r="G131" i="2" s="1"/>
  <c r="F132" i="2"/>
  <c r="F133" i="2"/>
  <c r="G133" i="2" s="1"/>
  <c r="F134" i="2"/>
  <c r="G134" i="2" s="1"/>
  <c r="F135" i="2"/>
  <c r="G135" i="2" s="1"/>
  <c r="F136" i="2"/>
  <c r="G136" i="2" s="1"/>
  <c r="F137" i="2"/>
  <c r="G137" i="2" s="1"/>
  <c r="F138" i="2"/>
  <c r="G138" i="2" s="1"/>
  <c r="F139" i="2"/>
  <c r="G139" i="2" s="1"/>
  <c r="F140" i="2"/>
  <c r="F141" i="2"/>
  <c r="F142" i="2"/>
  <c r="G142" i="2" s="1"/>
  <c r="F143" i="2"/>
  <c r="G143" i="2" s="1"/>
  <c r="F144" i="2"/>
  <c r="G144" i="2" s="1"/>
  <c r="F145" i="2"/>
  <c r="G145" i="2" s="1"/>
  <c r="G2" i="2"/>
  <c r="G7" i="2"/>
  <c r="G36" i="2"/>
  <c r="G111" i="2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103" i="3"/>
  <c r="B104" i="3"/>
  <c r="B105" i="3"/>
  <c r="B106" i="3"/>
  <c r="B107" i="3"/>
  <c r="B108" i="3"/>
  <c r="B109" i="3"/>
  <c r="B110" i="3"/>
  <c r="B111" i="3"/>
  <c r="B112" i="3"/>
  <c r="B113" i="3"/>
  <c r="B114" i="3"/>
  <c r="B115" i="3"/>
  <c r="B116" i="3"/>
  <c r="B117" i="3"/>
  <c r="B118" i="3"/>
  <c r="B119" i="3"/>
  <c r="B120" i="3"/>
  <c r="B121" i="3"/>
  <c r="B122" i="3"/>
  <c r="B123" i="3"/>
  <c r="B124" i="3"/>
  <c r="B125" i="3"/>
  <c r="B126" i="3"/>
  <c r="B127" i="3"/>
  <c r="B128" i="3"/>
  <c r="B129" i="3"/>
  <c r="B130" i="3"/>
  <c r="B131" i="3"/>
  <c r="B132" i="3"/>
  <c r="B133" i="3"/>
  <c r="B134" i="3"/>
  <c r="B135" i="3"/>
  <c r="B136" i="3"/>
  <c r="B137" i="3"/>
  <c r="B138" i="3"/>
  <c r="B139" i="3"/>
  <c r="B140" i="3"/>
  <c r="B141" i="3"/>
  <c r="B142" i="3"/>
  <c r="B143" i="3"/>
  <c r="B144" i="3"/>
  <c r="B145" i="3"/>
  <c r="B2" i="3"/>
  <c r="L18" i="3" l="1"/>
  <c r="L3" i="3"/>
  <c r="J2" i="2"/>
  <c r="O2" i="2" s="1"/>
  <c r="G122" i="2"/>
  <c r="J7" i="2"/>
  <c r="O7" i="2" s="1"/>
  <c r="G98" i="2"/>
  <c r="J6" i="2"/>
  <c r="O6" i="2" s="1"/>
  <c r="G74" i="2"/>
  <c r="J5" i="2"/>
  <c r="O5" i="2" s="1"/>
  <c r="G50" i="2"/>
  <c r="J4" i="2"/>
  <c r="O4" i="2" s="1"/>
  <c r="G26" i="2"/>
  <c r="J3" i="2"/>
  <c r="O3" i="2" s="1"/>
  <c r="G45" i="2"/>
  <c r="G9" i="2"/>
  <c r="G121" i="2"/>
  <c r="G85" i="2"/>
  <c r="G132" i="2"/>
  <c r="G124" i="2"/>
  <c r="G120" i="2"/>
  <c r="G112" i="2"/>
  <c r="G100" i="2"/>
  <c r="G92" i="2"/>
  <c r="G80" i="2"/>
  <c r="G72" i="2"/>
  <c r="G68" i="2"/>
  <c r="G56" i="2"/>
  <c r="G48" i="2"/>
  <c r="G32" i="2"/>
  <c r="G84" i="2"/>
  <c r="G25" i="2"/>
  <c r="G8" i="2"/>
  <c r="G141" i="2"/>
  <c r="G40" i="2"/>
  <c r="G24" i="2"/>
  <c r="G20" i="2"/>
  <c r="G12" i="2"/>
  <c r="G4" i="2"/>
  <c r="L14" i="2" s="1" a="1"/>
  <c r="L14" i="2" s="1"/>
  <c r="G104" i="2"/>
  <c r="G44" i="2"/>
  <c r="G21" i="2"/>
  <c r="G140" i="2"/>
  <c r="G97" i="2"/>
  <c r="G76" i="2"/>
  <c r="G53" i="2"/>
  <c r="G37" i="2"/>
  <c r="L42" i="3"/>
  <c r="L30" i="3"/>
  <c r="L26" i="3"/>
  <c r="L14" i="3"/>
  <c r="L10" i="3"/>
  <c r="L6" i="3"/>
  <c r="L41" i="3"/>
  <c r="L37" i="3"/>
  <c r="L33" i="3"/>
  <c r="L29" i="3"/>
  <c r="L25" i="3"/>
  <c r="L21" i="3"/>
  <c r="L17" i="3"/>
  <c r="L13" i="3"/>
  <c r="L9" i="3"/>
  <c r="L5" i="3"/>
  <c r="L38" i="3"/>
  <c r="L22" i="3"/>
  <c r="L2" i="3"/>
  <c r="L40" i="3"/>
  <c r="L36" i="3"/>
  <c r="L32" i="3"/>
  <c r="L28" i="3"/>
  <c r="L24" i="3"/>
  <c r="L20" i="3"/>
  <c r="L16" i="3"/>
  <c r="L12" i="3"/>
  <c r="L8" i="3"/>
  <c r="L4" i="3"/>
  <c r="L34" i="3"/>
  <c r="L43" i="3"/>
  <c r="L39" i="3"/>
  <c r="L35" i="3"/>
  <c r="L31" i="3"/>
  <c r="L27" i="3"/>
  <c r="L23" i="3"/>
  <c r="L19" i="3"/>
  <c r="L15" i="3"/>
  <c r="L11" i="3"/>
  <c r="L7" i="3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I2" i="1"/>
  <c r="M13" i="2" l="1" a="1"/>
  <c r="M13" i="2" s="1"/>
  <c r="L17" i="2" a="1"/>
  <c r="L17" i="2" s="1"/>
  <c r="M14" i="2" a="1"/>
  <c r="M14" i="2" s="1"/>
  <c r="M17" i="2" a="1"/>
  <c r="M17" i="2" s="1"/>
  <c r="L15" i="2" a="1"/>
  <c r="L15" i="2" s="1"/>
  <c r="L18" i="2" a="1"/>
  <c r="L18" i="2" s="1"/>
  <c r="M15" i="2" a="1"/>
  <c r="M15" i="2" s="1"/>
  <c r="M18" i="2" a="1"/>
  <c r="M18" i="2" s="1"/>
  <c r="L16" i="2" a="1"/>
  <c r="L16" i="2" s="1"/>
  <c r="L13" i="2" a="1"/>
  <c r="L13" i="2" s="1"/>
  <c r="M16" i="2" a="1"/>
  <c r="M16" i="2" s="1"/>
  <c r="K4" i="2"/>
  <c r="M4" i="2" s="1"/>
  <c r="J8" i="2"/>
  <c r="K6" i="2"/>
  <c r="M6" i="2" s="1"/>
  <c r="K7" i="2"/>
  <c r="M7" i="2" s="1"/>
  <c r="K3" i="2"/>
  <c r="M3" i="2" s="1"/>
  <c r="K5" i="2"/>
  <c r="M5" i="2" s="1"/>
  <c r="K2" i="2"/>
  <c r="M2" i="2" s="1"/>
  <c r="L19" i="2" l="1"/>
  <c r="M19" i="2"/>
  <c r="K8" i="2"/>
  <c r="L8" i="2" l="1"/>
  <c r="M8" i="2"/>
  <c r="L2" i="2"/>
  <c r="L3" i="2"/>
  <c r="N8" i="2" s="1"/>
  <c r="O8" i="2" s="1"/>
  <c r="L6" i="2"/>
  <c r="L5" i="2"/>
  <c r="L4" i="2"/>
  <c r="L7" i="2"/>
</calcChain>
</file>

<file path=xl/sharedStrings.xml><?xml version="1.0" encoding="utf-8"?>
<sst xmlns="http://schemas.openxmlformats.org/spreadsheetml/2006/main" count="788" uniqueCount="85">
  <si>
    <t>DAY</t>
  </si>
  <si>
    <t>Direct ASP</t>
  </si>
  <si>
    <t>Direct Visits</t>
  </si>
  <si>
    <t>Direct Conversion</t>
  </si>
  <si>
    <t>Newsletter ASP</t>
  </si>
  <si>
    <t>Newsletter Visits</t>
  </si>
  <si>
    <t>Newsletter Conversion</t>
  </si>
  <si>
    <t>Google ASP</t>
  </si>
  <si>
    <t>Google Visits</t>
  </si>
  <si>
    <t>Google Conversion</t>
  </si>
  <si>
    <t>SEO ASP</t>
  </si>
  <si>
    <t>Seo Visits</t>
  </si>
  <si>
    <t>Seo Conversion</t>
  </si>
  <si>
    <t>Affiliate ASP</t>
  </si>
  <si>
    <t>Affiliate Visits</t>
  </si>
  <si>
    <t>Affiliate Conversion</t>
  </si>
  <si>
    <t>Social Media ASP</t>
  </si>
  <si>
    <t>Social Media Visits</t>
  </si>
  <si>
    <t>Social Media Conversion</t>
  </si>
  <si>
    <t>1-Jul</t>
  </si>
  <si>
    <t>2-Jul</t>
  </si>
  <si>
    <t>3-Jul</t>
  </si>
  <si>
    <t>-</t>
  </si>
  <si>
    <t>4-Jul</t>
  </si>
  <si>
    <t>5-Jul</t>
  </si>
  <si>
    <t>6-Jul</t>
  </si>
  <si>
    <t>7-Jul</t>
  </si>
  <si>
    <t>8-Jul</t>
  </si>
  <si>
    <t>9-Jul</t>
  </si>
  <si>
    <t>10-Jul</t>
  </si>
  <si>
    <t>11-Jul</t>
  </si>
  <si>
    <t>12-Jul</t>
  </si>
  <si>
    <t>13-Jul</t>
  </si>
  <si>
    <t>14-Jul</t>
  </si>
  <si>
    <t>15-Jul</t>
  </si>
  <si>
    <t>16-Jul</t>
  </si>
  <si>
    <t>17-Jul</t>
  </si>
  <si>
    <t>18-Jul</t>
  </si>
  <si>
    <t>19-Jul</t>
  </si>
  <si>
    <t>20-Jul</t>
  </si>
  <si>
    <t>21-Jul</t>
  </si>
  <si>
    <t>22-Jul</t>
  </si>
  <si>
    <t>23-Jul</t>
  </si>
  <si>
    <t>24-Jul</t>
  </si>
  <si>
    <t>Medium</t>
  </si>
  <si>
    <t>Direct</t>
  </si>
  <si>
    <t>Newsletter</t>
  </si>
  <si>
    <t>Google</t>
  </si>
  <si>
    <t>SEO</t>
  </si>
  <si>
    <t>Affiliate</t>
  </si>
  <si>
    <t>Social Media</t>
  </si>
  <si>
    <t>Visits</t>
  </si>
  <si>
    <t>ASP</t>
  </si>
  <si>
    <t>Conversion</t>
  </si>
  <si>
    <t>Revenue</t>
  </si>
  <si>
    <t>Percentage of total Revenue</t>
  </si>
  <si>
    <t>Channel</t>
  </si>
  <si>
    <t>Day</t>
  </si>
  <si>
    <t>Saturday</t>
  </si>
  <si>
    <t>Sunday</t>
  </si>
  <si>
    <t>Monday</t>
  </si>
  <si>
    <t>Tuesday</t>
  </si>
  <si>
    <t>Wednesday</t>
  </si>
  <si>
    <t>Thursday</t>
  </si>
  <si>
    <t>Friday</t>
  </si>
  <si>
    <t>AVG ASP</t>
  </si>
  <si>
    <t>Sold Items</t>
  </si>
  <si>
    <t>Assumptions:</t>
  </si>
  <si>
    <t>All-Channel</t>
  </si>
  <si>
    <t>Taking the Ceiling value while calculating the sold-item, as conversion percentage looks like to have some issue, for example row-141, total visits , and conversion percentage is 3.8, whereas if there is a minimum 1 qty is sold then caculated conversion percentage is 5% as total visits are 20.</t>
  </si>
  <si>
    <t>Overall Conversion</t>
  </si>
  <si>
    <t>Overall ASP</t>
  </si>
  <si>
    <t>Overall Revenue</t>
  </si>
  <si>
    <t>Overall Sold Items</t>
  </si>
  <si>
    <t>weekDay</t>
  </si>
  <si>
    <t>Low Conversion</t>
  </si>
  <si>
    <t>High Conversion</t>
  </si>
  <si>
    <t>Low Visits</t>
  </si>
  <si>
    <t>High Visits</t>
  </si>
  <si>
    <t>Social Media, 
News Letter</t>
  </si>
  <si>
    <t>Direct,
SEO</t>
  </si>
  <si>
    <t>X</t>
  </si>
  <si>
    <t>Overall Visits</t>
  </si>
  <si>
    <t>Max-Visits</t>
  </si>
  <si>
    <t>Min-Visits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</si>
</sst>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₹&quot;\ #,##0"/>
    <numFmt numFmtId="165" formatCode="0.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6">
    <border>
      <left/>
      <right/>
      <top/>
      <bottom/>
      <diagonal/>
    </border>
    <border>
      <left/>
      <right style="thin">
        <color theme="4" tint="0.39994506668294322"/>
      </right>
      <top/>
      <bottom style="thin">
        <color theme="4" tint="0.39994506668294322"/>
      </bottom>
      <diagonal/>
    </border>
    <border>
      <left style="thin">
        <color theme="4" tint="0.39994506668294322"/>
      </left>
      <right style="thin">
        <color theme="4" tint="0.39994506668294322"/>
      </right>
      <top/>
      <bottom style="thin">
        <color theme="4" tint="0.39994506668294322"/>
      </bottom>
      <diagonal/>
    </border>
    <border>
      <left style="thin">
        <color theme="4" tint="0.39994506668294322"/>
      </left>
      <right/>
      <top/>
      <bottom style="thin">
        <color theme="4" tint="0.39994506668294322"/>
      </bottom>
      <diagonal/>
    </border>
    <border>
      <left/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n">
        <color theme="4" tint="0.39994506668294322"/>
      </left>
      <right/>
      <top style="thin">
        <color theme="4" tint="0.39994506668294322"/>
      </top>
      <bottom style="thin">
        <color theme="4" tint="0.399945066682943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3">
    <xf numFmtId="0" fontId="0" fillId="0" borderId="0" xfId="0"/>
    <xf numFmtId="0" fontId="2" fillId="2" borderId="1" xfId="0" applyFont="1" applyFill="1" applyBorder="1"/>
    <xf numFmtId="164" fontId="2" fillId="3" borderId="2" xfId="0" applyNumberFormat="1" applyFont="1" applyFill="1" applyBorder="1"/>
    <xf numFmtId="0" fontId="2" fillId="3" borderId="2" xfId="0" applyFont="1" applyFill="1" applyBorder="1"/>
    <xf numFmtId="165" fontId="2" fillId="3" borderId="2" xfId="1" applyNumberFormat="1" applyFont="1" applyFill="1" applyBorder="1"/>
    <xf numFmtId="164" fontId="2" fillId="4" borderId="2" xfId="0" applyNumberFormat="1" applyFont="1" applyFill="1" applyBorder="1"/>
    <xf numFmtId="0" fontId="2" fillId="4" borderId="2" xfId="0" applyFont="1" applyFill="1" applyBorder="1"/>
    <xf numFmtId="165" fontId="2" fillId="4" borderId="2" xfId="1" applyNumberFormat="1" applyFont="1" applyFill="1" applyBorder="1"/>
    <xf numFmtId="164" fontId="2" fillId="5" borderId="2" xfId="0" applyNumberFormat="1" applyFont="1" applyFill="1" applyBorder="1"/>
    <xf numFmtId="0" fontId="2" fillId="5" borderId="2" xfId="0" applyFont="1" applyFill="1" applyBorder="1"/>
    <xf numFmtId="165" fontId="2" fillId="5" borderId="2" xfId="1" applyNumberFormat="1" applyFont="1" applyFill="1" applyBorder="1"/>
    <xf numFmtId="164" fontId="3" fillId="6" borderId="2" xfId="0" applyNumberFormat="1" applyFont="1" applyFill="1" applyBorder="1"/>
    <xf numFmtId="0" fontId="3" fillId="6" borderId="2" xfId="0" applyFont="1" applyFill="1" applyBorder="1"/>
    <xf numFmtId="165" fontId="3" fillId="6" borderId="2" xfId="1" applyNumberFormat="1" applyFont="1" applyFill="1" applyBorder="1"/>
    <xf numFmtId="164" fontId="3" fillId="7" borderId="2" xfId="0" applyNumberFormat="1" applyFont="1" applyFill="1" applyBorder="1"/>
    <xf numFmtId="0" fontId="3" fillId="7" borderId="2" xfId="0" applyFont="1" applyFill="1" applyBorder="1"/>
    <xf numFmtId="165" fontId="3" fillId="7" borderId="2" xfId="1" applyNumberFormat="1" applyFont="1" applyFill="1" applyBorder="1"/>
    <xf numFmtId="164" fontId="3" fillId="8" borderId="2" xfId="0" applyNumberFormat="1" applyFont="1" applyFill="1" applyBorder="1" applyAlignment="1">
      <alignment horizontal="right"/>
    </xf>
    <xf numFmtId="0" fontId="3" fillId="8" borderId="2" xfId="0" applyFont="1" applyFill="1" applyBorder="1"/>
    <xf numFmtId="165" fontId="3" fillId="8" borderId="3" xfId="1" applyNumberFormat="1" applyFont="1" applyFill="1" applyBorder="1"/>
    <xf numFmtId="0" fontId="3" fillId="0" borderId="0" xfId="0" applyFont="1"/>
    <xf numFmtId="0" fontId="0" fillId="9" borderId="4" xfId="0" applyFill="1" applyBorder="1"/>
    <xf numFmtId="164" fontId="0" fillId="0" borderId="5" xfId="0" applyNumberFormat="1" applyBorder="1"/>
    <xf numFmtId="0" fontId="0" fillId="0" borderId="5" xfId="0" applyBorder="1"/>
    <xf numFmtId="165" fontId="0" fillId="0" borderId="5" xfId="1" applyNumberFormat="1" applyFont="1" applyBorder="1"/>
    <xf numFmtId="164" fontId="0" fillId="0" borderId="5" xfId="0" applyNumberFormat="1" applyBorder="1" applyAlignment="1">
      <alignment horizontal="right"/>
    </xf>
    <xf numFmtId="165" fontId="0" fillId="0" borderId="6" xfId="1" applyNumberFormat="1" applyFont="1" applyBorder="1"/>
    <xf numFmtId="164" fontId="0" fillId="0" borderId="5" xfId="0" quotePrefix="1" applyNumberFormat="1" applyBorder="1" applyAlignment="1">
      <alignment horizontal="right"/>
    </xf>
    <xf numFmtId="0" fontId="0" fillId="0" borderId="4" xfId="0" applyBorder="1"/>
    <xf numFmtId="0" fontId="2" fillId="2" borderId="1" xfId="0" applyFont="1" applyFill="1" applyBorder="1" applyAlignment="1">
      <alignment horizontal="center" vertical="center"/>
    </xf>
    <xf numFmtId="164" fontId="2" fillId="3" borderId="2" xfId="0" applyNumberFormat="1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165" fontId="2" fillId="3" borderId="2" xfId="1" applyNumberFormat="1" applyFont="1" applyFill="1" applyBorder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1" applyNumberFormat="1" applyFont="1" applyBorder="1"/>
    <xf numFmtId="0" fontId="0" fillId="0" borderId="0" xfId="0" applyNumberFormat="1"/>
    <xf numFmtId="0" fontId="0" fillId="0" borderId="0" xfId="0" applyAlignment="1">
      <alignment wrapText="1"/>
    </xf>
    <xf numFmtId="0" fontId="3" fillId="10" borderId="7" xfId="0" applyFont="1" applyFill="1" applyBorder="1" applyAlignment="1">
      <alignment horizontal="center" vertical="center"/>
    </xf>
    <xf numFmtId="0" fontId="3" fillId="10" borderId="7" xfId="0" applyFont="1" applyFill="1" applyBorder="1" applyAlignment="1">
      <alignment horizontal="center" vertical="center" wrapText="1"/>
    </xf>
    <xf numFmtId="164" fontId="2" fillId="3" borderId="7" xfId="0" applyNumberFormat="1" applyFont="1" applyFill="1" applyBorder="1" applyAlignment="1">
      <alignment horizontal="center" vertical="center"/>
    </xf>
    <xf numFmtId="164" fontId="0" fillId="0" borderId="7" xfId="0" applyNumberFormat="1" applyBorder="1" applyAlignment="1">
      <alignment horizontal="center" vertical="center"/>
    </xf>
    <xf numFmtId="10" fontId="0" fillId="0" borderId="7" xfId="1" applyNumberFormat="1" applyFont="1" applyBorder="1" applyAlignment="1">
      <alignment horizontal="center" vertical="center"/>
    </xf>
    <xf numFmtId="165" fontId="2" fillId="3" borderId="7" xfId="1" applyNumberFormat="1" applyFont="1" applyFill="1" applyBorder="1" applyAlignment="1">
      <alignment horizontal="center" vertical="center"/>
    </xf>
    <xf numFmtId="164" fontId="0" fillId="11" borderId="7" xfId="0" applyNumberFormat="1" applyFill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11" borderId="7" xfId="0" applyFill="1" applyBorder="1" applyAlignment="1">
      <alignment horizontal="center"/>
    </xf>
    <xf numFmtId="0" fontId="0" fillId="0" borderId="5" xfId="0" applyNumberFormat="1" applyBorder="1"/>
    <xf numFmtId="0" fontId="0" fillId="7" borderId="7" xfId="0" applyFill="1" applyBorder="1" applyAlignment="1">
      <alignment horizontal="center"/>
    </xf>
    <xf numFmtId="164" fontId="0" fillId="7" borderId="7" xfId="0" applyNumberFormat="1" applyFill="1" applyBorder="1" applyAlignment="1">
      <alignment horizontal="center" vertical="center"/>
    </xf>
    <xf numFmtId="10" fontId="0" fillId="7" borderId="7" xfId="1" applyNumberFormat="1" applyFont="1" applyFill="1" applyBorder="1" applyAlignment="1">
      <alignment horizontal="center" vertical="center"/>
    </xf>
    <xf numFmtId="10" fontId="0" fillId="11" borderId="7" xfId="1" applyNumberFormat="1" applyFont="1" applyFill="1" applyBorder="1" applyAlignment="1">
      <alignment horizontal="center" vertical="center"/>
    </xf>
    <xf numFmtId="10" fontId="0" fillId="0" borderId="7" xfId="1" applyNumberFormat="1" applyFont="1" applyBorder="1" applyAlignment="1">
      <alignment horizontal="center"/>
    </xf>
    <xf numFmtId="10" fontId="0" fillId="7" borderId="7" xfId="1" applyNumberFormat="1" applyFont="1" applyFill="1" applyBorder="1" applyAlignment="1">
      <alignment horizontal="center"/>
    </xf>
    <xf numFmtId="10" fontId="0" fillId="11" borderId="7" xfId="1" applyNumberFormat="1" applyFont="1" applyFill="1" applyBorder="1" applyAlignment="1">
      <alignment horizontal="center"/>
    </xf>
    <xf numFmtId="0" fontId="0" fillId="13" borderId="7" xfId="0" applyFill="1" applyBorder="1" applyAlignment="1">
      <alignment horizontal="center" vertical="center"/>
    </xf>
    <xf numFmtId="0" fontId="0" fillId="10" borderId="7" xfId="0" applyFill="1" applyBorder="1" applyAlignment="1">
      <alignment horizontal="center" vertical="center"/>
    </xf>
    <xf numFmtId="0" fontId="0" fillId="10" borderId="8" xfId="0" applyFill="1" applyBorder="1" applyAlignment="1">
      <alignment horizontal="center" vertical="center" wrapText="1"/>
    </xf>
    <xf numFmtId="0" fontId="0" fillId="10" borderId="9" xfId="0" applyFill="1" applyBorder="1" applyAlignment="1">
      <alignment horizontal="center" vertical="center"/>
    </xf>
    <xf numFmtId="0" fontId="0" fillId="10" borderId="10" xfId="0" applyFill="1" applyBorder="1" applyAlignment="1">
      <alignment horizontal="center" vertical="center"/>
    </xf>
    <xf numFmtId="0" fontId="0" fillId="13" borderId="10" xfId="0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0" fillId="0" borderId="7" xfId="0" applyBorder="1"/>
    <xf numFmtId="0" fontId="0" fillId="7" borderId="7" xfId="0" applyFill="1" applyBorder="1"/>
    <xf numFmtId="0" fontId="0" fillId="5" borderId="7" xfId="0" applyFill="1" applyBorder="1"/>
    <xf numFmtId="0" fontId="2" fillId="2" borderId="14" xfId="0" applyFont="1" applyFill="1" applyBorder="1" applyAlignment="1">
      <alignment horizontal="center" textRotation="90"/>
    </xf>
    <xf numFmtId="0" fontId="2" fillId="2" borderId="15" xfId="0" applyFont="1" applyFill="1" applyBorder="1" applyAlignment="1">
      <alignment horizontal="center" textRotation="90"/>
    </xf>
    <xf numFmtId="0" fontId="2" fillId="2" borderId="16" xfId="0" applyFont="1" applyFill="1" applyBorder="1" applyAlignment="1">
      <alignment horizontal="center" textRotation="90"/>
    </xf>
    <xf numFmtId="0" fontId="2" fillId="2" borderId="17" xfId="0" applyFont="1" applyFill="1" applyBorder="1" applyAlignment="1">
      <alignment horizontal="center" textRotation="90"/>
    </xf>
    <xf numFmtId="0" fontId="0" fillId="12" borderId="18" xfId="0" applyFill="1" applyBorder="1" applyAlignment="1">
      <alignment horizontal="center" vertical="center" wrapText="1"/>
    </xf>
    <xf numFmtId="0" fontId="0" fillId="12" borderId="19" xfId="0" applyFill="1" applyBorder="1" applyAlignment="1">
      <alignment horizontal="center" vertical="center" wrapText="1"/>
    </xf>
    <xf numFmtId="0" fontId="0" fillId="12" borderId="20" xfId="0" applyFill="1" applyBorder="1" applyAlignment="1">
      <alignment horizontal="center" vertical="center" wrapText="1"/>
    </xf>
    <xf numFmtId="0" fontId="0" fillId="12" borderId="21" xfId="0" applyFill="1" applyBorder="1" applyAlignment="1">
      <alignment horizontal="center" vertical="center" wrapText="1"/>
    </xf>
    <xf numFmtId="0" fontId="0" fillId="12" borderId="22" xfId="0" applyFill="1" applyBorder="1" applyAlignment="1">
      <alignment horizontal="center" vertical="center" wrapText="1"/>
    </xf>
    <xf numFmtId="0" fontId="0" fillId="12" borderId="23" xfId="0" applyFill="1" applyBorder="1" applyAlignment="1">
      <alignment horizontal="center" vertical="center" wrapText="1"/>
    </xf>
    <xf numFmtId="0" fontId="0" fillId="13" borderId="24" xfId="0" applyFill="1" applyBorder="1" applyAlignment="1">
      <alignment horizontal="center" vertical="center"/>
    </xf>
    <xf numFmtId="0" fontId="0" fillId="13" borderId="25" xfId="0" applyFill="1" applyBorder="1" applyAlignment="1">
      <alignment horizontal="center" vertical="center"/>
    </xf>
    <xf numFmtId="0" fontId="0" fillId="13" borderId="20" xfId="0" applyFill="1" applyBorder="1" applyAlignment="1">
      <alignment horizontal="center" vertical="center"/>
    </xf>
    <xf numFmtId="0" fontId="0" fillId="13" borderId="21" xfId="0" applyFill="1" applyBorder="1" applyAlignment="1">
      <alignment horizontal="center" vertical="center"/>
    </xf>
    <xf numFmtId="0" fontId="0" fillId="13" borderId="22" xfId="0" applyFill="1" applyBorder="1" applyAlignment="1">
      <alignment horizontal="center" vertical="center"/>
    </xf>
    <xf numFmtId="0" fontId="0" fillId="13" borderId="23" xfId="0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45"/>
  <sheetViews>
    <sheetView showGridLines="0" tabSelected="1" workbookViewId="0"/>
  </sheetViews>
  <sheetFormatPr defaultRowHeight="15" x14ac:dyDescent="0.25"/>
  <cols>
    <col min="1" max="1" width="6.140625" style="28" bestFit="1" customWidth="1"/>
    <col min="2" max="2" width="11" style="28" bestFit="1" customWidth="1"/>
    <col min="3" max="3" width="10.140625" style="22" bestFit="1" customWidth="1"/>
    <col min="4" max="4" width="11.5703125" style="23" bestFit="1" customWidth="1"/>
    <col min="5" max="5" width="16.85546875" style="24" bestFit="1" customWidth="1"/>
    <col min="6" max="6" width="15" style="22" bestFit="1" customWidth="1"/>
    <col min="7" max="7" width="16.42578125" style="23" bestFit="1" customWidth="1"/>
    <col min="8" max="8" width="21.85546875" style="24" bestFit="1" customWidth="1"/>
    <col min="9" max="9" width="11.28515625" style="22" bestFit="1" customWidth="1"/>
    <col min="10" max="10" width="12.7109375" style="23" bestFit="1" customWidth="1"/>
    <col min="11" max="11" width="18.140625" style="24" bestFit="1" customWidth="1"/>
    <col min="12" max="12" width="8.28515625" style="22" bestFit="1" customWidth="1"/>
    <col min="13" max="13" width="9.5703125" style="23" bestFit="1" customWidth="1"/>
    <col min="14" max="14" width="14.85546875" style="24" bestFit="1" customWidth="1"/>
    <col min="15" max="15" width="12.140625" style="22" bestFit="1" customWidth="1"/>
    <col min="16" max="16" width="13.7109375" style="23" bestFit="1" customWidth="1"/>
    <col min="17" max="17" width="19" style="24" bestFit="1" customWidth="1"/>
    <col min="18" max="18" width="16.28515625" style="25" bestFit="1" customWidth="1"/>
    <col min="19" max="19" width="17.85546875" style="23" bestFit="1" customWidth="1"/>
    <col min="20" max="20" width="23.140625" style="26" bestFit="1" customWidth="1"/>
  </cols>
  <sheetData>
    <row r="1" spans="1:20" s="20" customFormat="1" x14ac:dyDescent="0.25">
      <c r="A1" s="1" t="s">
        <v>0</v>
      </c>
      <c r="B1" s="2" t="s">
        <v>44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  <c r="H1" s="7" t="s">
        <v>6</v>
      </c>
      <c r="I1" s="8" t="s">
        <v>7</v>
      </c>
      <c r="J1" s="9" t="s">
        <v>8</v>
      </c>
      <c r="K1" s="10" t="s">
        <v>9</v>
      </c>
      <c r="L1" s="11" t="s">
        <v>10</v>
      </c>
      <c r="M1" s="12" t="s">
        <v>11</v>
      </c>
      <c r="N1" s="13" t="s">
        <v>12</v>
      </c>
      <c r="O1" s="14" t="s">
        <v>13</v>
      </c>
      <c r="P1" s="15" t="s">
        <v>14</v>
      </c>
      <c r="Q1" s="16" t="s">
        <v>15</v>
      </c>
      <c r="R1" s="17" t="s">
        <v>16</v>
      </c>
      <c r="S1" s="18" t="s">
        <v>17</v>
      </c>
      <c r="T1" s="19" t="s">
        <v>18</v>
      </c>
    </row>
    <row r="2" spans="1:20" x14ac:dyDescent="0.25">
      <c r="A2" s="21" t="s">
        <v>19</v>
      </c>
      <c r="B2" s="28" t="s">
        <v>45</v>
      </c>
      <c r="C2" s="22">
        <v>4557</v>
      </c>
      <c r="D2" s="23">
        <v>12135</v>
      </c>
      <c r="E2" s="24">
        <v>2.1000000000000001E-2</v>
      </c>
      <c r="F2" s="22">
        <v>2565</v>
      </c>
      <c r="G2" s="23">
        <v>5441</v>
      </c>
      <c r="H2" s="24">
        <v>3.0000000000000001E-3</v>
      </c>
      <c r="I2" s="22">
        <f>3*O2</f>
        <v>12652.800000000001</v>
      </c>
      <c r="J2" s="23">
        <v>2984</v>
      </c>
      <c r="K2" s="24">
        <v>9.0000000000000011E-3</v>
      </c>
      <c r="L2" s="22">
        <v>6489</v>
      </c>
      <c r="M2" s="23">
        <v>7612</v>
      </c>
      <c r="N2" s="24">
        <v>3.1E-2</v>
      </c>
      <c r="O2" s="22">
        <v>4217.6000000000004</v>
      </c>
      <c r="P2" s="23">
        <v>1078</v>
      </c>
      <c r="Q2" s="24">
        <v>9.0000000000000011E-3</v>
      </c>
      <c r="R2" s="25">
        <v>6645</v>
      </c>
      <c r="S2" s="23">
        <v>59</v>
      </c>
      <c r="T2" s="26">
        <v>9.0000000000000011E-3</v>
      </c>
    </row>
    <row r="3" spans="1:20" x14ac:dyDescent="0.25">
      <c r="A3" s="21" t="s">
        <v>20</v>
      </c>
      <c r="B3" s="28" t="s">
        <v>45</v>
      </c>
      <c r="C3" s="22">
        <v>4581</v>
      </c>
      <c r="D3" s="23">
        <v>10799</v>
      </c>
      <c r="E3" s="24">
        <v>0.03</v>
      </c>
      <c r="F3" s="22">
        <v>4266</v>
      </c>
      <c r="G3" s="23">
        <v>1786</v>
      </c>
      <c r="H3" s="24">
        <v>3.0000000000000001E-3</v>
      </c>
      <c r="I3" s="22">
        <f t="shared" ref="I3:I25" si="0">3*O3</f>
        <v>16819.2</v>
      </c>
      <c r="J3" s="23">
        <v>2971</v>
      </c>
      <c r="K3" s="24">
        <v>1.1000000000000001E-2</v>
      </c>
      <c r="L3" s="22">
        <v>6447</v>
      </c>
      <c r="M3" s="23">
        <v>7116</v>
      </c>
      <c r="N3" s="24">
        <v>0.03</v>
      </c>
      <c r="O3" s="22">
        <v>5606.4000000000005</v>
      </c>
      <c r="P3" s="23">
        <v>813</v>
      </c>
      <c r="Q3" s="24">
        <v>1.3000000000000001E-2</v>
      </c>
      <c r="R3" s="25">
        <v>1671</v>
      </c>
      <c r="S3" s="23">
        <v>95</v>
      </c>
      <c r="T3" s="26">
        <v>1.1000000000000001E-2</v>
      </c>
    </row>
    <row r="4" spans="1:20" x14ac:dyDescent="0.25">
      <c r="A4" s="21" t="s">
        <v>21</v>
      </c>
      <c r="B4" s="28" t="s">
        <v>45</v>
      </c>
      <c r="C4" s="22">
        <v>4491</v>
      </c>
      <c r="D4" s="23">
        <v>10272</v>
      </c>
      <c r="E4" s="24">
        <v>2.7000000000000003E-2</v>
      </c>
      <c r="F4" s="22">
        <v>3117</v>
      </c>
      <c r="G4" s="23">
        <v>792</v>
      </c>
      <c r="H4" s="24">
        <v>1.1000000000000001E-2</v>
      </c>
      <c r="I4" s="22">
        <f t="shared" si="0"/>
        <v>17692.800000000003</v>
      </c>
      <c r="J4" s="23">
        <v>3088</v>
      </c>
      <c r="K4" s="24">
        <v>0.01</v>
      </c>
      <c r="L4" s="22">
        <v>5859</v>
      </c>
      <c r="M4" s="23">
        <v>7018</v>
      </c>
      <c r="N4" s="24">
        <v>0.03</v>
      </c>
      <c r="O4" s="22">
        <v>5897.6</v>
      </c>
      <c r="P4" s="23">
        <v>769</v>
      </c>
      <c r="Q4" s="24">
        <v>1.1000000000000001E-2</v>
      </c>
      <c r="R4" s="27" t="s">
        <v>22</v>
      </c>
      <c r="S4" s="23">
        <v>23</v>
      </c>
      <c r="T4" s="26">
        <v>0</v>
      </c>
    </row>
    <row r="5" spans="1:20" x14ac:dyDescent="0.25">
      <c r="A5" s="21" t="s">
        <v>23</v>
      </c>
      <c r="B5" s="28" t="s">
        <v>45</v>
      </c>
      <c r="C5" s="22">
        <v>4212</v>
      </c>
      <c r="D5" s="23">
        <v>10922</v>
      </c>
      <c r="E5" s="24">
        <v>2.8999999999999998E-2</v>
      </c>
      <c r="F5" s="22">
        <v>4716</v>
      </c>
      <c r="G5" s="23">
        <v>506</v>
      </c>
      <c r="H5" s="24">
        <v>1.1000000000000001E-2</v>
      </c>
      <c r="I5" s="22">
        <f t="shared" si="0"/>
        <v>15763.2</v>
      </c>
      <c r="J5" s="23">
        <v>3145</v>
      </c>
      <c r="K5" s="24">
        <v>0.01</v>
      </c>
      <c r="L5" s="22">
        <v>6258</v>
      </c>
      <c r="M5" s="23">
        <v>6867</v>
      </c>
      <c r="N5" s="24">
        <v>3.1E-2</v>
      </c>
      <c r="O5" s="22">
        <v>5254.4000000000005</v>
      </c>
      <c r="P5" s="23">
        <v>768</v>
      </c>
      <c r="Q5" s="24">
        <v>1.4999999999999999E-2</v>
      </c>
      <c r="R5" s="25">
        <v>3831</v>
      </c>
      <c r="S5" s="23">
        <v>28</v>
      </c>
      <c r="T5" s="26">
        <v>2.6000000000000002E-2</v>
      </c>
    </row>
    <row r="6" spans="1:20" x14ac:dyDescent="0.25">
      <c r="A6" s="21" t="s">
        <v>24</v>
      </c>
      <c r="B6" s="28" t="s">
        <v>45</v>
      </c>
      <c r="C6" s="22">
        <v>4872</v>
      </c>
      <c r="D6" s="23">
        <v>10786</v>
      </c>
      <c r="E6" s="24">
        <v>3.1E-2</v>
      </c>
      <c r="F6" s="22">
        <v>2673</v>
      </c>
      <c r="G6" s="23">
        <v>289</v>
      </c>
      <c r="H6" s="24">
        <v>1.3999999999999999E-2</v>
      </c>
      <c r="I6" s="22">
        <f t="shared" si="0"/>
        <v>18211.2</v>
      </c>
      <c r="J6" s="23">
        <v>3231</v>
      </c>
      <c r="K6" s="24">
        <v>9.0000000000000011E-3</v>
      </c>
      <c r="L6" s="22">
        <v>5988</v>
      </c>
      <c r="M6" s="23">
        <v>7480</v>
      </c>
      <c r="N6" s="24">
        <v>2.6000000000000002E-2</v>
      </c>
      <c r="O6" s="22">
        <v>6070.4000000000005</v>
      </c>
      <c r="P6" s="23">
        <v>859</v>
      </c>
      <c r="Q6" s="24">
        <v>0.02</v>
      </c>
      <c r="R6" s="25">
        <v>3414</v>
      </c>
      <c r="S6" s="23">
        <v>28</v>
      </c>
      <c r="T6" s="26">
        <v>9.0000000000000011E-3</v>
      </c>
    </row>
    <row r="7" spans="1:20" x14ac:dyDescent="0.25">
      <c r="A7" s="21" t="s">
        <v>25</v>
      </c>
      <c r="B7" s="28" t="s">
        <v>45</v>
      </c>
      <c r="C7" s="22">
        <v>4284</v>
      </c>
      <c r="D7" s="23">
        <v>11688</v>
      </c>
      <c r="E7" s="24">
        <v>0.03</v>
      </c>
      <c r="F7" s="22">
        <v>6903</v>
      </c>
      <c r="G7" s="23">
        <v>370</v>
      </c>
      <c r="H7" s="24">
        <v>1.3999999999999999E-2</v>
      </c>
      <c r="I7" s="22">
        <f t="shared" si="0"/>
        <v>15360</v>
      </c>
      <c r="J7" s="23">
        <v>2849</v>
      </c>
      <c r="K7" s="24">
        <v>1.1000000000000001E-2</v>
      </c>
      <c r="L7" s="22">
        <v>6111</v>
      </c>
      <c r="M7" s="23">
        <v>7460</v>
      </c>
      <c r="N7" s="24">
        <v>3.2000000000000001E-2</v>
      </c>
      <c r="O7" s="22">
        <v>5120</v>
      </c>
      <c r="P7" s="23">
        <v>961</v>
      </c>
      <c r="Q7" s="24">
        <v>0.02</v>
      </c>
      <c r="R7" s="27" t="s">
        <v>22</v>
      </c>
      <c r="S7" s="23">
        <v>24</v>
      </c>
      <c r="T7" s="26">
        <v>0</v>
      </c>
    </row>
    <row r="8" spans="1:20" x14ac:dyDescent="0.25">
      <c r="A8" s="21" t="s">
        <v>26</v>
      </c>
      <c r="B8" s="28" t="s">
        <v>45</v>
      </c>
      <c r="C8" s="22">
        <v>4674</v>
      </c>
      <c r="D8" s="23">
        <v>12673</v>
      </c>
      <c r="E8" s="24">
        <v>2.7000000000000003E-2</v>
      </c>
      <c r="F8" s="22">
        <v>4821</v>
      </c>
      <c r="G8" s="23">
        <v>529</v>
      </c>
      <c r="H8" s="24">
        <v>1.2E-2</v>
      </c>
      <c r="I8" s="22">
        <f t="shared" si="0"/>
        <v>13305.599999999999</v>
      </c>
      <c r="J8" s="23">
        <v>3615</v>
      </c>
      <c r="K8" s="24">
        <v>0.01</v>
      </c>
      <c r="L8" s="22">
        <v>5562</v>
      </c>
      <c r="M8" s="23">
        <v>8359</v>
      </c>
      <c r="N8" s="24">
        <v>2.7000000000000003E-2</v>
      </c>
      <c r="O8" s="22">
        <v>4435.2</v>
      </c>
      <c r="P8" s="23">
        <v>1303</v>
      </c>
      <c r="Q8" s="24">
        <v>1.3999999999999999E-2</v>
      </c>
      <c r="R8" s="27" t="s">
        <v>22</v>
      </c>
      <c r="S8" s="23">
        <v>52</v>
      </c>
      <c r="T8" s="26">
        <v>0</v>
      </c>
    </row>
    <row r="9" spans="1:20" x14ac:dyDescent="0.25">
      <c r="A9" s="21" t="s">
        <v>27</v>
      </c>
      <c r="B9" s="28" t="s">
        <v>45</v>
      </c>
      <c r="C9" s="22">
        <v>4236</v>
      </c>
      <c r="D9" s="23">
        <v>9858</v>
      </c>
      <c r="E9" s="24">
        <v>3.3000000000000002E-2</v>
      </c>
      <c r="F9" s="22">
        <v>6228</v>
      </c>
      <c r="G9" s="23">
        <v>418</v>
      </c>
      <c r="H9" s="24">
        <v>0.01</v>
      </c>
      <c r="I9" s="22">
        <f t="shared" si="0"/>
        <v>23020.800000000003</v>
      </c>
      <c r="J9" s="23">
        <v>3271</v>
      </c>
      <c r="K9" s="24">
        <v>1.2E-2</v>
      </c>
      <c r="L9" s="22">
        <v>5799</v>
      </c>
      <c r="M9" s="23">
        <v>7507</v>
      </c>
      <c r="N9" s="24">
        <v>2.8999999999999998E-2</v>
      </c>
      <c r="O9" s="22">
        <v>7673.6</v>
      </c>
      <c r="P9" s="23">
        <v>952</v>
      </c>
      <c r="Q9" s="24">
        <v>2.5000000000000001E-2</v>
      </c>
      <c r="R9" s="25">
        <v>2196</v>
      </c>
      <c r="S9" s="23">
        <v>56</v>
      </c>
      <c r="T9" s="26">
        <v>1.8000000000000002E-2</v>
      </c>
    </row>
    <row r="10" spans="1:20" x14ac:dyDescent="0.25">
      <c r="A10" s="21" t="s">
        <v>28</v>
      </c>
      <c r="B10" s="28" t="s">
        <v>45</v>
      </c>
      <c r="C10" s="22">
        <v>4203</v>
      </c>
      <c r="D10" s="23">
        <v>9902</v>
      </c>
      <c r="E10" s="24">
        <v>3.4000000000000002E-2</v>
      </c>
      <c r="F10" s="22">
        <v>3882</v>
      </c>
      <c r="G10" s="23">
        <v>431</v>
      </c>
      <c r="H10" s="24">
        <v>1.3999999999999999E-2</v>
      </c>
      <c r="I10" s="22">
        <f t="shared" si="0"/>
        <v>18883.2</v>
      </c>
      <c r="J10" s="23">
        <v>3337</v>
      </c>
      <c r="K10" s="24">
        <v>1.1000000000000001E-2</v>
      </c>
      <c r="L10" s="22">
        <v>5823</v>
      </c>
      <c r="M10" s="23">
        <v>7320</v>
      </c>
      <c r="N10" s="24">
        <v>0.03</v>
      </c>
      <c r="O10" s="22">
        <v>6294.4000000000005</v>
      </c>
      <c r="P10" s="23">
        <v>1091</v>
      </c>
      <c r="Q10" s="24">
        <v>2.6000000000000002E-2</v>
      </c>
      <c r="R10" s="25">
        <v>3009</v>
      </c>
      <c r="S10" s="23">
        <v>121</v>
      </c>
      <c r="T10" s="26">
        <v>1.3000000000000001E-2</v>
      </c>
    </row>
    <row r="11" spans="1:20" x14ac:dyDescent="0.25">
      <c r="A11" s="21" t="s">
        <v>29</v>
      </c>
      <c r="B11" s="28" t="s">
        <v>45</v>
      </c>
      <c r="C11" s="22">
        <v>3990</v>
      </c>
      <c r="D11" s="23">
        <v>9957</v>
      </c>
      <c r="E11" s="24">
        <v>2.8999999999999998E-2</v>
      </c>
      <c r="F11" s="22">
        <v>5817</v>
      </c>
      <c r="G11" s="23">
        <v>416</v>
      </c>
      <c r="H11" s="24">
        <v>1.2E-2</v>
      </c>
      <c r="I11" s="22">
        <f t="shared" si="0"/>
        <v>20294.400000000001</v>
      </c>
      <c r="J11" s="23">
        <v>3259</v>
      </c>
      <c r="K11" s="24">
        <v>0.01</v>
      </c>
      <c r="L11" s="22">
        <v>5736</v>
      </c>
      <c r="M11" s="23">
        <v>7224</v>
      </c>
      <c r="N11" s="24">
        <v>2.7999999999999997E-2</v>
      </c>
      <c r="O11" s="22">
        <v>6764.8</v>
      </c>
      <c r="P11" s="23">
        <v>1056</v>
      </c>
      <c r="Q11" s="24">
        <v>3.1E-2</v>
      </c>
      <c r="R11" s="25">
        <v>1146</v>
      </c>
      <c r="S11" s="23">
        <v>25</v>
      </c>
      <c r="T11" s="26">
        <v>0.02</v>
      </c>
    </row>
    <row r="12" spans="1:20" x14ac:dyDescent="0.25">
      <c r="A12" s="21" t="s">
        <v>30</v>
      </c>
      <c r="B12" s="28" t="s">
        <v>45</v>
      </c>
      <c r="C12" s="22">
        <v>3906</v>
      </c>
      <c r="D12" s="23">
        <v>10193</v>
      </c>
      <c r="E12" s="24">
        <v>0.03</v>
      </c>
      <c r="F12" s="22">
        <v>4938</v>
      </c>
      <c r="G12" s="23">
        <v>407</v>
      </c>
      <c r="H12" s="24">
        <v>1.8000000000000002E-2</v>
      </c>
      <c r="I12" s="22">
        <f t="shared" si="0"/>
        <v>13132.800000000001</v>
      </c>
      <c r="J12" s="23">
        <v>3550</v>
      </c>
      <c r="K12" s="24">
        <v>9.0000000000000011E-3</v>
      </c>
      <c r="L12" s="22">
        <v>5745</v>
      </c>
      <c r="M12" s="23">
        <v>7669</v>
      </c>
      <c r="N12" s="24">
        <v>2.5000000000000001E-2</v>
      </c>
      <c r="O12" s="22">
        <v>4377.6000000000004</v>
      </c>
      <c r="P12" s="23">
        <v>951</v>
      </c>
      <c r="Q12" s="24">
        <v>3.6000000000000004E-2</v>
      </c>
      <c r="R12" s="25">
        <v>474</v>
      </c>
      <c r="S12" s="23">
        <v>26</v>
      </c>
      <c r="T12" s="26">
        <v>9.0000000000000011E-3</v>
      </c>
    </row>
    <row r="13" spans="1:20" x14ac:dyDescent="0.25">
      <c r="A13" s="21" t="s">
        <v>31</v>
      </c>
      <c r="B13" s="28" t="s">
        <v>45</v>
      </c>
      <c r="C13" s="22">
        <v>4209</v>
      </c>
      <c r="D13" s="23">
        <v>12570</v>
      </c>
      <c r="E13" s="24">
        <v>2.2000000000000002E-2</v>
      </c>
      <c r="F13" s="22">
        <v>1518</v>
      </c>
      <c r="G13" s="23">
        <v>2431</v>
      </c>
      <c r="H13" s="24">
        <v>4.0000000000000001E-3</v>
      </c>
      <c r="I13" s="22">
        <f t="shared" si="0"/>
        <v>12220.800000000001</v>
      </c>
      <c r="J13" s="23">
        <v>3720</v>
      </c>
      <c r="K13" s="24">
        <v>9.0000000000000011E-3</v>
      </c>
      <c r="L13" s="22">
        <v>5580</v>
      </c>
      <c r="M13" s="23">
        <v>8327</v>
      </c>
      <c r="N13" s="24">
        <v>2.3E-2</v>
      </c>
      <c r="O13" s="22">
        <v>4073.6000000000004</v>
      </c>
      <c r="P13" s="23">
        <v>1061</v>
      </c>
      <c r="Q13" s="24">
        <v>3.1E-2</v>
      </c>
      <c r="R13" s="25">
        <v>1797</v>
      </c>
      <c r="S13" s="23">
        <v>21</v>
      </c>
      <c r="T13" s="26">
        <v>1.2E-2</v>
      </c>
    </row>
    <row r="14" spans="1:20" x14ac:dyDescent="0.25">
      <c r="A14" s="21" t="s">
        <v>32</v>
      </c>
      <c r="B14" s="28" t="s">
        <v>45</v>
      </c>
      <c r="C14" s="22">
        <v>4347</v>
      </c>
      <c r="D14" s="23">
        <v>11484</v>
      </c>
      <c r="E14" s="24">
        <v>2.8999999999999998E-2</v>
      </c>
      <c r="F14" s="22">
        <v>3390</v>
      </c>
      <c r="G14" s="23">
        <v>833</v>
      </c>
      <c r="H14" s="24">
        <v>1.1000000000000001E-2</v>
      </c>
      <c r="I14" s="22">
        <f t="shared" si="0"/>
        <v>14064</v>
      </c>
      <c r="J14" s="23">
        <v>3391</v>
      </c>
      <c r="K14" s="24">
        <v>1.2E-2</v>
      </c>
      <c r="L14" s="22">
        <v>6024</v>
      </c>
      <c r="M14" s="23">
        <v>8351</v>
      </c>
      <c r="N14" s="24">
        <v>2.8999999999999998E-2</v>
      </c>
      <c r="O14" s="22">
        <v>4688</v>
      </c>
      <c r="P14" s="23">
        <v>1136</v>
      </c>
      <c r="Q14" s="24">
        <v>0.04</v>
      </c>
      <c r="R14" s="25">
        <v>831</v>
      </c>
      <c r="S14" s="23">
        <v>26</v>
      </c>
      <c r="T14" s="26">
        <v>0.02</v>
      </c>
    </row>
    <row r="15" spans="1:20" x14ac:dyDescent="0.25">
      <c r="A15" s="21" t="s">
        <v>33</v>
      </c>
      <c r="B15" s="28" t="s">
        <v>45</v>
      </c>
      <c r="C15" s="22">
        <v>4386</v>
      </c>
      <c r="D15" s="23">
        <v>10229</v>
      </c>
      <c r="E15" s="24">
        <v>0.03</v>
      </c>
      <c r="F15" s="22">
        <v>2265</v>
      </c>
      <c r="G15" s="23">
        <v>924</v>
      </c>
      <c r="H15" s="24">
        <v>1.1000000000000001E-2</v>
      </c>
      <c r="I15" s="22">
        <f t="shared" si="0"/>
        <v>12422.400000000001</v>
      </c>
      <c r="J15" s="23">
        <v>4021</v>
      </c>
      <c r="K15" s="24">
        <v>0.01</v>
      </c>
      <c r="L15" s="22">
        <v>5535</v>
      </c>
      <c r="M15" s="23">
        <v>7988</v>
      </c>
      <c r="N15" s="24">
        <v>2.7999999999999997E-2</v>
      </c>
      <c r="O15" s="22">
        <v>4140.8</v>
      </c>
      <c r="P15" s="23">
        <v>1198</v>
      </c>
      <c r="Q15" s="24">
        <v>3.5000000000000003E-2</v>
      </c>
      <c r="R15" s="27" t="s">
        <v>22</v>
      </c>
      <c r="S15" s="23">
        <v>42</v>
      </c>
      <c r="T15" s="26">
        <v>0</v>
      </c>
    </row>
    <row r="16" spans="1:20" x14ac:dyDescent="0.25">
      <c r="A16" s="21" t="s">
        <v>34</v>
      </c>
      <c r="B16" s="28" t="s">
        <v>45</v>
      </c>
      <c r="C16" s="22">
        <v>4104</v>
      </c>
      <c r="D16" s="23">
        <v>9941</v>
      </c>
      <c r="E16" s="24">
        <v>3.1E-2</v>
      </c>
      <c r="F16" s="22">
        <v>2907</v>
      </c>
      <c r="G16" s="23">
        <v>504</v>
      </c>
      <c r="H16" s="24">
        <v>1.2E-2</v>
      </c>
      <c r="I16" s="22">
        <f t="shared" si="0"/>
        <v>12192</v>
      </c>
      <c r="J16" s="23">
        <v>4054</v>
      </c>
      <c r="K16" s="24">
        <v>1.2E-2</v>
      </c>
      <c r="L16" s="22">
        <v>5406</v>
      </c>
      <c r="M16" s="23">
        <v>7733</v>
      </c>
      <c r="N16" s="24">
        <v>0.03</v>
      </c>
      <c r="O16" s="22">
        <v>4064</v>
      </c>
      <c r="P16" s="23">
        <v>1343</v>
      </c>
      <c r="Q16" s="24">
        <v>3.7000000000000005E-2</v>
      </c>
      <c r="R16" s="25">
        <v>15825</v>
      </c>
      <c r="S16" s="23">
        <v>32</v>
      </c>
      <c r="T16" s="26">
        <v>8.0000000000000002E-3</v>
      </c>
    </row>
    <row r="17" spans="1:20" x14ac:dyDescent="0.25">
      <c r="A17" s="21" t="s">
        <v>35</v>
      </c>
      <c r="B17" s="28" t="s">
        <v>45</v>
      </c>
      <c r="C17" s="22">
        <v>4002</v>
      </c>
      <c r="D17" s="23">
        <v>11843</v>
      </c>
      <c r="E17" s="24">
        <v>2.6000000000000002E-2</v>
      </c>
      <c r="F17" s="22">
        <v>3405</v>
      </c>
      <c r="G17" s="23">
        <v>2364</v>
      </c>
      <c r="H17" s="24">
        <v>6.0000000000000001E-3</v>
      </c>
      <c r="I17" s="22">
        <f t="shared" si="0"/>
        <v>11184</v>
      </c>
      <c r="J17" s="23">
        <v>3768</v>
      </c>
      <c r="K17" s="24">
        <v>1.1000000000000001E-2</v>
      </c>
      <c r="L17" s="22">
        <v>6723</v>
      </c>
      <c r="M17" s="23">
        <v>7552</v>
      </c>
      <c r="N17" s="24">
        <v>3.1E-2</v>
      </c>
      <c r="O17" s="22">
        <v>3728</v>
      </c>
      <c r="P17" s="23">
        <v>1553</v>
      </c>
      <c r="Q17" s="24">
        <v>0.03</v>
      </c>
      <c r="R17" s="25">
        <v>1176</v>
      </c>
      <c r="S17" s="23">
        <v>583</v>
      </c>
      <c r="T17" s="26">
        <v>3.0000000000000001E-3</v>
      </c>
    </row>
    <row r="18" spans="1:20" x14ac:dyDescent="0.25">
      <c r="A18" s="21" t="s">
        <v>36</v>
      </c>
      <c r="B18" s="28" t="s">
        <v>45</v>
      </c>
      <c r="C18" s="22">
        <v>5469</v>
      </c>
      <c r="D18" s="23">
        <v>19778</v>
      </c>
      <c r="E18" s="24">
        <v>0.02</v>
      </c>
      <c r="F18" s="22">
        <v>6456</v>
      </c>
      <c r="G18" s="23">
        <v>2496</v>
      </c>
      <c r="H18" s="24">
        <v>8.0000000000000002E-3</v>
      </c>
      <c r="I18" s="22">
        <f t="shared" si="0"/>
        <v>14918.400000000001</v>
      </c>
      <c r="J18" s="23">
        <v>4070</v>
      </c>
      <c r="K18" s="24">
        <v>1.3999999999999999E-2</v>
      </c>
      <c r="L18" s="22">
        <v>7614</v>
      </c>
      <c r="M18" s="23">
        <v>7993</v>
      </c>
      <c r="N18" s="24">
        <v>3.6000000000000004E-2</v>
      </c>
      <c r="O18" s="22">
        <v>4972.8</v>
      </c>
      <c r="P18" s="23">
        <v>2119</v>
      </c>
      <c r="Q18" s="24">
        <v>2.7000000000000003E-2</v>
      </c>
      <c r="R18" s="25">
        <v>4071</v>
      </c>
      <c r="S18" s="23">
        <v>3992</v>
      </c>
      <c r="T18" s="26">
        <v>1E-3</v>
      </c>
    </row>
    <row r="19" spans="1:20" x14ac:dyDescent="0.25">
      <c r="A19" s="21" t="s">
        <v>37</v>
      </c>
      <c r="B19" s="28" t="s">
        <v>45</v>
      </c>
      <c r="C19" s="22">
        <v>4440</v>
      </c>
      <c r="D19" s="23">
        <v>9471</v>
      </c>
      <c r="E19" s="24">
        <v>3.1E-2</v>
      </c>
      <c r="F19" s="22">
        <v>3873</v>
      </c>
      <c r="G19" s="23">
        <v>592</v>
      </c>
      <c r="H19" s="24">
        <v>9.0000000000000011E-3</v>
      </c>
      <c r="I19" s="22">
        <f t="shared" si="0"/>
        <v>16598.400000000001</v>
      </c>
      <c r="J19" s="23">
        <v>3142</v>
      </c>
      <c r="K19" s="24">
        <v>1.3999999999999999E-2</v>
      </c>
      <c r="L19" s="22">
        <v>4794</v>
      </c>
      <c r="M19" s="23">
        <v>6534</v>
      </c>
      <c r="N19" s="24">
        <v>3.1E-2</v>
      </c>
      <c r="O19" s="22">
        <v>5532.8</v>
      </c>
      <c r="P19" s="23">
        <v>1308</v>
      </c>
      <c r="Q19" s="24">
        <v>3.4000000000000002E-2</v>
      </c>
      <c r="R19" s="25">
        <v>1443</v>
      </c>
      <c r="S19" s="23">
        <v>46</v>
      </c>
      <c r="T19" s="26">
        <v>1.1000000000000001E-2</v>
      </c>
    </row>
    <row r="20" spans="1:20" x14ac:dyDescent="0.25">
      <c r="A20" s="21" t="s">
        <v>38</v>
      </c>
      <c r="B20" s="28" t="s">
        <v>45</v>
      </c>
      <c r="C20" s="22">
        <v>3405</v>
      </c>
      <c r="D20" s="23">
        <v>8875</v>
      </c>
      <c r="E20" s="24">
        <v>3.2000000000000001E-2</v>
      </c>
      <c r="F20" s="22">
        <v>2514</v>
      </c>
      <c r="G20" s="23">
        <v>386</v>
      </c>
      <c r="H20" s="24">
        <v>1.3999999999999999E-2</v>
      </c>
      <c r="I20" s="22">
        <f t="shared" si="0"/>
        <v>12249.6</v>
      </c>
      <c r="J20" s="23">
        <v>3114</v>
      </c>
      <c r="K20" s="24">
        <v>1.3999999999999999E-2</v>
      </c>
      <c r="L20" s="22">
        <v>4650</v>
      </c>
      <c r="M20" s="23">
        <v>6919</v>
      </c>
      <c r="N20" s="24">
        <v>0.03</v>
      </c>
      <c r="O20" s="22">
        <v>4083.2000000000003</v>
      </c>
      <c r="P20" s="23">
        <v>1255</v>
      </c>
      <c r="Q20" s="24">
        <v>3.5000000000000003E-2</v>
      </c>
      <c r="R20" s="25">
        <v>1431</v>
      </c>
      <c r="S20" s="23">
        <v>25</v>
      </c>
      <c r="T20" s="26">
        <v>0.02</v>
      </c>
    </row>
    <row r="21" spans="1:20" x14ac:dyDescent="0.25">
      <c r="A21" s="21" t="s">
        <v>39</v>
      </c>
      <c r="B21" s="28" t="s">
        <v>45</v>
      </c>
      <c r="C21" s="22">
        <v>3423</v>
      </c>
      <c r="D21" s="23">
        <v>9420</v>
      </c>
      <c r="E21" s="24">
        <v>3.1E-2</v>
      </c>
      <c r="F21" s="22">
        <v>4206</v>
      </c>
      <c r="G21" s="23">
        <v>553</v>
      </c>
      <c r="H21" s="24">
        <v>0.02</v>
      </c>
      <c r="I21" s="22">
        <f t="shared" si="0"/>
        <v>12528</v>
      </c>
      <c r="J21" s="23">
        <v>2850</v>
      </c>
      <c r="K21" s="24">
        <v>1.4999999999999999E-2</v>
      </c>
      <c r="L21" s="22">
        <v>5619</v>
      </c>
      <c r="M21" s="23">
        <v>6953</v>
      </c>
      <c r="N21" s="24">
        <v>3.4000000000000002E-2</v>
      </c>
      <c r="O21" s="22">
        <v>4176</v>
      </c>
      <c r="P21" s="23">
        <v>1307</v>
      </c>
      <c r="Q21" s="24">
        <v>4.2999999999999997E-2</v>
      </c>
      <c r="R21" s="25">
        <v>687</v>
      </c>
      <c r="S21" s="23">
        <v>20</v>
      </c>
      <c r="T21" s="26">
        <v>3.7999999999999999E-2</v>
      </c>
    </row>
    <row r="22" spans="1:20" x14ac:dyDescent="0.25">
      <c r="A22" s="21" t="s">
        <v>40</v>
      </c>
      <c r="B22" s="28" t="s">
        <v>45</v>
      </c>
      <c r="C22" s="22">
        <v>3897</v>
      </c>
      <c r="D22" s="23">
        <v>8808</v>
      </c>
      <c r="E22" s="24">
        <v>3.3000000000000002E-2</v>
      </c>
      <c r="F22" s="22">
        <v>2874</v>
      </c>
      <c r="G22" s="23">
        <v>596</v>
      </c>
      <c r="H22" s="24">
        <v>1.7000000000000001E-2</v>
      </c>
      <c r="I22" s="22">
        <f t="shared" si="0"/>
        <v>10848</v>
      </c>
      <c r="J22" s="23">
        <v>3609</v>
      </c>
      <c r="K22" s="24">
        <v>1.3999999999999999E-2</v>
      </c>
      <c r="L22" s="22">
        <v>4809</v>
      </c>
      <c r="M22" s="23">
        <v>7083</v>
      </c>
      <c r="N22" s="24">
        <v>3.1E-2</v>
      </c>
      <c r="O22" s="22">
        <v>3616</v>
      </c>
      <c r="P22" s="23">
        <v>1339</v>
      </c>
      <c r="Q22" s="24">
        <v>0.04</v>
      </c>
      <c r="R22" s="25">
        <v>1707</v>
      </c>
      <c r="S22" s="23">
        <v>27</v>
      </c>
      <c r="T22" s="26">
        <v>1.9E-2</v>
      </c>
    </row>
    <row r="23" spans="1:20" x14ac:dyDescent="0.25">
      <c r="A23" s="21" t="s">
        <v>41</v>
      </c>
      <c r="B23" s="28" t="s">
        <v>45</v>
      </c>
      <c r="C23" s="22">
        <v>4182</v>
      </c>
      <c r="D23" s="23">
        <v>8652</v>
      </c>
      <c r="E23" s="24">
        <v>3.4000000000000002E-2</v>
      </c>
      <c r="F23" s="22">
        <v>3000</v>
      </c>
      <c r="G23" s="23">
        <v>780</v>
      </c>
      <c r="H23" s="24">
        <v>6.9999999999999993E-3</v>
      </c>
      <c r="I23" s="22">
        <f t="shared" si="0"/>
        <v>13843.2</v>
      </c>
      <c r="J23" s="23">
        <v>3067</v>
      </c>
      <c r="K23" s="24">
        <v>1.3999999999999999E-2</v>
      </c>
      <c r="L23" s="22">
        <v>5568</v>
      </c>
      <c r="M23" s="23">
        <v>6857</v>
      </c>
      <c r="N23" s="24">
        <v>0.03</v>
      </c>
      <c r="O23" s="22">
        <v>4614.4000000000005</v>
      </c>
      <c r="P23" s="23">
        <v>1306</v>
      </c>
      <c r="Q23" s="24">
        <v>4.4000000000000004E-2</v>
      </c>
      <c r="R23" s="25">
        <v>441</v>
      </c>
      <c r="S23" s="23">
        <v>36</v>
      </c>
      <c r="T23" s="26">
        <v>6.9999999999999993E-3</v>
      </c>
    </row>
    <row r="24" spans="1:20" x14ac:dyDescent="0.25">
      <c r="A24" s="21" t="s">
        <v>42</v>
      </c>
      <c r="B24" s="28" t="s">
        <v>45</v>
      </c>
      <c r="C24" s="22">
        <v>3960</v>
      </c>
      <c r="D24" s="23">
        <v>9549</v>
      </c>
      <c r="E24" s="24">
        <v>3.6000000000000004E-2</v>
      </c>
      <c r="F24" s="22">
        <v>7467</v>
      </c>
      <c r="G24" s="23">
        <v>497</v>
      </c>
      <c r="H24" s="24">
        <v>1.8000000000000002E-2</v>
      </c>
      <c r="I24" s="22">
        <f t="shared" si="0"/>
        <v>13104</v>
      </c>
      <c r="J24" s="23">
        <v>3007</v>
      </c>
      <c r="K24" s="24">
        <v>1.7000000000000001E-2</v>
      </c>
      <c r="L24" s="22">
        <v>5232</v>
      </c>
      <c r="M24" s="23">
        <v>6971</v>
      </c>
      <c r="N24" s="24">
        <v>3.4000000000000002E-2</v>
      </c>
      <c r="O24" s="22">
        <v>4368</v>
      </c>
      <c r="P24" s="23">
        <v>1382</v>
      </c>
      <c r="Q24" s="24">
        <v>4.2999999999999997E-2</v>
      </c>
      <c r="R24" s="25">
        <v>5826</v>
      </c>
      <c r="S24" s="23">
        <v>101</v>
      </c>
      <c r="T24" s="26">
        <v>1.3000000000000001E-2</v>
      </c>
    </row>
    <row r="25" spans="1:20" x14ac:dyDescent="0.25">
      <c r="A25" s="21" t="s">
        <v>43</v>
      </c>
      <c r="B25" s="28" t="s">
        <v>45</v>
      </c>
      <c r="C25" s="22">
        <v>4290</v>
      </c>
      <c r="D25" s="23">
        <v>8330</v>
      </c>
      <c r="E25" s="24">
        <v>3.7000000000000005E-2</v>
      </c>
      <c r="F25" s="22">
        <v>4248</v>
      </c>
      <c r="G25" s="23">
        <v>366</v>
      </c>
      <c r="H25" s="24">
        <v>2.4E-2</v>
      </c>
      <c r="I25" s="22">
        <f t="shared" si="0"/>
        <v>13766.400000000001</v>
      </c>
      <c r="J25" s="23">
        <v>2882</v>
      </c>
      <c r="K25" s="24">
        <v>1.3999999999999999E-2</v>
      </c>
      <c r="L25" s="22">
        <v>5451</v>
      </c>
      <c r="M25" s="23">
        <v>6681</v>
      </c>
      <c r="N25" s="24">
        <v>3.5000000000000003E-2</v>
      </c>
      <c r="O25" s="22">
        <v>4588.8</v>
      </c>
      <c r="P25" s="23">
        <v>1259</v>
      </c>
      <c r="Q25" s="24">
        <v>4.2999999999999997E-2</v>
      </c>
      <c r="R25" s="27" t="s">
        <v>22</v>
      </c>
      <c r="S25" s="23">
        <v>23</v>
      </c>
      <c r="T25" s="26">
        <v>0</v>
      </c>
    </row>
    <row r="26" spans="1:20" x14ac:dyDescent="0.25">
      <c r="A26" s="21"/>
    </row>
    <row r="27" spans="1:20" x14ac:dyDescent="0.25">
      <c r="A27" s="21"/>
    </row>
    <row r="28" spans="1:20" x14ac:dyDescent="0.25">
      <c r="A28" s="21"/>
    </row>
    <row r="29" spans="1:20" x14ac:dyDescent="0.25">
      <c r="A29" s="21"/>
    </row>
    <row r="30" spans="1:20" x14ac:dyDescent="0.25">
      <c r="A30" s="21"/>
    </row>
    <row r="31" spans="1:20" x14ac:dyDescent="0.25">
      <c r="A31" s="21"/>
    </row>
    <row r="32" spans="1:20" x14ac:dyDescent="0.25">
      <c r="A32" s="21"/>
    </row>
    <row r="33" spans="1:1" x14ac:dyDescent="0.25">
      <c r="A33" s="21"/>
    </row>
    <row r="34" spans="1:1" x14ac:dyDescent="0.25">
      <c r="A34" s="21"/>
    </row>
    <row r="35" spans="1:1" x14ac:dyDescent="0.25">
      <c r="A35" s="21"/>
    </row>
    <row r="36" spans="1:1" x14ac:dyDescent="0.25">
      <c r="A36" s="21"/>
    </row>
    <row r="37" spans="1:1" x14ac:dyDescent="0.25">
      <c r="A37" s="21"/>
    </row>
    <row r="38" spans="1:1" x14ac:dyDescent="0.25">
      <c r="A38" s="21"/>
    </row>
    <row r="39" spans="1:1" x14ac:dyDescent="0.25">
      <c r="A39" s="21"/>
    </row>
    <row r="40" spans="1:1" x14ac:dyDescent="0.25">
      <c r="A40" s="21"/>
    </row>
    <row r="41" spans="1:1" x14ac:dyDescent="0.25">
      <c r="A41" s="21"/>
    </row>
    <row r="42" spans="1:1" x14ac:dyDescent="0.25">
      <c r="A42" s="21"/>
    </row>
    <row r="43" spans="1:1" x14ac:dyDescent="0.25">
      <c r="A43" s="21"/>
    </row>
    <row r="44" spans="1:1" x14ac:dyDescent="0.25">
      <c r="A44" s="21"/>
    </row>
    <row r="45" spans="1:1" x14ac:dyDescent="0.25">
      <c r="A45" s="21"/>
    </row>
    <row r="46" spans="1:1" x14ac:dyDescent="0.25">
      <c r="A46" s="21"/>
    </row>
    <row r="47" spans="1:1" x14ac:dyDescent="0.25">
      <c r="A47" s="21"/>
    </row>
    <row r="48" spans="1:1" x14ac:dyDescent="0.25">
      <c r="A48" s="21"/>
    </row>
    <row r="49" spans="1:1" x14ac:dyDescent="0.25">
      <c r="A49" s="21"/>
    </row>
    <row r="50" spans="1:1" x14ac:dyDescent="0.25">
      <c r="A50" s="21"/>
    </row>
    <row r="51" spans="1:1" x14ac:dyDescent="0.25">
      <c r="A51" s="21"/>
    </row>
    <row r="52" spans="1:1" x14ac:dyDescent="0.25">
      <c r="A52" s="21"/>
    </row>
    <row r="53" spans="1:1" x14ac:dyDescent="0.25">
      <c r="A53" s="21"/>
    </row>
    <row r="54" spans="1:1" x14ac:dyDescent="0.25">
      <c r="A54" s="21"/>
    </row>
    <row r="55" spans="1:1" x14ac:dyDescent="0.25">
      <c r="A55" s="21"/>
    </row>
    <row r="56" spans="1:1" x14ac:dyDescent="0.25">
      <c r="A56" s="21"/>
    </row>
    <row r="57" spans="1:1" x14ac:dyDescent="0.25">
      <c r="A57" s="21"/>
    </row>
    <row r="58" spans="1:1" x14ac:dyDescent="0.25">
      <c r="A58" s="21"/>
    </row>
    <row r="59" spans="1:1" x14ac:dyDescent="0.25">
      <c r="A59" s="21"/>
    </row>
    <row r="60" spans="1:1" x14ac:dyDescent="0.25">
      <c r="A60" s="21"/>
    </row>
    <row r="61" spans="1:1" x14ac:dyDescent="0.25">
      <c r="A61" s="21"/>
    </row>
    <row r="62" spans="1:1" x14ac:dyDescent="0.25">
      <c r="A62" s="21"/>
    </row>
    <row r="63" spans="1:1" x14ac:dyDescent="0.25">
      <c r="A63" s="21"/>
    </row>
    <row r="64" spans="1:1" x14ac:dyDescent="0.25">
      <c r="A64" s="21"/>
    </row>
    <row r="65" spans="1:1" x14ac:dyDescent="0.25">
      <c r="A65" s="21"/>
    </row>
    <row r="66" spans="1:1" x14ac:dyDescent="0.25">
      <c r="A66" s="21"/>
    </row>
    <row r="67" spans="1:1" x14ac:dyDescent="0.25">
      <c r="A67" s="21"/>
    </row>
    <row r="68" spans="1:1" x14ac:dyDescent="0.25">
      <c r="A68" s="21"/>
    </row>
    <row r="69" spans="1:1" x14ac:dyDescent="0.25">
      <c r="A69" s="21"/>
    </row>
    <row r="70" spans="1:1" x14ac:dyDescent="0.25">
      <c r="A70" s="21"/>
    </row>
    <row r="71" spans="1:1" x14ac:dyDescent="0.25">
      <c r="A71" s="21"/>
    </row>
    <row r="72" spans="1:1" x14ac:dyDescent="0.25">
      <c r="A72" s="21"/>
    </row>
    <row r="73" spans="1:1" x14ac:dyDescent="0.25">
      <c r="A73" s="21"/>
    </row>
    <row r="74" spans="1:1" x14ac:dyDescent="0.25">
      <c r="A74" s="21"/>
    </row>
    <row r="75" spans="1:1" x14ac:dyDescent="0.25">
      <c r="A75" s="21"/>
    </row>
    <row r="76" spans="1:1" x14ac:dyDescent="0.25">
      <c r="A76" s="21"/>
    </row>
    <row r="77" spans="1:1" x14ac:dyDescent="0.25">
      <c r="A77" s="21"/>
    </row>
    <row r="78" spans="1:1" x14ac:dyDescent="0.25">
      <c r="A78" s="21"/>
    </row>
    <row r="79" spans="1:1" x14ac:dyDescent="0.25">
      <c r="A79" s="21"/>
    </row>
    <row r="80" spans="1:1" x14ac:dyDescent="0.25">
      <c r="A80" s="21"/>
    </row>
    <row r="81" spans="1:1" x14ac:dyDescent="0.25">
      <c r="A81" s="21"/>
    </row>
    <row r="82" spans="1:1" x14ac:dyDescent="0.25">
      <c r="A82" s="21"/>
    </row>
    <row r="83" spans="1:1" x14ac:dyDescent="0.25">
      <c r="A83" s="21"/>
    </row>
    <row r="84" spans="1:1" x14ac:dyDescent="0.25">
      <c r="A84" s="21"/>
    </row>
    <row r="85" spans="1:1" x14ac:dyDescent="0.25">
      <c r="A85" s="21"/>
    </row>
    <row r="86" spans="1:1" x14ac:dyDescent="0.25">
      <c r="A86" s="21"/>
    </row>
    <row r="87" spans="1:1" x14ac:dyDescent="0.25">
      <c r="A87" s="21"/>
    </row>
    <row r="88" spans="1:1" x14ac:dyDescent="0.25">
      <c r="A88" s="21"/>
    </row>
    <row r="89" spans="1:1" x14ac:dyDescent="0.25">
      <c r="A89" s="21"/>
    </row>
    <row r="90" spans="1:1" x14ac:dyDescent="0.25">
      <c r="A90" s="21"/>
    </row>
    <row r="91" spans="1:1" x14ac:dyDescent="0.25">
      <c r="A91" s="21"/>
    </row>
    <row r="92" spans="1:1" x14ac:dyDescent="0.25">
      <c r="A92" s="21"/>
    </row>
    <row r="93" spans="1:1" x14ac:dyDescent="0.25">
      <c r="A93" s="21"/>
    </row>
    <row r="94" spans="1:1" x14ac:dyDescent="0.25">
      <c r="A94" s="21"/>
    </row>
    <row r="95" spans="1:1" x14ac:dyDescent="0.25">
      <c r="A95" s="21"/>
    </row>
    <row r="96" spans="1:1" x14ac:dyDescent="0.25">
      <c r="A96" s="21"/>
    </row>
    <row r="97" spans="1:1" x14ac:dyDescent="0.25">
      <c r="A97" s="21"/>
    </row>
    <row r="98" spans="1:1" x14ac:dyDescent="0.25">
      <c r="A98" s="21"/>
    </row>
    <row r="99" spans="1:1" x14ac:dyDescent="0.25">
      <c r="A99" s="21"/>
    </row>
    <row r="100" spans="1:1" x14ac:dyDescent="0.25">
      <c r="A100" s="21"/>
    </row>
    <row r="101" spans="1:1" x14ac:dyDescent="0.25">
      <c r="A101" s="21"/>
    </row>
    <row r="102" spans="1:1" x14ac:dyDescent="0.25">
      <c r="A102" s="21"/>
    </row>
    <row r="103" spans="1:1" x14ac:dyDescent="0.25">
      <c r="A103" s="21"/>
    </row>
    <row r="104" spans="1:1" x14ac:dyDescent="0.25">
      <c r="A104" s="21"/>
    </row>
    <row r="105" spans="1:1" x14ac:dyDescent="0.25">
      <c r="A105" s="21"/>
    </row>
    <row r="106" spans="1:1" x14ac:dyDescent="0.25">
      <c r="A106" s="21"/>
    </row>
    <row r="107" spans="1:1" x14ac:dyDescent="0.25">
      <c r="A107" s="21"/>
    </row>
    <row r="108" spans="1:1" x14ac:dyDescent="0.25">
      <c r="A108" s="21"/>
    </row>
    <row r="109" spans="1:1" x14ac:dyDescent="0.25">
      <c r="A109" s="21"/>
    </row>
    <row r="110" spans="1:1" x14ac:dyDescent="0.25">
      <c r="A110" s="21"/>
    </row>
    <row r="111" spans="1:1" x14ac:dyDescent="0.25">
      <c r="A111" s="21"/>
    </row>
    <row r="112" spans="1:1" x14ac:dyDescent="0.25">
      <c r="A112" s="21"/>
    </row>
    <row r="113" spans="1:5" x14ac:dyDescent="0.25">
      <c r="A113" s="21"/>
    </row>
    <row r="114" spans="1:5" x14ac:dyDescent="0.25">
      <c r="A114" s="21"/>
    </row>
    <row r="115" spans="1:5" x14ac:dyDescent="0.25">
      <c r="A115" s="21"/>
    </row>
    <row r="116" spans="1:5" x14ac:dyDescent="0.25">
      <c r="A116" s="21"/>
    </row>
    <row r="117" spans="1:5" x14ac:dyDescent="0.25">
      <c r="A117" s="21"/>
    </row>
    <row r="118" spans="1:5" x14ac:dyDescent="0.25">
      <c r="A118" s="21"/>
    </row>
    <row r="119" spans="1:5" x14ac:dyDescent="0.25">
      <c r="A119" s="21"/>
    </row>
    <row r="120" spans="1:5" x14ac:dyDescent="0.25">
      <c r="A120" s="21"/>
    </row>
    <row r="121" spans="1:5" x14ac:dyDescent="0.25">
      <c r="A121" s="21"/>
    </row>
    <row r="122" spans="1:5" x14ac:dyDescent="0.25">
      <c r="A122" s="21"/>
      <c r="C122" s="25"/>
      <c r="E122" s="26"/>
    </row>
    <row r="123" spans="1:5" x14ac:dyDescent="0.25">
      <c r="A123" s="21"/>
      <c r="C123" s="25"/>
      <c r="E123" s="26"/>
    </row>
    <row r="124" spans="1:5" x14ac:dyDescent="0.25">
      <c r="A124" s="21"/>
      <c r="C124" s="27"/>
      <c r="E124" s="26"/>
    </row>
    <row r="125" spans="1:5" x14ac:dyDescent="0.25">
      <c r="A125" s="21"/>
      <c r="C125" s="25"/>
      <c r="E125" s="26"/>
    </row>
    <row r="126" spans="1:5" x14ac:dyDescent="0.25">
      <c r="A126" s="21"/>
      <c r="C126" s="25"/>
      <c r="E126" s="26"/>
    </row>
    <row r="127" spans="1:5" x14ac:dyDescent="0.25">
      <c r="A127" s="21"/>
      <c r="C127" s="27"/>
      <c r="E127" s="26"/>
    </row>
    <row r="128" spans="1:5" x14ac:dyDescent="0.25">
      <c r="A128" s="21"/>
      <c r="C128" s="27"/>
      <c r="E128" s="26"/>
    </row>
    <row r="129" spans="1:6" x14ac:dyDescent="0.25">
      <c r="A129" s="21"/>
      <c r="C129" s="25"/>
      <c r="E129" s="26"/>
    </row>
    <row r="130" spans="1:6" x14ac:dyDescent="0.25">
      <c r="A130" s="21"/>
      <c r="C130" s="25"/>
      <c r="E130" s="26"/>
    </row>
    <row r="131" spans="1:6" x14ac:dyDescent="0.25">
      <c r="A131" s="21"/>
      <c r="C131" s="25"/>
      <c r="E131" s="26"/>
    </row>
    <row r="132" spans="1:6" x14ac:dyDescent="0.25">
      <c r="A132" s="21"/>
      <c r="C132" s="25"/>
      <c r="E132" s="26"/>
    </row>
    <row r="133" spans="1:6" x14ac:dyDescent="0.25">
      <c r="A133" s="21"/>
      <c r="C133" s="25"/>
      <c r="E133" s="26"/>
    </row>
    <row r="134" spans="1:6" x14ac:dyDescent="0.25">
      <c r="A134" s="21"/>
      <c r="C134" s="25"/>
      <c r="E134" s="26"/>
    </row>
    <row r="135" spans="1:6" x14ac:dyDescent="0.25">
      <c r="A135" s="21"/>
      <c r="C135" s="27"/>
      <c r="E135" s="26"/>
    </row>
    <row r="136" spans="1:6" x14ac:dyDescent="0.25">
      <c r="A136" s="21"/>
      <c r="C136" s="25"/>
      <c r="E136" s="26"/>
    </row>
    <row r="137" spans="1:6" x14ac:dyDescent="0.25">
      <c r="A137" s="21"/>
      <c r="C137" s="25"/>
      <c r="E137" s="26"/>
    </row>
    <row r="138" spans="1:6" x14ac:dyDescent="0.25">
      <c r="A138" s="21"/>
      <c r="C138" s="25"/>
      <c r="E138" s="26"/>
    </row>
    <row r="139" spans="1:6" x14ac:dyDescent="0.25">
      <c r="A139" s="21"/>
      <c r="C139" s="25"/>
      <c r="E139" s="26"/>
    </row>
    <row r="140" spans="1:6" x14ac:dyDescent="0.25">
      <c r="A140" s="21"/>
      <c r="C140" s="25"/>
      <c r="E140" s="26"/>
    </row>
    <row r="141" spans="1:6" x14ac:dyDescent="0.25">
      <c r="A141" s="21"/>
      <c r="C141" s="25"/>
      <c r="E141" s="26"/>
      <c r="F141" s="47"/>
    </row>
    <row r="142" spans="1:6" x14ac:dyDescent="0.25">
      <c r="A142" s="21"/>
      <c r="C142" s="25"/>
      <c r="E142" s="26"/>
    </row>
    <row r="143" spans="1:6" x14ac:dyDescent="0.25">
      <c r="A143" s="21"/>
      <c r="C143" s="25"/>
      <c r="E143" s="26"/>
    </row>
    <row r="144" spans="1:6" x14ac:dyDescent="0.25">
      <c r="A144" s="21"/>
      <c r="C144" s="25"/>
      <c r="E144" s="26"/>
    </row>
    <row r="145" spans="1:5" x14ac:dyDescent="0.25">
      <c r="A145" s="21"/>
      <c r="C145" s="27"/>
      <c r="E145" s="26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6A817-8B51-4B6C-933D-2CE273356248}">
  <dimension ref="A1:O145"/>
  <sheetViews>
    <sheetView zoomScale="85" zoomScaleNormal="85" workbookViewId="0"/>
  </sheetViews>
  <sheetFormatPr defaultRowHeight="15" x14ac:dyDescent="0.25"/>
  <cols>
    <col min="1" max="1" width="6.42578125" bestFit="1" customWidth="1"/>
    <col min="2" max="2" width="13.140625" bestFit="1" customWidth="1"/>
    <col min="3" max="3" width="8.140625" bestFit="1" customWidth="1"/>
    <col min="4" max="4" width="6.140625" bestFit="1" customWidth="1"/>
    <col min="5" max="5" width="11" bestFit="1" customWidth="1"/>
    <col min="6" max="6" width="10.28515625" style="36" bestFit="1" customWidth="1"/>
    <col min="7" max="7" width="10.7109375" bestFit="1" customWidth="1"/>
    <col min="9" max="9" width="13.140625" bestFit="1" customWidth="1"/>
    <col min="10" max="10" width="21.85546875" style="34" customWidth="1"/>
    <col min="11" max="11" width="20.28515625" style="34" bestFit="1" customWidth="1"/>
    <col min="12" max="12" width="11.28515625" bestFit="1" customWidth="1"/>
    <col min="13" max="13" width="11" bestFit="1" customWidth="1"/>
    <col min="14" max="14" width="12.7109375" bestFit="1" customWidth="1"/>
    <col min="15" max="15" width="18.140625" bestFit="1" customWidth="1"/>
    <col min="17" max="20" width="9.42578125" customWidth="1"/>
    <col min="43" max="43" width="13.140625" bestFit="1" customWidth="1"/>
    <col min="44" max="44" width="17.42578125" bestFit="1" customWidth="1"/>
    <col min="45" max="45" width="15.85546875" bestFit="1" customWidth="1"/>
    <col min="46" max="46" width="14.28515625" customWidth="1"/>
    <col min="47" max="47" width="11.28515625" bestFit="1" customWidth="1"/>
    <col min="48" max="48" width="12.7109375" bestFit="1" customWidth="1"/>
    <col min="49" max="49" width="17.42578125" customWidth="1"/>
  </cols>
  <sheetData>
    <row r="1" spans="1:15" ht="45" x14ac:dyDescent="0.25">
      <c r="A1" s="29" t="s">
        <v>0</v>
      </c>
      <c r="B1" s="30" t="s">
        <v>56</v>
      </c>
      <c r="C1" s="30" t="s">
        <v>52</v>
      </c>
      <c r="D1" s="31" t="s">
        <v>51</v>
      </c>
      <c r="E1" s="32" t="s">
        <v>53</v>
      </c>
      <c r="F1" s="33" t="s">
        <v>66</v>
      </c>
      <c r="G1" s="33" t="s">
        <v>54</v>
      </c>
      <c r="I1" s="40" t="s">
        <v>56</v>
      </c>
      <c r="J1" s="38" t="s">
        <v>73</v>
      </c>
      <c r="K1" s="38" t="s">
        <v>72</v>
      </c>
      <c r="L1" s="39" t="s">
        <v>55</v>
      </c>
      <c r="M1" s="38" t="s">
        <v>71</v>
      </c>
      <c r="N1" s="38" t="s">
        <v>82</v>
      </c>
      <c r="O1" s="38" t="s">
        <v>70</v>
      </c>
    </row>
    <row r="2" spans="1:15" x14ac:dyDescent="0.25">
      <c r="A2" s="21" t="s">
        <v>19</v>
      </c>
      <c r="B2" s="28" t="s">
        <v>45</v>
      </c>
      <c r="C2" s="22">
        <v>4557</v>
      </c>
      <c r="D2" s="23">
        <v>12135</v>
      </c>
      <c r="E2" s="24">
        <v>2.1000000000000001E-2</v>
      </c>
      <c r="F2" s="35">
        <f>_xlfn.CEILING.MATH(E2*D2,1)</f>
        <v>255</v>
      </c>
      <c r="G2" s="22">
        <f>$C2*$F2</f>
        <v>1162035</v>
      </c>
      <c r="I2" s="45" t="s">
        <v>45</v>
      </c>
      <c r="J2" s="45">
        <f t="shared" ref="J2:J7" si="0">SUMIFS(F:F,B:B,I2)</f>
        <v>7502</v>
      </c>
      <c r="K2" s="41">
        <f t="shared" ref="K2:K7" si="1">SUMIFS(G:G,B:B,I2)</f>
        <v>32076315</v>
      </c>
      <c r="L2" s="42">
        <f>K2/$K$8</f>
        <v>0.3916438389080536</v>
      </c>
      <c r="M2" s="41">
        <f>K2/J2</f>
        <v>4275.7018128499067</v>
      </c>
      <c r="N2" s="45">
        <f>SUMIFS(D:D,B:B,I2)</f>
        <v>258135</v>
      </c>
      <c r="O2" s="52">
        <f>J2/N2</f>
        <v>2.9062312355937786E-2</v>
      </c>
    </row>
    <row r="3" spans="1:15" x14ac:dyDescent="0.25">
      <c r="A3" s="21" t="s">
        <v>20</v>
      </c>
      <c r="B3" s="28" t="s">
        <v>45</v>
      </c>
      <c r="C3" s="22">
        <v>4581</v>
      </c>
      <c r="D3" s="23">
        <v>10799</v>
      </c>
      <c r="E3" s="24">
        <v>0.03</v>
      </c>
      <c r="F3" s="35">
        <f t="shared" ref="F3:F66" si="2">_xlfn.CEILING.MATH(E3*D3,1)</f>
        <v>324</v>
      </c>
      <c r="G3" s="22">
        <f t="shared" ref="G3:G66" si="3">$C3*$F3</f>
        <v>1484244</v>
      </c>
      <c r="I3" s="48" t="s">
        <v>46</v>
      </c>
      <c r="J3" s="48">
        <f t="shared" si="0"/>
        <v>213</v>
      </c>
      <c r="K3" s="49">
        <f t="shared" si="1"/>
        <v>859365</v>
      </c>
      <c r="L3" s="50">
        <f>K3/$K$8</f>
        <v>1.0492633197523452E-2</v>
      </c>
      <c r="M3" s="49">
        <f>K3/J3</f>
        <v>4034.5774647887324</v>
      </c>
      <c r="N3" s="48">
        <f>SUMIFS(D:D,B:B,I3)</f>
        <v>24707</v>
      </c>
      <c r="O3" s="53">
        <f>J3/N3</f>
        <v>8.6210385720645964E-3</v>
      </c>
    </row>
    <row r="4" spans="1:15" x14ac:dyDescent="0.25">
      <c r="A4" s="21" t="s">
        <v>21</v>
      </c>
      <c r="B4" s="28" t="s">
        <v>45</v>
      </c>
      <c r="C4" s="22">
        <v>4491</v>
      </c>
      <c r="D4" s="23">
        <v>10272</v>
      </c>
      <c r="E4" s="24">
        <v>2.7000000000000003E-2</v>
      </c>
      <c r="F4" s="35">
        <f t="shared" si="2"/>
        <v>278</v>
      </c>
      <c r="G4" s="22">
        <f t="shared" si="3"/>
        <v>1248498</v>
      </c>
      <c r="I4" s="45" t="s">
        <v>47</v>
      </c>
      <c r="J4" s="45">
        <f t="shared" si="0"/>
        <v>946</v>
      </c>
      <c r="K4" s="41">
        <f t="shared" si="1"/>
        <v>13810483.200000001</v>
      </c>
      <c r="L4" s="42">
        <f>K4/$K$8</f>
        <v>0.16862256956957744</v>
      </c>
      <c r="M4" s="41">
        <f>K4/J4</f>
        <v>14598.819450317125</v>
      </c>
      <c r="N4" s="45">
        <f>SUMIFS(D:D,B:B,I4)</f>
        <v>79995</v>
      </c>
      <c r="O4" s="52">
        <f>J4/N4</f>
        <v>1.1825739108694293E-2</v>
      </c>
    </row>
    <row r="5" spans="1:15" x14ac:dyDescent="0.25">
      <c r="A5" s="21" t="s">
        <v>23</v>
      </c>
      <c r="B5" s="28" t="s">
        <v>45</v>
      </c>
      <c r="C5" s="22">
        <v>4212</v>
      </c>
      <c r="D5" s="23">
        <v>10922</v>
      </c>
      <c r="E5" s="24">
        <v>2.8999999999999998E-2</v>
      </c>
      <c r="F5" s="35">
        <f t="shared" si="2"/>
        <v>317</v>
      </c>
      <c r="G5" s="22">
        <f t="shared" si="3"/>
        <v>1335204</v>
      </c>
      <c r="I5" s="48" t="s">
        <v>48</v>
      </c>
      <c r="J5" s="48">
        <f t="shared" si="0"/>
        <v>5327</v>
      </c>
      <c r="K5" s="49">
        <f t="shared" si="1"/>
        <v>30977940</v>
      </c>
      <c r="L5" s="50">
        <f>K5/$K$8</f>
        <v>0.37823295297677895</v>
      </c>
      <c r="M5" s="49">
        <f>K5/J5</f>
        <v>5815.2693823915897</v>
      </c>
      <c r="N5" s="48">
        <f>SUMIFS(D:D,B:B,I5)</f>
        <v>177574</v>
      </c>
      <c r="O5" s="53">
        <f>J5/N5</f>
        <v>2.9998761079887821E-2</v>
      </c>
    </row>
    <row r="6" spans="1:15" x14ac:dyDescent="0.25">
      <c r="A6" s="21" t="s">
        <v>24</v>
      </c>
      <c r="B6" s="28" t="s">
        <v>45</v>
      </c>
      <c r="C6" s="22">
        <v>4872</v>
      </c>
      <c r="D6" s="23">
        <v>10786</v>
      </c>
      <c r="E6" s="24">
        <v>3.1E-2</v>
      </c>
      <c r="F6" s="35">
        <f t="shared" si="2"/>
        <v>335</v>
      </c>
      <c r="G6" s="22">
        <f t="shared" si="3"/>
        <v>1632120</v>
      </c>
      <c r="I6" s="45" t="s">
        <v>49</v>
      </c>
      <c r="J6" s="45">
        <f t="shared" si="0"/>
        <v>869</v>
      </c>
      <c r="K6" s="41">
        <f t="shared" si="1"/>
        <v>4093932.8000000003</v>
      </c>
      <c r="L6" s="42">
        <f>K6/$K$8</f>
        <v>4.9985902620784117E-2</v>
      </c>
      <c r="M6" s="41">
        <f>K6/J6</f>
        <v>4711.0849252013813</v>
      </c>
      <c r="N6" s="45">
        <f>SUMIFS(D:D,B:B,I6)</f>
        <v>28167</v>
      </c>
      <c r="O6" s="52">
        <f>J6/N6</f>
        <v>3.0851705896971632E-2</v>
      </c>
    </row>
    <row r="7" spans="1:15" x14ac:dyDescent="0.25">
      <c r="A7" s="21" t="s">
        <v>25</v>
      </c>
      <c r="B7" s="28" t="s">
        <v>45</v>
      </c>
      <c r="C7" s="22">
        <v>4284</v>
      </c>
      <c r="D7" s="23">
        <v>11688</v>
      </c>
      <c r="E7" s="24">
        <v>0.03</v>
      </c>
      <c r="F7" s="35">
        <f t="shared" si="2"/>
        <v>351</v>
      </c>
      <c r="G7" s="22">
        <f t="shared" si="3"/>
        <v>1503684</v>
      </c>
      <c r="I7" s="48" t="s">
        <v>50</v>
      </c>
      <c r="J7" s="48">
        <f t="shared" si="0"/>
        <v>27</v>
      </c>
      <c r="K7" s="49">
        <f t="shared" si="1"/>
        <v>83712</v>
      </c>
      <c r="L7" s="50">
        <f>K7/$K$8</f>
        <v>1.0221027272824506E-3</v>
      </c>
      <c r="M7" s="49">
        <f>K7/J7</f>
        <v>3100.4444444444443</v>
      </c>
      <c r="N7" s="48">
        <f>SUMIFS(D:D,B:B,I7)</f>
        <v>5511</v>
      </c>
      <c r="O7" s="53">
        <f>J7/N7</f>
        <v>4.8992923244420249E-3</v>
      </c>
    </row>
    <row r="8" spans="1:15" x14ac:dyDescent="0.25">
      <c r="A8" s="21" t="s">
        <v>26</v>
      </c>
      <c r="B8" s="28" t="s">
        <v>45</v>
      </c>
      <c r="C8" s="22">
        <v>4674</v>
      </c>
      <c r="D8" s="23">
        <v>12673</v>
      </c>
      <c r="E8" s="24">
        <v>2.7000000000000003E-2</v>
      </c>
      <c r="F8" s="35">
        <f t="shared" si="2"/>
        <v>343</v>
      </c>
      <c r="G8" s="22">
        <f t="shared" si="3"/>
        <v>1603182</v>
      </c>
      <c r="I8" s="43" t="s">
        <v>68</v>
      </c>
      <c r="J8" s="46">
        <f>SUM(J2:J7)</f>
        <v>14884</v>
      </c>
      <c r="K8" s="44">
        <f>SUM(K2:K7)</f>
        <v>81901748</v>
      </c>
      <c r="L8" s="51">
        <f>K8/$K$8</f>
        <v>1</v>
      </c>
      <c r="M8" s="44">
        <f>K8/J8</f>
        <v>5502.6705186777745</v>
      </c>
      <c r="N8" s="46">
        <f>SUM(N2:N7)</f>
        <v>574089</v>
      </c>
      <c r="O8" s="54">
        <f>J8/N8</f>
        <v>2.5926293658300369E-2</v>
      </c>
    </row>
    <row r="9" spans="1:15" x14ac:dyDescent="0.25">
      <c r="A9" s="21" t="s">
        <v>27</v>
      </c>
      <c r="B9" s="28" t="s">
        <v>45</v>
      </c>
      <c r="C9" s="22">
        <v>4236</v>
      </c>
      <c r="D9" s="23">
        <v>9858</v>
      </c>
      <c r="E9" s="24">
        <v>3.3000000000000002E-2</v>
      </c>
      <c r="F9" s="35">
        <f t="shared" si="2"/>
        <v>326</v>
      </c>
      <c r="G9" s="22">
        <f t="shared" si="3"/>
        <v>1380936</v>
      </c>
      <c r="J9"/>
      <c r="L9" s="34"/>
    </row>
    <row r="10" spans="1:15" x14ac:dyDescent="0.25">
      <c r="A10" s="21" t="s">
        <v>28</v>
      </c>
      <c r="B10" s="28" t="s">
        <v>45</v>
      </c>
      <c r="C10" s="22">
        <v>4203</v>
      </c>
      <c r="D10" s="23">
        <v>9902</v>
      </c>
      <c r="E10" s="24">
        <v>3.4000000000000002E-2</v>
      </c>
      <c r="F10" s="35">
        <f t="shared" si="2"/>
        <v>337</v>
      </c>
      <c r="G10" s="22">
        <f t="shared" si="3"/>
        <v>1416411</v>
      </c>
    </row>
    <row r="11" spans="1:15" x14ac:dyDescent="0.25">
      <c r="A11" s="21" t="s">
        <v>29</v>
      </c>
      <c r="B11" s="28" t="s">
        <v>45</v>
      </c>
      <c r="C11" s="22">
        <v>3990</v>
      </c>
      <c r="D11" s="23">
        <v>9957</v>
      </c>
      <c r="E11" s="24">
        <v>2.8999999999999998E-2</v>
      </c>
      <c r="F11" s="35">
        <f t="shared" si="2"/>
        <v>289</v>
      </c>
      <c r="G11" s="22">
        <f t="shared" si="3"/>
        <v>1153110</v>
      </c>
      <c r="J11"/>
      <c r="K11"/>
    </row>
    <row r="12" spans="1:15" x14ac:dyDescent="0.25">
      <c r="A12" s="21" t="s">
        <v>30</v>
      </c>
      <c r="B12" s="28" t="s">
        <v>45</v>
      </c>
      <c r="C12" s="22">
        <v>3906</v>
      </c>
      <c r="D12" s="23">
        <v>10193</v>
      </c>
      <c r="E12" s="24">
        <v>0.03</v>
      </c>
      <c r="F12" s="35">
        <f t="shared" si="2"/>
        <v>306</v>
      </c>
      <c r="G12" s="22">
        <f t="shared" si="3"/>
        <v>1195236</v>
      </c>
      <c r="I12" s="40" t="s">
        <v>56</v>
      </c>
      <c r="J12" s="38" t="s">
        <v>83</v>
      </c>
      <c r="K12" s="38" t="s">
        <v>84</v>
      </c>
      <c r="L12" s="38" t="s">
        <v>83</v>
      </c>
      <c r="M12" s="38" t="s">
        <v>84</v>
      </c>
    </row>
    <row r="13" spans="1:15" x14ac:dyDescent="0.25">
      <c r="A13" s="21" t="s">
        <v>31</v>
      </c>
      <c r="B13" s="28" t="s">
        <v>45</v>
      </c>
      <c r="C13" s="22">
        <v>4209</v>
      </c>
      <c r="D13" s="23">
        <v>12570</v>
      </c>
      <c r="E13" s="24">
        <v>2.2000000000000002E-2</v>
      </c>
      <c r="F13" s="35">
        <f t="shared" si="2"/>
        <v>277</v>
      </c>
      <c r="G13" s="22">
        <f t="shared" si="3"/>
        <v>1165893</v>
      </c>
      <c r="I13" s="45" t="s">
        <v>45</v>
      </c>
      <c r="J13" s="64">
        <f t="array" ref="J13">MAX(IF(B:B=I13,D:D))</f>
        <v>19778</v>
      </c>
      <c r="K13" s="64">
        <f t="array" ref="K13">MIN(IF(B:B=I13,D:D))</f>
        <v>8330</v>
      </c>
      <c r="L13" s="64">
        <f t="array" ref="L13">MAX(IF(B:B=I13,G:G))</f>
        <v>2165724</v>
      </c>
      <c r="M13" s="64">
        <f t="array" ref="M13">MIN(IF(B:B=I13,G:G))</f>
        <v>967020</v>
      </c>
    </row>
    <row r="14" spans="1:15" x14ac:dyDescent="0.25">
      <c r="A14" s="21" t="s">
        <v>32</v>
      </c>
      <c r="B14" s="28" t="s">
        <v>45</v>
      </c>
      <c r="C14" s="22">
        <v>4347</v>
      </c>
      <c r="D14" s="23">
        <v>11484</v>
      </c>
      <c r="E14" s="24">
        <v>2.8999999999999998E-2</v>
      </c>
      <c r="F14" s="35">
        <f t="shared" si="2"/>
        <v>334</v>
      </c>
      <c r="G14" s="22">
        <f t="shared" si="3"/>
        <v>1451898</v>
      </c>
      <c r="I14" s="48" t="s">
        <v>46</v>
      </c>
      <c r="J14" s="65">
        <f t="array" ref="J14">MAX(IF(B:B=I14,D:D))</f>
        <v>5441</v>
      </c>
      <c r="K14" s="65">
        <f t="array" ref="K14">MIN(IF(B:B=I14,D:D))</f>
        <v>289</v>
      </c>
      <c r="L14" s="64">
        <f t="array" ref="L14">MAX(IF(B:B=I14,G:G))</f>
        <v>129120</v>
      </c>
      <c r="M14" s="64">
        <f t="array" ref="M14">MIN(IF(B:B=I14,G:G))</f>
        <v>13365</v>
      </c>
    </row>
    <row r="15" spans="1:15" x14ac:dyDescent="0.25">
      <c r="A15" s="21" t="s">
        <v>33</v>
      </c>
      <c r="B15" s="28" t="s">
        <v>45</v>
      </c>
      <c r="C15" s="22">
        <v>4386</v>
      </c>
      <c r="D15" s="23">
        <v>10229</v>
      </c>
      <c r="E15" s="24">
        <v>0.03</v>
      </c>
      <c r="F15" s="35">
        <f t="shared" si="2"/>
        <v>307</v>
      </c>
      <c r="G15" s="22">
        <f t="shared" si="3"/>
        <v>1346502</v>
      </c>
      <c r="I15" s="45" t="s">
        <v>47</v>
      </c>
      <c r="J15" s="64">
        <f t="array" ref="J15">MAX(IF(B:B=I15,D:D))</f>
        <v>4070</v>
      </c>
      <c r="K15" s="64">
        <f t="array" ref="K15">MIN(IF(B:B=I15,D:D))</f>
        <v>2849</v>
      </c>
      <c r="L15" s="64">
        <f t="array" ref="L15">MAX(IF(B:B=I15,G:G))</f>
        <v>920832.00000000012</v>
      </c>
      <c r="M15" s="64">
        <f t="array" ref="M15">MIN(IF(B:B=I15,G:G))</f>
        <v>341625.60000000003</v>
      </c>
    </row>
    <row r="16" spans="1:15" x14ac:dyDescent="0.25">
      <c r="A16" s="21" t="s">
        <v>34</v>
      </c>
      <c r="B16" s="28" t="s">
        <v>45</v>
      </c>
      <c r="C16" s="22">
        <v>4104</v>
      </c>
      <c r="D16" s="23">
        <v>9941</v>
      </c>
      <c r="E16" s="24">
        <v>3.1E-2</v>
      </c>
      <c r="F16" s="35">
        <f t="shared" si="2"/>
        <v>309</v>
      </c>
      <c r="G16" s="22">
        <f t="shared" si="3"/>
        <v>1268136</v>
      </c>
      <c r="I16" s="48" t="s">
        <v>48</v>
      </c>
      <c r="J16" s="65">
        <f t="array" ref="J16">MAX(IF(B:B=I16,D:D))</f>
        <v>8359</v>
      </c>
      <c r="K16" s="65">
        <f t="array" ref="K16">MIN(IF(B:B=I16,D:D))</f>
        <v>6534</v>
      </c>
      <c r="L16" s="64">
        <f t="array" ref="L16">MAX(IF(B:B=I16,G:G))</f>
        <v>2192832</v>
      </c>
      <c r="M16" s="64">
        <f t="array" ref="M16">MIN(IF(B:B=I16,G:G))</f>
        <v>967200</v>
      </c>
    </row>
    <row r="17" spans="1:13" x14ac:dyDescent="0.25">
      <c r="A17" s="21" t="s">
        <v>35</v>
      </c>
      <c r="B17" s="28" t="s">
        <v>45</v>
      </c>
      <c r="C17" s="22">
        <v>4002</v>
      </c>
      <c r="D17" s="23">
        <v>11843</v>
      </c>
      <c r="E17" s="24">
        <v>2.6000000000000002E-2</v>
      </c>
      <c r="F17" s="35">
        <f t="shared" si="2"/>
        <v>308</v>
      </c>
      <c r="G17" s="22">
        <f t="shared" si="3"/>
        <v>1232616</v>
      </c>
      <c r="I17" s="45" t="s">
        <v>49</v>
      </c>
      <c r="J17" s="64">
        <f t="array" ref="J17">MAX(IF(B:B=I17,D:D))</f>
        <v>2119</v>
      </c>
      <c r="K17" s="64">
        <f t="array" ref="K17">MIN(IF(B:B=I17,D:D))</f>
        <v>768</v>
      </c>
      <c r="L17" s="64">
        <f t="array" ref="L17">MAX(IF(B:B=I17,G:G))</f>
        <v>288422.40000000002</v>
      </c>
      <c r="M17" s="64">
        <f t="array" ref="M17">MIN(IF(B:B=I17,G:G))</f>
        <v>42176</v>
      </c>
    </row>
    <row r="18" spans="1:13" x14ac:dyDescent="0.25">
      <c r="A18" s="21" t="s">
        <v>36</v>
      </c>
      <c r="B18" s="28" t="s">
        <v>45</v>
      </c>
      <c r="C18" s="22">
        <v>5469</v>
      </c>
      <c r="D18" s="23">
        <v>19778</v>
      </c>
      <c r="E18" s="24">
        <v>0.02</v>
      </c>
      <c r="F18" s="35">
        <f t="shared" si="2"/>
        <v>396</v>
      </c>
      <c r="G18" s="22">
        <f t="shared" si="3"/>
        <v>2165724</v>
      </c>
      <c r="I18" s="48" t="s">
        <v>50</v>
      </c>
      <c r="J18" s="65">
        <f t="array" ref="J18">MAX(IF(B:B=I18,D:D))</f>
        <v>3992</v>
      </c>
      <c r="K18" s="65">
        <f t="array" ref="K18">MIN(IF(B:B=I18,D:D))</f>
        <v>20</v>
      </c>
      <c r="L18" s="64">
        <f t="array" ref="L18">MAX(IF(B:B=I18,G:G))</f>
        <v>16284</v>
      </c>
      <c r="M18" s="64">
        <f t="array" ref="M18">MIN(IF(B:B=I18,G:G))</f>
        <v>0</v>
      </c>
    </row>
    <row r="19" spans="1:13" x14ac:dyDescent="0.25">
      <c r="A19" s="21" t="s">
        <v>37</v>
      </c>
      <c r="B19" s="28" t="s">
        <v>45</v>
      </c>
      <c r="C19" s="22">
        <v>4440</v>
      </c>
      <c r="D19" s="23">
        <v>9471</v>
      </c>
      <c r="E19" s="24">
        <v>3.1E-2</v>
      </c>
      <c r="F19" s="35">
        <f t="shared" si="2"/>
        <v>294</v>
      </c>
      <c r="G19" s="22">
        <f t="shared" si="3"/>
        <v>1305360</v>
      </c>
      <c r="I19" s="43" t="s">
        <v>68</v>
      </c>
      <c r="J19" s="66">
        <f>MAX(J13:J18)</f>
        <v>19778</v>
      </c>
      <c r="K19" s="66">
        <f>MIN(K13:K18)</f>
        <v>20</v>
      </c>
      <c r="L19" s="66">
        <f>MAX(L13:L18)</f>
        <v>2192832</v>
      </c>
      <c r="M19" s="66">
        <f>MIN(M13:M18)</f>
        <v>0</v>
      </c>
    </row>
    <row r="20" spans="1:13" x14ac:dyDescent="0.25">
      <c r="A20" s="21" t="s">
        <v>38</v>
      </c>
      <c r="B20" s="28" t="s">
        <v>45</v>
      </c>
      <c r="C20" s="22">
        <v>3405</v>
      </c>
      <c r="D20" s="23">
        <v>8875</v>
      </c>
      <c r="E20" s="24">
        <v>3.2000000000000001E-2</v>
      </c>
      <c r="F20" s="35">
        <f t="shared" si="2"/>
        <v>284</v>
      </c>
      <c r="G20" s="22">
        <f t="shared" si="3"/>
        <v>967020</v>
      </c>
    </row>
    <row r="21" spans="1:13" x14ac:dyDescent="0.25">
      <c r="A21" s="21" t="s">
        <v>39</v>
      </c>
      <c r="B21" s="28" t="s">
        <v>45</v>
      </c>
      <c r="C21" s="22">
        <v>3423</v>
      </c>
      <c r="D21" s="23">
        <v>9420</v>
      </c>
      <c r="E21" s="24">
        <v>3.1E-2</v>
      </c>
      <c r="F21" s="35">
        <f t="shared" si="2"/>
        <v>293</v>
      </c>
      <c r="G21" s="22">
        <f t="shared" si="3"/>
        <v>1002939</v>
      </c>
    </row>
    <row r="22" spans="1:13" x14ac:dyDescent="0.25">
      <c r="A22" s="21" t="s">
        <v>40</v>
      </c>
      <c r="B22" s="28" t="s">
        <v>45</v>
      </c>
      <c r="C22" s="22">
        <v>3897</v>
      </c>
      <c r="D22" s="23">
        <v>8808</v>
      </c>
      <c r="E22" s="24">
        <v>3.3000000000000002E-2</v>
      </c>
      <c r="F22" s="35">
        <f t="shared" si="2"/>
        <v>291</v>
      </c>
      <c r="G22" s="22">
        <f t="shared" si="3"/>
        <v>1134027</v>
      </c>
    </row>
    <row r="23" spans="1:13" x14ac:dyDescent="0.25">
      <c r="A23" s="21" t="s">
        <v>41</v>
      </c>
      <c r="B23" s="28" t="s">
        <v>45</v>
      </c>
      <c r="C23" s="22">
        <v>4182</v>
      </c>
      <c r="D23" s="23">
        <v>8652</v>
      </c>
      <c r="E23" s="24">
        <v>3.4000000000000002E-2</v>
      </c>
      <c r="F23" s="35">
        <f t="shared" si="2"/>
        <v>295</v>
      </c>
      <c r="G23" s="22">
        <f t="shared" si="3"/>
        <v>1233690</v>
      </c>
    </row>
    <row r="24" spans="1:13" x14ac:dyDescent="0.25">
      <c r="A24" s="21" t="s">
        <v>42</v>
      </c>
      <c r="B24" s="28" t="s">
        <v>45</v>
      </c>
      <c r="C24" s="22">
        <v>3960</v>
      </c>
      <c r="D24" s="23">
        <v>9549</v>
      </c>
      <c r="E24" s="24">
        <v>3.6000000000000004E-2</v>
      </c>
      <c r="F24" s="35">
        <f t="shared" si="2"/>
        <v>344</v>
      </c>
      <c r="G24" s="22">
        <f t="shared" si="3"/>
        <v>1362240</v>
      </c>
    </row>
    <row r="25" spans="1:13" x14ac:dyDescent="0.25">
      <c r="A25" s="21" t="s">
        <v>43</v>
      </c>
      <c r="B25" s="28" t="s">
        <v>45</v>
      </c>
      <c r="C25" s="22">
        <v>4290</v>
      </c>
      <c r="D25" s="23">
        <v>8330</v>
      </c>
      <c r="E25" s="24">
        <v>3.7000000000000005E-2</v>
      </c>
      <c r="F25" s="35">
        <f t="shared" si="2"/>
        <v>309</v>
      </c>
      <c r="G25" s="22">
        <f t="shared" si="3"/>
        <v>1325610</v>
      </c>
    </row>
    <row r="26" spans="1:13" x14ac:dyDescent="0.25">
      <c r="A26" s="21" t="s">
        <v>19</v>
      </c>
      <c r="B26" s="28" t="s">
        <v>46</v>
      </c>
      <c r="C26" s="22">
        <v>2565</v>
      </c>
      <c r="D26" s="23">
        <v>5441</v>
      </c>
      <c r="E26" s="24">
        <v>3.0000000000000001E-3</v>
      </c>
      <c r="F26" s="35">
        <f t="shared" si="2"/>
        <v>17</v>
      </c>
      <c r="G26" s="22">
        <f t="shared" si="3"/>
        <v>43605</v>
      </c>
    </row>
    <row r="27" spans="1:13" x14ac:dyDescent="0.25">
      <c r="A27" s="21" t="s">
        <v>20</v>
      </c>
      <c r="B27" s="28" t="s">
        <v>46</v>
      </c>
      <c r="C27" s="22">
        <v>4266</v>
      </c>
      <c r="D27" s="23">
        <v>1786</v>
      </c>
      <c r="E27" s="24">
        <v>3.0000000000000001E-3</v>
      </c>
      <c r="F27" s="35">
        <f t="shared" si="2"/>
        <v>6</v>
      </c>
      <c r="G27" s="22">
        <f t="shared" si="3"/>
        <v>25596</v>
      </c>
    </row>
    <row r="28" spans="1:13" x14ac:dyDescent="0.25">
      <c r="A28" s="21" t="s">
        <v>21</v>
      </c>
      <c r="B28" s="28" t="s">
        <v>46</v>
      </c>
      <c r="C28" s="22">
        <v>3117</v>
      </c>
      <c r="D28" s="23">
        <v>792</v>
      </c>
      <c r="E28" s="24">
        <v>1.1000000000000001E-2</v>
      </c>
      <c r="F28" s="35">
        <f t="shared" si="2"/>
        <v>9</v>
      </c>
      <c r="G28" s="22">
        <f t="shared" si="3"/>
        <v>28053</v>
      </c>
    </row>
    <row r="29" spans="1:13" x14ac:dyDescent="0.25">
      <c r="A29" s="21" t="s">
        <v>23</v>
      </c>
      <c r="B29" s="28" t="s">
        <v>46</v>
      </c>
      <c r="C29" s="22">
        <v>4716</v>
      </c>
      <c r="D29" s="23">
        <v>506</v>
      </c>
      <c r="E29" s="24">
        <v>1.1000000000000001E-2</v>
      </c>
      <c r="F29" s="35">
        <f t="shared" si="2"/>
        <v>6</v>
      </c>
      <c r="G29" s="22">
        <f t="shared" si="3"/>
        <v>28296</v>
      </c>
    </row>
    <row r="30" spans="1:13" x14ac:dyDescent="0.25">
      <c r="A30" s="21" t="s">
        <v>24</v>
      </c>
      <c r="B30" s="28" t="s">
        <v>46</v>
      </c>
      <c r="C30" s="22">
        <v>2673</v>
      </c>
      <c r="D30" s="23">
        <v>289</v>
      </c>
      <c r="E30" s="24">
        <v>1.3999999999999999E-2</v>
      </c>
      <c r="F30" s="35">
        <f t="shared" si="2"/>
        <v>5</v>
      </c>
      <c r="G30" s="22">
        <f t="shared" si="3"/>
        <v>13365</v>
      </c>
    </row>
    <row r="31" spans="1:13" x14ac:dyDescent="0.25">
      <c r="A31" s="21" t="s">
        <v>25</v>
      </c>
      <c r="B31" s="28" t="s">
        <v>46</v>
      </c>
      <c r="C31" s="22">
        <v>6903</v>
      </c>
      <c r="D31" s="23">
        <v>370</v>
      </c>
      <c r="E31" s="24">
        <v>1.3999999999999999E-2</v>
      </c>
      <c r="F31" s="35">
        <f t="shared" si="2"/>
        <v>6</v>
      </c>
      <c r="G31" s="22">
        <f t="shared" si="3"/>
        <v>41418</v>
      </c>
    </row>
    <row r="32" spans="1:13" x14ac:dyDescent="0.25">
      <c r="A32" s="21" t="s">
        <v>26</v>
      </c>
      <c r="B32" s="28" t="s">
        <v>46</v>
      </c>
      <c r="C32" s="22">
        <v>4821</v>
      </c>
      <c r="D32" s="23">
        <v>529</v>
      </c>
      <c r="E32" s="24">
        <v>1.2E-2</v>
      </c>
      <c r="F32" s="35">
        <f t="shared" si="2"/>
        <v>7</v>
      </c>
      <c r="G32" s="22">
        <f t="shared" si="3"/>
        <v>33747</v>
      </c>
    </row>
    <row r="33" spans="1:7" x14ac:dyDescent="0.25">
      <c r="A33" s="21" t="s">
        <v>27</v>
      </c>
      <c r="B33" s="28" t="s">
        <v>46</v>
      </c>
      <c r="C33" s="22">
        <v>6228</v>
      </c>
      <c r="D33" s="23">
        <v>418</v>
      </c>
      <c r="E33" s="24">
        <v>0.01</v>
      </c>
      <c r="F33" s="35">
        <f t="shared" si="2"/>
        <v>5</v>
      </c>
      <c r="G33" s="22">
        <f t="shared" si="3"/>
        <v>31140</v>
      </c>
    </row>
    <row r="34" spans="1:7" x14ac:dyDescent="0.25">
      <c r="A34" s="21" t="s">
        <v>28</v>
      </c>
      <c r="B34" s="28" t="s">
        <v>46</v>
      </c>
      <c r="C34" s="22">
        <v>3882</v>
      </c>
      <c r="D34" s="23">
        <v>431</v>
      </c>
      <c r="E34" s="24">
        <v>1.3999999999999999E-2</v>
      </c>
      <c r="F34" s="35">
        <f t="shared" si="2"/>
        <v>7</v>
      </c>
      <c r="G34" s="22">
        <f t="shared" si="3"/>
        <v>27174</v>
      </c>
    </row>
    <row r="35" spans="1:7" x14ac:dyDescent="0.25">
      <c r="A35" s="21" t="s">
        <v>29</v>
      </c>
      <c r="B35" s="28" t="s">
        <v>46</v>
      </c>
      <c r="C35" s="22">
        <v>5817</v>
      </c>
      <c r="D35" s="23">
        <v>416</v>
      </c>
      <c r="E35" s="24">
        <v>1.2E-2</v>
      </c>
      <c r="F35" s="35">
        <f t="shared" si="2"/>
        <v>5</v>
      </c>
      <c r="G35" s="22">
        <f t="shared" si="3"/>
        <v>29085</v>
      </c>
    </row>
    <row r="36" spans="1:7" x14ac:dyDescent="0.25">
      <c r="A36" s="21" t="s">
        <v>30</v>
      </c>
      <c r="B36" s="28" t="s">
        <v>46</v>
      </c>
      <c r="C36" s="22">
        <v>4938</v>
      </c>
      <c r="D36" s="23">
        <v>407</v>
      </c>
      <c r="E36" s="24">
        <v>1.8000000000000002E-2</v>
      </c>
      <c r="F36" s="35">
        <f t="shared" si="2"/>
        <v>8</v>
      </c>
      <c r="G36" s="22">
        <f t="shared" si="3"/>
        <v>39504</v>
      </c>
    </row>
    <row r="37" spans="1:7" x14ac:dyDescent="0.25">
      <c r="A37" s="21" t="s">
        <v>31</v>
      </c>
      <c r="B37" s="28" t="s">
        <v>46</v>
      </c>
      <c r="C37" s="22">
        <v>1518</v>
      </c>
      <c r="D37" s="23">
        <v>2431</v>
      </c>
      <c r="E37" s="24">
        <v>4.0000000000000001E-3</v>
      </c>
      <c r="F37" s="35">
        <f t="shared" si="2"/>
        <v>10</v>
      </c>
      <c r="G37" s="22">
        <f t="shared" si="3"/>
        <v>15180</v>
      </c>
    </row>
    <row r="38" spans="1:7" x14ac:dyDescent="0.25">
      <c r="A38" s="21" t="s">
        <v>32</v>
      </c>
      <c r="B38" s="28" t="s">
        <v>46</v>
      </c>
      <c r="C38" s="22">
        <v>3390</v>
      </c>
      <c r="D38" s="23">
        <v>833</v>
      </c>
      <c r="E38" s="24">
        <v>1.1000000000000001E-2</v>
      </c>
      <c r="F38" s="35">
        <f t="shared" si="2"/>
        <v>10</v>
      </c>
      <c r="G38" s="22">
        <f t="shared" si="3"/>
        <v>33900</v>
      </c>
    </row>
    <row r="39" spans="1:7" x14ac:dyDescent="0.25">
      <c r="A39" s="21" t="s">
        <v>33</v>
      </c>
      <c r="B39" s="28" t="s">
        <v>46</v>
      </c>
      <c r="C39" s="22">
        <v>2265</v>
      </c>
      <c r="D39" s="23">
        <v>924</v>
      </c>
      <c r="E39" s="24">
        <v>1.1000000000000001E-2</v>
      </c>
      <c r="F39" s="35">
        <f t="shared" si="2"/>
        <v>11</v>
      </c>
      <c r="G39" s="22">
        <f t="shared" si="3"/>
        <v>24915</v>
      </c>
    </row>
    <row r="40" spans="1:7" x14ac:dyDescent="0.25">
      <c r="A40" s="21" t="s">
        <v>34</v>
      </c>
      <c r="B40" s="28" t="s">
        <v>46</v>
      </c>
      <c r="C40" s="22">
        <v>2907</v>
      </c>
      <c r="D40" s="23">
        <v>504</v>
      </c>
      <c r="E40" s="24">
        <v>1.2E-2</v>
      </c>
      <c r="F40" s="35">
        <f t="shared" si="2"/>
        <v>7</v>
      </c>
      <c r="G40" s="22">
        <f t="shared" si="3"/>
        <v>20349</v>
      </c>
    </row>
    <row r="41" spans="1:7" x14ac:dyDescent="0.25">
      <c r="A41" s="21" t="s">
        <v>35</v>
      </c>
      <c r="B41" s="28" t="s">
        <v>46</v>
      </c>
      <c r="C41" s="22">
        <v>3405</v>
      </c>
      <c r="D41" s="23">
        <v>2364</v>
      </c>
      <c r="E41" s="24">
        <v>6.0000000000000001E-3</v>
      </c>
      <c r="F41" s="35">
        <f t="shared" si="2"/>
        <v>15</v>
      </c>
      <c r="G41" s="22">
        <f t="shared" si="3"/>
        <v>51075</v>
      </c>
    </row>
    <row r="42" spans="1:7" x14ac:dyDescent="0.25">
      <c r="A42" s="21" t="s">
        <v>36</v>
      </c>
      <c r="B42" s="28" t="s">
        <v>46</v>
      </c>
      <c r="C42" s="22">
        <v>6456</v>
      </c>
      <c r="D42" s="23">
        <v>2496</v>
      </c>
      <c r="E42" s="24">
        <v>8.0000000000000002E-3</v>
      </c>
      <c r="F42" s="35">
        <f t="shared" si="2"/>
        <v>20</v>
      </c>
      <c r="G42" s="22">
        <f t="shared" si="3"/>
        <v>129120</v>
      </c>
    </row>
    <row r="43" spans="1:7" x14ac:dyDescent="0.25">
      <c r="A43" s="21" t="s">
        <v>37</v>
      </c>
      <c r="B43" s="28" t="s">
        <v>46</v>
      </c>
      <c r="C43" s="22">
        <v>3873</v>
      </c>
      <c r="D43" s="23">
        <v>592</v>
      </c>
      <c r="E43" s="24">
        <v>9.0000000000000011E-3</v>
      </c>
      <c r="F43" s="35">
        <f t="shared" si="2"/>
        <v>6</v>
      </c>
      <c r="G43" s="22">
        <f t="shared" si="3"/>
        <v>23238</v>
      </c>
    </row>
    <row r="44" spans="1:7" x14ac:dyDescent="0.25">
      <c r="A44" s="21" t="s">
        <v>38</v>
      </c>
      <c r="B44" s="28" t="s">
        <v>46</v>
      </c>
      <c r="C44" s="22">
        <v>2514</v>
      </c>
      <c r="D44" s="23">
        <v>386</v>
      </c>
      <c r="E44" s="24">
        <v>1.3999999999999999E-2</v>
      </c>
      <c r="F44" s="35">
        <f t="shared" si="2"/>
        <v>6</v>
      </c>
      <c r="G44" s="22">
        <f t="shared" si="3"/>
        <v>15084</v>
      </c>
    </row>
    <row r="45" spans="1:7" x14ac:dyDescent="0.25">
      <c r="A45" s="21" t="s">
        <v>39</v>
      </c>
      <c r="B45" s="28" t="s">
        <v>46</v>
      </c>
      <c r="C45" s="22">
        <v>4206</v>
      </c>
      <c r="D45" s="23">
        <v>553</v>
      </c>
      <c r="E45" s="24">
        <v>0.02</v>
      </c>
      <c r="F45" s="35">
        <f t="shared" si="2"/>
        <v>12</v>
      </c>
      <c r="G45" s="22">
        <f t="shared" si="3"/>
        <v>50472</v>
      </c>
    </row>
    <row r="46" spans="1:7" x14ac:dyDescent="0.25">
      <c r="A46" s="21" t="s">
        <v>40</v>
      </c>
      <c r="B46" s="28" t="s">
        <v>46</v>
      </c>
      <c r="C46" s="22">
        <v>2874</v>
      </c>
      <c r="D46" s="23">
        <v>596</v>
      </c>
      <c r="E46" s="24">
        <v>1.7000000000000001E-2</v>
      </c>
      <c r="F46" s="35">
        <f t="shared" si="2"/>
        <v>11</v>
      </c>
      <c r="G46" s="22">
        <f t="shared" si="3"/>
        <v>31614</v>
      </c>
    </row>
    <row r="47" spans="1:7" x14ac:dyDescent="0.25">
      <c r="A47" s="21" t="s">
        <v>41</v>
      </c>
      <c r="B47" s="28" t="s">
        <v>46</v>
      </c>
      <c r="C47" s="22">
        <v>3000</v>
      </c>
      <c r="D47" s="23">
        <v>780</v>
      </c>
      <c r="E47" s="24">
        <v>6.9999999999999993E-3</v>
      </c>
      <c r="F47" s="35">
        <f t="shared" si="2"/>
        <v>6</v>
      </c>
      <c r="G47" s="22">
        <f t="shared" si="3"/>
        <v>18000</v>
      </c>
    </row>
    <row r="48" spans="1:7" x14ac:dyDescent="0.25">
      <c r="A48" s="21" t="s">
        <v>42</v>
      </c>
      <c r="B48" s="28" t="s">
        <v>46</v>
      </c>
      <c r="C48" s="22">
        <v>7467</v>
      </c>
      <c r="D48" s="23">
        <v>497</v>
      </c>
      <c r="E48" s="24">
        <v>1.8000000000000002E-2</v>
      </c>
      <c r="F48" s="35">
        <f t="shared" si="2"/>
        <v>9</v>
      </c>
      <c r="G48" s="22">
        <f t="shared" si="3"/>
        <v>67203</v>
      </c>
    </row>
    <row r="49" spans="1:7" x14ac:dyDescent="0.25">
      <c r="A49" s="21" t="s">
        <v>43</v>
      </c>
      <c r="B49" s="28" t="s">
        <v>46</v>
      </c>
      <c r="C49" s="22">
        <v>4248</v>
      </c>
      <c r="D49" s="23">
        <v>366</v>
      </c>
      <c r="E49" s="24">
        <v>2.4E-2</v>
      </c>
      <c r="F49" s="35">
        <f t="shared" si="2"/>
        <v>9</v>
      </c>
      <c r="G49" s="22">
        <f t="shared" si="3"/>
        <v>38232</v>
      </c>
    </row>
    <row r="50" spans="1:7" x14ac:dyDescent="0.25">
      <c r="A50" s="21" t="s">
        <v>19</v>
      </c>
      <c r="B50" s="28" t="s">
        <v>47</v>
      </c>
      <c r="C50" s="22">
        <v>12652.800000000001</v>
      </c>
      <c r="D50" s="23">
        <v>2984</v>
      </c>
      <c r="E50" s="24">
        <v>9.0000000000000011E-3</v>
      </c>
      <c r="F50" s="35">
        <f t="shared" si="2"/>
        <v>27</v>
      </c>
      <c r="G50" s="22">
        <f t="shared" si="3"/>
        <v>341625.60000000003</v>
      </c>
    </row>
    <row r="51" spans="1:7" x14ac:dyDescent="0.25">
      <c r="A51" s="21" t="s">
        <v>20</v>
      </c>
      <c r="B51" s="28" t="s">
        <v>47</v>
      </c>
      <c r="C51" s="22">
        <v>16819.2</v>
      </c>
      <c r="D51" s="23">
        <v>2971</v>
      </c>
      <c r="E51" s="24">
        <v>1.1000000000000001E-2</v>
      </c>
      <c r="F51" s="35">
        <f t="shared" si="2"/>
        <v>33</v>
      </c>
      <c r="G51" s="22">
        <f t="shared" si="3"/>
        <v>555033.59999999998</v>
      </c>
    </row>
    <row r="52" spans="1:7" x14ac:dyDescent="0.25">
      <c r="A52" s="21" t="s">
        <v>21</v>
      </c>
      <c r="B52" s="28" t="s">
        <v>47</v>
      </c>
      <c r="C52" s="22">
        <v>17692.800000000003</v>
      </c>
      <c r="D52" s="23">
        <v>3088</v>
      </c>
      <c r="E52" s="24">
        <v>0.01</v>
      </c>
      <c r="F52" s="35">
        <f t="shared" si="2"/>
        <v>31</v>
      </c>
      <c r="G52" s="22">
        <f t="shared" si="3"/>
        <v>548476.80000000005</v>
      </c>
    </row>
    <row r="53" spans="1:7" x14ac:dyDescent="0.25">
      <c r="A53" s="21" t="s">
        <v>23</v>
      </c>
      <c r="B53" s="28" t="s">
        <v>47</v>
      </c>
      <c r="C53" s="22">
        <v>15763.2</v>
      </c>
      <c r="D53" s="23">
        <v>3145</v>
      </c>
      <c r="E53" s="24">
        <v>0.01</v>
      </c>
      <c r="F53" s="35">
        <f t="shared" si="2"/>
        <v>32</v>
      </c>
      <c r="G53" s="22">
        <f t="shared" si="3"/>
        <v>504422.40000000002</v>
      </c>
    </row>
    <row r="54" spans="1:7" x14ac:dyDescent="0.25">
      <c r="A54" s="21" t="s">
        <v>24</v>
      </c>
      <c r="B54" s="28" t="s">
        <v>47</v>
      </c>
      <c r="C54" s="22">
        <v>18211.2</v>
      </c>
      <c r="D54" s="23">
        <v>3231</v>
      </c>
      <c r="E54" s="24">
        <v>9.0000000000000011E-3</v>
      </c>
      <c r="F54" s="35">
        <f t="shared" si="2"/>
        <v>30</v>
      </c>
      <c r="G54" s="22">
        <f t="shared" si="3"/>
        <v>546336</v>
      </c>
    </row>
    <row r="55" spans="1:7" x14ac:dyDescent="0.25">
      <c r="A55" s="21" t="s">
        <v>25</v>
      </c>
      <c r="B55" s="28" t="s">
        <v>47</v>
      </c>
      <c r="C55" s="22">
        <v>15360</v>
      </c>
      <c r="D55" s="23">
        <v>2849</v>
      </c>
      <c r="E55" s="24">
        <v>1.1000000000000001E-2</v>
      </c>
      <c r="F55" s="35">
        <f t="shared" si="2"/>
        <v>32</v>
      </c>
      <c r="G55" s="22">
        <f t="shared" si="3"/>
        <v>491520</v>
      </c>
    </row>
    <row r="56" spans="1:7" x14ac:dyDescent="0.25">
      <c r="A56" s="21" t="s">
        <v>26</v>
      </c>
      <c r="B56" s="28" t="s">
        <v>47</v>
      </c>
      <c r="C56" s="22">
        <v>13305.599999999999</v>
      </c>
      <c r="D56" s="23">
        <v>3615</v>
      </c>
      <c r="E56" s="24">
        <v>0.01</v>
      </c>
      <c r="F56" s="35">
        <f t="shared" si="2"/>
        <v>37</v>
      </c>
      <c r="G56" s="22">
        <f t="shared" si="3"/>
        <v>492307.19999999995</v>
      </c>
    </row>
    <row r="57" spans="1:7" x14ac:dyDescent="0.25">
      <c r="A57" s="21" t="s">
        <v>27</v>
      </c>
      <c r="B57" s="28" t="s">
        <v>47</v>
      </c>
      <c r="C57" s="22">
        <v>23020.800000000003</v>
      </c>
      <c r="D57" s="23">
        <v>3271</v>
      </c>
      <c r="E57" s="24">
        <v>1.2E-2</v>
      </c>
      <c r="F57" s="35">
        <f t="shared" si="2"/>
        <v>40</v>
      </c>
      <c r="G57" s="22">
        <f t="shared" si="3"/>
        <v>920832.00000000012</v>
      </c>
    </row>
    <row r="58" spans="1:7" x14ac:dyDescent="0.25">
      <c r="A58" s="21" t="s">
        <v>28</v>
      </c>
      <c r="B58" s="28" t="s">
        <v>47</v>
      </c>
      <c r="C58" s="22">
        <v>18883.2</v>
      </c>
      <c r="D58" s="23">
        <v>3337</v>
      </c>
      <c r="E58" s="24">
        <v>1.1000000000000001E-2</v>
      </c>
      <c r="F58" s="35">
        <f t="shared" si="2"/>
        <v>37</v>
      </c>
      <c r="G58" s="22">
        <f t="shared" si="3"/>
        <v>698678.4</v>
      </c>
    </row>
    <row r="59" spans="1:7" x14ac:dyDescent="0.25">
      <c r="A59" s="21" t="s">
        <v>29</v>
      </c>
      <c r="B59" s="28" t="s">
        <v>47</v>
      </c>
      <c r="C59" s="22">
        <v>20294.400000000001</v>
      </c>
      <c r="D59" s="23">
        <v>3259</v>
      </c>
      <c r="E59" s="24">
        <v>0.01</v>
      </c>
      <c r="F59" s="35">
        <f t="shared" si="2"/>
        <v>33</v>
      </c>
      <c r="G59" s="22">
        <f t="shared" si="3"/>
        <v>669715.20000000007</v>
      </c>
    </row>
    <row r="60" spans="1:7" x14ac:dyDescent="0.25">
      <c r="A60" s="21" t="s">
        <v>30</v>
      </c>
      <c r="B60" s="28" t="s">
        <v>47</v>
      </c>
      <c r="C60" s="22">
        <v>13132.800000000001</v>
      </c>
      <c r="D60" s="23">
        <v>3550</v>
      </c>
      <c r="E60" s="24">
        <v>9.0000000000000011E-3</v>
      </c>
      <c r="F60" s="35">
        <f t="shared" si="2"/>
        <v>32</v>
      </c>
      <c r="G60" s="22">
        <f t="shared" si="3"/>
        <v>420249.60000000003</v>
      </c>
    </row>
    <row r="61" spans="1:7" x14ac:dyDescent="0.25">
      <c r="A61" s="21" t="s">
        <v>31</v>
      </c>
      <c r="B61" s="28" t="s">
        <v>47</v>
      </c>
      <c r="C61" s="22">
        <v>12220.800000000001</v>
      </c>
      <c r="D61" s="23">
        <v>3720</v>
      </c>
      <c r="E61" s="24">
        <v>9.0000000000000011E-3</v>
      </c>
      <c r="F61" s="35">
        <f t="shared" si="2"/>
        <v>34</v>
      </c>
      <c r="G61" s="22">
        <f t="shared" si="3"/>
        <v>415507.20000000001</v>
      </c>
    </row>
    <row r="62" spans="1:7" x14ac:dyDescent="0.25">
      <c r="A62" s="21" t="s">
        <v>32</v>
      </c>
      <c r="B62" s="28" t="s">
        <v>47</v>
      </c>
      <c r="C62" s="22">
        <v>14064</v>
      </c>
      <c r="D62" s="23">
        <v>3391</v>
      </c>
      <c r="E62" s="24">
        <v>1.2E-2</v>
      </c>
      <c r="F62" s="35">
        <f t="shared" si="2"/>
        <v>41</v>
      </c>
      <c r="G62" s="22">
        <f t="shared" si="3"/>
        <v>576624</v>
      </c>
    </row>
    <row r="63" spans="1:7" x14ac:dyDescent="0.25">
      <c r="A63" s="21" t="s">
        <v>33</v>
      </c>
      <c r="B63" s="28" t="s">
        <v>47</v>
      </c>
      <c r="C63" s="22">
        <v>12422.400000000001</v>
      </c>
      <c r="D63" s="23">
        <v>4021</v>
      </c>
      <c r="E63" s="24">
        <v>0.01</v>
      </c>
      <c r="F63" s="35">
        <f t="shared" si="2"/>
        <v>41</v>
      </c>
      <c r="G63" s="22">
        <f t="shared" si="3"/>
        <v>509318.40000000008</v>
      </c>
    </row>
    <row r="64" spans="1:7" x14ac:dyDescent="0.25">
      <c r="A64" s="21" t="s">
        <v>34</v>
      </c>
      <c r="B64" s="28" t="s">
        <v>47</v>
      </c>
      <c r="C64" s="22">
        <v>12192</v>
      </c>
      <c r="D64" s="23">
        <v>4054</v>
      </c>
      <c r="E64" s="24">
        <v>1.2E-2</v>
      </c>
      <c r="F64" s="35">
        <f t="shared" si="2"/>
        <v>49</v>
      </c>
      <c r="G64" s="22">
        <f t="shared" si="3"/>
        <v>597408</v>
      </c>
    </row>
    <row r="65" spans="1:7" x14ac:dyDescent="0.25">
      <c r="A65" s="21" t="s">
        <v>35</v>
      </c>
      <c r="B65" s="28" t="s">
        <v>47</v>
      </c>
      <c r="C65" s="22">
        <v>11184</v>
      </c>
      <c r="D65" s="23">
        <v>3768</v>
      </c>
      <c r="E65" s="24">
        <v>1.1000000000000001E-2</v>
      </c>
      <c r="F65" s="35">
        <f t="shared" si="2"/>
        <v>42</v>
      </c>
      <c r="G65" s="22">
        <f t="shared" si="3"/>
        <v>469728</v>
      </c>
    </row>
    <row r="66" spans="1:7" x14ac:dyDescent="0.25">
      <c r="A66" s="21" t="s">
        <v>36</v>
      </c>
      <c r="B66" s="28" t="s">
        <v>47</v>
      </c>
      <c r="C66" s="22">
        <v>14918.400000000001</v>
      </c>
      <c r="D66" s="23">
        <v>4070</v>
      </c>
      <c r="E66" s="24">
        <v>1.3999999999999999E-2</v>
      </c>
      <c r="F66" s="35">
        <f t="shared" si="2"/>
        <v>57</v>
      </c>
      <c r="G66" s="22">
        <f t="shared" si="3"/>
        <v>850348.8</v>
      </c>
    </row>
    <row r="67" spans="1:7" x14ac:dyDescent="0.25">
      <c r="A67" s="21" t="s">
        <v>37</v>
      </c>
      <c r="B67" s="28" t="s">
        <v>47</v>
      </c>
      <c r="C67" s="22">
        <v>16598.400000000001</v>
      </c>
      <c r="D67" s="23">
        <v>3142</v>
      </c>
      <c r="E67" s="24">
        <v>1.3999999999999999E-2</v>
      </c>
      <c r="F67" s="35">
        <f t="shared" ref="F67:F130" si="4">_xlfn.CEILING.MATH(E67*D67,1)</f>
        <v>44</v>
      </c>
      <c r="G67" s="22">
        <f t="shared" ref="G67:G130" si="5">$C67*$F67</f>
        <v>730329.60000000009</v>
      </c>
    </row>
    <row r="68" spans="1:7" x14ac:dyDescent="0.25">
      <c r="A68" s="21" t="s">
        <v>38</v>
      </c>
      <c r="B68" s="28" t="s">
        <v>47</v>
      </c>
      <c r="C68" s="22">
        <v>12249.6</v>
      </c>
      <c r="D68" s="23">
        <v>3114</v>
      </c>
      <c r="E68" s="24">
        <v>1.3999999999999999E-2</v>
      </c>
      <c r="F68" s="35">
        <f t="shared" si="4"/>
        <v>44</v>
      </c>
      <c r="G68" s="22">
        <f t="shared" si="5"/>
        <v>538982.40000000002</v>
      </c>
    </row>
    <row r="69" spans="1:7" x14ac:dyDescent="0.25">
      <c r="A69" s="21" t="s">
        <v>39</v>
      </c>
      <c r="B69" s="28" t="s">
        <v>47</v>
      </c>
      <c r="C69" s="22">
        <v>12528</v>
      </c>
      <c r="D69" s="23">
        <v>2850</v>
      </c>
      <c r="E69" s="24">
        <v>1.4999999999999999E-2</v>
      </c>
      <c r="F69" s="35">
        <f t="shared" si="4"/>
        <v>43</v>
      </c>
      <c r="G69" s="22">
        <f t="shared" si="5"/>
        <v>538704</v>
      </c>
    </row>
    <row r="70" spans="1:7" x14ac:dyDescent="0.25">
      <c r="A70" s="21" t="s">
        <v>40</v>
      </c>
      <c r="B70" s="28" t="s">
        <v>47</v>
      </c>
      <c r="C70" s="22">
        <v>10848</v>
      </c>
      <c r="D70" s="23">
        <v>3609</v>
      </c>
      <c r="E70" s="24">
        <v>1.3999999999999999E-2</v>
      </c>
      <c r="F70" s="35">
        <f t="shared" si="4"/>
        <v>51</v>
      </c>
      <c r="G70" s="22">
        <f t="shared" si="5"/>
        <v>553248</v>
      </c>
    </row>
    <row r="71" spans="1:7" x14ac:dyDescent="0.25">
      <c r="A71" s="21" t="s">
        <v>41</v>
      </c>
      <c r="B71" s="28" t="s">
        <v>47</v>
      </c>
      <c r="C71" s="22">
        <v>13843.2</v>
      </c>
      <c r="D71" s="23">
        <v>3067</v>
      </c>
      <c r="E71" s="24">
        <v>1.3999999999999999E-2</v>
      </c>
      <c r="F71" s="35">
        <f t="shared" si="4"/>
        <v>43</v>
      </c>
      <c r="G71" s="22">
        <f t="shared" si="5"/>
        <v>595257.59999999998</v>
      </c>
    </row>
    <row r="72" spans="1:7" x14ac:dyDescent="0.25">
      <c r="A72" s="21" t="s">
        <v>42</v>
      </c>
      <c r="B72" s="28" t="s">
        <v>47</v>
      </c>
      <c r="C72" s="22">
        <v>13104</v>
      </c>
      <c r="D72" s="23">
        <v>3007</v>
      </c>
      <c r="E72" s="24">
        <v>1.7000000000000001E-2</v>
      </c>
      <c r="F72" s="35">
        <f t="shared" si="4"/>
        <v>52</v>
      </c>
      <c r="G72" s="22">
        <f t="shared" si="5"/>
        <v>681408</v>
      </c>
    </row>
    <row r="73" spans="1:7" x14ac:dyDescent="0.25">
      <c r="A73" s="21" t="s">
        <v>43</v>
      </c>
      <c r="B73" s="28" t="s">
        <v>47</v>
      </c>
      <c r="C73" s="22">
        <v>13766.400000000001</v>
      </c>
      <c r="D73" s="23">
        <v>2882</v>
      </c>
      <c r="E73" s="24">
        <v>1.3999999999999999E-2</v>
      </c>
      <c r="F73" s="35">
        <f t="shared" si="4"/>
        <v>41</v>
      </c>
      <c r="G73" s="22">
        <f t="shared" si="5"/>
        <v>564422.40000000002</v>
      </c>
    </row>
    <row r="74" spans="1:7" x14ac:dyDescent="0.25">
      <c r="A74" s="21" t="s">
        <v>19</v>
      </c>
      <c r="B74" s="28" t="s">
        <v>48</v>
      </c>
      <c r="C74" s="22">
        <v>6489</v>
      </c>
      <c r="D74" s="23">
        <v>7612</v>
      </c>
      <c r="E74" s="24">
        <v>3.1E-2</v>
      </c>
      <c r="F74" s="35">
        <f t="shared" si="4"/>
        <v>236</v>
      </c>
      <c r="G74" s="22">
        <f t="shared" si="5"/>
        <v>1531404</v>
      </c>
    </row>
    <row r="75" spans="1:7" x14ac:dyDescent="0.25">
      <c r="A75" s="21" t="s">
        <v>20</v>
      </c>
      <c r="B75" s="28" t="s">
        <v>48</v>
      </c>
      <c r="C75" s="22">
        <v>6447</v>
      </c>
      <c r="D75" s="23">
        <v>7116</v>
      </c>
      <c r="E75" s="24">
        <v>0.03</v>
      </c>
      <c r="F75" s="35">
        <f t="shared" si="4"/>
        <v>214</v>
      </c>
      <c r="G75" s="22">
        <f t="shared" si="5"/>
        <v>1379658</v>
      </c>
    </row>
    <row r="76" spans="1:7" x14ac:dyDescent="0.25">
      <c r="A76" s="21" t="s">
        <v>21</v>
      </c>
      <c r="B76" s="28" t="s">
        <v>48</v>
      </c>
      <c r="C76" s="22">
        <v>5859</v>
      </c>
      <c r="D76" s="23">
        <v>7018</v>
      </c>
      <c r="E76" s="24">
        <v>0.03</v>
      </c>
      <c r="F76" s="35">
        <f t="shared" si="4"/>
        <v>211</v>
      </c>
      <c r="G76" s="22">
        <f t="shared" si="5"/>
        <v>1236249</v>
      </c>
    </row>
    <row r="77" spans="1:7" x14ac:dyDescent="0.25">
      <c r="A77" s="21" t="s">
        <v>23</v>
      </c>
      <c r="B77" s="28" t="s">
        <v>48</v>
      </c>
      <c r="C77" s="22">
        <v>6258</v>
      </c>
      <c r="D77" s="23">
        <v>6867</v>
      </c>
      <c r="E77" s="24">
        <v>3.1E-2</v>
      </c>
      <c r="F77" s="35">
        <f t="shared" si="4"/>
        <v>213</v>
      </c>
      <c r="G77" s="22">
        <f t="shared" si="5"/>
        <v>1332954</v>
      </c>
    </row>
    <row r="78" spans="1:7" x14ac:dyDescent="0.25">
      <c r="A78" s="21" t="s">
        <v>24</v>
      </c>
      <c r="B78" s="28" t="s">
        <v>48</v>
      </c>
      <c r="C78" s="22">
        <v>5988</v>
      </c>
      <c r="D78" s="23">
        <v>7480</v>
      </c>
      <c r="E78" s="24">
        <v>2.6000000000000002E-2</v>
      </c>
      <c r="F78" s="35">
        <f t="shared" si="4"/>
        <v>195</v>
      </c>
      <c r="G78" s="22">
        <f t="shared" si="5"/>
        <v>1167660</v>
      </c>
    </row>
    <row r="79" spans="1:7" x14ac:dyDescent="0.25">
      <c r="A79" s="21" t="s">
        <v>25</v>
      </c>
      <c r="B79" s="28" t="s">
        <v>48</v>
      </c>
      <c r="C79" s="22">
        <v>6111</v>
      </c>
      <c r="D79" s="23">
        <v>7460</v>
      </c>
      <c r="E79" s="24">
        <v>3.2000000000000001E-2</v>
      </c>
      <c r="F79" s="35">
        <f t="shared" si="4"/>
        <v>239</v>
      </c>
      <c r="G79" s="22">
        <f t="shared" si="5"/>
        <v>1460529</v>
      </c>
    </row>
    <row r="80" spans="1:7" x14ac:dyDescent="0.25">
      <c r="A80" s="21" t="s">
        <v>26</v>
      </c>
      <c r="B80" s="28" t="s">
        <v>48</v>
      </c>
      <c r="C80" s="22">
        <v>5562</v>
      </c>
      <c r="D80" s="23">
        <v>8359</v>
      </c>
      <c r="E80" s="24">
        <v>2.7000000000000003E-2</v>
      </c>
      <c r="F80" s="35">
        <f t="shared" si="4"/>
        <v>226</v>
      </c>
      <c r="G80" s="22">
        <f t="shared" si="5"/>
        <v>1257012</v>
      </c>
    </row>
    <row r="81" spans="1:7" x14ac:dyDescent="0.25">
      <c r="A81" s="21" t="s">
        <v>27</v>
      </c>
      <c r="B81" s="28" t="s">
        <v>48</v>
      </c>
      <c r="C81" s="22">
        <v>5799</v>
      </c>
      <c r="D81" s="23">
        <v>7507</v>
      </c>
      <c r="E81" s="24">
        <v>2.8999999999999998E-2</v>
      </c>
      <c r="F81" s="35">
        <f t="shared" si="4"/>
        <v>218</v>
      </c>
      <c r="G81" s="22">
        <f t="shared" si="5"/>
        <v>1264182</v>
      </c>
    </row>
    <row r="82" spans="1:7" x14ac:dyDescent="0.25">
      <c r="A82" s="21" t="s">
        <v>28</v>
      </c>
      <c r="B82" s="28" t="s">
        <v>48</v>
      </c>
      <c r="C82" s="22">
        <v>5823</v>
      </c>
      <c r="D82" s="23">
        <v>7320</v>
      </c>
      <c r="E82" s="24">
        <v>0.03</v>
      </c>
      <c r="F82" s="35">
        <f t="shared" si="4"/>
        <v>220</v>
      </c>
      <c r="G82" s="22">
        <f t="shared" si="5"/>
        <v>1281060</v>
      </c>
    </row>
    <row r="83" spans="1:7" x14ac:dyDescent="0.25">
      <c r="A83" s="21" t="s">
        <v>29</v>
      </c>
      <c r="B83" s="28" t="s">
        <v>48</v>
      </c>
      <c r="C83" s="22">
        <v>5736</v>
      </c>
      <c r="D83" s="23">
        <v>7224</v>
      </c>
      <c r="E83" s="24">
        <v>2.7999999999999997E-2</v>
      </c>
      <c r="F83" s="35">
        <f t="shared" si="4"/>
        <v>203</v>
      </c>
      <c r="G83" s="22">
        <f t="shared" si="5"/>
        <v>1164408</v>
      </c>
    </row>
    <row r="84" spans="1:7" x14ac:dyDescent="0.25">
      <c r="A84" s="21" t="s">
        <v>30</v>
      </c>
      <c r="B84" s="28" t="s">
        <v>48</v>
      </c>
      <c r="C84" s="22">
        <v>5745</v>
      </c>
      <c r="D84" s="23">
        <v>7669</v>
      </c>
      <c r="E84" s="24">
        <v>2.5000000000000001E-2</v>
      </c>
      <c r="F84" s="35">
        <f t="shared" si="4"/>
        <v>192</v>
      </c>
      <c r="G84" s="22">
        <f t="shared" si="5"/>
        <v>1103040</v>
      </c>
    </row>
    <row r="85" spans="1:7" x14ac:dyDescent="0.25">
      <c r="A85" s="21" t="s">
        <v>31</v>
      </c>
      <c r="B85" s="28" t="s">
        <v>48</v>
      </c>
      <c r="C85" s="22">
        <v>5580</v>
      </c>
      <c r="D85" s="23">
        <v>8327</v>
      </c>
      <c r="E85" s="24">
        <v>2.3E-2</v>
      </c>
      <c r="F85" s="35">
        <f t="shared" si="4"/>
        <v>192</v>
      </c>
      <c r="G85" s="22">
        <f t="shared" si="5"/>
        <v>1071360</v>
      </c>
    </row>
    <row r="86" spans="1:7" x14ac:dyDescent="0.25">
      <c r="A86" s="21" t="s">
        <v>32</v>
      </c>
      <c r="B86" s="28" t="s">
        <v>48</v>
      </c>
      <c r="C86" s="22">
        <v>6024</v>
      </c>
      <c r="D86" s="23">
        <v>8351</v>
      </c>
      <c r="E86" s="24">
        <v>2.8999999999999998E-2</v>
      </c>
      <c r="F86" s="35">
        <f t="shared" si="4"/>
        <v>243</v>
      </c>
      <c r="G86" s="22">
        <f t="shared" si="5"/>
        <v>1463832</v>
      </c>
    </row>
    <row r="87" spans="1:7" x14ac:dyDescent="0.25">
      <c r="A87" s="21" t="s">
        <v>33</v>
      </c>
      <c r="B87" s="28" t="s">
        <v>48</v>
      </c>
      <c r="C87" s="22">
        <v>5535</v>
      </c>
      <c r="D87" s="23">
        <v>7988</v>
      </c>
      <c r="E87" s="24">
        <v>2.7999999999999997E-2</v>
      </c>
      <c r="F87" s="35">
        <f t="shared" si="4"/>
        <v>224</v>
      </c>
      <c r="G87" s="22">
        <f t="shared" si="5"/>
        <v>1239840</v>
      </c>
    </row>
    <row r="88" spans="1:7" x14ac:dyDescent="0.25">
      <c r="A88" s="21" t="s">
        <v>34</v>
      </c>
      <c r="B88" s="28" t="s">
        <v>48</v>
      </c>
      <c r="C88" s="22">
        <v>5406</v>
      </c>
      <c r="D88" s="23">
        <v>7733</v>
      </c>
      <c r="E88" s="24">
        <v>0.03</v>
      </c>
      <c r="F88" s="35">
        <f t="shared" si="4"/>
        <v>232</v>
      </c>
      <c r="G88" s="22">
        <f t="shared" si="5"/>
        <v>1254192</v>
      </c>
    </row>
    <row r="89" spans="1:7" x14ac:dyDescent="0.25">
      <c r="A89" s="21" t="s">
        <v>35</v>
      </c>
      <c r="B89" s="28" t="s">
        <v>48</v>
      </c>
      <c r="C89" s="22">
        <v>6723</v>
      </c>
      <c r="D89" s="23">
        <v>7552</v>
      </c>
      <c r="E89" s="24">
        <v>3.1E-2</v>
      </c>
      <c r="F89" s="35">
        <f t="shared" si="4"/>
        <v>235</v>
      </c>
      <c r="G89" s="22">
        <f t="shared" si="5"/>
        <v>1579905</v>
      </c>
    </row>
    <row r="90" spans="1:7" x14ac:dyDescent="0.25">
      <c r="A90" s="21" t="s">
        <v>36</v>
      </c>
      <c r="B90" s="28" t="s">
        <v>48</v>
      </c>
      <c r="C90" s="22">
        <v>7614</v>
      </c>
      <c r="D90" s="23">
        <v>7993</v>
      </c>
      <c r="E90" s="24">
        <v>3.6000000000000004E-2</v>
      </c>
      <c r="F90" s="35">
        <f t="shared" si="4"/>
        <v>288</v>
      </c>
      <c r="G90" s="22">
        <f t="shared" si="5"/>
        <v>2192832</v>
      </c>
    </row>
    <row r="91" spans="1:7" x14ac:dyDescent="0.25">
      <c r="A91" s="21" t="s">
        <v>37</v>
      </c>
      <c r="B91" s="28" t="s">
        <v>48</v>
      </c>
      <c r="C91" s="22">
        <v>4794</v>
      </c>
      <c r="D91" s="23">
        <v>6534</v>
      </c>
      <c r="E91" s="24">
        <v>3.1E-2</v>
      </c>
      <c r="F91" s="35">
        <f t="shared" si="4"/>
        <v>203</v>
      </c>
      <c r="G91" s="22">
        <f t="shared" si="5"/>
        <v>973182</v>
      </c>
    </row>
    <row r="92" spans="1:7" x14ac:dyDescent="0.25">
      <c r="A92" s="21" t="s">
        <v>38</v>
      </c>
      <c r="B92" s="28" t="s">
        <v>48</v>
      </c>
      <c r="C92" s="22">
        <v>4650</v>
      </c>
      <c r="D92" s="23">
        <v>6919</v>
      </c>
      <c r="E92" s="24">
        <v>0.03</v>
      </c>
      <c r="F92" s="35">
        <f t="shared" si="4"/>
        <v>208</v>
      </c>
      <c r="G92" s="22">
        <f t="shared" si="5"/>
        <v>967200</v>
      </c>
    </row>
    <row r="93" spans="1:7" x14ac:dyDescent="0.25">
      <c r="A93" s="21" t="s">
        <v>39</v>
      </c>
      <c r="B93" s="28" t="s">
        <v>48</v>
      </c>
      <c r="C93" s="22">
        <v>5619</v>
      </c>
      <c r="D93" s="23">
        <v>6953</v>
      </c>
      <c r="E93" s="24">
        <v>3.4000000000000002E-2</v>
      </c>
      <c r="F93" s="35">
        <f t="shared" si="4"/>
        <v>237</v>
      </c>
      <c r="G93" s="22">
        <f t="shared" si="5"/>
        <v>1331703</v>
      </c>
    </row>
    <row r="94" spans="1:7" x14ac:dyDescent="0.25">
      <c r="A94" s="21" t="s">
        <v>40</v>
      </c>
      <c r="B94" s="28" t="s">
        <v>48</v>
      </c>
      <c r="C94" s="22">
        <v>4809</v>
      </c>
      <c r="D94" s="23">
        <v>7083</v>
      </c>
      <c r="E94" s="24">
        <v>3.1E-2</v>
      </c>
      <c r="F94" s="35">
        <f t="shared" si="4"/>
        <v>220</v>
      </c>
      <c r="G94" s="22">
        <f t="shared" si="5"/>
        <v>1057980</v>
      </c>
    </row>
    <row r="95" spans="1:7" x14ac:dyDescent="0.25">
      <c r="A95" s="21" t="s">
        <v>41</v>
      </c>
      <c r="B95" s="28" t="s">
        <v>48</v>
      </c>
      <c r="C95" s="22">
        <v>5568</v>
      </c>
      <c r="D95" s="23">
        <v>6857</v>
      </c>
      <c r="E95" s="24">
        <v>0.03</v>
      </c>
      <c r="F95" s="35">
        <f t="shared" si="4"/>
        <v>206</v>
      </c>
      <c r="G95" s="22">
        <f t="shared" si="5"/>
        <v>1147008</v>
      </c>
    </row>
    <row r="96" spans="1:7" x14ac:dyDescent="0.25">
      <c r="A96" s="21" t="s">
        <v>42</v>
      </c>
      <c r="B96" s="28" t="s">
        <v>48</v>
      </c>
      <c r="C96" s="22">
        <v>5232</v>
      </c>
      <c r="D96" s="23">
        <v>6971</v>
      </c>
      <c r="E96" s="24">
        <v>3.4000000000000002E-2</v>
      </c>
      <c r="F96" s="35">
        <f t="shared" si="4"/>
        <v>238</v>
      </c>
      <c r="G96" s="22">
        <f t="shared" si="5"/>
        <v>1245216</v>
      </c>
    </row>
    <row r="97" spans="1:7" x14ac:dyDescent="0.25">
      <c r="A97" s="21" t="s">
        <v>43</v>
      </c>
      <c r="B97" s="28" t="s">
        <v>48</v>
      </c>
      <c r="C97" s="22">
        <v>5451</v>
      </c>
      <c r="D97" s="23">
        <v>6681</v>
      </c>
      <c r="E97" s="24">
        <v>3.5000000000000003E-2</v>
      </c>
      <c r="F97" s="35">
        <f t="shared" si="4"/>
        <v>234</v>
      </c>
      <c r="G97" s="22">
        <f t="shared" si="5"/>
        <v>1275534</v>
      </c>
    </row>
    <row r="98" spans="1:7" x14ac:dyDescent="0.25">
      <c r="A98" s="21" t="s">
        <v>19</v>
      </c>
      <c r="B98" s="28" t="s">
        <v>49</v>
      </c>
      <c r="C98" s="22">
        <v>4217.6000000000004</v>
      </c>
      <c r="D98" s="23">
        <v>1078</v>
      </c>
      <c r="E98" s="24">
        <v>9.0000000000000011E-3</v>
      </c>
      <c r="F98" s="35">
        <f t="shared" si="4"/>
        <v>10</v>
      </c>
      <c r="G98" s="22">
        <f t="shared" si="5"/>
        <v>42176</v>
      </c>
    </row>
    <row r="99" spans="1:7" x14ac:dyDescent="0.25">
      <c r="A99" s="21" t="s">
        <v>20</v>
      </c>
      <c r="B99" s="28" t="s">
        <v>49</v>
      </c>
      <c r="C99" s="22">
        <v>5606.4000000000005</v>
      </c>
      <c r="D99" s="23">
        <v>813</v>
      </c>
      <c r="E99" s="24">
        <v>1.3000000000000001E-2</v>
      </c>
      <c r="F99" s="35">
        <f t="shared" si="4"/>
        <v>11</v>
      </c>
      <c r="G99" s="22">
        <f t="shared" si="5"/>
        <v>61670.400000000009</v>
      </c>
    </row>
    <row r="100" spans="1:7" x14ac:dyDescent="0.25">
      <c r="A100" s="21" t="s">
        <v>21</v>
      </c>
      <c r="B100" s="28" t="s">
        <v>49</v>
      </c>
      <c r="C100" s="22">
        <v>5897.6</v>
      </c>
      <c r="D100" s="23">
        <v>769</v>
      </c>
      <c r="E100" s="24">
        <v>1.1000000000000001E-2</v>
      </c>
      <c r="F100" s="35">
        <f t="shared" si="4"/>
        <v>9</v>
      </c>
      <c r="G100" s="22">
        <f t="shared" si="5"/>
        <v>53078.400000000001</v>
      </c>
    </row>
    <row r="101" spans="1:7" x14ac:dyDescent="0.25">
      <c r="A101" s="21" t="s">
        <v>23</v>
      </c>
      <c r="B101" s="28" t="s">
        <v>49</v>
      </c>
      <c r="C101" s="22">
        <v>5254.4000000000005</v>
      </c>
      <c r="D101" s="23">
        <v>768</v>
      </c>
      <c r="E101" s="24">
        <v>1.4999999999999999E-2</v>
      </c>
      <c r="F101" s="35">
        <f t="shared" si="4"/>
        <v>12</v>
      </c>
      <c r="G101" s="22">
        <f t="shared" si="5"/>
        <v>63052.800000000003</v>
      </c>
    </row>
    <row r="102" spans="1:7" x14ac:dyDescent="0.25">
      <c r="A102" s="21" t="s">
        <v>24</v>
      </c>
      <c r="B102" s="28" t="s">
        <v>49</v>
      </c>
      <c r="C102" s="22">
        <v>6070.4000000000005</v>
      </c>
      <c r="D102" s="23">
        <v>859</v>
      </c>
      <c r="E102" s="24">
        <v>0.02</v>
      </c>
      <c r="F102" s="35">
        <f t="shared" si="4"/>
        <v>18</v>
      </c>
      <c r="G102" s="22">
        <f t="shared" si="5"/>
        <v>109267.20000000001</v>
      </c>
    </row>
    <row r="103" spans="1:7" x14ac:dyDescent="0.25">
      <c r="A103" s="21" t="s">
        <v>25</v>
      </c>
      <c r="B103" s="28" t="s">
        <v>49</v>
      </c>
      <c r="C103" s="22">
        <v>5120</v>
      </c>
      <c r="D103" s="23">
        <v>961</v>
      </c>
      <c r="E103" s="24">
        <v>0.02</v>
      </c>
      <c r="F103" s="35">
        <f t="shared" si="4"/>
        <v>20</v>
      </c>
      <c r="G103" s="22">
        <f t="shared" si="5"/>
        <v>102400</v>
      </c>
    </row>
    <row r="104" spans="1:7" x14ac:dyDescent="0.25">
      <c r="A104" s="21" t="s">
        <v>26</v>
      </c>
      <c r="B104" s="28" t="s">
        <v>49</v>
      </c>
      <c r="C104" s="22">
        <v>4435.2</v>
      </c>
      <c r="D104" s="23">
        <v>1303</v>
      </c>
      <c r="E104" s="24">
        <v>1.3999999999999999E-2</v>
      </c>
      <c r="F104" s="35">
        <f t="shared" si="4"/>
        <v>19</v>
      </c>
      <c r="G104" s="22">
        <f t="shared" si="5"/>
        <v>84268.800000000003</v>
      </c>
    </row>
    <row r="105" spans="1:7" x14ac:dyDescent="0.25">
      <c r="A105" s="21" t="s">
        <v>27</v>
      </c>
      <c r="B105" s="28" t="s">
        <v>49</v>
      </c>
      <c r="C105" s="22">
        <v>7673.6</v>
      </c>
      <c r="D105" s="23">
        <v>952</v>
      </c>
      <c r="E105" s="24">
        <v>2.5000000000000001E-2</v>
      </c>
      <c r="F105" s="35">
        <f t="shared" si="4"/>
        <v>24</v>
      </c>
      <c r="G105" s="22">
        <f t="shared" si="5"/>
        <v>184166.40000000002</v>
      </c>
    </row>
    <row r="106" spans="1:7" x14ac:dyDescent="0.25">
      <c r="A106" s="21" t="s">
        <v>28</v>
      </c>
      <c r="B106" s="28" t="s">
        <v>49</v>
      </c>
      <c r="C106" s="22">
        <v>6294.4000000000005</v>
      </c>
      <c r="D106" s="23">
        <v>1091</v>
      </c>
      <c r="E106" s="24">
        <v>2.6000000000000002E-2</v>
      </c>
      <c r="F106" s="35">
        <f t="shared" si="4"/>
        <v>29</v>
      </c>
      <c r="G106" s="22">
        <f t="shared" si="5"/>
        <v>182537.60000000001</v>
      </c>
    </row>
    <row r="107" spans="1:7" x14ac:dyDescent="0.25">
      <c r="A107" s="21" t="s">
        <v>29</v>
      </c>
      <c r="B107" s="28" t="s">
        <v>49</v>
      </c>
      <c r="C107" s="22">
        <v>6764.8</v>
      </c>
      <c r="D107" s="23">
        <v>1056</v>
      </c>
      <c r="E107" s="24">
        <v>3.1E-2</v>
      </c>
      <c r="F107" s="35">
        <f t="shared" si="4"/>
        <v>33</v>
      </c>
      <c r="G107" s="22">
        <f t="shared" si="5"/>
        <v>223238.39999999999</v>
      </c>
    </row>
    <row r="108" spans="1:7" x14ac:dyDescent="0.25">
      <c r="A108" s="21" t="s">
        <v>30</v>
      </c>
      <c r="B108" s="28" t="s">
        <v>49</v>
      </c>
      <c r="C108" s="22">
        <v>4377.6000000000004</v>
      </c>
      <c r="D108" s="23">
        <v>951</v>
      </c>
      <c r="E108" s="24">
        <v>3.6000000000000004E-2</v>
      </c>
      <c r="F108" s="35">
        <f t="shared" si="4"/>
        <v>35</v>
      </c>
      <c r="G108" s="22">
        <f t="shared" si="5"/>
        <v>153216</v>
      </c>
    </row>
    <row r="109" spans="1:7" x14ac:dyDescent="0.25">
      <c r="A109" s="21" t="s">
        <v>31</v>
      </c>
      <c r="B109" s="28" t="s">
        <v>49</v>
      </c>
      <c r="C109" s="22">
        <v>4073.6000000000004</v>
      </c>
      <c r="D109" s="23">
        <v>1061</v>
      </c>
      <c r="E109" s="24">
        <v>3.1E-2</v>
      </c>
      <c r="F109" s="35">
        <f t="shared" si="4"/>
        <v>33</v>
      </c>
      <c r="G109" s="22">
        <f t="shared" si="5"/>
        <v>134428.80000000002</v>
      </c>
    </row>
    <row r="110" spans="1:7" x14ac:dyDescent="0.25">
      <c r="A110" s="21" t="s">
        <v>32</v>
      </c>
      <c r="B110" s="28" t="s">
        <v>49</v>
      </c>
      <c r="C110" s="22">
        <v>4688</v>
      </c>
      <c r="D110" s="23">
        <v>1136</v>
      </c>
      <c r="E110" s="24">
        <v>0.04</v>
      </c>
      <c r="F110" s="35">
        <f t="shared" si="4"/>
        <v>46</v>
      </c>
      <c r="G110" s="22">
        <f t="shared" si="5"/>
        <v>215648</v>
      </c>
    </row>
    <row r="111" spans="1:7" x14ac:dyDescent="0.25">
      <c r="A111" s="21" t="s">
        <v>33</v>
      </c>
      <c r="B111" s="28" t="s">
        <v>49</v>
      </c>
      <c r="C111" s="22">
        <v>4140.8</v>
      </c>
      <c r="D111" s="23">
        <v>1198</v>
      </c>
      <c r="E111" s="24">
        <v>3.5000000000000003E-2</v>
      </c>
      <c r="F111" s="35">
        <f t="shared" si="4"/>
        <v>42</v>
      </c>
      <c r="G111" s="22">
        <f t="shared" si="5"/>
        <v>173913.60000000001</v>
      </c>
    </row>
    <row r="112" spans="1:7" x14ac:dyDescent="0.25">
      <c r="A112" s="21" t="s">
        <v>34</v>
      </c>
      <c r="B112" s="28" t="s">
        <v>49</v>
      </c>
      <c r="C112" s="22">
        <v>4064</v>
      </c>
      <c r="D112" s="23">
        <v>1343</v>
      </c>
      <c r="E112" s="24">
        <v>3.7000000000000005E-2</v>
      </c>
      <c r="F112" s="35">
        <f t="shared" si="4"/>
        <v>50</v>
      </c>
      <c r="G112" s="22">
        <f t="shared" si="5"/>
        <v>203200</v>
      </c>
    </row>
    <row r="113" spans="1:7" x14ac:dyDescent="0.25">
      <c r="A113" s="21" t="s">
        <v>35</v>
      </c>
      <c r="B113" s="28" t="s">
        <v>49</v>
      </c>
      <c r="C113" s="22">
        <v>3728</v>
      </c>
      <c r="D113" s="23">
        <v>1553</v>
      </c>
      <c r="E113" s="24">
        <v>0.03</v>
      </c>
      <c r="F113" s="35">
        <f t="shared" si="4"/>
        <v>47</v>
      </c>
      <c r="G113" s="22">
        <f t="shared" si="5"/>
        <v>175216</v>
      </c>
    </row>
    <row r="114" spans="1:7" x14ac:dyDescent="0.25">
      <c r="A114" s="21" t="s">
        <v>36</v>
      </c>
      <c r="B114" s="28" t="s">
        <v>49</v>
      </c>
      <c r="C114" s="22">
        <v>4972.8</v>
      </c>
      <c r="D114" s="23">
        <v>2119</v>
      </c>
      <c r="E114" s="24">
        <v>2.7000000000000003E-2</v>
      </c>
      <c r="F114" s="35">
        <f t="shared" si="4"/>
        <v>58</v>
      </c>
      <c r="G114" s="22">
        <f t="shared" si="5"/>
        <v>288422.40000000002</v>
      </c>
    </row>
    <row r="115" spans="1:7" x14ac:dyDescent="0.25">
      <c r="A115" s="21" t="s">
        <v>37</v>
      </c>
      <c r="B115" s="28" t="s">
        <v>49</v>
      </c>
      <c r="C115" s="22">
        <v>5532.8</v>
      </c>
      <c r="D115" s="23">
        <v>1308</v>
      </c>
      <c r="E115" s="24">
        <v>3.4000000000000002E-2</v>
      </c>
      <c r="F115" s="35">
        <f t="shared" si="4"/>
        <v>45</v>
      </c>
      <c r="G115" s="22">
        <f t="shared" si="5"/>
        <v>248976</v>
      </c>
    </row>
    <row r="116" spans="1:7" x14ac:dyDescent="0.25">
      <c r="A116" s="21" t="s">
        <v>38</v>
      </c>
      <c r="B116" s="28" t="s">
        <v>49</v>
      </c>
      <c r="C116" s="22">
        <v>4083.2000000000003</v>
      </c>
      <c r="D116" s="23">
        <v>1255</v>
      </c>
      <c r="E116" s="24">
        <v>3.5000000000000003E-2</v>
      </c>
      <c r="F116" s="35">
        <f t="shared" si="4"/>
        <v>44</v>
      </c>
      <c r="G116" s="22">
        <f t="shared" si="5"/>
        <v>179660.80000000002</v>
      </c>
    </row>
    <row r="117" spans="1:7" x14ac:dyDescent="0.25">
      <c r="A117" s="21" t="s">
        <v>39</v>
      </c>
      <c r="B117" s="28" t="s">
        <v>49</v>
      </c>
      <c r="C117" s="22">
        <v>4176</v>
      </c>
      <c r="D117" s="23">
        <v>1307</v>
      </c>
      <c r="E117" s="24">
        <v>4.2999999999999997E-2</v>
      </c>
      <c r="F117" s="35">
        <f t="shared" si="4"/>
        <v>57</v>
      </c>
      <c r="G117" s="22">
        <f t="shared" si="5"/>
        <v>238032</v>
      </c>
    </row>
    <row r="118" spans="1:7" x14ac:dyDescent="0.25">
      <c r="A118" s="21" t="s">
        <v>40</v>
      </c>
      <c r="B118" s="28" t="s">
        <v>49</v>
      </c>
      <c r="C118" s="22">
        <v>3616</v>
      </c>
      <c r="D118" s="23">
        <v>1339</v>
      </c>
      <c r="E118" s="24">
        <v>0.04</v>
      </c>
      <c r="F118" s="35">
        <f t="shared" si="4"/>
        <v>54</v>
      </c>
      <c r="G118" s="22">
        <f t="shared" si="5"/>
        <v>195264</v>
      </c>
    </row>
    <row r="119" spans="1:7" x14ac:dyDescent="0.25">
      <c r="A119" s="21" t="s">
        <v>41</v>
      </c>
      <c r="B119" s="28" t="s">
        <v>49</v>
      </c>
      <c r="C119" s="22">
        <v>4614.4000000000005</v>
      </c>
      <c r="D119" s="23">
        <v>1306</v>
      </c>
      <c r="E119" s="24">
        <v>4.4000000000000004E-2</v>
      </c>
      <c r="F119" s="35">
        <f t="shared" si="4"/>
        <v>58</v>
      </c>
      <c r="G119" s="22">
        <f t="shared" si="5"/>
        <v>267635.20000000001</v>
      </c>
    </row>
    <row r="120" spans="1:7" x14ac:dyDescent="0.25">
      <c r="A120" s="21" t="s">
        <v>42</v>
      </c>
      <c r="B120" s="28" t="s">
        <v>49</v>
      </c>
      <c r="C120" s="22">
        <v>4368</v>
      </c>
      <c r="D120" s="23">
        <v>1382</v>
      </c>
      <c r="E120" s="24">
        <v>4.2999999999999997E-2</v>
      </c>
      <c r="F120" s="35">
        <f t="shared" si="4"/>
        <v>60</v>
      </c>
      <c r="G120" s="22">
        <f t="shared" si="5"/>
        <v>262080</v>
      </c>
    </row>
    <row r="121" spans="1:7" x14ac:dyDescent="0.25">
      <c r="A121" s="21" t="s">
        <v>43</v>
      </c>
      <c r="B121" s="28" t="s">
        <v>49</v>
      </c>
      <c r="C121" s="22">
        <v>4588.8</v>
      </c>
      <c r="D121" s="23">
        <v>1259</v>
      </c>
      <c r="E121" s="24">
        <v>4.2999999999999997E-2</v>
      </c>
      <c r="F121" s="35">
        <f t="shared" si="4"/>
        <v>55</v>
      </c>
      <c r="G121" s="22">
        <f t="shared" si="5"/>
        <v>252384</v>
      </c>
    </row>
    <row r="122" spans="1:7" x14ac:dyDescent="0.25">
      <c r="A122" s="21" t="s">
        <v>19</v>
      </c>
      <c r="B122" s="28" t="s">
        <v>50</v>
      </c>
      <c r="C122" s="25">
        <v>6645</v>
      </c>
      <c r="D122" s="23">
        <v>59</v>
      </c>
      <c r="E122" s="26">
        <v>9.0000000000000011E-3</v>
      </c>
      <c r="F122" s="35">
        <f t="shared" si="4"/>
        <v>1</v>
      </c>
      <c r="G122" s="22">
        <f t="shared" si="5"/>
        <v>6645</v>
      </c>
    </row>
    <row r="123" spans="1:7" x14ac:dyDescent="0.25">
      <c r="A123" s="21" t="s">
        <v>20</v>
      </c>
      <c r="B123" s="28" t="s">
        <v>50</v>
      </c>
      <c r="C123" s="25">
        <v>1671</v>
      </c>
      <c r="D123" s="23">
        <v>95</v>
      </c>
      <c r="E123" s="26">
        <v>1.1000000000000001E-2</v>
      </c>
      <c r="F123" s="35">
        <f t="shared" si="4"/>
        <v>2</v>
      </c>
      <c r="G123" s="22">
        <f t="shared" si="5"/>
        <v>3342</v>
      </c>
    </row>
    <row r="124" spans="1:7" x14ac:dyDescent="0.25">
      <c r="A124" s="21" t="s">
        <v>21</v>
      </c>
      <c r="B124" s="28" t="s">
        <v>50</v>
      </c>
      <c r="C124" s="27">
        <v>0</v>
      </c>
      <c r="D124" s="23">
        <v>23</v>
      </c>
      <c r="E124" s="26">
        <v>0</v>
      </c>
      <c r="F124" s="35">
        <f t="shared" si="4"/>
        <v>0</v>
      </c>
      <c r="G124" s="22">
        <f t="shared" si="5"/>
        <v>0</v>
      </c>
    </row>
    <row r="125" spans="1:7" x14ac:dyDescent="0.25">
      <c r="A125" s="21" t="s">
        <v>23</v>
      </c>
      <c r="B125" s="28" t="s">
        <v>50</v>
      </c>
      <c r="C125" s="25">
        <v>3831</v>
      </c>
      <c r="D125" s="23">
        <v>28</v>
      </c>
      <c r="E125" s="26">
        <v>2.6000000000000002E-2</v>
      </c>
      <c r="F125" s="35">
        <f t="shared" si="4"/>
        <v>1</v>
      </c>
      <c r="G125" s="22">
        <f t="shared" si="5"/>
        <v>3831</v>
      </c>
    </row>
    <row r="126" spans="1:7" x14ac:dyDescent="0.25">
      <c r="A126" s="21" t="s">
        <v>24</v>
      </c>
      <c r="B126" s="28" t="s">
        <v>50</v>
      </c>
      <c r="C126" s="25">
        <v>3414</v>
      </c>
      <c r="D126" s="23">
        <v>28</v>
      </c>
      <c r="E126" s="26">
        <v>9.0000000000000011E-3</v>
      </c>
      <c r="F126" s="35">
        <f t="shared" si="4"/>
        <v>1</v>
      </c>
      <c r="G126" s="22">
        <f t="shared" si="5"/>
        <v>3414</v>
      </c>
    </row>
    <row r="127" spans="1:7" x14ac:dyDescent="0.25">
      <c r="A127" s="21" t="s">
        <v>25</v>
      </c>
      <c r="B127" s="28" t="s">
        <v>50</v>
      </c>
      <c r="C127" s="27">
        <v>0</v>
      </c>
      <c r="D127" s="23">
        <v>24</v>
      </c>
      <c r="E127" s="26">
        <v>0</v>
      </c>
      <c r="F127" s="35">
        <f t="shared" si="4"/>
        <v>0</v>
      </c>
      <c r="G127" s="22">
        <f t="shared" si="5"/>
        <v>0</v>
      </c>
    </row>
    <row r="128" spans="1:7" x14ac:dyDescent="0.25">
      <c r="A128" s="21" t="s">
        <v>26</v>
      </c>
      <c r="B128" s="28" t="s">
        <v>50</v>
      </c>
      <c r="C128" s="27">
        <v>0</v>
      </c>
      <c r="D128" s="23">
        <v>52</v>
      </c>
      <c r="E128" s="26">
        <v>0</v>
      </c>
      <c r="F128" s="35">
        <f t="shared" si="4"/>
        <v>0</v>
      </c>
      <c r="G128" s="22">
        <f t="shared" si="5"/>
        <v>0</v>
      </c>
    </row>
    <row r="129" spans="1:7" x14ac:dyDescent="0.25">
      <c r="A129" s="21" t="s">
        <v>27</v>
      </c>
      <c r="B129" s="28" t="s">
        <v>50</v>
      </c>
      <c r="C129" s="25">
        <v>2196</v>
      </c>
      <c r="D129" s="23">
        <v>56</v>
      </c>
      <c r="E129" s="26">
        <v>1.8000000000000002E-2</v>
      </c>
      <c r="F129" s="35">
        <f t="shared" si="4"/>
        <v>2</v>
      </c>
      <c r="G129" s="22">
        <f t="shared" si="5"/>
        <v>4392</v>
      </c>
    </row>
    <row r="130" spans="1:7" x14ac:dyDescent="0.25">
      <c r="A130" s="21" t="s">
        <v>28</v>
      </c>
      <c r="B130" s="28" t="s">
        <v>50</v>
      </c>
      <c r="C130" s="25">
        <v>3009</v>
      </c>
      <c r="D130" s="23">
        <v>121</v>
      </c>
      <c r="E130" s="26">
        <v>1.3000000000000001E-2</v>
      </c>
      <c r="F130" s="35">
        <f t="shared" si="4"/>
        <v>2</v>
      </c>
      <c r="G130" s="22">
        <f t="shared" si="5"/>
        <v>6018</v>
      </c>
    </row>
    <row r="131" spans="1:7" x14ac:dyDescent="0.25">
      <c r="A131" s="21" t="s">
        <v>29</v>
      </c>
      <c r="B131" s="28" t="s">
        <v>50</v>
      </c>
      <c r="C131" s="25">
        <v>1146</v>
      </c>
      <c r="D131" s="23">
        <v>25</v>
      </c>
      <c r="E131" s="26">
        <v>0.02</v>
      </c>
      <c r="F131" s="35">
        <f t="shared" ref="F131:F145" si="6">_xlfn.CEILING.MATH(E131*D131,1)</f>
        <v>1</v>
      </c>
      <c r="G131" s="22">
        <f t="shared" ref="G131:G145" si="7">$C131*$F131</f>
        <v>1146</v>
      </c>
    </row>
    <row r="132" spans="1:7" x14ac:dyDescent="0.25">
      <c r="A132" s="21" t="s">
        <v>30</v>
      </c>
      <c r="B132" s="28" t="s">
        <v>50</v>
      </c>
      <c r="C132" s="25">
        <v>474</v>
      </c>
      <c r="D132" s="23">
        <v>26</v>
      </c>
      <c r="E132" s="26">
        <v>9.0000000000000011E-3</v>
      </c>
      <c r="F132" s="35">
        <f t="shared" si="6"/>
        <v>1</v>
      </c>
      <c r="G132" s="22">
        <f t="shared" si="7"/>
        <v>474</v>
      </c>
    </row>
    <row r="133" spans="1:7" x14ac:dyDescent="0.25">
      <c r="A133" s="21" t="s">
        <v>31</v>
      </c>
      <c r="B133" s="28" t="s">
        <v>50</v>
      </c>
      <c r="C133" s="25">
        <v>1797</v>
      </c>
      <c r="D133" s="23">
        <v>21</v>
      </c>
      <c r="E133" s="26">
        <v>1.2E-2</v>
      </c>
      <c r="F133" s="35">
        <f t="shared" si="6"/>
        <v>1</v>
      </c>
      <c r="G133" s="22">
        <f t="shared" si="7"/>
        <v>1797</v>
      </c>
    </row>
    <row r="134" spans="1:7" x14ac:dyDescent="0.25">
      <c r="A134" s="21" t="s">
        <v>32</v>
      </c>
      <c r="B134" s="28" t="s">
        <v>50</v>
      </c>
      <c r="C134" s="25">
        <v>831</v>
      </c>
      <c r="D134" s="23">
        <v>26</v>
      </c>
      <c r="E134" s="26">
        <v>0.02</v>
      </c>
      <c r="F134" s="35">
        <f t="shared" si="6"/>
        <v>1</v>
      </c>
      <c r="G134" s="22">
        <f t="shared" si="7"/>
        <v>831</v>
      </c>
    </row>
    <row r="135" spans="1:7" x14ac:dyDescent="0.25">
      <c r="A135" s="21" t="s">
        <v>33</v>
      </c>
      <c r="B135" s="28" t="s">
        <v>50</v>
      </c>
      <c r="C135" s="27">
        <v>0</v>
      </c>
      <c r="D135" s="23">
        <v>42</v>
      </c>
      <c r="E135" s="26">
        <v>0</v>
      </c>
      <c r="F135" s="35">
        <f t="shared" si="6"/>
        <v>0</v>
      </c>
      <c r="G135" s="22">
        <f t="shared" si="7"/>
        <v>0</v>
      </c>
    </row>
    <row r="136" spans="1:7" x14ac:dyDescent="0.25">
      <c r="A136" s="21" t="s">
        <v>34</v>
      </c>
      <c r="B136" s="28" t="s">
        <v>50</v>
      </c>
      <c r="C136" s="25">
        <v>15825</v>
      </c>
      <c r="D136" s="23">
        <v>32</v>
      </c>
      <c r="E136" s="26">
        <v>8.0000000000000002E-3</v>
      </c>
      <c r="F136" s="35">
        <f t="shared" si="6"/>
        <v>1</v>
      </c>
      <c r="G136" s="22">
        <f t="shared" si="7"/>
        <v>15825</v>
      </c>
    </row>
    <row r="137" spans="1:7" x14ac:dyDescent="0.25">
      <c r="A137" s="21" t="s">
        <v>35</v>
      </c>
      <c r="B137" s="28" t="s">
        <v>50</v>
      </c>
      <c r="C137" s="25">
        <v>1176</v>
      </c>
      <c r="D137" s="23">
        <v>583</v>
      </c>
      <c r="E137" s="26">
        <v>3.0000000000000001E-3</v>
      </c>
      <c r="F137" s="35">
        <f t="shared" si="6"/>
        <v>2</v>
      </c>
      <c r="G137" s="22">
        <f t="shared" si="7"/>
        <v>2352</v>
      </c>
    </row>
    <row r="138" spans="1:7" x14ac:dyDescent="0.25">
      <c r="A138" s="21" t="s">
        <v>36</v>
      </c>
      <c r="B138" s="28" t="s">
        <v>50</v>
      </c>
      <c r="C138" s="25">
        <v>4071</v>
      </c>
      <c r="D138" s="23">
        <v>3992</v>
      </c>
      <c r="E138" s="26">
        <v>1E-3</v>
      </c>
      <c r="F138" s="35">
        <f t="shared" si="6"/>
        <v>4</v>
      </c>
      <c r="G138" s="22">
        <f t="shared" si="7"/>
        <v>16284</v>
      </c>
    </row>
    <row r="139" spans="1:7" x14ac:dyDescent="0.25">
      <c r="A139" s="21" t="s">
        <v>37</v>
      </c>
      <c r="B139" s="28" t="s">
        <v>50</v>
      </c>
      <c r="C139" s="25">
        <v>1443</v>
      </c>
      <c r="D139" s="23">
        <v>46</v>
      </c>
      <c r="E139" s="26">
        <v>1.1000000000000001E-2</v>
      </c>
      <c r="F139" s="35">
        <f t="shared" si="6"/>
        <v>1</v>
      </c>
      <c r="G139" s="22">
        <f t="shared" si="7"/>
        <v>1443</v>
      </c>
    </row>
    <row r="140" spans="1:7" x14ac:dyDescent="0.25">
      <c r="A140" s="21" t="s">
        <v>38</v>
      </c>
      <c r="B140" s="28" t="s">
        <v>50</v>
      </c>
      <c r="C140" s="25">
        <v>1431</v>
      </c>
      <c r="D140" s="23">
        <v>25</v>
      </c>
      <c r="E140" s="26">
        <v>0.02</v>
      </c>
      <c r="F140" s="35">
        <f t="shared" si="6"/>
        <v>1</v>
      </c>
      <c r="G140" s="22">
        <f t="shared" si="7"/>
        <v>1431</v>
      </c>
    </row>
    <row r="141" spans="1:7" x14ac:dyDescent="0.25">
      <c r="A141" s="21" t="s">
        <v>39</v>
      </c>
      <c r="B141" s="28" t="s">
        <v>50</v>
      </c>
      <c r="C141" s="25">
        <v>687</v>
      </c>
      <c r="D141" s="23">
        <v>20</v>
      </c>
      <c r="E141" s="26">
        <v>3.7999999999999999E-2</v>
      </c>
      <c r="F141" s="35">
        <f t="shared" si="6"/>
        <v>1</v>
      </c>
      <c r="G141" s="22">
        <f t="shared" si="7"/>
        <v>687</v>
      </c>
    </row>
    <row r="142" spans="1:7" x14ac:dyDescent="0.25">
      <c r="A142" s="21" t="s">
        <v>40</v>
      </c>
      <c r="B142" s="28" t="s">
        <v>50</v>
      </c>
      <c r="C142" s="25">
        <v>1707</v>
      </c>
      <c r="D142" s="23">
        <v>27</v>
      </c>
      <c r="E142" s="26">
        <v>1.9E-2</v>
      </c>
      <c r="F142" s="35">
        <f t="shared" si="6"/>
        <v>1</v>
      </c>
      <c r="G142" s="22">
        <f t="shared" si="7"/>
        <v>1707</v>
      </c>
    </row>
    <row r="143" spans="1:7" x14ac:dyDescent="0.25">
      <c r="A143" s="21" t="s">
        <v>41</v>
      </c>
      <c r="B143" s="28" t="s">
        <v>50</v>
      </c>
      <c r="C143" s="25">
        <v>441</v>
      </c>
      <c r="D143" s="23">
        <v>36</v>
      </c>
      <c r="E143" s="26">
        <v>6.9999999999999993E-3</v>
      </c>
      <c r="F143" s="35">
        <f t="shared" si="6"/>
        <v>1</v>
      </c>
      <c r="G143" s="22">
        <f t="shared" si="7"/>
        <v>441</v>
      </c>
    </row>
    <row r="144" spans="1:7" x14ac:dyDescent="0.25">
      <c r="A144" s="21" t="s">
        <v>42</v>
      </c>
      <c r="B144" s="28" t="s">
        <v>50</v>
      </c>
      <c r="C144" s="25">
        <v>5826</v>
      </c>
      <c r="D144" s="23">
        <v>101</v>
      </c>
      <c r="E144" s="26">
        <v>1.3000000000000001E-2</v>
      </c>
      <c r="F144" s="35">
        <f t="shared" si="6"/>
        <v>2</v>
      </c>
      <c r="G144" s="22">
        <f t="shared" si="7"/>
        <v>11652</v>
      </c>
    </row>
    <row r="145" spans="1:7" x14ac:dyDescent="0.25">
      <c r="A145" s="21" t="s">
        <v>43</v>
      </c>
      <c r="B145" s="28" t="s">
        <v>50</v>
      </c>
      <c r="C145" s="27">
        <v>0</v>
      </c>
      <c r="D145" s="23">
        <v>23</v>
      </c>
      <c r="E145" s="26">
        <v>0</v>
      </c>
      <c r="F145" s="35">
        <f t="shared" si="6"/>
        <v>0</v>
      </c>
      <c r="G145" s="22">
        <f t="shared" si="7"/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0DA8F-0B94-4BD8-B1D8-6A84B95E013C}">
  <dimension ref="A1:E7"/>
  <sheetViews>
    <sheetView workbookViewId="0">
      <selection activeCell="J9" sqref="J9"/>
    </sheetView>
  </sheetViews>
  <sheetFormatPr defaultRowHeight="15" x14ac:dyDescent="0.25"/>
  <cols>
    <col min="1" max="1" width="6.28515625" customWidth="1"/>
    <col min="2" max="5" width="8.85546875" customWidth="1"/>
  </cols>
  <sheetData>
    <row r="1" spans="1:5" ht="19.5" customHeight="1" x14ac:dyDescent="0.25">
      <c r="A1" s="70" t="s">
        <v>78</v>
      </c>
      <c r="B1" s="77" t="s">
        <v>47</v>
      </c>
      <c r="C1" s="78"/>
      <c r="D1" s="57" t="s">
        <v>80</v>
      </c>
      <c r="E1" s="58"/>
    </row>
    <row r="2" spans="1:5" ht="19.5" customHeight="1" x14ac:dyDescent="0.25">
      <c r="A2" s="68"/>
      <c r="B2" s="79"/>
      <c r="C2" s="80"/>
      <c r="D2" s="56"/>
      <c r="E2" s="59"/>
    </row>
    <row r="3" spans="1:5" ht="19.5" customHeight="1" x14ac:dyDescent="0.25">
      <c r="A3" s="69"/>
      <c r="B3" s="81"/>
      <c r="C3" s="82"/>
      <c r="D3" s="56"/>
      <c r="E3" s="59"/>
    </row>
    <row r="4" spans="1:5" ht="19.5" customHeight="1" x14ac:dyDescent="0.25">
      <c r="A4" s="67" t="s">
        <v>77</v>
      </c>
      <c r="B4" s="71" t="s">
        <v>79</v>
      </c>
      <c r="C4" s="72"/>
      <c r="D4" s="55" t="s">
        <v>49</v>
      </c>
      <c r="E4" s="60"/>
    </row>
    <row r="5" spans="1:5" ht="19.5" customHeight="1" x14ac:dyDescent="0.25">
      <c r="A5" s="68"/>
      <c r="B5" s="73"/>
      <c r="C5" s="74"/>
      <c r="D5" s="55"/>
      <c r="E5" s="60"/>
    </row>
    <row r="6" spans="1:5" ht="19.5" customHeight="1" x14ac:dyDescent="0.25">
      <c r="A6" s="69"/>
      <c r="B6" s="75"/>
      <c r="C6" s="76"/>
      <c r="D6" s="55"/>
      <c r="E6" s="60"/>
    </row>
    <row r="7" spans="1:5" ht="15.75" thickBot="1" x14ac:dyDescent="0.3">
      <c r="A7" s="61" t="s">
        <v>81</v>
      </c>
      <c r="B7" s="62" t="s">
        <v>75</v>
      </c>
      <c r="C7" s="62"/>
      <c r="D7" s="62" t="s">
        <v>76</v>
      </c>
      <c r="E7" s="63"/>
    </row>
  </sheetData>
  <mergeCells count="8">
    <mergeCell ref="B7:C7"/>
    <mergeCell ref="D7:E7"/>
    <mergeCell ref="B1:C3"/>
    <mergeCell ref="D1:E3"/>
    <mergeCell ref="B4:C6"/>
    <mergeCell ref="D4:E6"/>
    <mergeCell ref="A1:A3"/>
    <mergeCell ref="A4:A6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48DED-12B6-4122-9736-769ADE6DE24D}">
  <dimension ref="A1:A2"/>
  <sheetViews>
    <sheetView workbookViewId="0">
      <selection activeCell="A2" sqref="A2"/>
    </sheetView>
  </sheetViews>
  <sheetFormatPr defaultRowHeight="15" x14ac:dyDescent="0.25"/>
  <cols>
    <col min="1" max="1" width="94" customWidth="1"/>
  </cols>
  <sheetData>
    <row r="1" spans="1:1" x14ac:dyDescent="0.25">
      <c r="A1" t="s">
        <v>67</v>
      </c>
    </row>
    <row r="2" spans="1:1" ht="45" x14ac:dyDescent="0.25">
      <c r="A2" s="37" t="s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48698-B523-44EE-8CF2-878368FE1D64}">
  <dimension ref="A1:L145"/>
  <sheetViews>
    <sheetView workbookViewId="0"/>
  </sheetViews>
  <sheetFormatPr defaultRowHeight="15" x14ac:dyDescent="0.25"/>
  <cols>
    <col min="1" max="1" width="6.140625" bestFit="1" customWidth="1"/>
    <col min="2" max="2" width="11.42578125" bestFit="1" customWidth="1"/>
    <col min="3" max="3" width="12.140625" bestFit="1" customWidth="1"/>
    <col min="4" max="4" width="10.140625" bestFit="1" customWidth="1"/>
    <col min="5" max="5" width="11.5703125" bestFit="1" customWidth="1"/>
    <col min="6" max="6" width="16.85546875" bestFit="1" customWidth="1"/>
    <col min="7" max="7" width="18.42578125" customWidth="1"/>
    <col min="8" max="8" width="10.7109375" bestFit="1" customWidth="1"/>
    <col min="10" max="10" width="11.42578125" bestFit="1" customWidth="1"/>
    <col min="11" max="11" width="12.140625" bestFit="1" customWidth="1"/>
    <col min="12" max="12" width="8.85546875" bestFit="1" customWidth="1"/>
  </cols>
  <sheetData>
    <row r="1" spans="1:12" x14ac:dyDescent="0.25">
      <c r="A1" s="29" t="s">
        <v>0</v>
      </c>
      <c r="B1" s="29" t="s">
        <v>74</v>
      </c>
      <c r="C1" s="30" t="s">
        <v>56</v>
      </c>
      <c r="D1" s="30" t="s">
        <v>52</v>
      </c>
      <c r="E1" s="31" t="s">
        <v>51</v>
      </c>
      <c r="F1" s="32" t="s">
        <v>53</v>
      </c>
      <c r="G1" s="33" t="s">
        <v>66</v>
      </c>
      <c r="H1" s="33" t="s">
        <v>54</v>
      </c>
      <c r="J1" s="29" t="s">
        <v>57</v>
      </c>
      <c r="K1" s="30" t="s">
        <v>56</v>
      </c>
      <c r="L1" s="30" t="s">
        <v>65</v>
      </c>
    </row>
    <row r="2" spans="1:12" x14ac:dyDescent="0.25">
      <c r="A2" s="21" t="s">
        <v>19</v>
      </c>
      <c r="B2" s="21" t="str">
        <f>TEXT(A2,"dddd")</f>
        <v>Saturday</v>
      </c>
      <c r="C2" s="28" t="s">
        <v>45</v>
      </c>
      <c r="D2" s="22">
        <v>4557</v>
      </c>
      <c r="E2" s="23">
        <v>12135</v>
      </c>
      <c r="F2" s="24">
        <v>2.1000000000000001E-2</v>
      </c>
      <c r="G2" s="35">
        <f>_xlfn.CEILING.MATH(F2*E2,1)</f>
        <v>255</v>
      </c>
      <c r="H2" s="22">
        <f>$D2*$G2</f>
        <v>1162035</v>
      </c>
      <c r="J2" s="21" t="s">
        <v>58</v>
      </c>
      <c r="K2" s="28" t="s">
        <v>45</v>
      </c>
      <c r="L2" s="22">
        <f>SUMIFS(D:D,B:B,J2,C:C,K2)/COUNTIFS(B:B,J2,C:C,K2)</f>
        <v>4269.75</v>
      </c>
    </row>
    <row r="3" spans="1:12" x14ac:dyDescent="0.25">
      <c r="A3" s="21" t="s">
        <v>20</v>
      </c>
      <c r="B3" s="21" t="str">
        <f t="shared" ref="B3:B66" si="0">TEXT(A3,"dddd")</f>
        <v>Sunday</v>
      </c>
      <c r="C3" s="28" t="s">
        <v>45</v>
      </c>
      <c r="D3" s="22">
        <v>4581</v>
      </c>
      <c r="E3" s="23">
        <v>10799</v>
      </c>
      <c r="F3" s="24">
        <v>0.03</v>
      </c>
      <c r="G3" s="35">
        <f t="shared" ref="G3:G66" si="1">_xlfn.CEILING.MATH(F3*E3,1)</f>
        <v>324</v>
      </c>
      <c r="H3" s="22">
        <f t="shared" ref="H3:H66" si="2">$D3*$G3</f>
        <v>1484244</v>
      </c>
      <c r="J3" s="21" t="s">
        <v>59</v>
      </c>
      <c r="K3" s="28" t="s">
        <v>45</v>
      </c>
      <c r="L3" s="22">
        <f t="shared" ref="L3:L43" si="3">SUMIFS(D:D,B:B,J3,C:C,K3)/COUNTIFS(B:B,J3,C:C,K3)</f>
        <v>4186.5</v>
      </c>
    </row>
    <row r="4" spans="1:12" x14ac:dyDescent="0.25">
      <c r="A4" s="21" t="s">
        <v>21</v>
      </c>
      <c r="B4" s="21" t="str">
        <f t="shared" si="0"/>
        <v>Monday</v>
      </c>
      <c r="C4" s="28" t="s">
        <v>45</v>
      </c>
      <c r="D4" s="22">
        <v>4491</v>
      </c>
      <c r="E4" s="23">
        <v>10272</v>
      </c>
      <c r="F4" s="24">
        <v>2.7000000000000003E-2</v>
      </c>
      <c r="G4" s="35">
        <f t="shared" si="1"/>
        <v>278</v>
      </c>
      <c r="H4" s="22">
        <f t="shared" si="2"/>
        <v>1248498</v>
      </c>
      <c r="J4" s="21" t="s">
        <v>60</v>
      </c>
      <c r="K4" s="28" t="s">
        <v>45</v>
      </c>
      <c r="L4" s="22">
        <f t="shared" si="3"/>
        <v>4560</v>
      </c>
    </row>
    <row r="5" spans="1:12" x14ac:dyDescent="0.25">
      <c r="A5" s="21" t="s">
        <v>23</v>
      </c>
      <c r="B5" s="21" t="str">
        <f t="shared" si="0"/>
        <v>Tuesday</v>
      </c>
      <c r="C5" s="28" t="s">
        <v>45</v>
      </c>
      <c r="D5" s="22">
        <v>4212</v>
      </c>
      <c r="E5" s="23">
        <v>10922</v>
      </c>
      <c r="F5" s="24">
        <v>2.8999999999999998E-2</v>
      </c>
      <c r="G5" s="35">
        <f t="shared" si="1"/>
        <v>317</v>
      </c>
      <c r="H5" s="22">
        <f t="shared" si="2"/>
        <v>1335204</v>
      </c>
      <c r="J5" s="21" t="s">
        <v>61</v>
      </c>
      <c r="K5" s="28" t="s">
        <v>45</v>
      </c>
      <c r="L5" s="22">
        <f t="shared" si="3"/>
        <v>4186</v>
      </c>
    </row>
    <row r="6" spans="1:12" x14ac:dyDescent="0.25">
      <c r="A6" s="21" t="s">
        <v>24</v>
      </c>
      <c r="B6" s="21" t="str">
        <f t="shared" si="0"/>
        <v>Wednesday</v>
      </c>
      <c r="C6" s="28" t="s">
        <v>45</v>
      </c>
      <c r="D6" s="22">
        <v>4872</v>
      </c>
      <c r="E6" s="23">
        <v>10786</v>
      </c>
      <c r="F6" s="24">
        <v>3.1E-2</v>
      </c>
      <c r="G6" s="35">
        <f t="shared" si="1"/>
        <v>335</v>
      </c>
      <c r="H6" s="22">
        <f t="shared" si="2"/>
        <v>1632120</v>
      </c>
      <c r="J6" s="21" t="s">
        <v>62</v>
      </c>
      <c r="K6" s="28" t="s">
        <v>45</v>
      </c>
      <c r="L6" s="22">
        <f t="shared" si="3"/>
        <v>4162</v>
      </c>
    </row>
    <row r="7" spans="1:12" x14ac:dyDescent="0.25">
      <c r="A7" s="21" t="s">
        <v>25</v>
      </c>
      <c r="B7" s="21" t="str">
        <f t="shared" si="0"/>
        <v>Thursday</v>
      </c>
      <c r="C7" s="28" t="s">
        <v>45</v>
      </c>
      <c r="D7" s="22">
        <v>4284</v>
      </c>
      <c r="E7" s="23">
        <v>11688</v>
      </c>
      <c r="F7" s="24">
        <v>0.03</v>
      </c>
      <c r="G7" s="35">
        <f t="shared" si="1"/>
        <v>351</v>
      </c>
      <c r="H7" s="22">
        <f t="shared" si="2"/>
        <v>1503684</v>
      </c>
      <c r="J7" s="21" t="s">
        <v>63</v>
      </c>
      <c r="K7" s="28" t="s">
        <v>45</v>
      </c>
      <c r="L7" s="22">
        <f t="shared" si="3"/>
        <v>4018</v>
      </c>
    </row>
    <row r="8" spans="1:12" x14ac:dyDescent="0.25">
      <c r="A8" s="21" t="s">
        <v>26</v>
      </c>
      <c r="B8" s="21" t="str">
        <f t="shared" si="0"/>
        <v>Friday</v>
      </c>
      <c r="C8" s="28" t="s">
        <v>45</v>
      </c>
      <c r="D8" s="22">
        <v>4674</v>
      </c>
      <c r="E8" s="23">
        <v>12673</v>
      </c>
      <c r="F8" s="24">
        <v>2.7000000000000003E-2</v>
      </c>
      <c r="G8" s="35">
        <f t="shared" si="1"/>
        <v>343</v>
      </c>
      <c r="H8" s="22">
        <f t="shared" si="2"/>
        <v>1603182</v>
      </c>
      <c r="J8" s="21" t="s">
        <v>64</v>
      </c>
      <c r="K8" s="28" t="s">
        <v>45</v>
      </c>
      <c r="L8" s="22">
        <f t="shared" si="3"/>
        <v>4319</v>
      </c>
    </row>
    <row r="9" spans="1:12" x14ac:dyDescent="0.25">
      <c r="A9" s="21" t="s">
        <v>27</v>
      </c>
      <c r="B9" s="21" t="str">
        <f t="shared" si="0"/>
        <v>Saturday</v>
      </c>
      <c r="C9" s="28" t="s">
        <v>45</v>
      </c>
      <c r="D9" s="22">
        <v>4236</v>
      </c>
      <c r="E9" s="23">
        <v>9858</v>
      </c>
      <c r="F9" s="24">
        <v>3.3000000000000002E-2</v>
      </c>
      <c r="G9" s="35">
        <f t="shared" si="1"/>
        <v>326</v>
      </c>
      <c r="H9" s="22">
        <f t="shared" si="2"/>
        <v>1380936</v>
      </c>
      <c r="J9" s="21" t="s">
        <v>58</v>
      </c>
      <c r="K9" s="28" t="s">
        <v>46</v>
      </c>
      <c r="L9" s="22">
        <f t="shared" si="3"/>
        <v>3675</v>
      </c>
    </row>
    <row r="10" spans="1:12" x14ac:dyDescent="0.25">
      <c r="A10" s="21" t="s">
        <v>28</v>
      </c>
      <c r="B10" s="21" t="str">
        <f t="shared" si="0"/>
        <v>Sunday</v>
      </c>
      <c r="C10" s="28" t="s">
        <v>45</v>
      </c>
      <c r="D10" s="22">
        <v>4203</v>
      </c>
      <c r="E10" s="23">
        <v>9902</v>
      </c>
      <c r="F10" s="24">
        <v>3.4000000000000002E-2</v>
      </c>
      <c r="G10" s="35">
        <f t="shared" si="1"/>
        <v>337</v>
      </c>
      <c r="H10" s="22">
        <f t="shared" si="2"/>
        <v>1416411</v>
      </c>
      <c r="J10" s="21" t="s">
        <v>59</v>
      </c>
      <c r="K10" s="28" t="s">
        <v>46</v>
      </c>
      <c r="L10" s="22">
        <f t="shared" si="3"/>
        <v>4755</v>
      </c>
    </row>
    <row r="11" spans="1:12" x14ac:dyDescent="0.25">
      <c r="A11" s="21" t="s">
        <v>29</v>
      </c>
      <c r="B11" s="21" t="str">
        <f t="shared" si="0"/>
        <v>Monday</v>
      </c>
      <c r="C11" s="28" t="s">
        <v>45</v>
      </c>
      <c r="D11" s="22">
        <v>3990</v>
      </c>
      <c r="E11" s="23">
        <v>9957</v>
      </c>
      <c r="F11" s="24">
        <v>2.8999999999999998E-2</v>
      </c>
      <c r="G11" s="35">
        <f t="shared" si="1"/>
        <v>289</v>
      </c>
      <c r="H11" s="22">
        <f t="shared" si="2"/>
        <v>1153110</v>
      </c>
      <c r="J11" s="21" t="s">
        <v>60</v>
      </c>
      <c r="K11" s="28" t="s">
        <v>46</v>
      </c>
      <c r="L11" s="22">
        <f t="shared" si="3"/>
        <v>4909.5</v>
      </c>
    </row>
    <row r="12" spans="1:12" x14ac:dyDescent="0.25">
      <c r="A12" s="21" t="s">
        <v>30</v>
      </c>
      <c r="B12" s="21" t="str">
        <f t="shared" si="0"/>
        <v>Tuesday</v>
      </c>
      <c r="C12" s="28" t="s">
        <v>45</v>
      </c>
      <c r="D12" s="22">
        <v>3906</v>
      </c>
      <c r="E12" s="23">
        <v>10193</v>
      </c>
      <c r="F12" s="24">
        <v>0.03</v>
      </c>
      <c r="G12" s="35">
        <f t="shared" si="1"/>
        <v>306</v>
      </c>
      <c r="H12" s="22">
        <f t="shared" si="2"/>
        <v>1195236</v>
      </c>
      <c r="J12" s="21" t="s">
        <v>61</v>
      </c>
      <c r="K12" s="28" t="s">
        <v>46</v>
      </c>
      <c r="L12" s="22">
        <f t="shared" si="3"/>
        <v>4509</v>
      </c>
    </row>
    <row r="13" spans="1:12" x14ac:dyDescent="0.25">
      <c r="A13" s="21" t="s">
        <v>31</v>
      </c>
      <c r="B13" s="21" t="str">
        <f t="shared" si="0"/>
        <v>Wednesday</v>
      </c>
      <c r="C13" s="28" t="s">
        <v>45</v>
      </c>
      <c r="D13" s="22">
        <v>4209</v>
      </c>
      <c r="E13" s="23">
        <v>12570</v>
      </c>
      <c r="F13" s="24">
        <v>2.2000000000000002E-2</v>
      </c>
      <c r="G13" s="35">
        <f t="shared" si="1"/>
        <v>277</v>
      </c>
      <c r="H13" s="22">
        <f t="shared" si="2"/>
        <v>1165893</v>
      </c>
      <c r="J13" s="21" t="s">
        <v>62</v>
      </c>
      <c r="K13" s="28" t="s">
        <v>46</v>
      </c>
      <c r="L13" s="22">
        <f t="shared" si="3"/>
        <v>2235</v>
      </c>
    </row>
    <row r="14" spans="1:12" x14ac:dyDescent="0.25">
      <c r="A14" s="21" t="s">
        <v>32</v>
      </c>
      <c r="B14" s="21" t="str">
        <f t="shared" si="0"/>
        <v>Thursday</v>
      </c>
      <c r="C14" s="28" t="s">
        <v>45</v>
      </c>
      <c r="D14" s="22">
        <v>4347</v>
      </c>
      <c r="E14" s="23">
        <v>11484</v>
      </c>
      <c r="F14" s="24">
        <v>2.8999999999999998E-2</v>
      </c>
      <c r="G14" s="35">
        <f t="shared" si="1"/>
        <v>334</v>
      </c>
      <c r="H14" s="22">
        <f t="shared" si="2"/>
        <v>1451898</v>
      </c>
      <c r="J14" s="21" t="s">
        <v>63</v>
      </c>
      <c r="K14" s="28" t="s">
        <v>46</v>
      </c>
      <c r="L14" s="22">
        <f t="shared" si="3"/>
        <v>4833</v>
      </c>
    </row>
    <row r="15" spans="1:12" x14ac:dyDescent="0.25">
      <c r="A15" s="21" t="s">
        <v>33</v>
      </c>
      <c r="B15" s="21" t="str">
        <f t="shared" si="0"/>
        <v>Friday</v>
      </c>
      <c r="C15" s="28" t="s">
        <v>45</v>
      </c>
      <c r="D15" s="22">
        <v>4386</v>
      </c>
      <c r="E15" s="23">
        <v>10229</v>
      </c>
      <c r="F15" s="24">
        <v>0.03</v>
      </c>
      <c r="G15" s="35">
        <f t="shared" si="1"/>
        <v>307</v>
      </c>
      <c r="H15" s="22">
        <f t="shared" si="2"/>
        <v>1346502</v>
      </c>
      <c r="J15" s="21" t="s">
        <v>64</v>
      </c>
      <c r="K15" s="28" t="s">
        <v>46</v>
      </c>
      <c r="L15" s="22">
        <f t="shared" si="3"/>
        <v>3320</v>
      </c>
    </row>
    <row r="16" spans="1:12" x14ac:dyDescent="0.25">
      <c r="A16" s="21" t="s">
        <v>34</v>
      </c>
      <c r="B16" s="21" t="str">
        <f t="shared" si="0"/>
        <v>Saturday</v>
      </c>
      <c r="C16" s="28" t="s">
        <v>45</v>
      </c>
      <c r="D16" s="22">
        <v>4104</v>
      </c>
      <c r="E16" s="23">
        <v>9941</v>
      </c>
      <c r="F16" s="24">
        <v>3.1E-2</v>
      </c>
      <c r="G16" s="35">
        <f t="shared" si="1"/>
        <v>309</v>
      </c>
      <c r="H16" s="22">
        <f t="shared" si="2"/>
        <v>1268136</v>
      </c>
      <c r="J16" s="21" t="s">
        <v>58</v>
      </c>
      <c r="K16" s="28" t="s">
        <v>47</v>
      </c>
      <c r="L16" s="22">
        <f t="shared" si="3"/>
        <v>15427.2</v>
      </c>
    </row>
    <row r="17" spans="1:12" x14ac:dyDescent="0.25">
      <c r="A17" s="21" t="s">
        <v>35</v>
      </c>
      <c r="B17" s="21" t="str">
        <f t="shared" si="0"/>
        <v>Sunday</v>
      </c>
      <c r="C17" s="28" t="s">
        <v>45</v>
      </c>
      <c r="D17" s="22">
        <v>4002</v>
      </c>
      <c r="E17" s="23">
        <v>11843</v>
      </c>
      <c r="F17" s="24">
        <v>2.6000000000000002E-2</v>
      </c>
      <c r="G17" s="35">
        <f t="shared" si="1"/>
        <v>308</v>
      </c>
      <c r="H17" s="22">
        <f t="shared" si="2"/>
        <v>1232616</v>
      </c>
      <c r="J17" s="21" t="s">
        <v>59</v>
      </c>
      <c r="K17" s="28" t="s">
        <v>47</v>
      </c>
      <c r="L17" s="22">
        <f t="shared" si="3"/>
        <v>14997.6</v>
      </c>
    </row>
    <row r="18" spans="1:12" x14ac:dyDescent="0.25">
      <c r="A18" s="21" t="s">
        <v>36</v>
      </c>
      <c r="B18" s="21" t="str">
        <f t="shared" si="0"/>
        <v>Monday</v>
      </c>
      <c r="C18" s="28" t="s">
        <v>45</v>
      </c>
      <c r="D18" s="22">
        <v>5469</v>
      </c>
      <c r="E18" s="23">
        <v>19778</v>
      </c>
      <c r="F18" s="24">
        <v>0.02</v>
      </c>
      <c r="G18" s="35">
        <f t="shared" si="1"/>
        <v>396</v>
      </c>
      <c r="H18" s="22">
        <f t="shared" si="2"/>
        <v>2165724</v>
      </c>
      <c r="J18" s="21" t="s">
        <v>60</v>
      </c>
      <c r="K18" s="28" t="s">
        <v>47</v>
      </c>
      <c r="L18" s="22">
        <f t="shared" si="3"/>
        <v>16668</v>
      </c>
    </row>
    <row r="19" spans="1:12" x14ac:dyDescent="0.25">
      <c r="A19" s="21" t="s">
        <v>37</v>
      </c>
      <c r="B19" s="21" t="str">
        <f t="shared" si="0"/>
        <v>Tuesday</v>
      </c>
      <c r="C19" s="28" t="s">
        <v>45</v>
      </c>
      <c r="D19" s="22">
        <v>4440</v>
      </c>
      <c r="E19" s="23">
        <v>9471</v>
      </c>
      <c r="F19" s="24">
        <v>3.1E-2</v>
      </c>
      <c r="G19" s="35">
        <f t="shared" si="1"/>
        <v>294</v>
      </c>
      <c r="H19" s="22">
        <f t="shared" si="2"/>
        <v>1305360</v>
      </c>
      <c r="J19" s="21" t="s">
        <v>61</v>
      </c>
      <c r="K19" s="28" t="s">
        <v>47</v>
      </c>
      <c r="L19" s="22">
        <f t="shared" si="3"/>
        <v>15164.800000000001</v>
      </c>
    </row>
    <row r="20" spans="1:12" x14ac:dyDescent="0.25">
      <c r="A20" s="21" t="s">
        <v>38</v>
      </c>
      <c r="B20" s="21" t="str">
        <f t="shared" si="0"/>
        <v>Wednesday</v>
      </c>
      <c r="C20" s="28" t="s">
        <v>45</v>
      </c>
      <c r="D20" s="22">
        <v>3405</v>
      </c>
      <c r="E20" s="23">
        <v>8875</v>
      </c>
      <c r="F20" s="24">
        <v>3.2000000000000001E-2</v>
      </c>
      <c r="G20" s="35">
        <f t="shared" si="1"/>
        <v>284</v>
      </c>
      <c r="H20" s="22">
        <f t="shared" si="2"/>
        <v>967020</v>
      </c>
      <c r="J20" s="21" t="s">
        <v>62</v>
      </c>
      <c r="K20" s="28" t="s">
        <v>47</v>
      </c>
      <c r="L20" s="22">
        <f t="shared" si="3"/>
        <v>14227.199999999999</v>
      </c>
    </row>
    <row r="21" spans="1:12" x14ac:dyDescent="0.25">
      <c r="A21" s="21" t="s">
        <v>39</v>
      </c>
      <c r="B21" s="21" t="str">
        <f t="shared" si="0"/>
        <v>Thursday</v>
      </c>
      <c r="C21" s="28" t="s">
        <v>45</v>
      </c>
      <c r="D21" s="22">
        <v>3423</v>
      </c>
      <c r="E21" s="23">
        <v>9420</v>
      </c>
      <c r="F21" s="24">
        <v>3.1E-2</v>
      </c>
      <c r="G21" s="35">
        <f t="shared" si="1"/>
        <v>293</v>
      </c>
      <c r="H21" s="22">
        <f t="shared" si="2"/>
        <v>1002939</v>
      </c>
      <c r="J21" s="21" t="s">
        <v>63</v>
      </c>
      <c r="K21" s="28" t="s">
        <v>47</v>
      </c>
      <c r="L21" s="22">
        <f t="shared" si="3"/>
        <v>13984</v>
      </c>
    </row>
    <row r="22" spans="1:12" x14ac:dyDescent="0.25">
      <c r="A22" s="21" t="s">
        <v>40</v>
      </c>
      <c r="B22" s="21" t="str">
        <f t="shared" si="0"/>
        <v>Friday</v>
      </c>
      <c r="C22" s="28" t="s">
        <v>45</v>
      </c>
      <c r="D22" s="22">
        <v>3897</v>
      </c>
      <c r="E22" s="23">
        <v>8808</v>
      </c>
      <c r="F22" s="24">
        <v>3.3000000000000002E-2</v>
      </c>
      <c r="G22" s="35">
        <f t="shared" si="1"/>
        <v>291</v>
      </c>
      <c r="H22" s="22">
        <f t="shared" si="2"/>
        <v>1134027</v>
      </c>
      <c r="J22" s="21" t="s">
        <v>64</v>
      </c>
      <c r="K22" s="28" t="s">
        <v>47</v>
      </c>
      <c r="L22" s="22">
        <f t="shared" si="3"/>
        <v>12192</v>
      </c>
    </row>
    <row r="23" spans="1:12" x14ac:dyDescent="0.25">
      <c r="A23" s="21" t="s">
        <v>41</v>
      </c>
      <c r="B23" s="21" t="str">
        <f t="shared" si="0"/>
        <v>Saturday</v>
      </c>
      <c r="C23" s="28" t="s">
        <v>45</v>
      </c>
      <c r="D23" s="22">
        <v>4182</v>
      </c>
      <c r="E23" s="23">
        <v>8652</v>
      </c>
      <c r="F23" s="24">
        <v>3.4000000000000002E-2</v>
      </c>
      <c r="G23" s="35">
        <f t="shared" si="1"/>
        <v>295</v>
      </c>
      <c r="H23" s="22">
        <f t="shared" si="2"/>
        <v>1233690</v>
      </c>
      <c r="J23" s="21" t="s">
        <v>58</v>
      </c>
      <c r="K23" s="28" t="s">
        <v>48</v>
      </c>
      <c r="L23" s="22">
        <f t="shared" si="3"/>
        <v>5815.5</v>
      </c>
    </row>
    <row r="24" spans="1:12" x14ac:dyDescent="0.25">
      <c r="A24" s="21" t="s">
        <v>42</v>
      </c>
      <c r="B24" s="21" t="str">
        <f t="shared" si="0"/>
        <v>Sunday</v>
      </c>
      <c r="C24" s="28" t="s">
        <v>45</v>
      </c>
      <c r="D24" s="22">
        <v>3960</v>
      </c>
      <c r="E24" s="23">
        <v>9549</v>
      </c>
      <c r="F24" s="24">
        <v>3.6000000000000004E-2</v>
      </c>
      <c r="G24" s="35">
        <f t="shared" si="1"/>
        <v>344</v>
      </c>
      <c r="H24" s="22">
        <f t="shared" si="2"/>
        <v>1362240</v>
      </c>
      <c r="J24" s="21" t="s">
        <v>59</v>
      </c>
      <c r="K24" s="28" t="s">
        <v>48</v>
      </c>
      <c r="L24" s="22">
        <f t="shared" si="3"/>
        <v>6056.25</v>
      </c>
    </row>
    <row r="25" spans="1:12" x14ac:dyDescent="0.25">
      <c r="A25" s="21" t="s">
        <v>43</v>
      </c>
      <c r="B25" s="21" t="str">
        <f t="shared" si="0"/>
        <v>Monday</v>
      </c>
      <c r="C25" s="28" t="s">
        <v>45</v>
      </c>
      <c r="D25" s="22">
        <v>4290</v>
      </c>
      <c r="E25" s="23">
        <v>8330</v>
      </c>
      <c r="F25" s="24">
        <v>3.7000000000000005E-2</v>
      </c>
      <c r="G25" s="35">
        <f t="shared" si="1"/>
        <v>309</v>
      </c>
      <c r="H25" s="22">
        <f t="shared" si="2"/>
        <v>1325610</v>
      </c>
      <c r="J25" s="21" t="s">
        <v>60</v>
      </c>
      <c r="K25" s="28" t="s">
        <v>48</v>
      </c>
      <c r="L25" s="22">
        <f t="shared" si="3"/>
        <v>6165</v>
      </c>
    </row>
    <row r="26" spans="1:12" x14ac:dyDescent="0.25">
      <c r="A26" s="21" t="s">
        <v>19</v>
      </c>
      <c r="B26" s="21" t="str">
        <f t="shared" si="0"/>
        <v>Saturday</v>
      </c>
      <c r="C26" s="28" t="s">
        <v>46</v>
      </c>
      <c r="D26" s="22">
        <v>2565</v>
      </c>
      <c r="E26" s="23">
        <v>5441</v>
      </c>
      <c r="F26" s="24">
        <v>3.0000000000000001E-3</v>
      </c>
      <c r="G26" s="35">
        <f t="shared" si="1"/>
        <v>17</v>
      </c>
      <c r="H26" s="22">
        <f t="shared" si="2"/>
        <v>43605</v>
      </c>
      <c r="J26" s="21" t="s">
        <v>61</v>
      </c>
      <c r="K26" s="28" t="s">
        <v>48</v>
      </c>
      <c r="L26" s="22">
        <f t="shared" si="3"/>
        <v>5599</v>
      </c>
    </row>
    <row r="27" spans="1:12" x14ac:dyDescent="0.25">
      <c r="A27" s="21" t="s">
        <v>20</v>
      </c>
      <c r="B27" s="21" t="str">
        <f t="shared" si="0"/>
        <v>Sunday</v>
      </c>
      <c r="C27" s="28" t="s">
        <v>46</v>
      </c>
      <c r="D27" s="22">
        <v>4266</v>
      </c>
      <c r="E27" s="23">
        <v>1786</v>
      </c>
      <c r="F27" s="24">
        <v>3.0000000000000001E-3</v>
      </c>
      <c r="G27" s="35">
        <f t="shared" si="1"/>
        <v>6</v>
      </c>
      <c r="H27" s="22">
        <f t="shared" si="2"/>
        <v>25596</v>
      </c>
      <c r="J27" s="21" t="s">
        <v>62</v>
      </c>
      <c r="K27" s="28" t="s">
        <v>48</v>
      </c>
      <c r="L27" s="22">
        <f t="shared" si="3"/>
        <v>5406</v>
      </c>
    </row>
    <row r="28" spans="1:12" x14ac:dyDescent="0.25">
      <c r="A28" s="21" t="s">
        <v>21</v>
      </c>
      <c r="B28" s="21" t="str">
        <f t="shared" si="0"/>
        <v>Monday</v>
      </c>
      <c r="C28" s="28" t="s">
        <v>46</v>
      </c>
      <c r="D28" s="22">
        <v>3117</v>
      </c>
      <c r="E28" s="23">
        <v>792</v>
      </c>
      <c r="F28" s="24">
        <v>1.1000000000000001E-2</v>
      </c>
      <c r="G28" s="35">
        <f t="shared" si="1"/>
        <v>9</v>
      </c>
      <c r="H28" s="22">
        <f t="shared" si="2"/>
        <v>28053</v>
      </c>
      <c r="J28" s="21" t="s">
        <v>63</v>
      </c>
      <c r="K28" s="28" t="s">
        <v>48</v>
      </c>
      <c r="L28" s="22">
        <f t="shared" si="3"/>
        <v>5918</v>
      </c>
    </row>
    <row r="29" spans="1:12" x14ac:dyDescent="0.25">
      <c r="A29" s="21" t="s">
        <v>23</v>
      </c>
      <c r="B29" s="21" t="str">
        <f t="shared" si="0"/>
        <v>Tuesday</v>
      </c>
      <c r="C29" s="28" t="s">
        <v>46</v>
      </c>
      <c r="D29" s="22">
        <v>4716</v>
      </c>
      <c r="E29" s="23">
        <v>506</v>
      </c>
      <c r="F29" s="24">
        <v>1.1000000000000001E-2</v>
      </c>
      <c r="G29" s="35">
        <f t="shared" si="1"/>
        <v>6</v>
      </c>
      <c r="H29" s="22">
        <f t="shared" si="2"/>
        <v>28296</v>
      </c>
      <c r="J29" s="21" t="s">
        <v>64</v>
      </c>
      <c r="K29" s="28" t="s">
        <v>48</v>
      </c>
      <c r="L29" s="22">
        <f t="shared" si="3"/>
        <v>5302</v>
      </c>
    </row>
    <row r="30" spans="1:12" x14ac:dyDescent="0.25">
      <c r="A30" s="21" t="s">
        <v>24</v>
      </c>
      <c r="B30" s="21" t="str">
        <f t="shared" si="0"/>
        <v>Wednesday</v>
      </c>
      <c r="C30" s="28" t="s">
        <v>46</v>
      </c>
      <c r="D30" s="22">
        <v>2673</v>
      </c>
      <c r="E30" s="23">
        <v>289</v>
      </c>
      <c r="F30" s="24">
        <v>1.3999999999999999E-2</v>
      </c>
      <c r="G30" s="35">
        <f t="shared" si="1"/>
        <v>5</v>
      </c>
      <c r="H30" s="22">
        <f t="shared" si="2"/>
        <v>13365</v>
      </c>
      <c r="J30" s="21" t="s">
        <v>58</v>
      </c>
      <c r="K30" s="28" t="s">
        <v>49</v>
      </c>
      <c r="L30" s="22">
        <f t="shared" si="3"/>
        <v>5142.4000000000005</v>
      </c>
    </row>
    <row r="31" spans="1:12" x14ac:dyDescent="0.25">
      <c r="A31" s="21" t="s">
        <v>25</v>
      </c>
      <c r="B31" s="21" t="str">
        <f t="shared" si="0"/>
        <v>Thursday</v>
      </c>
      <c r="C31" s="28" t="s">
        <v>46</v>
      </c>
      <c r="D31" s="22">
        <v>6903</v>
      </c>
      <c r="E31" s="23">
        <v>370</v>
      </c>
      <c r="F31" s="24">
        <v>1.3999999999999999E-2</v>
      </c>
      <c r="G31" s="35">
        <f t="shared" si="1"/>
        <v>6</v>
      </c>
      <c r="H31" s="22">
        <f t="shared" si="2"/>
        <v>41418</v>
      </c>
      <c r="J31" s="21" t="s">
        <v>59</v>
      </c>
      <c r="K31" s="28" t="s">
        <v>49</v>
      </c>
      <c r="L31" s="22">
        <f t="shared" si="3"/>
        <v>4999.2000000000007</v>
      </c>
    </row>
    <row r="32" spans="1:12" x14ac:dyDescent="0.25">
      <c r="A32" s="21" t="s">
        <v>26</v>
      </c>
      <c r="B32" s="21" t="str">
        <f t="shared" si="0"/>
        <v>Friday</v>
      </c>
      <c r="C32" s="28" t="s">
        <v>46</v>
      </c>
      <c r="D32" s="22">
        <v>4821</v>
      </c>
      <c r="E32" s="23">
        <v>529</v>
      </c>
      <c r="F32" s="24">
        <v>1.2E-2</v>
      </c>
      <c r="G32" s="35">
        <f t="shared" si="1"/>
        <v>7</v>
      </c>
      <c r="H32" s="22">
        <f t="shared" si="2"/>
        <v>33747</v>
      </c>
      <c r="J32" s="21" t="s">
        <v>60</v>
      </c>
      <c r="K32" s="28" t="s">
        <v>49</v>
      </c>
      <c r="L32" s="22">
        <f t="shared" si="3"/>
        <v>5556</v>
      </c>
    </row>
    <row r="33" spans="1:12" x14ac:dyDescent="0.25">
      <c r="A33" s="21" t="s">
        <v>27</v>
      </c>
      <c r="B33" s="21" t="str">
        <f t="shared" si="0"/>
        <v>Saturday</v>
      </c>
      <c r="C33" s="28" t="s">
        <v>46</v>
      </c>
      <c r="D33" s="22">
        <v>6228</v>
      </c>
      <c r="E33" s="23">
        <v>418</v>
      </c>
      <c r="F33" s="24">
        <v>0.01</v>
      </c>
      <c r="G33" s="35">
        <f t="shared" si="1"/>
        <v>5</v>
      </c>
      <c r="H33" s="22">
        <f t="shared" si="2"/>
        <v>31140</v>
      </c>
      <c r="J33" s="21" t="s">
        <v>61</v>
      </c>
      <c r="K33" s="28" t="s">
        <v>49</v>
      </c>
      <c r="L33" s="22">
        <f t="shared" si="3"/>
        <v>5054.9333333333334</v>
      </c>
    </row>
    <row r="34" spans="1:12" x14ac:dyDescent="0.25">
      <c r="A34" s="21" t="s">
        <v>28</v>
      </c>
      <c r="B34" s="21" t="str">
        <f t="shared" si="0"/>
        <v>Sunday</v>
      </c>
      <c r="C34" s="28" t="s">
        <v>46</v>
      </c>
      <c r="D34" s="22">
        <v>3882</v>
      </c>
      <c r="E34" s="23">
        <v>431</v>
      </c>
      <c r="F34" s="24">
        <v>1.3999999999999999E-2</v>
      </c>
      <c r="G34" s="35">
        <f t="shared" si="1"/>
        <v>7</v>
      </c>
      <c r="H34" s="22">
        <f t="shared" si="2"/>
        <v>27174</v>
      </c>
      <c r="J34" s="21" t="s">
        <v>62</v>
      </c>
      <c r="K34" s="28" t="s">
        <v>49</v>
      </c>
      <c r="L34" s="22">
        <f t="shared" si="3"/>
        <v>4742.4000000000005</v>
      </c>
    </row>
    <row r="35" spans="1:12" x14ac:dyDescent="0.25">
      <c r="A35" s="21" t="s">
        <v>29</v>
      </c>
      <c r="B35" s="21" t="str">
        <f t="shared" si="0"/>
        <v>Monday</v>
      </c>
      <c r="C35" s="28" t="s">
        <v>46</v>
      </c>
      <c r="D35" s="22">
        <v>5817</v>
      </c>
      <c r="E35" s="23">
        <v>416</v>
      </c>
      <c r="F35" s="24">
        <v>1.2E-2</v>
      </c>
      <c r="G35" s="35">
        <f t="shared" si="1"/>
        <v>5</v>
      </c>
      <c r="H35" s="22">
        <f t="shared" si="2"/>
        <v>29085</v>
      </c>
      <c r="J35" s="21" t="s">
        <v>63</v>
      </c>
      <c r="K35" s="28" t="s">
        <v>49</v>
      </c>
      <c r="L35" s="22">
        <f t="shared" si="3"/>
        <v>4661.333333333333</v>
      </c>
    </row>
    <row r="36" spans="1:12" x14ac:dyDescent="0.25">
      <c r="A36" s="21" t="s">
        <v>30</v>
      </c>
      <c r="B36" s="21" t="str">
        <f t="shared" si="0"/>
        <v>Tuesday</v>
      </c>
      <c r="C36" s="28" t="s">
        <v>46</v>
      </c>
      <c r="D36" s="22">
        <v>4938</v>
      </c>
      <c r="E36" s="23">
        <v>407</v>
      </c>
      <c r="F36" s="24">
        <v>1.8000000000000002E-2</v>
      </c>
      <c r="G36" s="35">
        <f t="shared" si="1"/>
        <v>8</v>
      </c>
      <c r="H36" s="22">
        <f t="shared" si="2"/>
        <v>39504</v>
      </c>
      <c r="J36" s="21" t="s">
        <v>64</v>
      </c>
      <c r="K36" s="28" t="s">
        <v>49</v>
      </c>
      <c r="L36" s="22">
        <f t="shared" si="3"/>
        <v>4064</v>
      </c>
    </row>
    <row r="37" spans="1:12" x14ac:dyDescent="0.25">
      <c r="A37" s="21" t="s">
        <v>31</v>
      </c>
      <c r="B37" s="21" t="str">
        <f t="shared" si="0"/>
        <v>Wednesday</v>
      </c>
      <c r="C37" s="28" t="s">
        <v>46</v>
      </c>
      <c r="D37" s="22">
        <v>1518</v>
      </c>
      <c r="E37" s="23">
        <v>2431</v>
      </c>
      <c r="F37" s="24">
        <v>4.0000000000000001E-3</v>
      </c>
      <c r="G37" s="35">
        <f t="shared" si="1"/>
        <v>10</v>
      </c>
      <c r="H37" s="22">
        <f t="shared" si="2"/>
        <v>15180</v>
      </c>
      <c r="J37" s="21" t="s">
        <v>58</v>
      </c>
      <c r="K37" s="28" t="s">
        <v>50</v>
      </c>
      <c r="L37" s="22">
        <f t="shared" si="3"/>
        <v>6276.75</v>
      </c>
    </row>
    <row r="38" spans="1:12" x14ac:dyDescent="0.25">
      <c r="A38" s="21" t="s">
        <v>32</v>
      </c>
      <c r="B38" s="21" t="str">
        <f t="shared" si="0"/>
        <v>Thursday</v>
      </c>
      <c r="C38" s="28" t="s">
        <v>46</v>
      </c>
      <c r="D38" s="22">
        <v>3390</v>
      </c>
      <c r="E38" s="23">
        <v>833</v>
      </c>
      <c r="F38" s="24">
        <v>1.1000000000000001E-2</v>
      </c>
      <c r="G38" s="35">
        <f t="shared" si="1"/>
        <v>10</v>
      </c>
      <c r="H38" s="22">
        <f t="shared" si="2"/>
        <v>33900</v>
      </c>
      <c r="J38" s="21" t="s">
        <v>59</v>
      </c>
      <c r="K38" s="28" t="s">
        <v>50</v>
      </c>
      <c r="L38" s="22">
        <f t="shared" si="3"/>
        <v>2920.5</v>
      </c>
    </row>
    <row r="39" spans="1:12" x14ac:dyDescent="0.25">
      <c r="A39" s="21" t="s">
        <v>33</v>
      </c>
      <c r="B39" s="21" t="str">
        <f t="shared" si="0"/>
        <v>Friday</v>
      </c>
      <c r="C39" s="28" t="s">
        <v>46</v>
      </c>
      <c r="D39" s="22">
        <v>2265</v>
      </c>
      <c r="E39" s="23">
        <v>924</v>
      </c>
      <c r="F39" s="24">
        <v>1.1000000000000001E-2</v>
      </c>
      <c r="G39" s="35">
        <f t="shared" si="1"/>
        <v>11</v>
      </c>
      <c r="H39" s="22">
        <f t="shared" si="2"/>
        <v>24915</v>
      </c>
      <c r="J39" s="21" t="s">
        <v>60</v>
      </c>
      <c r="K39" s="28" t="s">
        <v>50</v>
      </c>
      <c r="L39" s="22">
        <f t="shared" si="3"/>
        <v>1304.25</v>
      </c>
    </row>
    <row r="40" spans="1:12" x14ac:dyDescent="0.25">
      <c r="A40" s="21" t="s">
        <v>34</v>
      </c>
      <c r="B40" s="21" t="str">
        <f t="shared" si="0"/>
        <v>Saturday</v>
      </c>
      <c r="C40" s="28" t="s">
        <v>46</v>
      </c>
      <c r="D40" s="22">
        <v>2907</v>
      </c>
      <c r="E40" s="23">
        <v>504</v>
      </c>
      <c r="F40" s="24">
        <v>1.2E-2</v>
      </c>
      <c r="G40" s="35">
        <f t="shared" si="1"/>
        <v>7</v>
      </c>
      <c r="H40" s="22">
        <f t="shared" si="2"/>
        <v>20349</v>
      </c>
      <c r="J40" s="21" t="s">
        <v>61</v>
      </c>
      <c r="K40" s="28" t="s">
        <v>50</v>
      </c>
      <c r="L40" s="22">
        <f t="shared" si="3"/>
        <v>1916</v>
      </c>
    </row>
    <row r="41" spans="1:12" x14ac:dyDescent="0.25">
      <c r="A41" s="21" t="s">
        <v>35</v>
      </c>
      <c r="B41" s="21" t="str">
        <f t="shared" si="0"/>
        <v>Sunday</v>
      </c>
      <c r="C41" s="28" t="s">
        <v>46</v>
      </c>
      <c r="D41" s="22">
        <v>3405</v>
      </c>
      <c r="E41" s="23">
        <v>2364</v>
      </c>
      <c r="F41" s="24">
        <v>6.0000000000000001E-3</v>
      </c>
      <c r="G41" s="35">
        <f t="shared" si="1"/>
        <v>15</v>
      </c>
      <c r="H41" s="22">
        <f t="shared" si="2"/>
        <v>51075</v>
      </c>
      <c r="J41" s="21" t="s">
        <v>62</v>
      </c>
      <c r="K41" s="28" t="s">
        <v>50</v>
      </c>
      <c r="L41" s="22">
        <f t="shared" si="3"/>
        <v>2214</v>
      </c>
    </row>
    <row r="42" spans="1:12" x14ac:dyDescent="0.25">
      <c r="A42" s="21" t="s">
        <v>36</v>
      </c>
      <c r="B42" s="21" t="str">
        <f t="shared" si="0"/>
        <v>Monday</v>
      </c>
      <c r="C42" s="28" t="s">
        <v>46</v>
      </c>
      <c r="D42" s="22">
        <v>6456</v>
      </c>
      <c r="E42" s="23">
        <v>2496</v>
      </c>
      <c r="F42" s="24">
        <v>8.0000000000000002E-3</v>
      </c>
      <c r="G42" s="35">
        <f t="shared" si="1"/>
        <v>20</v>
      </c>
      <c r="H42" s="22">
        <f t="shared" si="2"/>
        <v>129120</v>
      </c>
      <c r="J42" s="21" t="s">
        <v>63</v>
      </c>
      <c r="K42" s="28" t="s">
        <v>50</v>
      </c>
      <c r="L42" s="22">
        <f t="shared" si="3"/>
        <v>506</v>
      </c>
    </row>
    <row r="43" spans="1:12" x14ac:dyDescent="0.25">
      <c r="A43" s="21" t="s">
        <v>37</v>
      </c>
      <c r="B43" s="21" t="str">
        <f t="shared" si="0"/>
        <v>Tuesday</v>
      </c>
      <c r="C43" s="28" t="s">
        <v>46</v>
      </c>
      <c r="D43" s="22">
        <v>3873</v>
      </c>
      <c r="E43" s="23">
        <v>592</v>
      </c>
      <c r="F43" s="24">
        <v>9.0000000000000011E-3</v>
      </c>
      <c r="G43" s="35">
        <f t="shared" si="1"/>
        <v>6</v>
      </c>
      <c r="H43" s="22">
        <f t="shared" si="2"/>
        <v>23238</v>
      </c>
      <c r="J43" s="21" t="s">
        <v>64</v>
      </c>
      <c r="K43" s="28" t="s">
        <v>50</v>
      </c>
      <c r="L43" s="22">
        <f t="shared" si="3"/>
        <v>569</v>
      </c>
    </row>
    <row r="44" spans="1:12" x14ac:dyDescent="0.25">
      <c r="A44" s="21" t="s">
        <v>38</v>
      </c>
      <c r="B44" s="21" t="str">
        <f t="shared" si="0"/>
        <v>Wednesday</v>
      </c>
      <c r="C44" s="28" t="s">
        <v>46</v>
      </c>
      <c r="D44" s="22">
        <v>2514</v>
      </c>
      <c r="E44" s="23">
        <v>386</v>
      </c>
      <c r="F44" s="24">
        <v>1.3999999999999999E-2</v>
      </c>
      <c r="G44" s="35">
        <f t="shared" si="1"/>
        <v>6</v>
      </c>
      <c r="H44" s="22">
        <f t="shared" si="2"/>
        <v>15084</v>
      </c>
      <c r="J44" s="28"/>
      <c r="K44" s="28"/>
    </row>
    <row r="45" spans="1:12" x14ac:dyDescent="0.25">
      <c r="A45" s="21" t="s">
        <v>39</v>
      </c>
      <c r="B45" s="21" t="str">
        <f t="shared" si="0"/>
        <v>Thursday</v>
      </c>
      <c r="C45" s="28" t="s">
        <v>46</v>
      </c>
      <c r="D45" s="22">
        <v>4206</v>
      </c>
      <c r="E45" s="23">
        <v>553</v>
      </c>
      <c r="F45" s="24">
        <v>0.02</v>
      </c>
      <c r="G45" s="35">
        <f t="shared" si="1"/>
        <v>12</v>
      </c>
      <c r="H45" s="22">
        <f t="shared" si="2"/>
        <v>50472</v>
      </c>
    </row>
    <row r="46" spans="1:12" x14ac:dyDescent="0.25">
      <c r="A46" s="21" t="s">
        <v>40</v>
      </c>
      <c r="B46" s="21" t="str">
        <f t="shared" si="0"/>
        <v>Friday</v>
      </c>
      <c r="C46" s="28" t="s">
        <v>46</v>
      </c>
      <c r="D46" s="22">
        <v>2874</v>
      </c>
      <c r="E46" s="23">
        <v>596</v>
      </c>
      <c r="F46" s="24">
        <v>1.7000000000000001E-2</v>
      </c>
      <c r="G46" s="35">
        <f t="shared" si="1"/>
        <v>11</v>
      </c>
      <c r="H46" s="22">
        <f t="shared" si="2"/>
        <v>31614</v>
      </c>
    </row>
    <row r="47" spans="1:12" x14ac:dyDescent="0.25">
      <c r="A47" s="21" t="s">
        <v>41</v>
      </c>
      <c r="B47" s="21" t="str">
        <f t="shared" si="0"/>
        <v>Saturday</v>
      </c>
      <c r="C47" s="28" t="s">
        <v>46</v>
      </c>
      <c r="D47" s="22">
        <v>3000</v>
      </c>
      <c r="E47" s="23">
        <v>780</v>
      </c>
      <c r="F47" s="24">
        <v>6.9999999999999993E-3</v>
      </c>
      <c r="G47" s="35">
        <f t="shared" si="1"/>
        <v>6</v>
      </c>
      <c r="H47" s="22">
        <f t="shared" si="2"/>
        <v>18000</v>
      </c>
    </row>
    <row r="48" spans="1:12" x14ac:dyDescent="0.25">
      <c r="A48" s="21" t="s">
        <v>42</v>
      </c>
      <c r="B48" s="21" t="str">
        <f t="shared" si="0"/>
        <v>Sunday</v>
      </c>
      <c r="C48" s="28" t="s">
        <v>46</v>
      </c>
      <c r="D48" s="22">
        <v>7467</v>
      </c>
      <c r="E48" s="23">
        <v>497</v>
      </c>
      <c r="F48" s="24">
        <v>1.8000000000000002E-2</v>
      </c>
      <c r="G48" s="35">
        <f t="shared" si="1"/>
        <v>9</v>
      </c>
      <c r="H48" s="22">
        <f t="shared" si="2"/>
        <v>67203</v>
      </c>
    </row>
    <row r="49" spans="1:8" x14ac:dyDescent="0.25">
      <c r="A49" s="21" t="s">
        <v>43</v>
      </c>
      <c r="B49" s="21" t="str">
        <f t="shared" si="0"/>
        <v>Monday</v>
      </c>
      <c r="C49" s="28" t="s">
        <v>46</v>
      </c>
      <c r="D49" s="22">
        <v>4248</v>
      </c>
      <c r="E49" s="23">
        <v>366</v>
      </c>
      <c r="F49" s="24">
        <v>2.4E-2</v>
      </c>
      <c r="G49" s="35">
        <f t="shared" si="1"/>
        <v>9</v>
      </c>
      <c r="H49" s="22">
        <f t="shared" si="2"/>
        <v>38232</v>
      </c>
    </row>
    <row r="50" spans="1:8" x14ac:dyDescent="0.25">
      <c r="A50" s="21" t="s">
        <v>19</v>
      </c>
      <c r="B50" s="21" t="str">
        <f t="shared" si="0"/>
        <v>Saturday</v>
      </c>
      <c r="C50" s="28" t="s">
        <v>47</v>
      </c>
      <c r="D50" s="22">
        <v>12652.800000000001</v>
      </c>
      <c r="E50" s="23">
        <v>2984</v>
      </c>
      <c r="F50" s="24">
        <v>9.0000000000000011E-3</v>
      </c>
      <c r="G50" s="35">
        <f t="shared" si="1"/>
        <v>27</v>
      </c>
      <c r="H50" s="22">
        <f t="shared" si="2"/>
        <v>341625.60000000003</v>
      </c>
    </row>
    <row r="51" spans="1:8" x14ac:dyDescent="0.25">
      <c r="A51" s="21" t="s">
        <v>20</v>
      </c>
      <c r="B51" s="21" t="str">
        <f t="shared" si="0"/>
        <v>Sunday</v>
      </c>
      <c r="C51" s="28" t="s">
        <v>47</v>
      </c>
      <c r="D51" s="22">
        <v>16819.2</v>
      </c>
      <c r="E51" s="23">
        <v>2971</v>
      </c>
      <c r="F51" s="24">
        <v>1.1000000000000001E-2</v>
      </c>
      <c r="G51" s="35">
        <f t="shared" si="1"/>
        <v>33</v>
      </c>
      <c r="H51" s="22">
        <f t="shared" si="2"/>
        <v>555033.59999999998</v>
      </c>
    </row>
    <row r="52" spans="1:8" x14ac:dyDescent="0.25">
      <c r="A52" s="21" t="s">
        <v>21</v>
      </c>
      <c r="B52" s="21" t="str">
        <f t="shared" si="0"/>
        <v>Monday</v>
      </c>
      <c r="C52" s="28" t="s">
        <v>47</v>
      </c>
      <c r="D52" s="22">
        <v>17692.800000000003</v>
      </c>
      <c r="E52" s="23">
        <v>3088</v>
      </c>
      <c r="F52" s="24">
        <v>0.01</v>
      </c>
      <c r="G52" s="35">
        <f t="shared" si="1"/>
        <v>31</v>
      </c>
      <c r="H52" s="22">
        <f t="shared" si="2"/>
        <v>548476.80000000005</v>
      </c>
    </row>
    <row r="53" spans="1:8" x14ac:dyDescent="0.25">
      <c r="A53" s="21" t="s">
        <v>23</v>
      </c>
      <c r="B53" s="21" t="str">
        <f t="shared" si="0"/>
        <v>Tuesday</v>
      </c>
      <c r="C53" s="28" t="s">
        <v>47</v>
      </c>
      <c r="D53" s="22">
        <v>15763.2</v>
      </c>
      <c r="E53" s="23">
        <v>3145</v>
      </c>
      <c r="F53" s="24">
        <v>0.01</v>
      </c>
      <c r="G53" s="35">
        <f t="shared" si="1"/>
        <v>32</v>
      </c>
      <c r="H53" s="22">
        <f t="shared" si="2"/>
        <v>504422.40000000002</v>
      </c>
    </row>
    <row r="54" spans="1:8" x14ac:dyDescent="0.25">
      <c r="A54" s="21" t="s">
        <v>24</v>
      </c>
      <c r="B54" s="21" t="str">
        <f t="shared" si="0"/>
        <v>Wednesday</v>
      </c>
      <c r="C54" s="28" t="s">
        <v>47</v>
      </c>
      <c r="D54" s="22">
        <v>18211.2</v>
      </c>
      <c r="E54" s="23">
        <v>3231</v>
      </c>
      <c r="F54" s="24">
        <v>9.0000000000000011E-3</v>
      </c>
      <c r="G54" s="35">
        <f t="shared" si="1"/>
        <v>30</v>
      </c>
      <c r="H54" s="22">
        <f t="shared" si="2"/>
        <v>546336</v>
      </c>
    </row>
    <row r="55" spans="1:8" x14ac:dyDescent="0.25">
      <c r="A55" s="21" t="s">
        <v>25</v>
      </c>
      <c r="B55" s="21" t="str">
        <f t="shared" si="0"/>
        <v>Thursday</v>
      </c>
      <c r="C55" s="28" t="s">
        <v>47</v>
      </c>
      <c r="D55" s="22">
        <v>15360</v>
      </c>
      <c r="E55" s="23">
        <v>2849</v>
      </c>
      <c r="F55" s="24">
        <v>1.1000000000000001E-2</v>
      </c>
      <c r="G55" s="35">
        <f t="shared" si="1"/>
        <v>32</v>
      </c>
      <c r="H55" s="22">
        <f t="shared" si="2"/>
        <v>491520</v>
      </c>
    </row>
    <row r="56" spans="1:8" x14ac:dyDescent="0.25">
      <c r="A56" s="21" t="s">
        <v>26</v>
      </c>
      <c r="B56" s="21" t="str">
        <f t="shared" si="0"/>
        <v>Friday</v>
      </c>
      <c r="C56" s="28" t="s">
        <v>47</v>
      </c>
      <c r="D56" s="22">
        <v>13305.599999999999</v>
      </c>
      <c r="E56" s="23">
        <v>3615</v>
      </c>
      <c r="F56" s="24">
        <v>0.01</v>
      </c>
      <c r="G56" s="35">
        <f t="shared" si="1"/>
        <v>37</v>
      </c>
      <c r="H56" s="22">
        <f t="shared" si="2"/>
        <v>492307.19999999995</v>
      </c>
    </row>
    <row r="57" spans="1:8" x14ac:dyDescent="0.25">
      <c r="A57" s="21" t="s">
        <v>27</v>
      </c>
      <c r="B57" s="21" t="str">
        <f t="shared" si="0"/>
        <v>Saturday</v>
      </c>
      <c r="C57" s="28" t="s">
        <v>47</v>
      </c>
      <c r="D57" s="22">
        <v>23020.800000000003</v>
      </c>
      <c r="E57" s="23">
        <v>3271</v>
      </c>
      <c r="F57" s="24">
        <v>1.2E-2</v>
      </c>
      <c r="G57" s="35">
        <f t="shared" si="1"/>
        <v>40</v>
      </c>
      <c r="H57" s="22">
        <f t="shared" si="2"/>
        <v>920832.00000000012</v>
      </c>
    </row>
    <row r="58" spans="1:8" x14ac:dyDescent="0.25">
      <c r="A58" s="21" t="s">
        <v>28</v>
      </c>
      <c r="B58" s="21" t="str">
        <f t="shared" si="0"/>
        <v>Sunday</v>
      </c>
      <c r="C58" s="28" t="s">
        <v>47</v>
      </c>
      <c r="D58" s="22">
        <v>18883.2</v>
      </c>
      <c r="E58" s="23">
        <v>3337</v>
      </c>
      <c r="F58" s="24">
        <v>1.1000000000000001E-2</v>
      </c>
      <c r="G58" s="35">
        <f t="shared" si="1"/>
        <v>37</v>
      </c>
      <c r="H58" s="22">
        <f t="shared" si="2"/>
        <v>698678.4</v>
      </c>
    </row>
    <row r="59" spans="1:8" x14ac:dyDescent="0.25">
      <c r="A59" s="21" t="s">
        <v>29</v>
      </c>
      <c r="B59" s="21" t="str">
        <f t="shared" si="0"/>
        <v>Monday</v>
      </c>
      <c r="C59" s="28" t="s">
        <v>47</v>
      </c>
      <c r="D59" s="22">
        <v>20294.400000000001</v>
      </c>
      <c r="E59" s="23">
        <v>3259</v>
      </c>
      <c r="F59" s="24">
        <v>0.01</v>
      </c>
      <c r="G59" s="35">
        <f t="shared" si="1"/>
        <v>33</v>
      </c>
      <c r="H59" s="22">
        <f t="shared" si="2"/>
        <v>669715.20000000007</v>
      </c>
    </row>
    <row r="60" spans="1:8" x14ac:dyDescent="0.25">
      <c r="A60" s="21" t="s">
        <v>30</v>
      </c>
      <c r="B60" s="21" t="str">
        <f t="shared" si="0"/>
        <v>Tuesday</v>
      </c>
      <c r="C60" s="28" t="s">
        <v>47</v>
      </c>
      <c r="D60" s="22">
        <v>13132.800000000001</v>
      </c>
      <c r="E60" s="23">
        <v>3550</v>
      </c>
      <c r="F60" s="24">
        <v>9.0000000000000011E-3</v>
      </c>
      <c r="G60" s="35">
        <f t="shared" si="1"/>
        <v>32</v>
      </c>
      <c r="H60" s="22">
        <f t="shared" si="2"/>
        <v>420249.60000000003</v>
      </c>
    </row>
    <row r="61" spans="1:8" x14ac:dyDescent="0.25">
      <c r="A61" s="21" t="s">
        <v>31</v>
      </c>
      <c r="B61" s="21" t="str">
        <f t="shared" si="0"/>
        <v>Wednesday</v>
      </c>
      <c r="C61" s="28" t="s">
        <v>47</v>
      </c>
      <c r="D61" s="22">
        <v>12220.800000000001</v>
      </c>
      <c r="E61" s="23">
        <v>3720</v>
      </c>
      <c r="F61" s="24">
        <v>9.0000000000000011E-3</v>
      </c>
      <c r="G61" s="35">
        <f t="shared" si="1"/>
        <v>34</v>
      </c>
      <c r="H61" s="22">
        <f t="shared" si="2"/>
        <v>415507.20000000001</v>
      </c>
    </row>
    <row r="62" spans="1:8" x14ac:dyDescent="0.25">
      <c r="A62" s="21" t="s">
        <v>32</v>
      </c>
      <c r="B62" s="21" t="str">
        <f t="shared" si="0"/>
        <v>Thursday</v>
      </c>
      <c r="C62" s="28" t="s">
        <v>47</v>
      </c>
      <c r="D62" s="22">
        <v>14064</v>
      </c>
      <c r="E62" s="23">
        <v>3391</v>
      </c>
      <c r="F62" s="24">
        <v>1.2E-2</v>
      </c>
      <c r="G62" s="35">
        <f t="shared" si="1"/>
        <v>41</v>
      </c>
      <c r="H62" s="22">
        <f t="shared" si="2"/>
        <v>576624</v>
      </c>
    </row>
    <row r="63" spans="1:8" x14ac:dyDescent="0.25">
      <c r="A63" s="21" t="s">
        <v>33</v>
      </c>
      <c r="B63" s="21" t="str">
        <f t="shared" si="0"/>
        <v>Friday</v>
      </c>
      <c r="C63" s="28" t="s">
        <v>47</v>
      </c>
      <c r="D63" s="22">
        <v>12422.400000000001</v>
      </c>
      <c r="E63" s="23">
        <v>4021</v>
      </c>
      <c r="F63" s="24">
        <v>0.01</v>
      </c>
      <c r="G63" s="35">
        <f t="shared" si="1"/>
        <v>41</v>
      </c>
      <c r="H63" s="22">
        <f t="shared" si="2"/>
        <v>509318.40000000008</v>
      </c>
    </row>
    <row r="64" spans="1:8" x14ac:dyDescent="0.25">
      <c r="A64" s="21" t="s">
        <v>34</v>
      </c>
      <c r="B64" s="21" t="str">
        <f t="shared" si="0"/>
        <v>Saturday</v>
      </c>
      <c r="C64" s="28" t="s">
        <v>47</v>
      </c>
      <c r="D64" s="22">
        <v>12192</v>
      </c>
      <c r="E64" s="23">
        <v>4054</v>
      </c>
      <c r="F64" s="24">
        <v>1.2E-2</v>
      </c>
      <c r="G64" s="35">
        <f t="shared" si="1"/>
        <v>49</v>
      </c>
      <c r="H64" s="22">
        <f t="shared" si="2"/>
        <v>597408</v>
      </c>
    </row>
    <row r="65" spans="1:8" x14ac:dyDescent="0.25">
      <c r="A65" s="21" t="s">
        <v>35</v>
      </c>
      <c r="B65" s="21" t="str">
        <f t="shared" si="0"/>
        <v>Sunday</v>
      </c>
      <c r="C65" s="28" t="s">
        <v>47</v>
      </c>
      <c r="D65" s="22">
        <v>11184</v>
      </c>
      <c r="E65" s="23">
        <v>3768</v>
      </c>
      <c r="F65" s="24">
        <v>1.1000000000000001E-2</v>
      </c>
      <c r="G65" s="35">
        <f t="shared" si="1"/>
        <v>42</v>
      </c>
      <c r="H65" s="22">
        <f t="shared" si="2"/>
        <v>469728</v>
      </c>
    </row>
    <row r="66" spans="1:8" x14ac:dyDescent="0.25">
      <c r="A66" s="21" t="s">
        <v>36</v>
      </c>
      <c r="B66" s="21" t="str">
        <f t="shared" si="0"/>
        <v>Monday</v>
      </c>
      <c r="C66" s="28" t="s">
        <v>47</v>
      </c>
      <c r="D66" s="22">
        <v>14918.400000000001</v>
      </c>
      <c r="E66" s="23">
        <v>4070</v>
      </c>
      <c r="F66" s="24">
        <v>1.3999999999999999E-2</v>
      </c>
      <c r="G66" s="35">
        <f t="shared" si="1"/>
        <v>57</v>
      </c>
      <c r="H66" s="22">
        <f t="shared" si="2"/>
        <v>850348.8</v>
      </c>
    </row>
    <row r="67" spans="1:8" x14ac:dyDescent="0.25">
      <c r="A67" s="21" t="s">
        <v>37</v>
      </c>
      <c r="B67" s="21" t="str">
        <f t="shared" ref="B67:B130" si="4">TEXT(A67,"dddd")</f>
        <v>Tuesday</v>
      </c>
      <c r="C67" s="28" t="s">
        <v>47</v>
      </c>
      <c r="D67" s="22">
        <v>16598.400000000001</v>
      </c>
      <c r="E67" s="23">
        <v>3142</v>
      </c>
      <c r="F67" s="24">
        <v>1.3999999999999999E-2</v>
      </c>
      <c r="G67" s="35">
        <f t="shared" ref="G67:G130" si="5">_xlfn.CEILING.MATH(F67*E67,1)</f>
        <v>44</v>
      </c>
      <c r="H67" s="22">
        <f t="shared" ref="H67:H130" si="6">$D67*$G67</f>
        <v>730329.60000000009</v>
      </c>
    </row>
    <row r="68" spans="1:8" x14ac:dyDescent="0.25">
      <c r="A68" s="21" t="s">
        <v>38</v>
      </c>
      <c r="B68" s="21" t="str">
        <f t="shared" si="4"/>
        <v>Wednesday</v>
      </c>
      <c r="C68" s="28" t="s">
        <v>47</v>
      </c>
      <c r="D68" s="22">
        <v>12249.6</v>
      </c>
      <c r="E68" s="23">
        <v>3114</v>
      </c>
      <c r="F68" s="24">
        <v>1.3999999999999999E-2</v>
      </c>
      <c r="G68" s="35">
        <f t="shared" si="5"/>
        <v>44</v>
      </c>
      <c r="H68" s="22">
        <f t="shared" si="6"/>
        <v>538982.40000000002</v>
      </c>
    </row>
    <row r="69" spans="1:8" x14ac:dyDescent="0.25">
      <c r="A69" s="21" t="s">
        <v>39</v>
      </c>
      <c r="B69" s="21" t="str">
        <f t="shared" si="4"/>
        <v>Thursday</v>
      </c>
      <c r="C69" s="28" t="s">
        <v>47</v>
      </c>
      <c r="D69" s="22">
        <v>12528</v>
      </c>
      <c r="E69" s="23">
        <v>2850</v>
      </c>
      <c r="F69" s="24">
        <v>1.4999999999999999E-2</v>
      </c>
      <c r="G69" s="35">
        <f t="shared" si="5"/>
        <v>43</v>
      </c>
      <c r="H69" s="22">
        <f t="shared" si="6"/>
        <v>538704</v>
      </c>
    </row>
    <row r="70" spans="1:8" x14ac:dyDescent="0.25">
      <c r="A70" s="21" t="s">
        <v>40</v>
      </c>
      <c r="B70" s="21" t="str">
        <f t="shared" si="4"/>
        <v>Friday</v>
      </c>
      <c r="C70" s="28" t="s">
        <v>47</v>
      </c>
      <c r="D70" s="22">
        <v>10848</v>
      </c>
      <c r="E70" s="23">
        <v>3609</v>
      </c>
      <c r="F70" s="24">
        <v>1.3999999999999999E-2</v>
      </c>
      <c r="G70" s="35">
        <f t="shared" si="5"/>
        <v>51</v>
      </c>
      <c r="H70" s="22">
        <f t="shared" si="6"/>
        <v>553248</v>
      </c>
    </row>
    <row r="71" spans="1:8" x14ac:dyDescent="0.25">
      <c r="A71" s="21" t="s">
        <v>41</v>
      </c>
      <c r="B71" s="21" t="str">
        <f t="shared" si="4"/>
        <v>Saturday</v>
      </c>
      <c r="C71" s="28" t="s">
        <v>47</v>
      </c>
      <c r="D71" s="22">
        <v>13843.2</v>
      </c>
      <c r="E71" s="23">
        <v>3067</v>
      </c>
      <c r="F71" s="24">
        <v>1.3999999999999999E-2</v>
      </c>
      <c r="G71" s="35">
        <f t="shared" si="5"/>
        <v>43</v>
      </c>
      <c r="H71" s="22">
        <f t="shared" si="6"/>
        <v>595257.59999999998</v>
      </c>
    </row>
    <row r="72" spans="1:8" x14ac:dyDescent="0.25">
      <c r="A72" s="21" t="s">
        <v>42</v>
      </c>
      <c r="B72" s="21" t="str">
        <f t="shared" si="4"/>
        <v>Sunday</v>
      </c>
      <c r="C72" s="28" t="s">
        <v>47</v>
      </c>
      <c r="D72" s="22">
        <v>13104</v>
      </c>
      <c r="E72" s="23">
        <v>3007</v>
      </c>
      <c r="F72" s="24">
        <v>1.7000000000000001E-2</v>
      </c>
      <c r="G72" s="35">
        <f t="shared" si="5"/>
        <v>52</v>
      </c>
      <c r="H72" s="22">
        <f t="shared" si="6"/>
        <v>681408</v>
      </c>
    </row>
    <row r="73" spans="1:8" x14ac:dyDescent="0.25">
      <c r="A73" s="21" t="s">
        <v>43</v>
      </c>
      <c r="B73" s="21" t="str">
        <f t="shared" si="4"/>
        <v>Monday</v>
      </c>
      <c r="C73" s="28" t="s">
        <v>47</v>
      </c>
      <c r="D73" s="22">
        <v>13766.400000000001</v>
      </c>
      <c r="E73" s="23">
        <v>2882</v>
      </c>
      <c r="F73" s="24">
        <v>1.3999999999999999E-2</v>
      </c>
      <c r="G73" s="35">
        <f t="shared" si="5"/>
        <v>41</v>
      </c>
      <c r="H73" s="22">
        <f t="shared" si="6"/>
        <v>564422.40000000002</v>
      </c>
    </row>
    <row r="74" spans="1:8" x14ac:dyDescent="0.25">
      <c r="A74" s="21" t="s">
        <v>19</v>
      </c>
      <c r="B74" s="21" t="str">
        <f t="shared" si="4"/>
        <v>Saturday</v>
      </c>
      <c r="C74" s="28" t="s">
        <v>48</v>
      </c>
      <c r="D74" s="22">
        <v>6489</v>
      </c>
      <c r="E74" s="23">
        <v>7612</v>
      </c>
      <c r="F74" s="24">
        <v>3.1E-2</v>
      </c>
      <c r="G74" s="35">
        <f t="shared" si="5"/>
        <v>236</v>
      </c>
      <c r="H74" s="22">
        <f t="shared" si="6"/>
        <v>1531404</v>
      </c>
    </row>
    <row r="75" spans="1:8" x14ac:dyDescent="0.25">
      <c r="A75" s="21" t="s">
        <v>20</v>
      </c>
      <c r="B75" s="21" t="str">
        <f t="shared" si="4"/>
        <v>Sunday</v>
      </c>
      <c r="C75" s="28" t="s">
        <v>48</v>
      </c>
      <c r="D75" s="22">
        <v>6447</v>
      </c>
      <c r="E75" s="23">
        <v>7116</v>
      </c>
      <c r="F75" s="24">
        <v>0.03</v>
      </c>
      <c r="G75" s="35">
        <f t="shared" si="5"/>
        <v>214</v>
      </c>
      <c r="H75" s="22">
        <f t="shared" si="6"/>
        <v>1379658</v>
      </c>
    </row>
    <row r="76" spans="1:8" x14ac:dyDescent="0.25">
      <c r="A76" s="21" t="s">
        <v>21</v>
      </c>
      <c r="B76" s="21" t="str">
        <f t="shared" si="4"/>
        <v>Monday</v>
      </c>
      <c r="C76" s="28" t="s">
        <v>48</v>
      </c>
      <c r="D76" s="22">
        <v>5859</v>
      </c>
      <c r="E76" s="23">
        <v>7018</v>
      </c>
      <c r="F76" s="24">
        <v>0.03</v>
      </c>
      <c r="G76" s="35">
        <f t="shared" si="5"/>
        <v>211</v>
      </c>
      <c r="H76" s="22">
        <f t="shared" si="6"/>
        <v>1236249</v>
      </c>
    </row>
    <row r="77" spans="1:8" x14ac:dyDescent="0.25">
      <c r="A77" s="21" t="s">
        <v>23</v>
      </c>
      <c r="B77" s="21" t="str">
        <f t="shared" si="4"/>
        <v>Tuesday</v>
      </c>
      <c r="C77" s="28" t="s">
        <v>48</v>
      </c>
      <c r="D77" s="22">
        <v>6258</v>
      </c>
      <c r="E77" s="23">
        <v>6867</v>
      </c>
      <c r="F77" s="24">
        <v>3.1E-2</v>
      </c>
      <c r="G77" s="35">
        <f t="shared" si="5"/>
        <v>213</v>
      </c>
      <c r="H77" s="22">
        <f t="shared" si="6"/>
        <v>1332954</v>
      </c>
    </row>
    <row r="78" spans="1:8" x14ac:dyDescent="0.25">
      <c r="A78" s="21" t="s">
        <v>24</v>
      </c>
      <c r="B78" s="21" t="str">
        <f t="shared" si="4"/>
        <v>Wednesday</v>
      </c>
      <c r="C78" s="28" t="s">
        <v>48</v>
      </c>
      <c r="D78" s="22">
        <v>5988</v>
      </c>
      <c r="E78" s="23">
        <v>7480</v>
      </c>
      <c r="F78" s="24">
        <v>2.6000000000000002E-2</v>
      </c>
      <c r="G78" s="35">
        <f t="shared" si="5"/>
        <v>195</v>
      </c>
      <c r="H78" s="22">
        <f t="shared" si="6"/>
        <v>1167660</v>
      </c>
    </row>
    <row r="79" spans="1:8" x14ac:dyDescent="0.25">
      <c r="A79" s="21" t="s">
        <v>25</v>
      </c>
      <c r="B79" s="21" t="str">
        <f t="shared" si="4"/>
        <v>Thursday</v>
      </c>
      <c r="C79" s="28" t="s">
        <v>48</v>
      </c>
      <c r="D79" s="22">
        <v>6111</v>
      </c>
      <c r="E79" s="23">
        <v>7460</v>
      </c>
      <c r="F79" s="24">
        <v>3.2000000000000001E-2</v>
      </c>
      <c r="G79" s="35">
        <f t="shared" si="5"/>
        <v>239</v>
      </c>
      <c r="H79" s="22">
        <f t="shared" si="6"/>
        <v>1460529</v>
      </c>
    </row>
    <row r="80" spans="1:8" x14ac:dyDescent="0.25">
      <c r="A80" s="21" t="s">
        <v>26</v>
      </c>
      <c r="B80" s="21" t="str">
        <f t="shared" si="4"/>
        <v>Friday</v>
      </c>
      <c r="C80" s="28" t="s">
        <v>48</v>
      </c>
      <c r="D80" s="22">
        <v>5562</v>
      </c>
      <c r="E80" s="23">
        <v>8359</v>
      </c>
      <c r="F80" s="24">
        <v>2.7000000000000003E-2</v>
      </c>
      <c r="G80" s="35">
        <f t="shared" si="5"/>
        <v>226</v>
      </c>
      <c r="H80" s="22">
        <f t="shared" si="6"/>
        <v>1257012</v>
      </c>
    </row>
    <row r="81" spans="1:8" x14ac:dyDescent="0.25">
      <c r="A81" s="21" t="s">
        <v>27</v>
      </c>
      <c r="B81" s="21" t="str">
        <f t="shared" si="4"/>
        <v>Saturday</v>
      </c>
      <c r="C81" s="28" t="s">
        <v>48</v>
      </c>
      <c r="D81" s="22">
        <v>5799</v>
      </c>
      <c r="E81" s="23">
        <v>7507</v>
      </c>
      <c r="F81" s="24">
        <v>2.8999999999999998E-2</v>
      </c>
      <c r="G81" s="35">
        <f t="shared" si="5"/>
        <v>218</v>
      </c>
      <c r="H81" s="22">
        <f t="shared" si="6"/>
        <v>1264182</v>
      </c>
    </row>
    <row r="82" spans="1:8" x14ac:dyDescent="0.25">
      <c r="A82" s="21" t="s">
        <v>28</v>
      </c>
      <c r="B82" s="21" t="str">
        <f t="shared" si="4"/>
        <v>Sunday</v>
      </c>
      <c r="C82" s="28" t="s">
        <v>48</v>
      </c>
      <c r="D82" s="22">
        <v>5823</v>
      </c>
      <c r="E82" s="23">
        <v>7320</v>
      </c>
      <c r="F82" s="24">
        <v>0.03</v>
      </c>
      <c r="G82" s="35">
        <f t="shared" si="5"/>
        <v>220</v>
      </c>
      <c r="H82" s="22">
        <f t="shared" si="6"/>
        <v>1281060</v>
      </c>
    </row>
    <row r="83" spans="1:8" x14ac:dyDescent="0.25">
      <c r="A83" s="21" t="s">
        <v>29</v>
      </c>
      <c r="B83" s="21" t="str">
        <f t="shared" si="4"/>
        <v>Monday</v>
      </c>
      <c r="C83" s="28" t="s">
        <v>48</v>
      </c>
      <c r="D83" s="22">
        <v>5736</v>
      </c>
      <c r="E83" s="23">
        <v>7224</v>
      </c>
      <c r="F83" s="24">
        <v>2.7999999999999997E-2</v>
      </c>
      <c r="G83" s="35">
        <f t="shared" si="5"/>
        <v>203</v>
      </c>
      <c r="H83" s="22">
        <f t="shared" si="6"/>
        <v>1164408</v>
      </c>
    </row>
    <row r="84" spans="1:8" x14ac:dyDescent="0.25">
      <c r="A84" s="21" t="s">
        <v>30</v>
      </c>
      <c r="B84" s="21" t="str">
        <f t="shared" si="4"/>
        <v>Tuesday</v>
      </c>
      <c r="C84" s="28" t="s">
        <v>48</v>
      </c>
      <c r="D84" s="22">
        <v>5745</v>
      </c>
      <c r="E84" s="23">
        <v>7669</v>
      </c>
      <c r="F84" s="24">
        <v>2.5000000000000001E-2</v>
      </c>
      <c r="G84" s="35">
        <f t="shared" si="5"/>
        <v>192</v>
      </c>
      <c r="H84" s="22">
        <f t="shared" si="6"/>
        <v>1103040</v>
      </c>
    </row>
    <row r="85" spans="1:8" x14ac:dyDescent="0.25">
      <c r="A85" s="21" t="s">
        <v>31</v>
      </c>
      <c r="B85" s="21" t="str">
        <f t="shared" si="4"/>
        <v>Wednesday</v>
      </c>
      <c r="C85" s="28" t="s">
        <v>48</v>
      </c>
      <c r="D85" s="22">
        <v>5580</v>
      </c>
      <c r="E85" s="23">
        <v>8327</v>
      </c>
      <c r="F85" s="24">
        <v>2.3E-2</v>
      </c>
      <c r="G85" s="35">
        <f t="shared" si="5"/>
        <v>192</v>
      </c>
      <c r="H85" s="22">
        <f t="shared" si="6"/>
        <v>1071360</v>
      </c>
    </row>
    <row r="86" spans="1:8" x14ac:dyDescent="0.25">
      <c r="A86" s="21" t="s">
        <v>32</v>
      </c>
      <c r="B86" s="21" t="str">
        <f t="shared" si="4"/>
        <v>Thursday</v>
      </c>
      <c r="C86" s="28" t="s">
        <v>48</v>
      </c>
      <c r="D86" s="22">
        <v>6024</v>
      </c>
      <c r="E86" s="23">
        <v>8351</v>
      </c>
      <c r="F86" s="24">
        <v>2.8999999999999998E-2</v>
      </c>
      <c r="G86" s="35">
        <f t="shared" si="5"/>
        <v>243</v>
      </c>
      <c r="H86" s="22">
        <f t="shared" si="6"/>
        <v>1463832</v>
      </c>
    </row>
    <row r="87" spans="1:8" x14ac:dyDescent="0.25">
      <c r="A87" s="21" t="s">
        <v>33</v>
      </c>
      <c r="B87" s="21" t="str">
        <f t="shared" si="4"/>
        <v>Friday</v>
      </c>
      <c r="C87" s="28" t="s">
        <v>48</v>
      </c>
      <c r="D87" s="22">
        <v>5535</v>
      </c>
      <c r="E87" s="23">
        <v>7988</v>
      </c>
      <c r="F87" s="24">
        <v>2.7999999999999997E-2</v>
      </c>
      <c r="G87" s="35">
        <f t="shared" si="5"/>
        <v>224</v>
      </c>
      <c r="H87" s="22">
        <f t="shared" si="6"/>
        <v>1239840</v>
      </c>
    </row>
    <row r="88" spans="1:8" x14ac:dyDescent="0.25">
      <c r="A88" s="21" t="s">
        <v>34</v>
      </c>
      <c r="B88" s="21" t="str">
        <f t="shared" si="4"/>
        <v>Saturday</v>
      </c>
      <c r="C88" s="28" t="s">
        <v>48</v>
      </c>
      <c r="D88" s="22">
        <v>5406</v>
      </c>
      <c r="E88" s="23">
        <v>7733</v>
      </c>
      <c r="F88" s="24">
        <v>0.03</v>
      </c>
      <c r="G88" s="35">
        <f t="shared" si="5"/>
        <v>232</v>
      </c>
      <c r="H88" s="22">
        <f t="shared" si="6"/>
        <v>1254192</v>
      </c>
    </row>
    <row r="89" spans="1:8" x14ac:dyDescent="0.25">
      <c r="A89" s="21" t="s">
        <v>35</v>
      </c>
      <c r="B89" s="21" t="str">
        <f t="shared" si="4"/>
        <v>Sunday</v>
      </c>
      <c r="C89" s="28" t="s">
        <v>48</v>
      </c>
      <c r="D89" s="22">
        <v>6723</v>
      </c>
      <c r="E89" s="23">
        <v>7552</v>
      </c>
      <c r="F89" s="24">
        <v>3.1E-2</v>
      </c>
      <c r="G89" s="35">
        <f t="shared" si="5"/>
        <v>235</v>
      </c>
      <c r="H89" s="22">
        <f t="shared" si="6"/>
        <v>1579905</v>
      </c>
    </row>
    <row r="90" spans="1:8" x14ac:dyDescent="0.25">
      <c r="A90" s="21" t="s">
        <v>36</v>
      </c>
      <c r="B90" s="21" t="str">
        <f t="shared" si="4"/>
        <v>Monday</v>
      </c>
      <c r="C90" s="28" t="s">
        <v>48</v>
      </c>
      <c r="D90" s="22">
        <v>7614</v>
      </c>
      <c r="E90" s="23">
        <v>7993</v>
      </c>
      <c r="F90" s="24">
        <v>3.6000000000000004E-2</v>
      </c>
      <c r="G90" s="35">
        <f t="shared" si="5"/>
        <v>288</v>
      </c>
      <c r="H90" s="22">
        <f t="shared" si="6"/>
        <v>2192832</v>
      </c>
    </row>
    <row r="91" spans="1:8" x14ac:dyDescent="0.25">
      <c r="A91" s="21" t="s">
        <v>37</v>
      </c>
      <c r="B91" s="21" t="str">
        <f t="shared" si="4"/>
        <v>Tuesday</v>
      </c>
      <c r="C91" s="28" t="s">
        <v>48</v>
      </c>
      <c r="D91" s="22">
        <v>4794</v>
      </c>
      <c r="E91" s="23">
        <v>6534</v>
      </c>
      <c r="F91" s="24">
        <v>3.1E-2</v>
      </c>
      <c r="G91" s="35">
        <f t="shared" si="5"/>
        <v>203</v>
      </c>
      <c r="H91" s="22">
        <f t="shared" si="6"/>
        <v>973182</v>
      </c>
    </row>
    <row r="92" spans="1:8" x14ac:dyDescent="0.25">
      <c r="A92" s="21" t="s">
        <v>38</v>
      </c>
      <c r="B92" s="21" t="str">
        <f t="shared" si="4"/>
        <v>Wednesday</v>
      </c>
      <c r="C92" s="28" t="s">
        <v>48</v>
      </c>
      <c r="D92" s="22">
        <v>4650</v>
      </c>
      <c r="E92" s="23">
        <v>6919</v>
      </c>
      <c r="F92" s="24">
        <v>0.03</v>
      </c>
      <c r="G92" s="35">
        <f t="shared" si="5"/>
        <v>208</v>
      </c>
      <c r="H92" s="22">
        <f t="shared" si="6"/>
        <v>967200</v>
      </c>
    </row>
    <row r="93" spans="1:8" x14ac:dyDescent="0.25">
      <c r="A93" s="21" t="s">
        <v>39</v>
      </c>
      <c r="B93" s="21" t="str">
        <f t="shared" si="4"/>
        <v>Thursday</v>
      </c>
      <c r="C93" s="28" t="s">
        <v>48</v>
      </c>
      <c r="D93" s="22">
        <v>5619</v>
      </c>
      <c r="E93" s="23">
        <v>6953</v>
      </c>
      <c r="F93" s="24">
        <v>3.4000000000000002E-2</v>
      </c>
      <c r="G93" s="35">
        <f t="shared" si="5"/>
        <v>237</v>
      </c>
      <c r="H93" s="22">
        <f t="shared" si="6"/>
        <v>1331703</v>
      </c>
    </row>
    <row r="94" spans="1:8" x14ac:dyDescent="0.25">
      <c r="A94" s="21" t="s">
        <v>40</v>
      </c>
      <c r="B94" s="21" t="str">
        <f t="shared" si="4"/>
        <v>Friday</v>
      </c>
      <c r="C94" s="28" t="s">
        <v>48</v>
      </c>
      <c r="D94" s="22">
        <v>4809</v>
      </c>
      <c r="E94" s="23">
        <v>7083</v>
      </c>
      <c r="F94" s="24">
        <v>3.1E-2</v>
      </c>
      <c r="G94" s="35">
        <f t="shared" si="5"/>
        <v>220</v>
      </c>
      <c r="H94" s="22">
        <f t="shared" si="6"/>
        <v>1057980</v>
      </c>
    </row>
    <row r="95" spans="1:8" x14ac:dyDescent="0.25">
      <c r="A95" s="21" t="s">
        <v>41</v>
      </c>
      <c r="B95" s="21" t="str">
        <f t="shared" si="4"/>
        <v>Saturday</v>
      </c>
      <c r="C95" s="28" t="s">
        <v>48</v>
      </c>
      <c r="D95" s="22">
        <v>5568</v>
      </c>
      <c r="E95" s="23">
        <v>6857</v>
      </c>
      <c r="F95" s="24">
        <v>0.03</v>
      </c>
      <c r="G95" s="35">
        <f t="shared" si="5"/>
        <v>206</v>
      </c>
      <c r="H95" s="22">
        <f t="shared" si="6"/>
        <v>1147008</v>
      </c>
    </row>
    <row r="96" spans="1:8" x14ac:dyDescent="0.25">
      <c r="A96" s="21" t="s">
        <v>42</v>
      </c>
      <c r="B96" s="21" t="str">
        <f t="shared" si="4"/>
        <v>Sunday</v>
      </c>
      <c r="C96" s="28" t="s">
        <v>48</v>
      </c>
      <c r="D96" s="22">
        <v>5232</v>
      </c>
      <c r="E96" s="23">
        <v>6971</v>
      </c>
      <c r="F96" s="24">
        <v>3.4000000000000002E-2</v>
      </c>
      <c r="G96" s="35">
        <f t="shared" si="5"/>
        <v>238</v>
      </c>
      <c r="H96" s="22">
        <f t="shared" si="6"/>
        <v>1245216</v>
      </c>
    </row>
    <row r="97" spans="1:8" x14ac:dyDescent="0.25">
      <c r="A97" s="21" t="s">
        <v>43</v>
      </c>
      <c r="B97" s="21" t="str">
        <f t="shared" si="4"/>
        <v>Monday</v>
      </c>
      <c r="C97" s="28" t="s">
        <v>48</v>
      </c>
      <c r="D97" s="22">
        <v>5451</v>
      </c>
      <c r="E97" s="23">
        <v>6681</v>
      </c>
      <c r="F97" s="24">
        <v>3.5000000000000003E-2</v>
      </c>
      <c r="G97" s="35">
        <f t="shared" si="5"/>
        <v>234</v>
      </c>
      <c r="H97" s="22">
        <f t="shared" si="6"/>
        <v>1275534</v>
      </c>
    </row>
    <row r="98" spans="1:8" x14ac:dyDescent="0.25">
      <c r="A98" s="21" t="s">
        <v>19</v>
      </c>
      <c r="B98" s="21" t="str">
        <f t="shared" si="4"/>
        <v>Saturday</v>
      </c>
      <c r="C98" s="28" t="s">
        <v>49</v>
      </c>
      <c r="D98" s="22">
        <v>4217.6000000000004</v>
      </c>
      <c r="E98" s="23">
        <v>1078</v>
      </c>
      <c r="F98" s="24">
        <v>9.0000000000000011E-3</v>
      </c>
      <c r="G98" s="35">
        <f t="shared" si="5"/>
        <v>10</v>
      </c>
      <c r="H98" s="22">
        <f t="shared" si="6"/>
        <v>42176</v>
      </c>
    </row>
    <row r="99" spans="1:8" x14ac:dyDescent="0.25">
      <c r="A99" s="21" t="s">
        <v>20</v>
      </c>
      <c r="B99" s="21" t="str">
        <f t="shared" si="4"/>
        <v>Sunday</v>
      </c>
      <c r="C99" s="28" t="s">
        <v>49</v>
      </c>
      <c r="D99" s="22">
        <v>5606.4000000000005</v>
      </c>
      <c r="E99" s="23">
        <v>813</v>
      </c>
      <c r="F99" s="24">
        <v>1.3000000000000001E-2</v>
      </c>
      <c r="G99" s="35">
        <f t="shared" si="5"/>
        <v>11</v>
      </c>
      <c r="H99" s="22">
        <f t="shared" si="6"/>
        <v>61670.400000000009</v>
      </c>
    </row>
    <row r="100" spans="1:8" x14ac:dyDescent="0.25">
      <c r="A100" s="21" t="s">
        <v>21</v>
      </c>
      <c r="B100" s="21" t="str">
        <f t="shared" si="4"/>
        <v>Monday</v>
      </c>
      <c r="C100" s="28" t="s">
        <v>49</v>
      </c>
      <c r="D100" s="22">
        <v>5897.6</v>
      </c>
      <c r="E100" s="23">
        <v>769</v>
      </c>
      <c r="F100" s="24">
        <v>1.1000000000000001E-2</v>
      </c>
      <c r="G100" s="35">
        <f t="shared" si="5"/>
        <v>9</v>
      </c>
      <c r="H100" s="22">
        <f t="shared" si="6"/>
        <v>53078.400000000001</v>
      </c>
    </row>
    <row r="101" spans="1:8" x14ac:dyDescent="0.25">
      <c r="A101" s="21" t="s">
        <v>23</v>
      </c>
      <c r="B101" s="21" t="str">
        <f t="shared" si="4"/>
        <v>Tuesday</v>
      </c>
      <c r="C101" s="28" t="s">
        <v>49</v>
      </c>
      <c r="D101" s="22">
        <v>5254.4000000000005</v>
      </c>
      <c r="E101" s="23">
        <v>768</v>
      </c>
      <c r="F101" s="24">
        <v>1.4999999999999999E-2</v>
      </c>
      <c r="G101" s="35">
        <f t="shared" si="5"/>
        <v>12</v>
      </c>
      <c r="H101" s="22">
        <f t="shared" si="6"/>
        <v>63052.800000000003</v>
      </c>
    </row>
    <row r="102" spans="1:8" x14ac:dyDescent="0.25">
      <c r="A102" s="21" t="s">
        <v>24</v>
      </c>
      <c r="B102" s="21" t="str">
        <f t="shared" si="4"/>
        <v>Wednesday</v>
      </c>
      <c r="C102" s="28" t="s">
        <v>49</v>
      </c>
      <c r="D102" s="22">
        <v>6070.4000000000005</v>
      </c>
      <c r="E102" s="23">
        <v>859</v>
      </c>
      <c r="F102" s="24">
        <v>0.02</v>
      </c>
      <c r="G102" s="35">
        <f t="shared" si="5"/>
        <v>18</v>
      </c>
      <c r="H102" s="22">
        <f t="shared" si="6"/>
        <v>109267.20000000001</v>
      </c>
    </row>
    <row r="103" spans="1:8" x14ac:dyDescent="0.25">
      <c r="A103" s="21" t="s">
        <v>25</v>
      </c>
      <c r="B103" s="21" t="str">
        <f t="shared" si="4"/>
        <v>Thursday</v>
      </c>
      <c r="C103" s="28" t="s">
        <v>49</v>
      </c>
      <c r="D103" s="22">
        <v>5120</v>
      </c>
      <c r="E103" s="23">
        <v>961</v>
      </c>
      <c r="F103" s="24">
        <v>0.02</v>
      </c>
      <c r="G103" s="35">
        <f t="shared" si="5"/>
        <v>20</v>
      </c>
      <c r="H103" s="22">
        <f t="shared" si="6"/>
        <v>102400</v>
      </c>
    </row>
    <row r="104" spans="1:8" x14ac:dyDescent="0.25">
      <c r="A104" s="21" t="s">
        <v>26</v>
      </c>
      <c r="B104" s="21" t="str">
        <f t="shared" si="4"/>
        <v>Friday</v>
      </c>
      <c r="C104" s="28" t="s">
        <v>49</v>
      </c>
      <c r="D104" s="22">
        <v>4435.2</v>
      </c>
      <c r="E104" s="23">
        <v>1303</v>
      </c>
      <c r="F104" s="24">
        <v>1.3999999999999999E-2</v>
      </c>
      <c r="G104" s="35">
        <f t="shared" si="5"/>
        <v>19</v>
      </c>
      <c r="H104" s="22">
        <f t="shared" si="6"/>
        <v>84268.800000000003</v>
      </c>
    </row>
    <row r="105" spans="1:8" x14ac:dyDescent="0.25">
      <c r="A105" s="21" t="s">
        <v>27</v>
      </c>
      <c r="B105" s="21" t="str">
        <f t="shared" si="4"/>
        <v>Saturday</v>
      </c>
      <c r="C105" s="28" t="s">
        <v>49</v>
      </c>
      <c r="D105" s="22">
        <v>7673.6</v>
      </c>
      <c r="E105" s="23">
        <v>952</v>
      </c>
      <c r="F105" s="24">
        <v>2.5000000000000001E-2</v>
      </c>
      <c r="G105" s="35">
        <f t="shared" si="5"/>
        <v>24</v>
      </c>
      <c r="H105" s="22">
        <f t="shared" si="6"/>
        <v>184166.40000000002</v>
      </c>
    </row>
    <row r="106" spans="1:8" x14ac:dyDescent="0.25">
      <c r="A106" s="21" t="s">
        <v>28</v>
      </c>
      <c r="B106" s="21" t="str">
        <f t="shared" si="4"/>
        <v>Sunday</v>
      </c>
      <c r="C106" s="28" t="s">
        <v>49</v>
      </c>
      <c r="D106" s="22">
        <v>6294.4000000000005</v>
      </c>
      <c r="E106" s="23">
        <v>1091</v>
      </c>
      <c r="F106" s="24">
        <v>2.6000000000000002E-2</v>
      </c>
      <c r="G106" s="35">
        <f t="shared" si="5"/>
        <v>29</v>
      </c>
      <c r="H106" s="22">
        <f t="shared" si="6"/>
        <v>182537.60000000001</v>
      </c>
    </row>
    <row r="107" spans="1:8" x14ac:dyDescent="0.25">
      <c r="A107" s="21" t="s">
        <v>29</v>
      </c>
      <c r="B107" s="21" t="str">
        <f t="shared" si="4"/>
        <v>Monday</v>
      </c>
      <c r="C107" s="28" t="s">
        <v>49</v>
      </c>
      <c r="D107" s="22">
        <v>6764.8</v>
      </c>
      <c r="E107" s="23">
        <v>1056</v>
      </c>
      <c r="F107" s="24">
        <v>3.1E-2</v>
      </c>
      <c r="G107" s="35">
        <f t="shared" si="5"/>
        <v>33</v>
      </c>
      <c r="H107" s="22">
        <f t="shared" si="6"/>
        <v>223238.39999999999</v>
      </c>
    </row>
    <row r="108" spans="1:8" x14ac:dyDescent="0.25">
      <c r="A108" s="21" t="s">
        <v>30</v>
      </c>
      <c r="B108" s="21" t="str">
        <f t="shared" si="4"/>
        <v>Tuesday</v>
      </c>
      <c r="C108" s="28" t="s">
        <v>49</v>
      </c>
      <c r="D108" s="22">
        <v>4377.6000000000004</v>
      </c>
      <c r="E108" s="23">
        <v>951</v>
      </c>
      <c r="F108" s="24">
        <v>3.6000000000000004E-2</v>
      </c>
      <c r="G108" s="35">
        <f t="shared" si="5"/>
        <v>35</v>
      </c>
      <c r="H108" s="22">
        <f t="shared" si="6"/>
        <v>153216</v>
      </c>
    </row>
    <row r="109" spans="1:8" x14ac:dyDescent="0.25">
      <c r="A109" s="21" t="s">
        <v>31</v>
      </c>
      <c r="B109" s="21" t="str">
        <f t="shared" si="4"/>
        <v>Wednesday</v>
      </c>
      <c r="C109" s="28" t="s">
        <v>49</v>
      </c>
      <c r="D109" s="22">
        <v>4073.6000000000004</v>
      </c>
      <c r="E109" s="23">
        <v>1061</v>
      </c>
      <c r="F109" s="24">
        <v>3.1E-2</v>
      </c>
      <c r="G109" s="35">
        <f t="shared" si="5"/>
        <v>33</v>
      </c>
      <c r="H109" s="22">
        <f t="shared" si="6"/>
        <v>134428.80000000002</v>
      </c>
    </row>
    <row r="110" spans="1:8" x14ac:dyDescent="0.25">
      <c r="A110" s="21" t="s">
        <v>32</v>
      </c>
      <c r="B110" s="21" t="str">
        <f t="shared" si="4"/>
        <v>Thursday</v>
      </c>
      <c r="C110" s="28" t="s">
        <v>49</v>
      </c>
      <c r="D110" s="22">
        <v>4688</v>
      </c>
      <c r="E110" s="23">
        <v>1136</v>
      </c>
      <c r="F110" s="24">
        <v>0.04</v>
      </c>
      <c r="G110" s="35">
        <f t="shared" si="5"/>
        <v>46</v>
      </c>
      <c r="H110" s="22">
        <f t="shared" si="6"/>
        <v>215648</v>
      </c>
    </row>
    <row r="111" spans="1:8" x14ac:dyDescent="0.25">
      <c r="A111" s="21" t="s">
        <v>33</v>
      </c>
      <c r="B111" s="21" t="str">
        <f t="shared" si="4"/>
        <v>Friday</v>
      </c>
      <c r="C111" s="28" t="s">
        <v>49</v>
      </c>
      <c r="D111" s="22">
        <v>4140.8</v>
      </c>
      <c r="E111" s="23">
        <v>1198</v>
      </c>
      <c r="F111" s="24">
        <v>3.5000000000000003E-2</v>
      </c>
      <c r="G111" s="35">
        <f t="shared" si="5"/>
        <v>42</v>
      </c>
      <c r="H111" s="22">
        <f t="shared" si="6"/>
        <v>173913.60000000001</v>
      </c>
    </row>
    <row r="112" spans="1:8" x14ac:dyDescent="0.25">
      <c r="A112" s="21" t="s">
        <v>34</v>
      </c>
      <c r="B112" s="21" t="str">
        <f t="shared" si="4"/>
        <v>Saturday</v>
      </c>
      <c r="C112" s="28" t="s">
        <v>49</v>
      </c>
      <c r="D112" s="22">
        <v>4064</v>
      </c>
      <c r="E112" s="23">
        <v>1343</v>
      </c>
      <c r="F112" s="24">
        <v>3.7000000000000005E-2</v>
      </c>
      <c r="G112" s="35">
        <f t="shared" si="5"/>
        <v>50</v>
      </c>
      <c r="H112" s="22">
        <f t="shared" si="6"/>
        <v>203200</v>
      </c>
    </row>
    <row r="113" spans="1:8" x14ac:dyDescent="0.25">
      <c r="A113" s="21" t="s">
        <v>35</v>
      </c>
      <c r="B113" s="21" t="str">
        <f t="shared" si="4"/>
        <v>Sunday</v>
      </c>
      <c r="C113" s="28" t="s">
        <v>49</v>
      </c>
      <c r="D113" s="22">
        <v>3728</v>
      </c>
      <c r="E113" s="23">
        <v>1553</v>
      </c>
      <c r="F113" s="24">
        <v>0.03</v>
      </c>
      <c r="G113" s="35">
        <f t="shared" si="5"/>
        <v>47</v>
      </c>
      <c r="H113" s="22">
        <f t="shared" si="6"/>
        <v>175216</v>
      </c>
    </row>
    <row r="114" spans="1:8" x14ac:dyDescent="0.25">
      <c r="A114" s="21" t="s">
        <v>36</v>
      </c>
      <c r="B114" s="21" t="str">
        <f t="shared" si="4"/>
        <v>Monday</v>
      </c>
      <c r="C114" s="28" t="s">
        <v>49</v>
      </c>
      <c r="D114" s="22">
        <v>4972.8</v>
      </c>
      <c r="E114" s="23">
        <v>2119</v>
      </c>
      <c r="F114" s="24">
        <v>2.7000000000000003E-2</v>
      </c>
      <c r="G114" s="35">
        <f t="shared" si="5"/>
        <v>58</v>
      </c>
      <c r="H114" s="22">
        <f t="shared" si="6"/>
        <v>288422.40000000002</v>
      </c>
    </row>
    <row r="115" spans="1:8" x14ac:dyDescent="0.25">
      <c r="A115" s="21" t="s">
        <v>37</v>
      </c>
      <c r="B115" s="21" t="str">
        <f t="shared" si="4"/>
        <v>Tuesday</v>
      </c>
      <c r="C115" s="28" t="s">
        <v>49</v>
      </c>
      <c r="D115" s="22">
        <v>5532.8</v>
      </c>
      <c r="E115" s="23">
        <v>1308</v>
      </c>
      <c r="F115" s="24">
        <v>3.4000000000000002E-2</v>
      </c>
      <c r="G115" s="35">
        <f t="shared" si="5"/>
        <v>45</v>
      </c>
      <c r="H115" s="22">
        <f t="shared" si="6"/>
        <v>248976</v>
      </c>
    </row>
    <row r="116" spans="1:8" x14ac:dyDescent="0.25">
      <c r="A116" s="21" t="s">
        <v>38</v>
      </c>
      <c r="B116" s="21" t="str">
        <f t="shared" si="4"/>
        <v>Wednesday</v>
      </c>
      <c r="C116" s="28" t="s">
        <v>49</v>
      </c>
      <c r="D116" s="22">
        <v>4083.2000000000003</v>
      </c>
      <c r="E116" s="23">
        <v>1255</v>
      </c>
      <c r="F116" s="24">
        <v>3.5000000000000003E-2</v>
      </c>
      <c r="G116" s="35">
        <f t="shared" si="5"/>
        <v>44</v>
      </c>
      <c r="H116" s="22">
        <f t="shared" si="6"/>
        <v>179660.80000000002</v>
      </c>
    </row>
    <row r="117" spans="1:8" x14ac:dyDescent="0.25">
      <c r="A117" s="21" t="s">
        <v>39</v>
      </c>
      <c r="B117" s="21" t="str">
        <f t="shared" si="4"/>
        <v>Thursday</v>
      </c>
      <c r="C117" s="28" t="s">
        <v>49</v>
      </c>
      <c r="D117" s="22">
        <v>4176</v>
      </c>
      <c r="E117" s="23">
        <v>1307</v>
      </c>
      <c r="F117" s="24">
        <v>4.2999999999999997E-2</v>
      </c>
      <c r="G117" s="35">
        <f t="shared" si="5"/>
        <v>57</v>
      </c>
      <c r="H117" s="22">
        <f t="shared" si="6"/>
        <v>238032</v>
      </c>
    </row>
    <row r="118" spans="1:8" x14ac:dyDescent="0.25">
      <c r="A118" s="21" t="s">
        <v>40</v>
      </c>
      <c r="B118" s="21" t="str">
        <f t="shared" si="4"/>
        <v>Friday</v>
      </c>
      <c r="C118" s="28" t="s">
        <v>49</v>
      </c>
      <c r="D118" s="22">
        <v>3616</v>
      </c>
      <c r="E118" s="23">
        <v>1339</v>
      </c>
      <c r="F118" s="24">
        <v>0.04</v>
      </c>
      <c r="G118" s="35">
        <f t="shared" si="5"/>
        <v>54</v>
      </c>
      <c r="H118" s="22">
        <f t="shared" si="6"/>
        <v>195264</v>
      </c>
    </row>
    <row r="119" spans="1:8" x14ac:dyDescent="0.25">
      <c r="A119" s="21" t="s">
        <v>41</v>
      </c>
      <c r="B119" s="21" t="str">
        <f t="shared" si="4"/>
        <v>Saturday</v>
      </c>
      <c r="C119" s="28" t="s">
        <v>49</v>
      </c>
      <c r="D119" s="22">
        <v>4614.4000000000005</v>
      </c>
      <c r="E119" s="23">
        <v>1306</v>
      </c>
      <c r="F119" s="24">
        <v>4.4000000000000004E-2</v>
      </c>
      <c r="G119" s="35">
        <f t="shared" si="5"/>
        <v>58</v>
      </c>
      <c r="H119" s="22">
        <f t="shared" si="6"/>
        <v>267635.20000000001</v>
      </c>
    </row>
    <row r="120" spans="1:8" x14ac:dyDescent="0.25">
      <c r="A120" s="21" t="s">
        <v>42</v>
      </c>
      <c r="B120" s="21" t="str">
        <f t="shared" si="4"/>
        <v>Sunday</v>
      </c>
      <c r="C120" s="28" t="s">
        <v>49</v>
      </c>
      <c r="D120" s="22">
        <v>4368</v>
      </c>
      <c r="E120" s="23">
        <v>1382</v>
      </c>
      <c r="F120" s="24">
        <v>4.2999999999999997E-2</v>
      </c>
      <c r="G120" s="35">
        <f t="shared" si="5"/>
        <v>60</v>
      </c>
      <c r="H120" s="22">
        <f t="shared" si="6"/>
        <v>262080</v>
      </c>
    </row>
    <row r="121" spans="1:8" x14ac:dyDescent="0.25">
      <c r="A121" s="21" t="s">
        <v>43</v>
      </c>
      <c r="B121" s="21" t="str">
        <f t="shared" si="4"/>
        <v>Monday</v>
      </c>
      <c r="C121" s="28" t="s">
        <v>49</v>
      </c>
      <c r="D121" s="22">
        <v>4588.8</v>
      </c>
      <c r="E121" s="23">
        <v>1259</v>
      </c>
      <c r="F121" s="24">
        <v>4.2999999999999997E-2</v>
      </c>
      <c r="G121" s="35">
        <f t="shared" si="5"/>
        <v>55</v>
      </c>
      <c r="H121" s="22">
        <f t="shared" si="6"/>
        <v>252384</v>
      </c>
    </row>
    <row r="122" spans="1:8" x14ac:dyDescent="0.25">
      <c r="A122" s="21" t="s">
        <v>19</v>
      </c>
      <c r="B122" s="21" t="str">
        <f t="shared" si="4"/>
        <v>Saturday</v>
      </c>
      <c r="C122" s="28" t="s">
        <v>50</v>
      </c>
      <c r="D122" s="25">
        <v>6645</v>
      </c>
      <c r="E122" s="23">
        <v>59</v>
      </c>
      <c r="F122" s="26">
        <v>9.0000000000000011E-3</v>
      </c>
      <c r="G122" s="35">
        <f t="shared" si="5"/>
        <v>1</v>
      </c>
      <c r="H122" s="22">
        <f t="shared" si="6"/>
        <v>6645</v>
      </c>
    </row>
    <row r="123" spans="1:8" x14ac:dyDescent="0.25">
      <c r="A123" s="21" t="s">
        <v>20</v>
      </c>
      <c r="B123" s="21" t="str">
        <f t="shared" si="4"/>
        <v>Sunday</v>
      </c>
      <c r="C123" s="28" t="s">
        <v>50</v>
      </c>
      <c r="D123" s="25">
        <v>1671</v>
      </c>
      <c r="E123" s="23">
        <v>95</v>
      </c>
      <c r="F123" s="26">
        <v>1.1000000000000001E-2</v>
      </c>
      <c r="G123" s="35">
        <f t="shared" si="5"/>
        <v>2</v>
      </c>
      <c r="H123" s="22">
        <f t="shared" si="6"/>
        <v>3342</v>
      </c>
    </row>
    <row r="124" spans="1:8" x14ac:dyDescent="0.25">
      <c r="A124" s="21" t="s">
        <v>21</v>
      </c>
      <c r="B124" s="21" t="str">
        <f t="shared" si="4"/>
        <v>Monday</v>
      </c>
      <c r="C124" s="28" t="s">
        <v>50</v>
      </c>
      <c r="D124" s="27">
        <v>0</v>
      </c>
      <c r="E124" s="23">
        <v>23</v>
      </c>
      <c r="F124" s="26">
        <v>0</v>
      </c>
      <c r="G124" s="35">
        <f t="shared" si="5"/>
        <v>0</v>
      </c>
      <c r="H124" s="22">
        <f t="shared" si="6"/>
        <v>0</v>
      </c>
    </row>
    <row r="125" spans="1:8" x14ac:dyDescent="0.25">
      <c r="A125" s="21" t="s">
        <v>23</v>
      </c>
      <c r="B125" s="21" t="str">
        <f t="shared" si="4"/>
        <v>Tuesday</v>
      </c>
      <c r="C125" s="28" t="s">
        <v>50</v>
      </c>
      <c r="D125" s="25">
        <v>3831</v>
      </c>
      <c r="E125" s="23">
        <v>28</v>
      </c>
      <c r="F125" s="26">
        <v>2.6000000000000002E-2</v>
      </c>
      <c r="G125" s="35">
        <f t="shared" si="5"/>
        <v>1</v>
      </c>
      <c r="H125" s="22">
        <f t="shared" si="6"/>
        <v>3831</v>
      </c>
    </row>
    <row r="126" spans="1:8" x14ac:dyDescent="0.25">
      <c r="A126" s="21" t="s">
        <v>24</v>
      </c>
      <c r="B126" s="21" t="str">
        <f t="shared" si="4"/>
        <v>Wednesday</v>
      </c>
      <c r="C126" s="28" t="s">
        <v>50</v>
      </c>
      <c r="D126" s="25">
        <v>3414</v>
      </c>
      <c r="E126" s="23">
        <v>28</v>
      </c>
      <c r="F126" s="26">
        <v>9.0000000000000011E-3</v>
      </c>
      <c r="G126" s="35">
        <f t="shared" si="5"/>
        <v>1</v>
      </c>
      <c r="H126" s="22">
        <f t="shared" si="6"/>
        <v>3414</v>
      </c>
    </row>
    <row r="127" spans="1:8" x14ac:dyDescent="0.25">
      <c r="A127" s="21" t="s">
        <v>25</v>
      </c>
      <c r="B127" s="21" t="str">
        <f t="shared" si="4"/>
        <v>Thursday</v>
      </c>
      <c r="C127" s="28" t="s">
        <v>50</v>
      </c>
      <c r="D127" s="27">
        <v>0</v>
      </c>
      <c r="E127" s="23">
        <v>24</v>
      </c>
      <c r="F127" s="26">
        <v>0</v>
      </c>
      <c r="G127" s="35">
        <f t="shared" si="5"/>
        <v>0</v>
      </c>
      <c r="H127" s="22">
        <f t="shared" si="6"/>
        <v>0</v>
      </c>
    </row>
    <row r="128" spans="1:8" x14ac:dyDescent="0.25">
      <c r="A128" s="21" t="s">
        <v>26</v>
      </c>
      <c r="B128" s="21" t="str">
        <f t="shared" si="4"/>
        <v>Friday</v>
      </c>
      <c r="C128" s="28" t="s">
        <v>50</v>
      </c>
      <c r="D128" s="27">
        <v>0</v>
      </c>
      <c r="E128" s="23">
        <v>52</v>
      </c>
      <c r="F128" s="26">
        <v>0</v>
      </c>
      <c r="G128" s="35">
        <f t="shared" si="5"/>
        <v>0</v>
      </c>
      <c r="H128" s="22">
        <f t="shared" si="6"/>
        <v>0</v>
      </c>
    </row>
    <row r="129" spans="1:8" x14ac:dyDescent="0.25">
      <c r="A129" s="21" t="s">
        <v>27</v>
      </c>
      <c r="B129" s="21" t="str">
        <f t="shared" si="4"/>
        <v>Saturday</v>
      </c>
      <c r="C129" s="28" t="s">
        <v>50</v>
      </c>
      <c r="D129" s="25">
        <v>2196</v>
      </c>
      <c r="E129" s="23">
        <v>56</v>
      </c>
      <c r="F129" s="26">
        <v>1.8000000000000002E-2</v>
      </c>
      <c r="G129" s="35">
        <f t="shared" si="5"/>
        <v>2</v>
      </c>
      <c r="H129" s="22">
        <f t="shared" si="6"/>
        <v>4392</v>
      </c>
    </row>
    <row r="130" spans="1:8" x14ac:dyDescent="0.25">
      <c r="A130" s="21" t="s">
        <v>28</v>
      </c>
      <c r="B130" s="21" t="str">
        <f t="shared" si="4"/>
        <v>Sunday</v>
      </c>
      <c r="C130" s="28" t="s">
        <v>50</v>
      </c>
      <c r="D130" s="25">
        <v>3009</v>
      </c>
      <c r="E130" s="23">
        <v>121</v>
      </c>
      <c r="F130" s="26">
        <v>1.3000000000000001E-2</v>
      </c>
      <c r="G130" s="35">
        <f t="shared" si="5"/>
        <v>2</v>
      </c>
      <c r="H130" s="22">
        <f t="shared" si="6"/>
        <v>6018</v>
      </c>
    </row>
    <row r="131" spans="1:8" x14ac:dyDescent="0.25">
      <c r="A131" s="21" t="s">
        <v>29</v>
      </c>
      <c r="B131" s="21" t="str">
        <f t="shared" ref="B131:B145" si="7">TEXT(A131,"dddd")</f>
        <v>Monday</v>
      </c>
      <c r="C131" s="28" t="s">
        <v>50</v>
      </c>
      <c r="D131" s="25">
        <v>1146</v>
      </c>
      <c r="E131" s="23">
        <v>25</v>
      </c>
      <c r="F131" s="26">
        <v>0.02</v>
      </c>
      <c r="G131" s="35">
        <f t="shared" ref="G131:G145" si="8">_xlfn.CEILING.MATH(F131*E131,1)</f>
        <v>1</v>
      </c>
      <c r="H131" s="22">
        <f t="shared" ref="H131:H145" si="9">$D131*$G131</f>
        <v>1146</v>
      </c>
    </row>
    <row r="132" spans="1:8" x14ac:dyDescent="0.25">
      <c r="A132" s="21" t="s">
        <v>30</v>
      </c>
      <c r="B132" s="21" t="str">
        <f t="shared" si="7"/>
        <v>Tuesday</v>
      </c>
      <c r="C132" s="28" t="s">
        <v>50</v>
      </c>
      <c r="D132" s="25">
        <v>474</v>
      </c>
      <c r="E132" s="23">
        <v>26</v>
      </c>
      <c r="F132" s="26">
        <v>9.0000000000000011E-3</v>
      </c>
      <c r="G132" s="35">
        <f t="shared" si="8"/>
        <v>1</v>
      </c>
      <c r="H132" s="22">
        <f t="shared" si="9"/>
        <v>474</v>
      </c>
    </row>
    <row r="133" spans="1:8" x14ac:dyDescent="0.25">
      <c r="A133" s="21" t="s">
        <v>31</v>
      </c>
      <c r="B133" s="21" t="str">
        <f t="shared" si="7"/>
        <v>Wednesday</v>
      </c>
      <c r="C133" s="28" t="s">
        <v>50</v>
      </c>
      <c r="D133" s="25">
        <v>1797</v>
      </c>
      <c r="E133" s="23">
        <v>21</v>
      </c>
      <c r="F133" s="26">
        <v>1.2E-2</v>
      </c>
      <c r="G133" s="35">
        <f t="shared" si="8"/>
        <v>1</v>
      </c>
      <c r="H133" s="22">
        <f t="shared" si="9"/>
        <v>1797</v>
      </c>
    </row>
    <row r="134" spans="1:8" x14ac:dyDescent="0.25">
      <c r="A134" s="21" t="s">
        <v>32</v>
      </c>
      <c r="B134" s="21" t="str">
        <f t="shared" si="7"/>
        <v>Thursday</v>
      </c>
      <c r="C134" s="28" t="s">
        <v>50</v>
      </c>
      <c r="D134" s="25">
        <v>831</v>
      </c>
      <c r="E134" s="23">
        <v>26</v>
      </c>
      <c r="F134" s="26">
        <v>0.02</v>
      </c>
      <c r="G134" s="35">
        <f t="shared" si="8"/>
        <v>1</v>
      </c>
      <c r="H134" s="22">
        <f t="shared" si="9"/>
        <v>831</v>
      </c>
    </row>
    <row r="135" spans="1:8" x14ac:dyDescent="0.25">
      <c r="A135" s="21" t="s">
        <v>33</v>
      </c>
      <c r="B135" s="21" t="str">
        <f t="shared" si="7"/>
        <v>Friday</v>
      </c>
      <c r="C135" s="28" t="s">
        <v>50</v>
      </c>
      <c r="D135" s="27">
        <v>0</v>
      </c>
      <c r="E135" s="23">
        <v>42</v>
      </c>
      <c r="F135" s="26">
        <v>0</v>
      </c>
      <c r="G135" s="35">
        <f t="shared" si="8"/>
        <v>0</v>
      </c>
      <c r="H135" s="22">
        <f t="shared" si="9"/>
        <v>0</v>
      </c>
    </row>
    <row r="136" spans="1:8" x14ac:dyDescent="0.25">
      <c r="A136" s="21" t="s">
        <v>34</v>
      </c>
      <c r="B136" s="21" t="str">
        <f t="shared" si="7"/>
        <v>Saturday</v>
      </c>
      <c r="C136" s="28" t="s">
        <v>50</v>
      </c>
      <c r="D136" s="25">
        <v>15825</v>
      </c>
      <c r="E136" s="23">
        <v>32</v>
      </c>
      <c r="F136" s="26">
        <v>8.0000000000000002E-3</v>
      </c>
      <c r="G136" s="35">
        <f t="shared" si="8"/>
        <v>1</v>
      </c>
      <c r="H136" s="22">
        <f t="shared" si="9"/>
        <v>15825</v>
      </c>
    </row>
    <row r="137" spans="1:8" x14ac:dyDescent="0.25">
      <c r="A137" s="21" t="s">
        <v>35</v>
      </c>
      <c r="B137" s="21" t="str">
        <f t="shared" si="7"/>
        <v>Sunday</v>
      </c>
      <c r="C137" s="28" t="s">
        <v>50</v>
      </c>
      <c r="D137" s="25">
        <v>1176</v>
      </c>
      <c r="E137" s="23">
        <v>583</v>
      </c>
      <c r="F137" s="26">
        <v>3.0000000000000001E-3</v>
      </c>
      <c r="G137" s="35">
        <f t="shared" si="8"/>
        <v>2</v>
      </c>
      <c r="H137" s="22">
        <f t="shared" si="9"/>
        <v>2352</v>
      </c>
    </row>
    <row r="138" spans="1:8" x14ac:dyDescent="0.25">
      <c r="A138" s="21" t="s">
        <v>36</v>
      </c>
      <c r="B138" s="21" t="str">
        <f t="shared" si="7"/>
        <v>Monday</v>
      </c>
      <c r="C138" s="28" t="s">
        <v>50</v>
      </c>
      <c r="D138" s="25">
        <v>4071</v>
      </c>
      <c r="E138" s="23">
        <v>3992</v>
      </c>
      <c r="F138" s="26">
        <v>1E-3</v>
      </c>
      <c r="G138" s="35">
        <f t="shared" si="8"/>
        <v>4</v>
      </c>
      <c r="H138" s="22">
        <f t="shared" si="9"/>
        <v>16284</v>
      </c>
    </row>
    <row r="139" spans="1:8" x14ac:dyDescent="0.25">
      <c r="A139" s="21" t="s">
        <v>37</v>
      </c>
      <c r="B139" s="21" t="str">
        <f t="shared" si="7"/>
        <v>Tuesday</v>
      </c>
      <c r="C139" s="28" t="s">
        <v>50</v>
      </c>
      <c r="D139" s="25">
        <v>1443</v>
      </c>
      <c r="E139" s="23">
        <v>46</v>
      </c>
      <c r="F139" s="26">
        <v>1.1000000000000001E-2</v>
      </c>
      <c r="G139" s="35">
        <f t="shared" si="8"/>
        <v>1</v>
      </c>
      <c r="H139" s="22">
        <f t="shared" si="9"/>
        <v>1443</v>
      </c>
    </row>
    <row r="140" spans="1:8" x14ac:dyDescent="0.25">
      <c r="A140" s="21" t="s">
        <v>38</v>
      </c>
      <c r="B140" s="21" t="str">
        <f t="shared" si="7"/>
        <v>Wednesday</v>
      </c>
      <c r="C140" s="28" t="s">
        <v>50</v>
      </c>
      <c r="D140" s="25">
        <v>1431</v>
      </c>
      <c r="E140" s="23">
        <v>25</v>
      </c>
      <c r="F140" s="26">
        <v>0.02</v>
      </c>
      <c r="G140" s="35">
        <f t="shared" si="8"/>
        <v>1</v>
      </c>
      <c r="H140" s="22">
        <f t="shared" si="9"/>
        <v>1431</v>
      </c>
    </row>
    <row r="141" spans="1:8" x14ac:dyDescent="0.25">
      <c r="A141" s="21" t="s">
        <v>39</v>
      </c>
      <c r="B141" s="21" t="str">
        <f t="shared" si="7"/>
        <v>Thursday</v>
      </c>
      <c r="C141" s="28" t="s">
        <v>50</v>
      </c>
      <c r="D141" s="25">
        <v>687</v>
      </c>
      <c r="E141" s="23">
        <v>20</v>
      </c>
      <c r="F141" s="26">
        <v>3.7999999999999999E-2</v>
      </c>
      <c r="G141" s="35">
        <f t="shared" si="8"/>
        <v>1</v>
      </c>
      <c r="H141" s="22">
        <f t="shared" si="9"/>
        <v>687</v>
      </c>
    </row>
    <row r="142" spans="1:8" x14ac:dyDescent="0.25">
      <c r="A142" s="21" t="s">
        <v>40</v>
      </c>
      <c r="B142" s="21" t="str">
        <f t="shared" si="7"/>
        <v>Friday</v>
      </c>
      <c r="C142" s="28" t="s">
        <v>50</v>
      </c>
      <c r="D142" s="25">
        <v>1707</v>
      </c>
      <c r="E142" s="23">
        <v>27</v>
      </c>
      <c r="F142" s="26">
        <v>1.9E-2</v>
      </c>
      <c r="G142" s="35">
        <f t="shared" si="8"/>
        <v>1</v>
      </c>
      <c r="H142" s="22">
        <f t="shared" si="9"/>
        <v>1707</v>
      </c>
    </row>
    <row r="143" spans="1:8" x14ac:dyDescent="0.25">
      <c r="A143" s="21" t="s">
        <v>41</v>
      </c>
      <c r="B143" s="21" t="str">
        <f t="shared" si="7"/>
        <v>Saturday</v>
      </c>
      <c r="C143" s="28" t="s">
        <v>50</v>
      </c>
      <c r="D143" s="25">
        <v>441</v>
      </c>
      <c r="E143" s="23">
        <v>36</v>
      </c>
      <c r="F143" s="26">
        <v>6.9999999999999993E-3</v>
      </c>
      <c r="G143" s="35">
        <f t="shared" si="8"/>
        <v>1</v>
      </c>
      <c r="H143" s="22">
        <f t="shared" si="9"/>
        <v>441</v>
      </c>
    </row>
    <row r="144" spans="1:8" x14ac:dyDescent="0.25">
      <c r="A144" s="21" t="s">
        <v>42</v>
      </c>
      <c r="B144" s="21" t="str">
        <f t="shared" si="7"/>
        <v>Sunday</v>
      </c>
      <c r="C144" s="28" t="s">
        <v>50</v>
      </c>
      <c r="D144" s="25">
        <v>5826</v>
      </c>
      <c r="E144" s="23">
        <v>101</v>
      </c>
      <c r="F144" s="26">
        <v>1.3000000000000001E-2</v>
      </c>
      <c r="G144" s="35">
        <f t="shared" si="8"/>
        <v>2</v>
      </c>
      <c r="H144" s="22">
        <f t="shared" si="9"/>
        <v>11652</v>
      </c>
    </row>
    <row r="145" spans="1:8" x14ac:dyDescent="0.25">
      <c r="A145" s="21" t="s">
        <v>43</v>
      </c>
      <c r="B145" s="21" t="str">
        <f t="shared" si="7"/>
        <v>Monday</v>
      </c>
      <c r="C145" s="28" t="s">
        <v>50</v>
      </c>
      <c r="D145" s="27">
        <v>0</v>
      </c>
      <c r="E145" s="23">
        <v>23</v>
      </c>
      <c r="F145" s="26">
        <v>0</v>
      </c>
      <c r="G145" s="35">
        <f t="shared" si="8"/>
        <v>0</v>
      </c>
      <c r="H145" s="22">
        <f t="shared" si="9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Raw-Data</vt:lpstr>
      <vt:lpstr>Data</vt:lpstr>
      <vt:lpstr>Chart</vt:lpstr>
      <vt:lpstr>Assumptions</vt:lpstr>
      <vt:lpstr>Day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Soumabh Sen</dc:creator>
  <cp:lastModifiedBy>Lalit Kushwaha</cp:lastModifiedBy>
  <dcterms:created xsi:type="dcterms:W3CDTF">2014-07-25T13:32:43Z</dcterms:created>
  <dcterms:modified xsi:type="dcterms:W3CDTF">2023-04-24T13:32:20Z</dcterms:modified>
</cp:coreProperties>
</file>