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lit PC Backup - Dec 25 2019\IIIT\Publications\NCIIPC  - Journal\"/>
    </mc:Choice>
  </mc:AlternateContent>
  <xr:revisionPtr revIDLastSave="0" documentId="13_ncr:1_{468C3663-63C7-4A02-80D5-51B980686867}" xr6:coauthVersionLast="45" xr6:coauthVersionMax="45" xr10:uidLastSave="{00000000-0000-0000-0000-000000000000}"/>
  <bookViews>
    <workbookView xWindow="-108" yWindow="-108" windowWidth="23256" windowHeight="12576" xr2:uid="{7FBFC550-DE40-4A70-9C4D-863FE724C54D}"/>
  </bookViews>
  <sheets>
    <sheet name="RankFunction" sheetId="47" r:id="rId1"/>
    <sheet name="AggregateRanking" sheetId="46" r:id="rId2"/>
    <sheet name="ConsolidatedBankWise" sheetId="39" r:id="rId3"/>
    <sheet name="ConsolidatedGrowthRate" sheetId="40" r:id="rId4"/>
    <sheet name="SBI" sheetId="1" r:id="rId5"/>
    <sheet name="BOB" sheetId="2" r:id="rId6"/>
    <sheet name="PNB" sheetId="3" r:id="rId7"/>
    <sheet name="Canara" sheetId="4" r:id="rId8"/>
    <sheet name="UBI" sheetId="11" r:id="rId9"/>
    <sheet name="IB" sheetId="16" r:id="rId10"/>
    <sheet name="BOI" sheetId="5" r:id="rId11"/>
    <sheet name="CBI" sheetId="6" r:id="rId12"/>
    <sheet name="PSB" sheetId="8" r:id="rId13"/>
    <sheet name="UCO" sheetId="9" r:id="rId14"/>
    <sheet name="IDBI" sheetId="12" r:id="rId15"/>
    <sheet name="IOB" sheetId="14" state="hidden" r:id="rId16"/>
    <sheet name="BOM" sheetId="26" state="hidden" r:id="rId17"/>
    <sheet name="J&amp;K" sheetId="35" state="hidden" r:id="rId18"/>
    <sheet name="ICICI" sheetId="18" r:id="rId19"/>
    <sheet name="HDFC" sheetId="19" r:id="rId20"/>
    <sheet name="Axis" sheetId="20" r:id="rId21"/>
    <sheet name="Kotak" sheetId="21" r:id="rId22"/>
    <sheet name="Yes" sheetId="22" r:id="rId23"/>
    <sheet name="IndusInd" sheetId="34" r:id="rId24"/>
    <sheet name="IDFC" sheetId="23" r:id="rId25"/>
    <sheet name="Karnataka" sheetId="24" r:id="rId26"/>
    <sheet name="RBL" sheetId="25" r:id="rId27"/>
    <sheet name="Federal" sheetId="27" r:id="rId28"/>
    <sheet name="Bandhan" sheetId="29" r:id="rId29"/>
    <sheet name="Dhanalakshmi" sheetId="30" r:id="rId30"/>
    <sheet name="CatholicSyrian" sheetId="31" r:id="rId31"/>
    <sheet name="CityUnion" sheetId="32" r:id="rId32"/>
    <sheet name="LVB" sheetId="33" r:id="rId33"/>
    <sheet name="KVB" sheetId="36" r:id="rId34"/>
    <sheet name="TMB" sheetId="43" r:id="rId35"/>
    <sheet name="SIB" sheetId="44" r:id="rId36"/>
    <sheet name="DCB" sheetId="45" r:id="rId3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0" i="47" l="1"/>
  <c r="H19" i="47"/>
  <c r="H18" i="47"/>
  <c r="H17" i="47"/>
  <c r="H16" i="47"/>
  <c r="H15" i="47"/>
  <c r="H14" i="47"/>
  <c r="H13" i="47"/>
  <c r="H12" i="47"/>
  <c r="H11" i="47"/>
  <c r="H10" i="47"/>
  <c r="H9" i="47"/>
  <c r="H8" i="47"/>
  <c r="H7" i="47"/>
  <c r="H6" i="47"/>
  <c r="H5" i="47"/>
  <c r="G20" i="47"/>
  <c r="G19" i="47"/>
  <c r="G18" i="47"/>
  <c r="G17" i="47"/>
  <c r="G16" i="47"/>
  <c r="G15" i="47"/>
  <c r="G14" i="47"/>
  <c r="G13" i="47"/>
  <c r="G12" i="47"/>
  <c r="G11" i="47"/>
  <c r="G10" i="47"/>
  <c r="G9" i="47"/>
  <c r="G8" i="47"/>
  <c r="G7" i="47"/>
  <c r="G6" i="47"/>
  <c r="G5" i="47"/>
  <c r="F20" i="47"/>
  <c r="F19" i="47"/>
  <c r="F18" i="47"/>
  <c r="F17" i="47"/>
  <c r="F16" i="47"/>
  <c r="F15" i="47"/>
  <c r="F14" i="47"/>
  <c r="F13" i="47"/>
  <c r="F12" i="47"/>
  <c r="F11" i="47"/>
  <c r="F10" i="47"/>
  <c r="F9" i="47"/>
  <c r="F8" i="47"/>
  <c r="F7" i="47"/>
  <c r="F6" i="47"/>
  <c r="F5" i="47"/>
  <c r="T19" i="39" l="1"/>
  <c r="D19" i="46" s="1"/>
  <c r="T18" i="39"/>
  <c r="D18" i="46" s="1"/>
  <c r="T17" i="39"/>
  <c r="D17" i="46" s="1"/>
  <c r="T15" i="39"/>
  <c r="D15" i="46" s="1"/>
  <c r="T14" i="39"/>
  <c r="D14" i="46" s="1"/>
  <c r="T13" i="39"/>
  <c r="D13" i="46" s="1"/>
  <c r="T12" i="39"/>
  <c r="D12" i="46" s="1"/>
  <c r="T11" i="39"/>
  <c r="D11" i="46" s="1"/>
  <c r="T10" i="39"/>
  <c r="D10" i="46" s="1"/>
  <c r="T9" i="39"/>
  <c r="D9" i="46" s="1"/>
  <c r="T8" i="39"/>
  <c r="D8" i="46" s="1"/>
  <c r="T7" i="39"/>
  <c r="D7" i="46" s="1"/>
  <c r="T6" i="39"/>
  <c r="D6" i="46" s="1"/>
  <c r="T5" i="39"/>
  <c r="D5" i="46" s="1"/>
  <c r="T16" i="39"/>
  <c r="D16" i="46" s="1"/>
  <c r="T4" i="39"/>
  <c r="D4" i="46" s="1"/>
  <c r="B19" i="46"/>
  <c r="B18" i="46"/>
  <c r="B17" i="46"/>
  <c r="B16" i="46"/>
  <c r="B15" i="46"/>
  <c r="B14" i="46"/>
  <c r="B13" i="46"/>
  <c r="B12" i="46"/>
  <c r="B11" i="46"/>
  <c r="B10" i="46"/>
  <c r="B9" i="46"/>
  <c r="B8" i="46"/>
  <c r="B7" i="46"/>
  <c r="B6" i="46"/>
  <c r="B5" i="46"/>
  <c r="O19" i="39"/>
  <c r="O18" i="39"/>
  <c r="O17" i="39"/>
  <c r="O16" i="39"/>
  <c r="O15" i="39"/>
  <c r="O14" i="39"/>
  <c r="O11" i="39"/>
  <c r="O12" i="39"/>
  <c r="O13" i="39"/>
  <c r="O10" i="39"/>
  <c r="O9" i="39"/>
  <c r="N19" i="39"/>
  <c r="N18" i="39"/>
  <c r="N17" i="39"/>
  <c r="N16" i="39"/>
  <c r="N15" i="39"/>
  <c r="N14" i="39"/>
  <c r="N13" i="39"/>
  <c r="N12" i="39"/>
  <c r="N11" i="39"/>
  <c r="N10" i="39"/>
  <c r="N9" i="39"/>
  <c r="I19" i="39"/>
  <c r="I18" i="39"/>
  <c r="I17" i="39"/>
  <c r="I16" i="39"/>
  <c r="I15" i="39"/>
  <c r="I14" i="39"/>
  <c r="I13" i="39"/>
  <c r="I12" i="39"/>
  <c r="I11" i="39"/>
  <c r="I10" i="39"/>
  <c r="I9" i="39"/>
  <c r="J19" i="39"/>
  <c r="J18" i="39"/>
  <c r="J17" i="39"/>
  <c r="J16" i="39"/>
  <c r="J15" i="39"/>
  <c r="J14" i="39"/>
  <c r="J13" i="39"/>
  <c r="J12" i="39"/>
  <c r="J11" i="39"/>
  <c r="J10" i="39"/>
  <c r="J9" i="39"/>
  <c r="E12" i="39"/>
  <c r="D12" i="39"/>
  <c r="E19" i="39"/>
  <c r="E18" i="39"/>
  <c r="E17" i="39"/>
  <c r="E16" i="39"/>
  <c r="E15" i="39"/>
  <c r="E14" i="39"/>
  <c r="E13" i="39"/>
  <c r="D19" i="39"/>
  <c r="D18" i="39"/>
  <c r="D17" i="39"/>
  <c r="D16" i="39"/>
  <c r="D15" i="39"/>
  <c r="D14" i="39"/>
  <c r="D13" i="39"/>
  <c r="D11" i="39"/>
  <c r="D10" i="39"/>
  <c r="D9" i="39"/>
  <c r="E11" i="39"/>
  <c r="E10" i="39"/>
  <c r="E9" i="39"/>
  <c r="E8" i="39"/>
  <c r="O8" i="39" l="1"/>
  <c r="N8" i="39"/>
  <c r="J8" i="39"/>
  <c r="I8" i="39"/>
  <c r="D8" i="39"/>
  <c r="D7" i="39"/>
  <c r="O7" i="39"/>
  <c r="N7" i="39"/>
  <c r="J7" i="39"/>
  <c r="J6" i="39"/>
  <c r="J5" i="39"/>
  <c r="J4" i="39"/>
  <c r="I7" i="39"/>
  <c r="I6" i="39"/>
  <c r="I5" i="39"/>
  <c r="I4" i="39"/>
  <c r="E7" i="39"/>
  <c r="E6" i="39"/>
  <c r="O6" i="39"/>
  <c r="N6" i="39"/>
  <c r="D6" i="39"/>
  <c r="D5" i="39"/>
  <c r="O5" i="39"/>
  <c r="N5" i="39"/>
  <c r="E5" i="39"/>
  <c r="N4" i="39"/>
  <c r="O4" i="39"/>
  <c r="V10" i="22"/>
  <c r="V10" i="21"/>
  <c r="V10" i="20"/>
  <c r="V10" i="19"/>
  <c r="V10" i="18"/>
  <c r="V10" i="12"/>
  <c r="V10" i="9"/>
  <c r="V10" i="8"/>
  <c r="V10" i="6"/>
  <c r="V10" i="5"/>
  <c r="V10" i="16"/>
  <c r="V10" i="11"/>
  <c r="V10" i="4"/>
  <c r="V10" i="3"/>
  <c r="V10" i="2"/>
  <c r="V10" i="1"/>
  <c r="U10" i="22"/>
  <c r="T10" i="22"/>
  <c r="S10" i="22"/>
  <c r="U10" i="21"/>
  <c r="T10" i="21"/>
  <c r="S10" i="21"/>
  <c r="U10" i="20"/>
  <c r="T10" i="20"/>
  <c r="S10" i="20"/>
  <c r="U10" i="19"/>
  <c r="T10" i="19"/>
  <c r="S10" i="19"/>
  <c r="U10" i="18"/>
  <c r="T10" i="18"/>
  <c r="S10" i="18"/>
  <c r="U10" i="12"/>
  <c r="T10" i="12"/>
  <c r="S10" i="12"/>
  <c r="U10" i="9"/>
  <c r="T10" i="9"/>
  <c r="S10" i="9"/>
  <c r="U10" i="8"/>
  <c r="T10" i="8"/>
  <c r="S10" i="8"/>
  <c r="U10" i="6"/>
  <c r="T10" i="6"/>
  <c r="S10" i="6"/>
  <c r="U10" i="5"/>
  <c r="T10" i="5"/>
  <c r="S10" i="5"/>
  <c r="U10" i="16"/>
  <c r="T10" i="16"/>
  <c r="S10" i="16"/>
  <c r="U10" i="11"/>
  <c r="T10" i="11"/>
  <c r="S10" i="11"/>
  <c r="U10" i="4"/>
  <c r="T10" i="4"/>
  <c r="S10" i="4"/>
  <c r="U10" i="3"/>
  <c r="T10" i="3"/>
  <c r="S10" i="3"/>
  <c r="U10" i="2"/>
  <c r="T10" i="2"/>
  <c r="S10" i="2"/>
  <c r="W19" i="39"/>
  <c r="C19" i="46" s="1"/>
  <c r="W35" i="39"/>
  <c r="W18" i="39"/>
  <c r="C18" i="46" s="1"/>
  <c r="W17" i="39"/>
  <c r="C17" i="46" s="1"/>
  <c r="W16" i="39"/>
  <c r="C16" i="46" s="1"/>
  <c r="W15" i="39"/>
  <c r="C15" i="46" s="1"/>
  <c r="W14" i="39"/>
  <c r="C14" i="46" s="1"/>
  <c r="W34" i="39"/>
  <c r="W33" i="39"/>
  <c r="W32" i="39"/>
  <c r="V19" i="39"/>
  <c r="V35" i="39"/>
  <c r="V18" i="39"/>
  <c r="V17" i="39"/>
  <c r="V15" i="39"/>
  <c r="V14" i="39"/>
  <c r="V34" i="39"/>
  <c r="V33" i="39"/>
  <c r="V32" i="39"/>
  <c r="M19" i="39"/>
  <c r="M18" i="39"/>
  <c r="M17" i="39"/>
  <c r="M16" i="39"/>
  <c r="M15" i="39"/>
  <c r="M14" i="39"/>
  <c r="M13" i="39"/>
  <c r="M12" i="39"/>
  <c r="M11" i="39"/>
  <c r="M10" i="39"/>
  <c r="M9" i="39"/>
  <c r="M8" i="39"/>
  <c r="M7" i="39"/>
  <c r="M6" i="39"/>
  <c r="M5" i="39"/>
  <c r="M4" i="39"/>
  <c r="L19" i="39"/>
  <c r="L14" i="39"/>
  <c r="L13" i="39"/>
  <c r="L12" i="39"/>
  <c r="L11" i="39"/>
  <c r="L10" i="39"/>
  <c r="L9" i="39"/>
  <c r="L8" i="39"/>
  <c r="L7" i="39"/>
  <c r="L6" i="39"/>
  <c r="L5" i="39"/>
  <c r="L4" i="39"/>
  <c r="H19" i="39"/>
  <c r="H18" i="39"/>
  <c r="H17" i="39"/>
  <c r="H16" i="39"/>
  <c r="H15" i="39"/>
  <c r="H14" i="39"/>
  <c r="H13" i="39"/>
  <c r="H12" i="39"/>
  <c r="H11" i="39"/>
  <c r="H10" i="39"/>
  <c r="H9" i="39"/>
  <c r="H8" i="39"/>
  <c r="H7" i="39"/>
  <c r="H6" i="39"/>
  <c r="H5" i="39"/>
  <c r="H4" i="39"/>
  <c r="G19" i="39"/>
  <c r="G14" i="39"/>
  <c r="G13" i="39"/>
  <c r="G12" i="39"/>
  <c r="G11" i="39"/>
  <c r="G10" i="39"/>
  <c r="G9" i="39"/>
  <c r="G8" i="39"/>
  <c r="G7" i="39"/>
  <c r="G6" i="39"/>
  <c r="G5" i="39"/>
  <c r="G4" i="39"/>
  <c r="E4" i="39"/>
  <c r="D4" i="39"/>
  <c r="U10" i="1"/>
  <c r="T10" i="1"/>
  <c r="S10" i="1"/>
  <c r="C19" i="39"/>
  <c r="C18" i="39"/>
  <c r="C17" i="39"/>
  <c r="C16" i="39"/>
  <c r="C15" i="39"/>
  <c r="C14" i="39"/>
  <c r="C13" i="39"/>
  <c r="C12" i="39"/>
  <c r="C11" i="39"/>
  <c r="C10" i="39"/>
  <c r="C9" i="39"/>
  <c r="C8" i="39"/>
  <c r="C7" i="39"/>
  <c r="C6" i="39"/>
  <c r="C5" i="39"/>
  <c r="C4" i="39"/>
  <c r="B19" i="39"/>
  <c r="B18" i="39"/>
  <c r="B17" i="39"/>
  <c r="B16" i="39"/>
  <c r="B15" i="39"/>
  <c r="B14" i="39"/>
  <c r="B13" i="39"/>
  <c r="B12" i="39"/>
  <c r="B11" i="39"/>
  <c r="B10" i="39"/>
  <c r="B9" i="39"/>
  <c r="B8" i="39"/>
  <c r="B7" i="39"/>
  <c r="B6" i="39"/>
  <c r="B5" i="39"/>
  <c r="B4" i="39"/>
  <c r="H23" i="40"/>
  <c r="G23" i="40"/>
  <c r="H22" i="40"/>
  <c r="G22" i="40"/>
  <c r="H21" i="40"/>
  <c r="G21" i="40"/>
  <c r="H20" i="40"/>
  <c r="G20" i="40"/>
  <c r="H19" i="40"/>
  <c r="G19" i="40"/>
  <c r="H18" i="40"/>
  <c r="G18" i="40"/>
  <c r="H17" i="40"/>
  <c r="G17" i="40"/>
  <c r="H16" i="40"/>
  <c r="G16" i="40"/>
  <c r="H11" i="40"/>
  <c r="G11" i="40"/>
  <c r="H10" i="40"/>
  <c r="G10" i="40"/>
  <c r="H9" i="40"/>
  <c r="G9" i="40"/>
  <c r="H8" i="40"/>
  <c r="G8" i="40"/>
  <c r="H7" i="40"/>
  <c r="G7" i="40"/>
  <c r="G12" i="40" s="1"/>
  <c r="H6" i="40"/>
  <c r="G6" i="40"/>
  <c r="H5" i="40"/>
  <c r="G5" i="40"/>
  <c r="F23" i="40"/>
  <c r="E23" i="40"/>
  <c r="F22" i="40"/>
  <c r="E22" i="40"/>
  <c r="F21" i="40"/>
  <c r="E21" i="40"/>
  <c r="F20" i="40"/>
  <c r="E20" i="40"/>
  <c r="J20" i="40" s="1"/>
  <c r="F19" i="40"/>
  <c r="E19" i="40"/>
  <c r="F18" i="40"/>
  <c r="E18" i="40"/>
  <c r="F17" i="40"/>
  <c r="E17" i="40"/>
  <c r="F16" i="40"/>
  <c r="E16" i="40"/>
  <c r="F11" i="40"/>
  <c r="E11" i="40"/>
  <c r="F10" i="40"/>
  <c r="E10" i="40"/>
  <c r="F9" i="40"/>
  <c r="E9" i="40"/>
  <c r="F8" i="40"/>
  <c r="E8" i="40"/>
  <c r="F7" i="40"/>
  <c r="E7" i="40"/>
  <c r="F6" i="40"/>
  <c r="E6" i="40"/>
  <c r="F5" i="40"/>
  <c r="E5" i="40"/>
  <c r="D23" i="40"/>
  <c r="K23" i="40" s="1"/>
  <c r="C23" i="40"/>
  <c r="D22" i="40"/>
  <c r="K22" i="40" s="1"/>
  <c r="C22" i="40"/>
  <c r="D21" i="40"/>
  <c r="K21" i="40" s="1"/>
  <c r="C21" i="40"/>
  <c r="J21" i="40" s="1"/>
  <c r="D20" i="40"/>
  <c r="K20" i="40" s="1"/>
  <c r="C20" i="40"/>
  <c r="D19" i="40"/>
  <c r="K19" i="40" s="1"/>
  <c r="C19" i="40"/>
  <c r="D18" i="40"/>
  <c r="K18" i="40" s="1"/>
  <c r="C18" i="40"/>
  <c r="D17" i="40"/>
  <c r="K17" i="40" s="1"/>
  <c r="C17" i="40"/>
  <c r="J17" i="40" s="1"/>
  <c r="D16" i="40"/>
  <c r="C16" i="40"/>
  <c r="C5" i="40"/>
  <c r="D11" i="40"/>
  <c r="L11" i="40" s="1"/>
  <c r="C11" i="40"/>
  <c r="D10" i="40"/>
  <c r="D9" i="40"/>
  <c r="D8" i="40"/>
  <c r="D7" i="40"/>
  <c r="D6" i="40"/>
  <c r="D5" i="40"/>
  <c r="C10" i="40"/>
  <c r="C9" i="40"/>
  <c r="C8" i="40"/>
  <c r="C7" i="40"/>
  <c r="C6" i="40"/>
  <c r="E5" i="8"/>
  <c r="E4" i="8"/>
  <c r="D4" i="8"/>
  <c r="D5" i="8"/>
  <c r="M11" i="45"/>
  <c r="L11" i="45"/>
  <c r="I11" i="45"/>
  <c r="H11" i="45"/>
  <c r="E11" i="45"/>
  <c r="D11" i="45"/>
  <c r="C11" i="45"/>
  <c r="J18" i="40" l="1"/>
  <c r="J22" i="40"/>
  <c r="E12" i="40"/>
  <c r="K11" i="40"/>
  <c r="D12" i="40"/>
  <c r="H12" i="40"/>
  <c r="J19" i="40"/>
  <c r="F12" i="40"/>
  <c r="J23" i="40"/>
  <c r="C12" i="40"/>
  <c r="K11" i="45"/>
  <c r="J11" i="45"/>
  <c r="G11" i="45"/>
  <c r="F11" i="45"/>
  <c r="B11" i="45"/>
  <c r="M10" i="45"/>
  <c r="L10" i="45"/>
  <c r="I10" i="45"/>
  <c r="H10" i="45"/>
  <c r="E10" i="45"/>
  <c r="D10" i="45"/>
  <c r="P9" i="45"/>
  <c r="O9" i="45"/>
  <c r="M9" i="45"/>
  <c r="L9" i="45"/>
  <c r="I9" i="45"/>
  <c r="H9" i="45"/>
  <c r="E9" i="45"/>
  <c r="D9" i="45"/>
  <c r="M8" i="45"/>
  <c r="L8" i="45"/>
  <c r="I8" i="45"/>
  <c r="H8" i="45"/>
  <c r="E8" i="45"/>
  <c r="D8" i="45"/>
  <c r="M7" i="45"/>
  <c r="L7" i="45"/>
  <c r="I7" i="45"/>
  <c r="H7" i="45"/>
  <c r="E7" i="45"/>
  <c r="D7" i="45"/>
  <c r="M6" i="45"/>
  <c r="L6" i="45"/>
  <c r="I6" i="45"/>
  <c r="H6" i="45"/>
  <c r="E6" i="45"/>
  <c r="D6" i="45"/>
  <c r="M5" i="45"/>
  <c r="L5" i="45"/>
  <c r="I5" i="45"/>
  <c r="H5" i="45"/>
  <c r="E5" i="45"/>
  <c r="D5" i="45"/>
  <c r="M4" i="45"/>
  <c r="L4" i="45"/>
  <c r="I4" i="45"/>
  <c r="H4" i="45"/>
  <c r="E4" i="45"/>
  <c r="D4" i="45"/>
  <c r="K11" i="44"/>
  <c r="J11" i="44"/>
  <c r="G11" i="44"/>
  <c r="F11" i="44"/>
  <c r="C11" i="44"/>
  <c r="B11" i="44"/>
  <c r="M10" i="44"/>
  <c r="L10" i="44"/>
  <c r="I10" i="44"/>
  <c r="H10" i="44"/>
  <c r="E10" i="44"/>
  <c r="D10" i="44"/>
  <c r="P9" i="44"/>
  <c r="O9" i="44"/>
  <c r="M9" i="44"/>
  <c r="L9" i="44"/>
  <c r="I9" i="44"/>
  <c r="H9" i="44"/>
  <c r="E9" i="44"/>
  <c r="R9" i="44" s="1"/>
  <c r="D9" i="44"/>
  <c r="Q9" i="44" s="1"/>
  <c r="M8" i="44"/>
  <c r="L8" i="44"/>
  <c r="I8" i="44"/>
  <c r="H8" i="44"/>
  <c r="E8" i="44"/>
  <c r="D8" i="44"/>
  <c r="M7" i="44"/>
  <c r="L7" i="44"/>
  <c r="I7" i="44"/>
  <c r="H7" i="44"/>
  <c r="H11" i="44" s="1"/>
  <c r="E7" i="44"/>
  <c r="D7" i="44"/>
  <c r="M6" i="44"/>
  <c r="L6" i="44"/>
  <c r="I6" i="44"/>
  <c r="H6" i="44"/>
  <c r="E6" i="44"/>
  <c r="D6" i="44"/>
  <c r="M5" i="44"/>
  <c r="L5" i="44"/>
  <c r="I5" i="44"/>
  <c r="H5" i="44"/>
  <c r="E5" i="44"/>
  <c r="D5" i="44"/>
  <c r="M4" i="44"/>
  <c r="M11" i="44" s="1"/>
  <c r="L4" i="44"/>
  <c r="L11" i="44" s="1"/>
  <c r="I4" i="44"/>
  <c r="H4" i="44"/>
  <c r="E4" i="44"/>
  <c r="E11" i="44" s="1"/>
  <c r="D4" i="44"/>
  <c r="D11" i="44" s="1"/>
  <c r="K11" i="43"/>
  <c r="J11" i="43"/>
  <c r="G11" i="43"/>
  <c r="F11" i="43"/>
  <c r="C11" i="43"/>
  <c r="B11" i="43"/>
  <c r="M10" i="43"/>
  <c r="L10" i="43"/>
  <c r="I10" i="43"/>
  <c r="H10" i="43"/>
  <c r="E10" i="43"/>
  <c r="D10" i="43"/>
  <c r="P9" i="43"/>
  <c r="O9" i="43"/>
  <c r="M9" i="43"/>
  <c r="L9" i="43"/>
  <c r="I9" i="43"/>
  <c r="R9" i="43" s="1"/>
  <c r="H9" i="43"/>
  <c r="E9" i="43"/>
  <c r="D9" i="43"/>
  <c r="Q9" i="43" s="1"/>
  <c r="M8" i="43"/>
  <c r="L8" i="43"/>
  <c r="I8" i="43"/>
  <c r="H8" i="43"/>
  <c r="E8" i="43"/>
  <c r="D8" i="43"/>
  <c r="M7" i="43"/>
  <c r="L7" i="43"/>
  <c r="I7" i="43"/>
  <c r="H7" i="43"/>
  <c r="E7" i="43"/>
  <c r="D7" i="43"/>
  <c r="M6" i="43"/>
  <c r="M11" i="43" s="1"/>
  <c r="L6" i="43"/>
  <c r="I6" i="43"/>
  <c r="H6" i="43"/>
  <c r="E6" i="43"/>
  <c r="D6" i="43"/>
  <c r="M5" i="43"/>
  <c r="L5" i="43"/>
  <c r="I5" i="43"/>
  <c r="H5" i="43"/>
  <c r="E5" i="43"/>
  <c r="D5" i="43"/>
  <c r="M4" i="43"/>
  <c r="L4" i="43"/>
  <c r="L11" i="43" s="1"/>
  <c r="I4" i="43"/>
  <c r="I11" i="43" s="1"/>
  <c r="H4" i="43"/>
  <c r="H11" i="43" s="1"/>
  <c r="E4" i="43"/>
  <c r="E11" i="43" s="1"/>
  <c r="D4" i="43"/>
  <c r="D11" i="43" s="1"/>
  <c r="K11" i="36"/>
  <c r="J11" i="36"/>
  <c r="G11" i="36"/>
  <c r="F11" i="36"/>
  <c r="C11" i="36"/>
  <c r="B11" i="36"/>
  <c r="M10" i="36"/>
  <c r="L10" i="36"/>
  <c r="I10" i="36"/>
  <c r="H10" i="36"/>
  <c r="E10" i="36"/>
  <c r="D10" i="36"/>
  <c r="P9" i="36"/>
  <c r="O9" i="36"/>
  <c r="M9" i="36"/>
  <c r="L9" i="36"/>
  <c r="I9" i="36"/>
  <c r="H9" i="36"/>
  <c r="E9" i="36"/>
  <c r="R9" i="36" s="1"/>
  <c r="D9" i="36"/>
  <c r="Q9" i="36" s="1"/>
  <c r="M8" i="36"/>
  <c r="L8" i="36"/>
  <c r="I8" i="36"/>
  <c r="H8" i="36"/>
  <c r="E8" i="36"/>
  <c r="D8" i="36"/>
  <c r="M7" i="36"/>
  <c r="L7" i="36"/>
  <c r="I7" i="36"/>
  <c r="H7" i="36"/>
  <c r="E7" i="36"/>
  <c r="D7" i="36"/>
  <c r="M6" i="36"/>
  <c r="L6" i="36"/>
  <c r="I6" i="36"/>
  <c r="H6" i="36"/>
  <c r="E6" i="36"/>
  <c r="D6" i="36"/>
  <c r="M5" i="36"/>
  <c r="L5" i="36"/>
  <c r="I5" i="36"/>
  <c r="H5" i="36"/>
  <c r="E5" i="36"/>
  <c r="D5" i="36"/>
  <c r="M4" i="36"/>
  <c r="M11" i="36" s="1"/>
  <c r="L4" i="36"/>
  <c r="L11" i="36" s="1"/>
  <c r="I4" i="36"/>
  <c r="I11" i="36" s="1"/>
  <c r="H4" i="36"/>
  <c r="H11" i="36" s="1"/>
  <c r="E4" i="36"/>
  <c r="E11" i="36" s="1"/>
  <c r="D4" i="36"/>
  <c r="D11" i="36" s="1"/>
  <c r="K11" i="33"/>
  <c r="J11" i="33"/>
  <c r="G11" i="33"/>
  <c r="F11" i="33"/>
  <c r="C11" i="33"/>
  <c r="B11" i="33"/>
  <c r="M10" i="33"/>
  <c r="L10" i="33"/>
  <c r="I10" i="33"/>
  <c r="H10" i="33"/>
  <c r="E10" i="33"/>
  <c r="D10" i="33"/>
  <c r="P9" i="33"/>
  <c r="O9" i="33"/>
  <c r="M9" i="33"/>
  <c r="L9" i="33"/>
  <c r="I9" i="33"/>
  <c r="H9" i="33"/>
  <c r="E9" i="33"/>
  <c r="R9" i="33" s="1"/>
  <c r="D9" i="33"/>
  <c r="Q9" i="33" s="1"/>
  <c r="M8" i="33"/>
  <c r="L8" i="33"/>
  <c r="I8" i="33"/>
  <c r="H8" i="33"/>
  <c r="E8" i="33"/>
  <c r="D8" i="33"/>
  <c r="M7" i="33"/>
  <c r="L7" i="33"/>
  <c r="I7" i="33"/>
  <c r="H7" i="33"/>
  <c r="E7" i="33"/>
  <c r="D7" i="33"/>
  <c r="M6" i="33"/>
  <c r="L6" i="33"/>
  <c r="I6" i="33"/>
  <c r="H6" i="33"/>
  <c r="E6" i="33"/>
  <c r="D6" i="33"/>
  <c r="M5" i="33"/>
  <c r="M11" i="33" s="1"/>
  <c r="L5" i="33"/>
  <c r="I5" i="33"/>
  <c r="H5" i="33"/>
  <c r="E5" i="33"/>
  <c r="D5" i="33"/>
  <c r="M4" i="33"/>
  <c r="L4" i="33"/>
  <c r="L11" i="33" s="1"/>
  <c r="I4" i="33"/>
  <c r="I11" i="33" s="1"/>
  <c r="H4" i="33"/>
  <c r="H11" i="33" s="1"/>
  <c r="E4" i="33"/>
  <c r="E11" i="33" s="1"/>
  <c r="D4" i="33"/>
  <c r="D11" i="33" s="1"/>
  <c r="K11" i="32"/>
  <c r="J11" i="32"/>
  <c r="G11" i="32"/>
  <c r="F11" i="32"/>
  <c r="C11" i="32"/>
  <c r="B11" i="32"/>
  <c r="M10" i="32"/>
  <c r="L10" i="32"/>
  <c r="I10" i="32"/>
  <c r="H10" i="32"/>
  <c r="E10" i="32"/>
  <c r="D10" i="32"/>
  <c r="P9" i="32"/>
  <c r="O9" i="32"/>
  <c r="M9" i="32"/>
  <c r="L9" i="32"/>
  <c r="I9" i="32"/>
  <c r="H9" i="32"/>
  <c r="E9" i="32"/>
  <c r="R9" i="32" s="1"/>
  <c r="D9" i="32"/>
  <c r="Q9" i="32" s="1"/>
  <c r="M8" i="32"/>
  <c r="L8" i="32"/>
  <c r="I8" i="32"/>
  <c r="H8" i="32"/>
  <c r="E8" i="32"/>
  <c r="D8" i="32"/>
  <c r="M7" i="32"/>
  <c r="L7" i="32"/>
  <c r="I7" i="32"/>
  <c r="H7" i="32"/>
  <c r="E7" i="32"/>
  <c r="D7" i="32"/>
  <c r="M6" i="32"/>
  <c r="M11" i="32" s="1"/>
  <c r="L6" i="32"/>
  <c r="I6" i="32"/>
  <c r="H6" i="32"/>
  <c r="E6" i="32"/>
  <c r="D6" i="32"/>
  <c r="M5" i="32"/>
  <c r="L5" i="32"/>
  <c r="I5" i="32"/>
  <c r="H5" i="32"/>
  <c r="E5" i="32"/>
  <c r="D5" i="32"/>
  <c r="M4" i="32"/>
  <c r="L4" i="32"/>
  <c r="L11" i="32" s="1"/>
  <c r="I4" i="32"/>
  <c r="I11" i="32" s="1"/>
  <c r="H4" i="32"/>
  <c r="H11" i="32" s="1"/>
  <c r="E4" i="32"/>
  <c r="E11" i="32" s="1"/>
  <c r="D4" i="32"/>
  <c r="D11" i="32" s="1"/>
  <c r="K11" i="31"/>
  <c r="J11" i="31"/>
  <c r="G11" i="31"/>
  <c r="F11" i="31"/>
  <c r="C11" i="31"/>
  <c r="B11" i="31"/>
  <c r="M10" i="31"/>
  <c r="L10" i="31"/>
  <c r="I10" i="31"/>
  <c r="H10" i="31"/>
  <c r="E10" i="31"/>
  <c r="D10" i="31"/>
  <c r="P9" i="31"/>
  <c r="O9" i="31"/>
  <c r="M9" i="31"/>
  <c r="L9" i="31"/>
  <c r="I9" i="31"/>
  <c r="H9" i="31"/>
  <c r="E9" i="31"/>
  <c r="R9" i="31" s="1"/>
  <c r="D9" i="31"/>
  <c r="Q9" i="31" s="1"/>
  <c r="M8" i="31"/>
  <c r="L8" i="31"/>
  <c r="I8" i="31"/>
  <c r="H8" i="31"/>
  <c r="E8" i="31"/>
  <c r="D8" i="31"/>
  <c r="M7" i="31"/>
  <c r="L7" i="31"/>
  <c r="I7" i="31"/>
  <c r="H7" i="31"/>
  <c r="E7" i="31"/>
  <c r="D7" i="31"/>
  <c r="M6" i="31"/>
  <c r="L6" i="31"/>
  <c r="I6" i="31"/>
  <c r="H6" i="31"/>
  <c r="E6" i="31"/>
  <c r="D6" i="31"/>
  <c r="M5" i="31"/>
  <c r="L5" i="31"/>
  <c r="I5" i="31"/>
  <c r="H5" i="31"/>
  <c r="E5" i="31"/>
  <c r="D5" i="31"/>
  <c r="M4" i="31"/>
  <c r="L4" i="31"/>
  <c r="L11" i="31" s="1"/>
  <c r="I4" i="31"/>
  <c r="I11" i="31" s="1"/>
  <c r="H4" i="31"/>
  <c r="H11" i="31" s="1"/>
  <c r="E4" i="31"/>
  <c r="E11" i="31" s="1"/>
  <c r="D4" i="31"/>
  <c r="D11" i="31" s="1"/>
  <c r="K11" i="30"/>
  <c r="J11" i="30"/>
  <c r="G11" i="30"/>
  <c r="F11" i="30"/>
  <c r="C11" i="30"/>
  <c r="B11" i="30"/>
  <c r="M10" i="30"/>
  <c r="L10" i="30"/>
  <c r="I10" i="30"/>
  <c r="H10" i="30"/>
  <c r="E10" i="30"/>
  <c r="D10" i="30"/>
  <c r="P9" i="30"/>
  <c r="O9" i="30"/>
  <c r="M9" i="30"/>
  <c r="L9" i="30"/>
  <c r="I9" i="30"/>
  <c r="H9" i="30"/>
  <c r="E9" i="30"/>
  <c r="R9" i="30" s="1"/>
  <c r="D9" i="30"/>
  <c r="Q9" i="30" s="1"/>
  <c r="M8" i="30"/>
  <c r="L8" i="30"/>
  <c r="I8" i="30"/>
  <c r="H8" i="30"/>
  <c r="E8" i="30"/>
  <c r="D8" i="30"/>
  <c r="M7" i="30"/>
  <c r="L7" i="30"/>
  <c r="I7" i="30"/>
  <c r="H7" i="30"/>
  <c r="E7" i="30"/>
  <c r="D7" i="30"/>
  <c r="M6" i="30"/>
  <c r="L6" i="30"/>
  <c r="I6" i="30"/>
  <c r="H6" i="30"/>
  <c r="E6" i="30"/>
  <c r="D6" i="30"/>
  <c r="M5" i="30"/>
  <c r="L5" i="30"/>
  <c r="I5" i="30"/>
  <c r="H5" i="30"/>
  <c r="E5" i="30"/>
  <c r="D5" i="30"/>
  <c r="M4" i="30"/>
  <c r="L4" i="30"/>
  <c r="L11" i="30" s="1"/>
  <c r="I4" i="30"/>
  <c r="I11" i="30" s="1"/>
  <c r="H4" i="30"/>
  <c r="H11" i="30" s="1"/>
  <c r="E4" i="30"/>
  <c r="E11" i="30" s="1"/>
  <c r="D4" i="30"/>
  <c r="D11" i="30" s="1"/>
  <c r="K11" i="29"/>
  <c r="J11" i="29"/>
  <c r="G11" i="29"/>
  <c r="F11" i="29"/>
  <c r="C11" i="29"/>
  <c r="B11" i="29"/>
  <c r="M10" i="29"/>
  <c r="L10" i="29"/>
  <c r="I10" i="29"/>
  <c r="H10" i="29"/>
  <c r="E10" i="29"/>
  <c r="D10" i="29"/>
  <c r="P9" i="29"/>
  <c r="O9" i="29"/>
  <c r="M9" i="29"/>
  <c r="L9" i="29"/>
  <c r="I9" i="29"/>
  <c r="H9" i="29"/>
  <c r="E9" i="29"/>
  <c r="R9" i="29" s="1"/>
  <c r="D9" i="29"/>
  <c r="Q9" i="29" s="1"/>
  <c r="M8" i="29"/>
  <c r="L8" i="29"/>
  <c r="I8" i="29"/>
  <c r="H8" i="29"/>
  <c r="E8" i="29"/>
  <c r="D8" i="29"/>
  <c r="M7" i="29"/>
  <c r="L7" i="29"/>
  <c r="I7" i="29"/>
  <c r="H7" i="29"/>
  <c r="E7" i="29"/>
  <c r="D7" i="29"/>
  <c r="M6" i="29"/>
  <c r="L6" i="29"/>
  <c r="I6" i="29"/>
  <c r="H6" i="29"/>
  <c r="E6" i="29"/>
  <c r="D6" i="29"/>
  <c r="M5" i="29"/>
  <c r="L5" i="29"/>
  <c r="I5" i="29"/>
  <c r="I11" i="29" s="1"/>
  <c r="H5" i="29"/>
  <c r="H11" i="29" s="1"/>
  <c r="E5" i="29"/>
  <c r="D5" i="29"/>
  <c r="M4" i="29"/>
  <c r="M11" i="29" s="1"/>
  <c r="L4" i="29"/>
  <c r="L11" i="29" s="1"/>
  <c r="I4" i="29"/>
  <c r="H4" i="29"/>
  <c r="E4" i="29"/>
  <c r="E11" i="29" s="1"/>
  <c r="D4" i="29"/>
  <c r="D11" i="29" s="1"/>
  <c r="K11" i="27"/>
  <c r="J11" i="27"/>
  <c r="G11" i="27"/>
  <c r="F11" i="27"/>
  <c r="C11" i="27"/>
  <c r="B11" i="27"/>
  <c r="M10" i="27"/>
  <c r="L10" i="27"/>
  <c r="I10" i="27"/>
  <c r="H10" i="27"/>
  <c r="E10" i="27"/>
  <c r="D10" i="27"/>
  <c r="P9" i="27"/>
  <c r="O9" i="27"/>
  <c r="M9" i="27"/>
  <c r="L9" i="27"/>
  <c r="I9" i="27"/>
  <c r="H9" i="27"/>
  <c r="E9" i="27"/>
  <c r="R9" i="27" s="1"/>
  <c r="D9" i="27"/>
  <c r="Q9" i="27" s="1"/>
  <c r="M8" i="27"/>
  <c r="L8" i="27"/>
  <c r="I8" i="27"/>
  <c r="H8" i="27"/>
  <c r="E8" i="27"/>
  <c r="D8" i="27"/>
  <c r="M7" i="27"/>
  <c r="L7" i="27"/>
  <c r="I7" i="27"/>
  <c r="H7" i="27"/>
  <c r="E7" i="27"/>
  <c r="D7" i="27"/>
  <c r="M6" i="27"/>
  <c r="L6" i="27"/>
  <c r="I6" i="27"/>
  <c r="H6" i="27"/>
  <c r="E6" i="27"/>
  <c r="D6" i="27"/>
  <c r="M5" i="27"/>
  <c r="L5" i="27"/>
  <c r="I5" i="27"/>
  <c r="H5" i="27"/>
  <c r="E5" i="27"/>
  <c r="D5" i="27"/>
  <c r="M4" i="27"/>
  <c r="M11" i="27" s="1"/>
  <c r="L4" i="27"/>
  <c r="I4" i="27"/>
  <c r="I11" i="27" s="1"/>
  <c r="H4" i="27"/>
  <c r="H11" i="27" s="1"/>
  <c r="E4" i="27"/>
  <c r="E11" i="27" s="1"/>
  <c r="D4" i="27"/>
  <c r="D11" i="27" s="1"/>
  <c r="K11" i="25"/>
  <c r="J11" i="25"/>
  <c r="G11" i="25"/>
  <c r="F11" i="25"/>
  <c r="C11" i="25"/>
  <c r="B11" i="25"/>
  <c r="M10" i="25"/>
  <c r="L10" i="25"/>
  <c r="I10" i="25"/>
  <c r="H10" i="25"/>
  <c r="E10" i="25"/>
  <c r="D10" i="25"/>
  <c r="P9" i="25"/>
  <c r="O9" i="25"/>
  <c r="M9" i="25"/>
  <c r="L9" i="25"/>
  <c r="I9" i="25"/>
  <c r="H9" i="25"/>
  <c r="E9" i="25"/>
  <c r="R9" i="25" s="1"/>
  <c r="D9" i="25"/>
  <c r="Q9" i="25" s="1"/>
  <c r="M8" i="25"/>
  <c r="L8" i="25"/>
  <c r="I8" i="25"/>
  <c r="H8" i="25"/>
  <c r="E8" i="25"/>
  <c r="D8" i="25"/>
  <c r="M7" i="25"/>
  <c r="L7" i="25"/>
  <c r="I7" i="25"/>
  <c r="H7" i="25"/>
  <c r="E7" i="25"/>
  <c r="D7" i="25"/>
  <c r="M6" i="25"/>
  <c r="L6" i="25"/>
  <c r="I6" i="25"/>
  <c r="H6" i="25"/>
  <c r="E6" i="25"/>
  <c r="D6" i="25"/>
  <c r="M5" i="25"/>
  <c r="L5" i="25"/>
  <c r="I5" i="25"/>
  <c r="H5" i="25"/>
  <c r="E5" i="25"/>
  <c r="D5" i="25"/>
  <c r="M4" i="25"/>
  <c r="M11" i="25" s="1"/>
  <c r="L4" i="25"/>
  <c r="L11" i="25" s="1"/>
  <c r="I4" i="25"/>
  <c r="I11" i="25" s="1"/>
  <c r="H4" i="25"/>
  <c r="E4" i="25"/>
  <c r="E11" i="25" s="1"/>
  <c r="D4" i="25"/>
  <c r="D11" i="25" s="1"/>
  <c r="K11" i="24"/>
  <c r="J11" i="24"/>
  <c r="G11" i="24"/>
  <c r="F11" i="24"/>
  <c r="C11" i="24"/>
  <c r="B11" i="24"/>
  <c r="M10" i="24"/>
  <c r="L10" i="24"/>
  <c r="I10" i="24"/>
  <c r="H10" i="24"/>
  <c r="E10" i="24"/>
  <c r="D10" i="24"/>
  <c r="P9" i="24"/>
  <c r="O9" i="24"/>
  <c r="M9" i="24"/>
  <c r="L9" i="24"/>
  <c r="I9" i="24"/>
  <c r="H9" i="24"/>
  <c r="E9" i="24"/>
  <c r="R9" i="24" s="1"/>
  <c r="D9" i="24"/>
  <c r="Q9" i="24" s="1"/>
  <c r="M8" i="24"/>
  <c r="L8" i="24"/>
  <c r="I8" i="24"/>
  <c r="H8" i="24"/>
  <c r="E8" i="24"/>
  <c r="D8" i="24"/>
  <c r="M7" i="24"/>
  <c r="L7" i="24"/>
  <c r="I7" i="24"/>
  <c r="H7" i="24"/>
  <c r="E7" i="24"/>
  <c r="D7" i="24"/>
  <c r="M6" i="24"/>
  <c r="M11" i="24" s="1"/>
  <c r="L6" i="24"/>
  <c r="I6" i="24"/>
  <c r="H6" i="24"/>
  <c r="E6" i="24"/>
  <c r="D6" i="24"/>
  <c r="M5" i="24"/>
  <c r="L5" i="24"/>
  <c r="I5" i="24"/>
  <c r="H5" i="24"/>
  <c r="E5" i="24"/>
  <c r="D5" i="24"/>
  <c r="M4" i="24"/>
  <c r="L4" i="24"/>
  <c r="L11" i="24" s="1"/>
  <c r="I4" i="24"/>
  <c r="I11" i="24" s="1"/>
  <c r="H4" i="24"/>
  <c r="H11" i="24" s="1"/>
  <c r="E4" i="24"/>
  <c r="E11" i="24" s="1"/>
  <c r="D4" i="24"/>
  <c r="D11" i="24" s="1"/>
  <c r="K11" i="23"/>
  <c r="J11" i="23"/>
  <c r="G11" i="23"/>
  <c r="F11" i="23"/>
  <c r="C11" i="23"/>
  <c r="B11" i="23"/>
  <c r="M10" i="23"/>
  <c r="L10" i="23"/>
  <c r="I10" i="23"/>
  <c r="H10" i="23"/>
  <c r="E10" i="23"/>
  <c r="D10" i="23"/>
  <c r="P9" i="23"/>
  <c r="O9" i="23"/>
  <c r="M9" i="23"/>
  <c r="L9" i="23"/>
  <c r="I9" i="23"/>
  <c r="H9" i="23"/>
  <c r="E9" i="23"/>
  <c r="R9" i="23" s="1"/>
  <c r="D9" i="23"/>
  <c r="Q9" i="23" s="1"/>
  <c r="M8" i="23"/>
  <c r="L8" i="23"/>
  <c r="I8" i="23"/>
  <c r="H8" i="23"/>
  <c r="E8" i="23"/>
  <c r="D8" i="23"/>
  <c r="M7" i="23"/>
  <c r="L7" i="23"/>
  <c r="I7" i="23"/>
  <c r="H7" i="23"/>
  <c r="E7" i="23"/>
  <c r="D7" i="23"/>
  <c r="M6" i="23"/>
  <c r="L6" i="23"/>
  <c r="I6" i="23"/>
  <c r="H6" i="23"/>
  <c r="E6" i="23"/>
  <c r="D6" i="23"/>
  <c r="M5" i="23"/>
  <c r="L5" i="23"/>
  <c r="I5" i="23"/>
  <c r="H5" i="23"/>
  <c r="E5" i="23"/>
  <c r="D5" i="23"/>
  <c r="M4" i="23"/>
  <c r="L4" i="23"/>
  <c r="L11" i="23" s="1"/>
  <c r="I4" i="23"/>
  <c r="I11" i="23" s="1"/>
  <c r="H4" i="23"/>
  <c r="H11" i="23" s="1"/>
  <c r="E4" i="23"/>
  <c r="E11" i="23" s="1"/>
  <c r="D4" i="23"/>
  <c r="D11" i="23" s="1"/>
  <c r="K11" i="34"/>
  <c r="J11" i="34"/>
  <c r="G11" i="34"/>
  <c r="F11" i="34"/>
  <c r="C11" i="34"/>
  <c r="B11" i="34"/>
  <c r="M10" i="34"/>
  <c r="L10" i="34"/>
  <c r="I10" i="34"/>
  <c r="H10" i="34"/>
  <c r="E10" i="34"/>
  <c r="D10" i="34"/>
  <c r="P9" i="34"/>
  <c r="O9" i="34"/>
  <c r="M9" i="34"/>
  <c r="L9" i="34"/>
  <c r="I9" i="34"/>
  <c r="H9" i="34"/>
  <c r="E9" i="34"/>
  <c r="R9" i="34" s="1"/>
  <c r="D9" i="34"/>
  <c r="Q9" i="34" s="1"/>
  <c r="M8" i="34"/>
  <c r="L8" i="34"/>
  <c r="I8" i="34"/>
  <c r="H8" i="34"/>
  <c r="E8" i="34"/>
  <c r="D8" i="34"/>
  <c r="M7" i="34"/>
  <c r="L7" i="34"/>
  <c r="I7" i="34"/>
  <c r="H7" i="34"/>
  <c r="E7" i="34"/>
  <c r="D7" i="34"/>
  <c r="M6" i="34"/>
  <c r="L6" i="34"/>
  <c r="I6" i="34"/>
  <c r="H6" i="34"/>
  <c r="E6" i="34"/>
  <c r="D6" i="34"/>
  <c r="M5" i="34"/>
  <c r="L5" i="34"/>
  <c r="I5" i="34"/>
  <c r="H5" i="34"/>
  <c r="E5" i="34"/>
  <c r="D5" i="34"/>
  <c r="M4" i="34"/>
  <c r="M11" i="34" s="1"/>
  <c r="L4" i="34"/>
  <c r="L11" i="34" s="1"/>
  <c r="I4" i="34"/>
  <c r="I11" i="34" s="1"/>
  <c r="H4" i="34"/>
  <c r="H11" i="34" s="1"/>
  <c r="E4" i="34"/>
  <c r="E11" i="34" s="1"/>
  <c r="D4" i="34"/>
  <c r="D11" i="34" s="1"/>
  <c r="E10" i="22"/>
  <c r="E5" i="22"/>
  <c r="F11" i="22"/>
  <c r="K11" i="22"/>
  <c r="J11" i="22"/>
  <c r="G11" i="22"/>
  <c r="B11" i="22"/>
  <c r="M10" i="22"/>
  <c r="L10" i="22"/>
  <c r="I10" i="22"/>
  <c r="H10" i="22"/>
  <c r="D10" i="22"/>
  <c r="M9" i="22"/>
  <c r="L9" i="22"/>
  <c r="I9" i="22"/>
  <c r="H9" i="22"/>
  <c r="E9" i="22"/>
  <c r="D9" i="22"/>
  <c r="M8" i="22"/>
  <c r="L8" i="22"/>
  <c r="I8" i="22"/>
  <c r="H8" i="22"/>
  <c r="E8" i="22"/>
  <c r="D8" i="22"/>
  <c r="M7" i="22"/>
  <c r="L7" i="22"/>
  <c r="I7" i="22"/>
  <c r="E7" i="22"/>
  <c r="D7" i="22"/>
  <c r="M6" i="22"/>
  <c r="L6" i="22"/>
  <c r="I6" i="22"/>
  <c r="E6" i="22"/>
  <c r="D6" i="22"/>
  <c r="M5" i="22"/>
  <c r="M11" i="22" s="1"/>
  <c r="L5" i="22"/>
  <c r="I5" i="22"/>
  <c r="H5" i="22"/>
  <c r="D5" i="22"/>
  <c r="M4" i="22"/>
  <c r="L4" i="22"/>
  <c r="I4" i="22"/>
  <c r="I11" i="22" s="1"/>
  <c r="D4" i="22"/>
  <c r="D11" i="22" s="1"/>
  <c r="Q9" i="45" l="1"/>
  <c r="R9" i="45"/>
  <c r="I11" i="44"/>
  <c r="M11" i="31"/>
  <c r="M11" i="30"/>
  <c r="L11" i="27"/>
  <c r="H11" i="25"/>
  <c r="M11" i="23"/>
  <c r="L11" i="22"/>
  <c r="E4" i="22"/>
  <c r="E11" i="22" s="1"/>
  <c r="C11" i="22"/>
  <c r="H7" i="22"/>
  <c r="H6" i="22"/>
  <c r="H4" i="22"/>
  <c r="L18" i="39"/>
  <c r="G18" i="39"/>
  <c r="L17" i="39"/>
  <c r="G17" i="39"/>
  <c r="K11" i="20"/>
  <c r="J11" i="20"/>
  <c r="G11" i="20"/>
  <c r="F11" i="20"/>
  <c r="M11" i="20"/>
  <c r="L11" i="20"/>
  <c r="I11" i="20"/>
  <c r="H11" i="20"/>
  <c r="E11" i="20"/>
  <c r="M11" i="19"/>
  <c r="L11" i="19"/>
  <c r="I11" i="19"/>
  <c r="H11" i="19"/>
  <c r="E11" i="19"/>
  <c r="D11" i="19"/>
  <c r="D11" i="20"/>
  <c r="C11" i="20"/>
  <c r="B11" i="20"/>
  <c r="B11" i="19"/>
  <c r="C11" i="19"/>
  <c r="F11" i="19"/>
  <c r="G11" i="19"/>
  <c r="J11" i="19"/>
  <c r="K11" i="19"/>
  <c r="L16" i="39"/>
  <c r="G16" i="39"/>
  <c r="L15" i="39"/>
  <c r="G15" i="39"/>
  <c r="H11" i="22" l="1"/>
  <c r="M11" i="21"/>
  <c r="L11" i="21"/>
  <c r="K11" i="21"/>
  <c r="J11" i="21"/>
  <c r="G11" i="21"/>
  <c r="F11" i="21"/>
  <c r="C11" i="21"/>
  <c r="B11" i="21"/>
  <c r="E11" i="21"/>
  <c r="D5" i="21"/>
  <c r="M11" i="1"/>
  <c r="L11" i="1"/>
  <c r="I11" i="1"/>
  <c r="H11" i="1"/>
  <c r="E11" i="1"/>
  <c r="D11" i="1"/>
  <c r="K11" i="1"/>
  <c r="J11" i="1"/>
  <c r="G11" i="1"/>
  <c r="F11" i="1"/>
  <c r="M11" i="2"/>
  <c r="L11" i="2"/>
  <c r="I11" i="2"/>
  <c r="H11" i="2"/>
  <c r="E11" i="2"/>
  <c r="D11" i="2"/>
  <c r="K11" i="2"/>
  <c r="J11" i="2"/>
  <c r="G11" i="2"/>
  <c r="F11" i="2"/>
  <c r="C11" i="2"/>
  <c r="B11" i="2"/>
  <c r="M11" i="3"/>
  <c r="L11" i="3"/>
  <c r="I11" i="3"/>
  <c r="H11" i="3"/>
  <c r="K11" i="3"/>
  <c r="J11" i="3"/>
  <c r="G11" i="3"/>
  <c r="F11" i="3"/>
  <c r="E11" i="3"/>
  <c r="D11" i="3"/>
  <c r="C11" i="3"/>
  <c r="B11" i="3"/>
  <c r="M11" i="4"/>
  <c r="L11" i="4"/>
  <c r="I11" i="4"/>
  <c r="H11" i="4"/>
  <c r="E11" i="4"/>
  <c r="D11" i="4"/>
  <c r="K11" i="4"/>
  <c r="J11" i="4"/>
  <c r="G11" i="4"/>
  <c r="F11" i="4"/>
  <c r="C11" i="4"/>
  <c r="B11" i="4"/>
  <c r="M11" i="11"/>
  <c r="L11" i="11"/>
  <c r="I11" i="11"/>
  <c r="H11" i="11"/>
  <c r="E11" i="11"/>
  <c r="D11" i="11"/>
  <c r="K11" i="11"/>
  <c r="J11" i="11"/>
  <c r="G11" i="11"/>
  <c r="F11" i="11"/>
  <c r="C11" i="11"/>
  <c r="B11" i="11"/>
  <c r="M11" i="16"/>
  <c r="L11" i="16"/>
  <c r="I11" i="16"/>
  <c r="H11" i="16"/>
  <c r="E11" i="16"/>
  <c r="D11" i="16"/>
  <c r="K11" i="16"/>
  <c r="J11" i="16"/>
  <c r="G11" i="16"/>
  <c r="F11" i="16"/>
  <c r="C11" i="16"/>
  <c r="B11" i="16"/>
  <c r="M11" i="5"/>
  <c r="L11" i="5"/>
  <c r="I11" i="5"/>
  <c r="H11" i="5"/>
  <c r="E11" i="5"/>
  <c r="D11" i="5"/>
  <c r="K11" i="5"/>
  <c r="J11" i="5"/>
  <c r="G11" i="5"/>
  <c r="F11" i="5"/>
  <c r="C11" i="5"/>
  <c r="B11" i="5"/>
  <c r="M11" i="6"/>
  <c r="L11" i="6"/>
  <c r="I11" i="6"/>
  <c r="H11" i="6"/>
  <c r="E11" i="6"/>
  <c r="D11" i="6"/>
  <c r="K11" i="6"/>
  <c r="J11" i="6"/>
  <c r="G11" i="6"/>
  <c r="F11" i="6"/>
  <c r="C11" i="6"/>
  <c r="B11" i="6"/>
  <c r="M11" i="8"/>
  <c r="L11" i="8"/>
  <c r="I11" i="8"/>
  <c r="H11" i="8"/>
  <c r="E11" i="8"/>
  <c r="D11" i="8"/>
  <c r="K11" i="8"/>
  <c r="J11" i="8"/>
  <c r="G11" i="8"/>
  <c r="F11" i="8"/>
  <c r="C11" i="8"/>
  <c r="B11" i="8"/>
  <c r="M11" i="9"/>
  <c r="L11" i="9"/>
  <c r="I11" i="9"/>
  <c r="H11" i="9"/>
  <c r="E11" i="9"/>
  <c r="D11" i="9"/>
  <c r="K11" i="9"/>
  <c r="J11" i="9"/>
  <c r="G11" i="9"/>
  <c r="F11" i="9"/>
  <c r="C11" i="9"/>
  <c r="B11" i="9"/>
  <c r="K11" i="12"/>
  <c r="J11" i="12"/>
  <c r="G11" i="12"/>
  <c r="F11" i="12"/>
  <c r="M11" i="12"/>
  <c r="L11" i="12"/>
  <c r="I11" i="12"/>
  <c r="H11" i="12"/>
  <c r="E11" i="12"/>
  <c r="D11" i="12"/>
  <c r="C11" i="12"/>
  <c r="B11" i="12"/>
  <c r="K11" i="18"/>
  <c r="J11" i="18"/>
  <c r="M11" i="18"/>
  <c r="L11" i="18"/>
  <c r="I11" i="18"/>
  <c r="H11" i="18"/>
  <c r="G11" i="18"/>
  <c r="F11" i="18"/>
  <c r="E11" i="18"/>
  <c r="D11" i="18"/>
  <c r="C11" i="18"/>
  <c r="B11" i="18"/>
  <c r="M10" i="21"/>
  <c r="L10" i="21"/>
  <c r="I10" i="21"/>
  <c r="H10" i="21"/>
  <c r="E10" i="21"/>
  <c r="D10" i="21"/>
  <c r="M9" i="21"/>
  <c r="L9" i="21"/>
  <c r="I9" i="21"/>
  <c r="H9" i="21"/>
  <c r="E9" i="21"/>
  <c r="D9" i="21"/>
  <c r="M8" i="21"/>
  <c r="L8" i="21"/>
  <c r="I8" i="21"/>
  <c r="H8" i="21"/>
  <c r="E8" i="21"/>
  <c r="D8" i="21"/>
  <c r="M7" i="21"/>
  <c r="L7" i="21"/>
  <c r="I7" i="21"/>
  <c r="H7" i="21"/>
  <c r="E7" i="21"/>
  <c r="D7" i="21"/>
  <c r="M6" i="21"/>
  <c r="L6" i="21"/>
  <c r="I6" i="21"/>
  <c r="H6" i="21"/>
  <c r="E6" i="21"/>
  <c r="D6" i="21"/>
  <c r="M5" i="21"/>
  <c r="L5" i="21"/>
  <c r="I5" i="21"/>
  <c r="H5" i="21"/>
  <c r="E5" i="21"/>
  <c r="M4" i="21"/>
  <c r="L4" i="21"/>
  <c r="I4" i="21"/>
  <c r="I11" i="21" s="1"/>
  <c r="H4" i="21"/>
  <c r="H11" i="21" s="1"/>
  <c r="E4" i="21"/>
  <c r="M10" i="20"/>
  <c r="L10" i="20"/>
  <c r="I10" i="20"/>
  <c r="H10" i="20"/>
  <c r="E10" i="20"/>
  <c r="D10" i="20"/>
  <c r="M9" i="20"/>
  <c r="L9" i="20"/>
  <c r="I9" i="20"/>
  <c r="H9" i="20"/>
  <c r="E9" i="20"/>
  <c r="D9" i="20"/>
  <c r="M8" i="20"/>
  <c r="L8" i="20"/>
  <c r="I8" i="20"/>
  <c r="H8" i="20"/>
  <c r="E8" i="20"/>
  <c r="D8" i="20"/>
  <c r="M7" i="20"/>
  <c r="L7" i="20"/>
  <c r="I7" i="20"/>
  <c r="H7" i="20"/>
  <c r="E7" i="20"/>
  <c r="D7" i="20"/>
  <c r="M6" i="20"/>
  <c r="L6" i="20"/>
  <c r="I6" i="20"/>
  <c r="H6" i="20"/>
  <c r="E6" i="20"/>
  <c r="D6" i="20"/>
  <c r="M5" i="20"/>
  <c r="L5" i="20"/>
  <c r="I5" i="20"/>
  <c r="H5" i="20"/>
  <c r="E5" i="20"/>
  <c r="D5" i="20"/>
  <c r="M4" i="20"/>
  <c r="L4" i="20"/>
  <c r="I4" i="20"/>
  <c r="H4" i="20"/>
  <c r="E4" i="20"/>
  <c r="D4" i="20"/>
  <c r="M10" i="19"/>
  <c r="L10" i="19"/>
  <c r="I10" i="19"/>
  <c r="H10" i="19"/>
  <c r="E10" i="19"/>
  <c r="D10" i="19"/>
  <c r="M9" i="19"/>
  <c r="L9" i="19"/>
  <c r="I9" i="19"/>
  <c r="H9" i="19"/>
  <c r="E9" i="19"/>
  <c r="D9" i="19"/>
  <c r="M8" i="19"/>
  <c r="L8" i="19"/>
  <c r="I8" i="19"/>
  <c r="H8" i="19"/>
  <c r="E8" i="19"/>
  <c r="D8" i="19"/>
  <c r="M7" i="19"/>
  <c r="L7" i="19"/>
  <c r="I7" i="19"/>
  <c r="H7" i="19"/>
  <c r="E7" i="19"/>
  <c r="D7" i="19"/>
  <c r="M6" i="19"/>
  <c r="L6" i="19"/>
  <c r="I6" i="19"/>
  <c r="H6" i="19"/>
  <c r="E6" i="19"/>
  <c r="D6" i="19"/>
  <c r="M5" i="19"/>
  <c r="L5" i="19"/>
  <c r="I5" i="19"/>
  <c r="H5" i="19"/>
  <c r="E5" i="19"/>
  <c r="D5" i="19"/>
  <c r="M4" i="19"/>
  <c r="L4" i="19"/>
  <c r="I4" i="19"/>
  <c r="H4" i="19"/>
  <c r="E4" i="19"/>
  <c r="D4" i="19"/>
  <c r="M10" i="18"/>
  <c r="L10" i="18"/>
  <c r="I10" i="18"/>
  <c r="H10" i="18"/>
  <c r="M9" i="18"/>
  <c r="L9" i="18"/>
  <c r="I9" i="18"/>
  <c r="H9" i="18"/>
  <c r="E9" i="18"/>
  <c r="D9" i="18"/>
  <c r="E10" i="18"/>
  <c r="D10" i="18"/>
  <c r="M8" i="18"/>
  <c r="L8" i="18"/>
  <c r="I8" i="18"/>
  <c r="H8" i="18"/>
  <c r="E8" i="18"/>
  <c r="D8" i="18"/>
  <c r="M7" i="18"/>
  <c r="L7" i="18"/>
  <c r="I7" i="18"/>
  <c r="H7" i="18"/>
  <c r="E7" i="18"/>
  <c r="D7" i="18"/>
  <c r="M6" i="18"/>
  <c r="L6" i="18"/>
  <c r="I6" i="18"/>
  <c r="H6" i="18"/>
  <c r="E6" i="18"/>
  <c r="D6" i="18"/>
  <c r="M5" i="18"/>
  <c r="L5" i="18"/>
  <c r="I5" i="18"/>
  <c r="H5" i="18"/>
  <c r="E5" i="18"/>
  <c r="D5" i="18"/>
  <c r="I4" i="18"/>
  <c r="H4" i="18"/>
  <c r="I10" i="12"/>
  <c r="H10" i="12"/>
  <c r="E10" i="12"/>
  <c r="D10" i="12"/>
  <c r="M10" i="12"/>
  <c r="L10" i="12"/>
  <c r="M10" i="9"/>
  <c r="L10" i="9"/>
  <c r="E10" i="9"/>
  <c r="D10" i="9"/>
  <c r="I10" i="9"/>
  <c r="H10" i="9"/>
  <c r="I10" i="8"/>
  <c r="H10" i="8"/>
  <c r="E10" i="8"/>
  <c r="D10" i="8"/>
  <c r="M10" i="8"/>
  <c r="L10" i="8"/>
  <c r="M10" i="6"/>
  <c r="L10" i="6"/>
  <c r="I10" i="6"/>
  <c r="H10" i="6"/>
  <c r="E10" i="6"/>
  <c r="D10" i="6"/>
  <c r="E10" i="5"/>
  <c r="D10" i="5"/>
  <c r="I10" i="5"/>
  <c r="H10" i="5"/>
  <c r="M10" i="5"/>
  <c r="L10" i="5"/>
  <c r="M10" i="16"/>
  <c r="L10" i="16"/>
  <c r="E10" i="16"/>
  <c r="D10" i="16"/>
  <c r="I10" i="16"/>
  <c r="H10" i="16"/>
  <c r="I10" i="4"/>
  <c r="H10" i="4"/>
  <c r="E10" i="4"/>
  <c r="D10" i="4"/>
  <c r="M10" i="4"/>
  <c r="L10" i="4"/>
  <c r="M10" i="2"/>
  <c r="L10" i="2"/>
  <c r="E10" i="2"/>
  <c r="D10" i="2"/>
  <c r="I10" i="2"/>
  <c r="H10" i="2"/>
  <c r="M10" i="11"/>
  <c r="L10" i="11"/>
  <c r="I10" i="11"/>
  <c r="H10" i="11"/>
  <c r="E10" i="11"/>
  <c r="D10" i="11"/>
  <c r="E10" i="3"/>
  <c r="D10" i="3"/>
  <c r="M10" i="3"/>
  <c r="L10" i="3"/>
  <c r="I10" i="3"/>
  <c r="H10" i="3"/>
  <c r="M10" i="1"/>
  <c r="L10" i="1"/>
  <c r="I10" i="1"/>
  <c r="H10" i="1"/>
  <c r="C11" i="1"/>
  <c r="B11" i="1"/>
  <c r="E10" i="1"/>
  <c r="D10" i="1"/>
  <c r="D4" i="21" l="1"/>
  <c r="D11" i="21" s="1"/>
  <c r="D4" i="18"/>
  <c r="L4" i="18"/>
  <c r="M4" i="18"/>
  <c r="E4" i="18"/>
  <c r="G9" i="8"/>
  <c r="G8" i="8"/>
  <c r="G7" i="8"/>
  <c r="G6" i="8"/>
  <c r="G5" i="8"/>
  <c r="G4" i="8"/>
  <c r="G3" i="8"/>
  <c r="F9" i="8"/>
  <c r="F8" i="8"/>
  <c r="F7" i="8"/>
  <c r="F6" i="8"/>
  <c r="F5" i="8"/>
  <c r="F4" i="8"/>
  <c r="F3" i="8"/>
  <c r="C9" i="8"/>
  <c r="C8" i="8"/>
  <c r="C7" i="8"/>
  <c r="C6" i="8"/>
  <c r="C5" i="8"/>
  <c r="C4" i="8"/>
  <c r="B9" i="8"/>
  <c r="B8" i="8"/>
  <c r="B7" i="8"/>
  <c r="B6" i="8"/>
  <c r="B5" i="8"/>
  <c r="B4" i="8"/>
  <c r="C3" i="8"/>
  <c r="B3" i="8"/>
  <c r="K9" i="6"/>
  <c r="K8" i="6"/>
  <c r="K7" i="6"/>
  <c r="K6" i="6"/>
  <c r="K5" i="6"/>
  <c r="K4" i="6"/>
  <c r="K3" i="6"/>
  <c r="J9" i="6"/>
  <c r="J8" i="6"/>
  <c r="J7" i="6"/>
  <c r="J6" i="6"/>
  <c r="J5" i="6"/>
  <c r="J4" i="6"/>
  <c r="J3" i="6"/>
  <c r="G9" i="6"/>
  <c r="G8" i="6"/>
  <c r="G7" i="6"/>
  <c r="G6" i="6"/>
  <c r="G5" i="6"/>
  <c r="G4" i="6"/>
  <c r="G3" i="6"/>
  <c r="F9" i="6"/>
  <c r="F8" i="6"/>
  <c r="F7" i="6"/>
  <c r="F6" i="6"/>
  <c r="F5" i="6"/>
  <c r="F4" i="6"/>
  <c r="F3" i="6"/>
  <c r="C9" i="6"/>
  <c r="C8" i="6"/>
  <c r="C7" i="6"/>
  <c r="E8" i="6" s="1"/>
  <c r="C6" i="6"/>
  <c r="C5" i="6"/>
  <c r="C4" i="6"/>
  <c r="B9" i="6"/>
  <c r="B8" i="6"/>
  <c r="B7" i="6"/>
  <c r="B6" i="6"/>
  <c r="B5" i="6"/>
  <c r="B4" i="6"/>
  <c r="E6" i="6"/>
  <c r="E4" i="6"/>
  <c r="C3" i="6"/>
  <c r="B3" i="6"/>
  <c r="K9" i="5"/>
  <c r="K8" i="5"/>
  <c r="K7" i="5"/>
  <c r="K6" i="5"/>
  <c r="K5" i="5"/>
  <c r="M5" i="5" s="1"/>
  <c r="K4" i="5"/>
  <c r="K3" i="5"/>
  <c r="J9" i="5"/>
  <c r="J8" i="5"/>
  <c r="J7" i="5"/>
  <c r="J6" i="5"/>
  <c r="J5" i="5"/>
  <c r="J4" i="5"/>
  <c r="J3" i="5"/>
  <c r="G9" i="5"/>
  <c r="G8" i="5"/>
  <c r="G7" i="5"/>
  <c r="G6" i="5"/>
  <c r="G5" i="5"/>
  <c r="G4" i="5"/>
  <c r="G3" i="5"/>
  <c r="F9" i="5"/>
  <c r="F8" i="5"/>
  <c r="F7" i="5"/>
  <c r="F6" i="5"/>
  <c r="F5" i="5"/>
  <c r="F4" i="5"/>
  <c r="F3" i="5"/>
  <c r="C9" i="5"/>
  <c r="C8" i="5"/>
  <c r="C7" i="5"/>
  <c r="C6" i="5"/>
  <c r="C5" i="5"/>
  <c r="C4" i="5"/>
  <c r="C3" i="5"/>
  <c r="B9" i="5"/>
  <c r="B8" i="5"/>
  <c r="B7" i="5"/>
  <c r="B6" i="5"/>
  <c r="B5" i="5"/>
  <c r="B4" i="5"/>
  <c r="B3" i="5"/>
  <c r="K9" i="35"/>
  <c r="J9" i="35"/>
  <c r="G9" i="35"/>
  <c r="F9" i="35"/>
  <c r="C9" i="35"/>
  <c r="B9" i="35"/>
  <c r="K8" i="35"/>
  <c r="J8" i="35"/>
  <c r="L9" i="35" s="1"/>
  <c r="G8" i="35"/>
  <c r="F8" i="35"/>
  <c r="C8" i="35"/>
  <c r="E9" i="35" s="1"/>
  <c r="B8" i="35"/>
  <c r="D9" i="35" s="1"/>
  <c r="K7" i="35"/>
  <c r="M8" i="35" s="1"/>
  <c r="J7" i="35"/>
  <c r="G7" i="35"/>
  <c r="F7" i="35"/>
  <c r="H7" i="35" s="1"/>
  <c r="C7" i="35"/>
  <c r="E7" i="35" s="1"/>
  <c r="B7" i="35"/>
  <c r="K6" i="35"/>
  <c r="M6" i="35" s="1"/>
  <c r="J6" i="35"/>
  <c r="L6" i="35" s="1"/>
  <c r="G6" i="35"/>
  <c r="F6" i="35"/>
  <c r="C6" i="35"/>
  <c r="B6" i="35"/>
  <c r="D6" i="35" s="1"/>
  <c r="K5" i="35"/>
  <c r="M5" i="35" s="1"/>
  <c r="J5" i="35"/>
  <c r="G5" i="35"/>
  <c r="I5" i="35" s="1"/>
  <c r="F5" i="35"/>
  <c r="H5" i="35" s="1"/>
  <c r="C5" i="35"/>
  <c r="B5" i="35"/>
  <c r="K4" i="35"/>
  <c r="J4" i="35"/>
  <c r="L4" i="35" s="1"/>
  <c r="L11" i="35" s="1"/>
  <c r="G4" i="35"/>
  <c r="I4" i="35" s="1"/>
  <c r="I11" i="35" s="1"/>
  <c r="F4" i="35"/>
  <c r="C4" i="35"/>
  <c r="B4" i="35"/>
  <c r="D4" i="35" s="1"/>
  <c r="D11" i="35" s="1"/>
  <c r="K3" i="35"/>
  <c r="J3" i="35"/>
  <c r="G3" i="35"/>
  <c r="F3" i="35"/>
  <c r="F11" i="35" s="1"/>
  <c r="C3" i="35"/>
  <c r="C11" i="35" s="1"/>
  <c r="B3" i="35"/>
  <c r="K9" i="26"/>
  <c r="J9" i="26"/>
  <c r="L9" i="26" s="1"/>
  <c r="G9" i="26"/>
  <c r="F9" i="26"/>
  <c r="C9" i="26"/>
  <c r="B9" i="26"/>
  <c r="D9" i="26" s="1"/>
  <c r="K8" i="26"/>
  <c r="M8" i="26" s="1"/>
  <c r="J8" i="26"/>
  <c r="G8" i="26"/>
  <c r="F8" i="26"/>
  <c r="H8" i="26" s="1"/>
  <c r="C8" i="26"/>
  <c r="B8" i="26"/>
  <c r="K7" i="26"/>
  <c r="J7" i="26"/>
  <c r="L7" i="26" s="1"/>
  <c r="G7" i="26"/>
  <c r="I7" i="26" s="1"/>
  <c r="F7" i="26"/>
  <c r="C7" i="26"/>
  <c r="B7" i="26"/>
  <c r="D7" i="26" s="1"/>
  <c r="K6" i="26"/>
  <c r="J6" i="26"/>
  <c r="G6" i="26"/>
  <c r="F6" i="26"/>
  <c r="H6" i="26" s="1"/>
  <c r="C6" i="26"/>
  <c r="E6" i="26" s="1"/>
  <c r="B6" i="26"/>
  <c r="K5" i="26"/>
  <c r="J5" i="26"/>
  <c r="L5" i="26" s="1"/>
  <c r="G5" i="26"/>
  <c r="F5" i="26"/>
  <c r="C5" i="26"/>
  <c r="B5" i="26"/>
  <c r="D5" i="26" s="1"/>
  <c r="K4" i="26"/>
  <c r="M4" i="26" s="1"/>
  <c r="M11" i="26" s="1"/>
  <c r="J4" i="26"/>
  <c r="G4" i="26"/>
  <c r="F4" i="26"/>
  <c r="H4" i="26" s="1"/>
  <c r="H11" i="26" s="1"/>
  <c r="C4" i="26"/>
  <c r="B4" i="26"/>
  <c r="K3" i="26"/>
  <c r="J3" i="26"/>
  <c r="G3" i="26"/>
  <c r="G11" i="26" s="1"/>
  <c r="F3" i="26"/>
  <c r="C3" i="26"/>
  <c r="B3" i="26"/>
  <c r="K9" i="14"/>
  <c r="J9" i="14"/>
  <c r="G9" i="14"/>
  <c r="F9" i="14"/>
  <c r="H9" i="14" s="1"/>
  <c r="C9" i="14"/>
  <c r="E9" i="14" s="1"/>
  <c r="B9" i="14"/>
  <c r="K8" i="14"/>
  <c r="J8" i="14"/>
  <c r="L8" i="14" s="1"/>
  <c r="G8" i="14"/>
  <c r="F8" i="14"/>
  <c r="C8" i="14"/>
  <c r="B8" i="14"/>
  <c r="D8" i="14" s="1"/>
  <c r="K7" i="14"/>
  <c r="M7" i="14" s="1"/>
  <c r="J7" i="14"/>
  <c r="G7" i="14"/>
  <c r="F7" i="14"/>
  <c r="H7" i="14" s="1"/>
  <c r="C7" i="14"/>
  <c r="B7" i="14"/>
  <c r="K6" i="14"/>
  <c r="J6" i="14"/>
  <c r="L6" i="14" s="1"/>
  <c r="G6" i="14"/>
  <c r="I6" i="14" s="1"/>
  <c r="F6" i="14"/>
  <c r="C6" i="14"/>
  <c r="B6" i="14"/>
  <c r="D6" i="14" s="1"/>
  <c r="K5" i="14"/>
  <c r="J5" i="14"/>
  <c r="G5" i="14"/>
  <c r="F5" i="14"/>
  <c r="H5" i="14" s="1"/>
  <c r="C5" i="14"/>
  <c r="E5" i="14" s="1"/>
  <c r="B5" i="14"/>
  <c r="K4" i="14"/>
  <c r="J4" i="14"/>
  <c r="L4" i="14" s="1"/>
  <c r="L11" i="14" s="1"/>
  <c r="G4" i="14"/>
  <c r="F4" i="14"/>
  <c r="C4" i="14"/>
  <c r="B4" i="14"/>
  <c r="K3" i="14"/>
  <c r="K11" i="14" s="1"/>
  <c r="J3" i="14"/>
  <c r="G3" i="14"/>
  <c r="F3" i="14"/>
  <c r="F11" i="14" s="1"/>
  <c r="C3" i="14"/>
  <c r="B3" i="14"/>
  <c r="I9" i="12"/>
  <c r="H9" i="12"/>
  <c r="E8" i="12"/>
  <c r="L7" i="12"/>
  <c r="D7" i="12"/>
  <c r="M6" i="12"/>
  <c r="H6" i="12"/>
  <c r="L5" i="12"/>
  <c r="I5" i="12"/>
  <c r="D5" i="12"/>
  <c r="H4" i="12"/>
  <c r="E4" i="12"/>
  <c r="K9" i="9"/>
  <c r="J9" i="9"/>
  <c r="G9" i="9"/>
  <c r="F9" i="9"/>
  <c r="C9" i="9"/>
  <c r="B9" i="9"/>
  <c r="K8" i="9"/>
  <c r="J8" i="9"/>
  <c r="G8" i="9"/>
  <c r="F8" i="9"/>
  <c r="C8" i="9"/>
  <c r="B8" i="9"/>
  <c r="K7" i="9"/>
  <c r="J7" i="9"/>
  <c r="G7" i="9"/>
  <c r="F7" i="9"/>
  <c r="C7" i="9"/>
  <c r="B7" i="9"/>
  <c r="K6" i="9"/>
  <c r="J6" i="9"/>
  <c r="G6" i="9"/>
  <c r="F6" i="9"/>
  <c r="C6" i="9"/>
  <c r="B6" i="9"/>
  <c r="K5" i="9"/>
  <c r="J5" i="9"/>
  <c r="G5" i="9"/>
  <c r="F5" i="9"/>
  <c r="C5" i="9"/>
  <c r="B5" i="9"/>
  <c r="K4" i="9"/>
  <c r="J4" i="9"/>
  <c r="G4" i="9"/>
  <c r="F4" i="9"/>
  <c r="C4" i="9"/>
  <c r="B4" i="9"/>
  <c r="K3" i="9"/>
  <c r="J3" i="9"/>
  <c r="G3" i="9"/>
  <c r="F3" i="9"/>
  <c r="C3" i="9"/>
  <c r="B3" i="9"/>
  <c r="K9" i="8"/>
  <c r="M9" i="8" s="1"/>
  <c r="J9" i="8"/>
  <c r="H9" i="8"/>
  <c r="E9" i="8"/>
  <c r="K8" i="8"/>
  <c r="J8" i="8"/>
  <c r="I8" i="8"/>
  <c r="D8" i="8"/>
  <c r="K7" i="8"/>
  <c r="J7" i="8"/>
  <c r="H7" i="8"/>
  <c r="E7" i="8"/>
  <c r="K6" i="8"/>
  <c r="J6" i="8"/>
  <c r="I6" i="8"/>
  <c r="D6" i="8"/>
  <c r="K5" i="8"/>
  <c r="M5" i="8" s="1"/>
  <c r="J5" i="8"/>
  <c r="H5" i="8"/>
  <c r="K4" i="8"/>
  <c r="J4" i="8"/>
  <c r="I4" i="8"/>
  <c r="K3" i="8"/>
  <c r="J3" i="8"/>
  <c r="L6" i="6"/>
  <c r="M4" i="6"/>
  <c r="M9" i="5"/>
  <c r="L9" i="5"/>
  <c r="I8" i="5"/>
  <c r="H8" i="5"/>
  <c r="M7" i="5"/>
  <c r="L7" i="5"/>
  <c r="E7" i="5"/>
  <c r="D7" i="5"/>
  <c r="I6" i="5"/>
  <c r="H6" i="5"/>
  <c r="L5" i="5"/>
  <c r="E5" i="5"/>
  <c r="I4" i="5"/>
  <c r="K9" i="16"/>
  <c r="K8" i="16"/>
  <c r="J9" i="16"/>
  <c r="J8" i="16"/>
  <c r="M4" i="9" l="1"/>
  <c r="I7" i="9"/>
  <c r="M8" i="9"/>
  <c r="I4" i="12"/>
  <c r="M5" i="12"/>
  <c r="E7" i="12"/>
  <c r="I8" i="12"/>
  <c r="M9" i="12"/>
  <c r="E4" i="14"/>
  <c r="E11" i="14" s="1"/>
  <c r="I5" i="14"/>
  <c r="M6" i="14"/>
  <c r="E8" i="14"/>
  <c r="I9" i="14"/>
  <c r="K11" i="26"/>
  <c r="E5" i="26"/>
  <c r="I6" i="26"/>
  <c r="M7" i="26"/>
  <c r="E9" i="26"/>
  <c r="G11" i="35"/>
  <c r="M4" i="35"/>
  <c r="M11" i="35" s="1"/>
  <c r="E6" i="35"/>
  <c r="I7" i="35"/>
  <c r="M9" i="35"/>
  <c r="D6" i="6"/>
  <c r="E9" i="5"/>
  <c r="L4" i="8"/>
  <c r="B11" i="14"/>
  <c r="E6" i="9"/>
  <c r="L4" i="12"/>
  <c r="D6" i="12"/>
  <c r="H7" i="12"/>
  <c r="L9" i="12"/>
  <c r="H4" i="14"/>
  <c r="H11" i="14" s="1"/>
  <c r="L5" i="14"/>
  <c r="D7" i="14"/>
  <c r="H8" i="14"/>
  <c r="L9" i="14"/>
  <c r="D4" i="26"/>
  <c r="D11" i="26" s="1"/>
  <c r="H5" i="26"/>
  <c r="L6" i="26"/>
  <c r="D8" i="26"/>
  <c r="H9" i="26"/>
  <c r="J11" i="35"/>
  <c r="D5" i="35"/>
  <c r="H6" i="35"/>
  <c r="L8" i="35"/>
  <c r="D8" i="6"/>
  <c r="D9" i="5"/>
  <c r="M4" i="12"/>
  <c r="E6" i="12"/>
  <c r="I7" i="12"/>
  <c r="M8" i="12"/>
  <c r="C11" i="14"/>
  <c r="I4" i="14"/>
  <c r="I11" i="14" s="1"/>
  <c r="M5" i="14"/>
  <c r="E7" i="14"/>
  <c r="I8" i="14"/>
  <c r="M9" i="14"/>
  <c r="E4" i="26"/>
  <c r="E11" i="26" s="1"/>
  <c r="I5" i="26"/>
  <c r="M6" i="26"/>
  <c r="E8" i="26"/>
  <c r="I9" i="26"/>
  <c r="K11" i="35"/>
  <c r="E5" i="35"/>
  <c r="I6" i="35"/>
  <c r="E8" i="9"/>
  <c r="E5" i="12"/>
  <c r="M4" i="14"/>
  <c r="M11" i="14" s="1"/>
  <c r="E4" i="9"/>
  <c r="I5" i="9"/>
  <c r="I9" i="9"/>
  <c r="I6" i="12"/>
  <c r="M7" i="12"/>
  <c r="E9" i="12"/>
  <c r="G11" i="14"/>
  <c r="E6" i="14"/>
  <c r="I7" i="14"/>
  <c r="M8" i="14"/>
  <c r="C11" i="26"/>
  <c r="I4" i="26"/>
  <c r="I11" i="26" s="1"/>
  <c r="M5" i="26"/>
  <c r="E7" i="26"/>
  <c r="I8" i="26"/>
  <c r="M9" i="26"/>
  <c r="E4" i="35"/>
  <c r="E11" i="35" s="1"/>
  <c r="D4" i="12"/>
  <c r="H5" i="12"/>
  <c r="L6" i="12"/>
  <c r="D9" i="12"/>
  <c r="D5" i="14"/>
  <c r="H6" i="14"/>
  <c r="L7" i="14"/>
  <c r="D9" i="14"/>
  <c r="F11" i="26"/>
  <c r="J11" i="26"/>
  <c r="D6" i="26"/>
  <c r="H7" i="26"/>
  <c r="L8" i="26"/>
  <c r="B11" i="35"/>
  <c r="H4" i="35"/>
  <c r="H11" i="35" s="1"/>
  <c r="L5" i="35"/>
  <c r="D7" i="35"/>
  <c r="H9" i="35"/>
  <c r="I9" i="35"/>
  <c r="D4" i="9"/>
  <c r="D6" i="9"/>
  <c r="D8" i="9"/>
  <c r="H9" i="9"/>
  <c r="H7" i="9"/>
  <c r="H5" i="9"/>
  <c r="M6" i="9"/>
  <c r="L4" i="9"/>
  <c r="L6" i="9"/>
  <c r="L8" i="9"/>
  <c r="L9" i="8"/>
  <c r="L8" i="8"/>
  <c r="L7" i="8"/>
  <c r="L6" i="8"/>
  <c r="L5" i="8"/>
  <c r="M4" i="8"/>
  <c r="M6" i="8"/>
  <c r="M7" i="8"/>
  <c r="M8" i="8"/>
  <c r="I9" i="8"/>
  <c r="I7" i="8"/>
  <c r="I5" i="8"/>
  <c r="H4" i="8"/>
  <c r="H6" i="8"/>
  <c r="H8" i="8"/>
  <c r="D9" i="8"/>
  <c r="D7" i="8"/>
  <c r="E6" i="8"/>
  <c r="E8" i="8"/>
  <c r="H9" i="6"/>
  <c r="H7" i="6"/>
  <c r="H5" i="6"/>
  <c r="I5" i="6"/>
  <c r="I7" i="6"/>
  <c r="I9" i="6"/>
  <c r="M8" i="6"/>
  <c r="M6" i="6"/>
  <c r="L4" i="6"/>
  <c r="L8" i="6"/>
  <c r="H4" i="6"/>
  <c r="D5" i="6"/>
  <c r="L5" i="6"/>
  <c r="H6" i="6"/>
  <c r="D7" i="6"/>
  <c r="L7" i="6"/>
  <c r="H8" i="6"/>
  <c r="D9" i="6"/>
  <c r="L9" i="6"/>
  <c r="I4" i="6"/>
  <c r="E5" i="6"/>
  <c r="M5" i="6"/>
  <c r="I6" i="6"/>
  <c r="E7" i="6"/>
  <c r="M7" i="6"/>
  <c r="I8" i="6"/>
  <c r="E9" i="6"/>
  <c r="M9" i="6"/>
  <c r="L8" i="5"/>
  <c r="L6" i="5"/>
  <c r="L4" i="5"/>
  <c r="M4" i="5"/>
  <c r="M6" i="5"/>
  <c r="M8" i="5"/>
  <c r="I9" i="5"/>
  <c r="I7" i="5"/>
  <c r="I5" i="5"/>
  <c r="H4" i="5"/>
  <c r="H5" i="5"/>
  <c r="H7" i="5"/>
  <c r="H9" i="5"/>
  <c r="D8" i="5"/>
  <c r="D6" i="5"/>
  <c r="D5" i="5"/>
  <c r="D4" i="5"/>
  <c r="E4" i="5"/>
  <c r="E6" i="5"/>
  <c r="E8" i="5"/>
  <c r="L7" i="35"/>
  <c r="D8" i="35"/>
  <c r="H8" i="35"/>
  <c r="M7" i="35"/>
  <c r="E8" i="35"/>
  <c r="I8" i="35"/>
  <c r="B11" i="26"/>
  <c r="L4" i="26"/>
  <c r="L11" i="26" s="1"/>
  <c r="J11" i="14"/>
  <c r="D4" i="14"/>
  <c r="D11" i="14" s="1"/>
  <c r="D8" i="12"/>
  <c r="H8" i="12"/>
  <c r="L8" i="12"/>
  <c r="H4" i="9"/>
  <c r="D5" i="9"/>
  <c r="L5" i="9"/>
  <c r="H6" i="9"/>
  <c r="D7" i="9"/>
  <c r="L7" i="9"/>
  <c r="H8" i="9"/>
  <c r="D9" i="9"/>
  <c r="L9" i="9"/>
  <c r="I4" i="9"/>
  <c r="E5" i="9"/>
  <c r="M5" i="9"/>
  <c r="I6" i="9"/>
  <c r="E7" i="9"/>
  <c r="M7" i="9"/>
  <c r="I8" i="9"/>
  <c r="E9" i="9"/>
  <c r="M9" i="9"/>
  <c r="D4" i="6"/>
  <c r="G9" i="16"/>
  <c r="F9" i="16"/>
  <c r="C9" i="16"/>
  <c r="B9" i="16"/>
  <c r="M9" i="16"/>
  <c r="G8" i="16"/>
  <c r="F8" i="16"/>
  <c r="C8" i="16"/>
  <c r="B8" i="16"/>
  <c r="K7" i="16"/>
  <c r="J7" i="16"/>
  <c r="G7" i="16"/>
  <c r="F7" i="16"/>
  <c r="C7" i="16"/>
  <c r="B7" i="16"/>
  <c r="D7" i="16" s="1"/>
  <c r="K6" i="16"/>
  <c r="M7" i="16" s="1"/>
  <c r="J6" i="16"/>
  <c r="G6" i="16"/>
  <c r="F6" i="16"/>
  <c r="H6" i="16" s="1"/>
  <c r="C6" i="16"/>
  <c r="B6" i="16"/>
  <c r="K5" i="16"/>
  <c r="J5" i="16"/>
  <c r="G5" i="16"/>
  <c r="F5" i="16"/>
  <c r="C5" i="16"/>
  <c r="B5" i="16"/>
  <c r="K4" i="16"/>
  <c r="J4" i="16"/>
  <c r="G4" i="16"/>
  <c r="I4" i="16" s="1"/>
  <c r="F4" i="16"/>
  <c r="C4" i="16"/>
  <c r="B4" i="16"/>
  <c r="K3" i="16"/>
  <c r="J3" i="16"/>
  <c r="G3" i="16"/>
  <c r="F3" i="16"/>
  <c r="C3" i="16"/>
  <c r="B3" i="16"/>
  <c r="K9" i="11"/>
  <c r="J9" i="11"/>
  <c r="G9" i="11"/>
  <c r="F9" i="11"/>
  <c r="C9" i="11"/>
  <c r="B9" i="11"/>
  <c r="K8" i="11"/>
  <c r="J8" i="11"/>
  <c r="G8" i="11"/>
  <c r="F8" i="11"/>
  <c r="C8" i="11"/>
  <c r="B8" i="11"/>
  <c r="K7" i="11"/>
  <c r="J7" i="11"/>
  <c r="G7" i="11"/>
  <c r="F7" i="11"/>
  <c r="C7" i="11"/>
  <c r="B7" i="11"/>
  <c r="K6" i="11"/>
  <c r="J6" i="11"/>
  <c r="G6" i="11"/>
  <c r="F6" i="11"/>
  <c r="C6" i="11"/>
  <c r="B6" i="11"/>
  <c r="K5" i="11"/>
  <c r="J5" i="11"/>
  <c r="G5" i="11"/>
  <c r="F5" i="11"/>
  <c r="C5" i="11"/>
  <c r="B5" i="11"/>
  <c r="K4" i="11"/>
  <c r="J4" i="11"/>
  <c r="G4" i="11"/>
  <c r="F4" i="11"/>
  <c r="C4" i="11"/>
  <c r="B4" i="11"/>
  <c r="K3" i="11"/>
  <c r="J3" i="11"/>
  <c r="G3" i="11"/>
  <c r="F3" i="11"/>
  <c r="C3" i="11"/>
  <c r="B3" i="11"/>
  <c r="K9" i="4"/>
  <c r="K8" i="4"/>
  <c r="K7" i="4"/>
  <c r="K6" i="4"/>
  <c r="K5" i="4"/>
  <c r="M6" i="4" s="1"/>
  <c r="K4" i="4"/>
  <c r="K3" i="4"/>
  <c r="J9" i="4"/>
  <c r="J8" i="4"/>
  <c r="J7" i="4"/>
  <c r="J6" i="4"/>
  <c r="J5" i="4"/>
  <c r="J4" i="4"/>
  <c r="J3" i="4"/>
  <c r="G9" i="4"/>
  <c r="G8" i="4"/>
  <c r="G7" i="4"/>
  <c r="G6" i="4"/>
  <c r="G5" i="4"/>
  <c r="G4" i="4"/>
  <c r="G3" i="4"/>
  <c r="F9" i="4"/>
  <c r="F8" i="4"/>
  <c r="F7" i="4"/>
  <c r="F6" i="4"/>
  <c r="F5" i="4"/>
  <c r="F4" i="4"/>
  <c r="F3" i="4"/>
  <c r="C9" i="4"/>
  <c r="C8" i="4"/>
  <c r="C7" i="4"/>
  <c r="C6" i="4"/>
  <c r="C5" i="4"/>
  <c r="C4" i="4"/>
  <c r="C3" i="4"/>
  <c r="B9" i="4"/>
  <c r="B8" i="4"/>
  <c r="D8" i="4" s="1"/>
  <c r="B7" i="4"/>
  <c r="B6" i="4"/>
  <c r="B5" i="4"/>
  <c r="B4" i="4"/>
  <c r="B3" i="4"/>
  <c r="H5" i="4"/>
  <c r="E4" i="4"/>
  <c r="B9" i="3"/>
  <c r="B8" i="3"/>
  <c r="B7" i="3"/>
  <c r="B6" i="3"/>
  <c r="D6" i="3" s="1"/>
  <c r="B5" i="3"/>
  <c r="B4" i="3"/>
  <c r="C3" i="3"/>
  <c r="B3" i="3"/>
  <c r="K9" i="3"/>
  <c r="J9" i="3"/>
  <c r="G9" i="3"/>
  <c r="F9" i="3"/>
  <c r="C9" i="3"/>
  <c r="K8" i="3"/>
  <c r="J8" i="3"/>
  <c r="L8" i="3" s="1"/>
  <c r="G8" i="3"/>
  <c r="F8" i="3"/>
  <c r="C8" i="3"/>
  <c r="D8" i="3"/>
  <c r="K7" i="3"/>
  <c r="J7" i="3"/>
  <c r="G7" i="3"/>
  <c r="F7" i="3"/>
  <c r="H7" i="3" s="1"/>
  <c r="C7" i="3"/>
  <c r="K6" i="3"/>
  <c r="J6" i="3"/>
  <c r="G6" i="3"/>
  <c r="F6" i="3"/>
  <c r="C6" i="3"/>
  <c r="K5" i="3"/>
  <c r="J5" i="3"/>
  <c r="G5" i="3"/>
  <c r="F5" i="3"/>
  <c r="H5" i="3" s="1"/>
  <c r="C5" i="3"/>
  <c r="K4" i="3"/>
  <c r="J4" i="3"/>
  <c r="L4" i="3" s="1"/>
  <c r="G4" i="3"/>
  <c r="F4" i="3"/>
  <c r="C4" i="3"/>
  <c r="K3" i="3"/>
  <c r="J3" i="3"/>
  <c r="G3" i="3"/>
  <c r="F3" i="3"/>
  <c r="K9" i="2"/>
  <c r="K8" i="2"/>
  <c r="K7" i="2"/>
  <c r="K6" i="2"/>
  <c r="K5" i="2"/>
  <c r="M5" i="2" s="1"/>
  <c r="K4" i="2"/>
  <c r="K3" i="2"/>
  <c r="M4" i="2" s="1"/>
  <c r="J9" i="2"/>
  <c r="J8" i="2"/>
  <c r="J6" i="2"/>
  <c r="J5" i="2"/>
  <c r="L6" i="2" s="1"/>
  <c r="J4" i="2"/>
  <c r="J3" i="2"/>
  <c r="J7" i="2"/>
  <c r="G9" i="2"/>
  <c r="G8" i="2"/>
  <c r="I9" i="2" s="1"/>
  <c r="G7" i="2"/>
  <c r="G6" i="2"/>
  <c r="G5" i="2"/>
  <c r="G4" i="2"/>
  <c r="G3" i="2"/>
  <c r="F9" i="2"/>
  <c r="F8" i="2"/>
  <c r="F7" i="2"/>
  <c r="H8" i="2" s="1"/>
  <c r="F6" i="2"/>
  <c r="H6" i="2" s="1"/>
  <c r="F5" i="2"/>
  <c r="F4" i="2"/>
  <c r="H5" i="2" s="1"/>
  <c r="F3" i="2"/>
  <c r="C9" i="2"/>
  <c r="C8" i="2"/>
  <c r="E8" i="2" s="1"/>
  <c r="C7" i="2"/>
  <c r="E7" i="2" s="1"/>
  <c r="C6" i="2"/>
  <c r="C5" i="2"/>
  <c r="E6" i="2" s="1"/>
  <c r="C4" i="2"/>
  <c r="E5" i="2"/>
  <c r="C3" i="2"/>
  <c r="E4" i="2" s="1"/>
  <c r="B9" i="2"/>
  <c r="B8" i="2"/>
  <c r="D8" i="2" s="1"/>
  <c r="B7" i="2"/>
  <c r="B6" i="2"/>
  <c r="B5" i="2"/>
  <c r="B4" i="2"/>
  <c r="B3" i="2"/>
  <c r="M9" i="2"/>
  <c r="H9" i="2"/>
  <c r="D9" i="2"/>
  <c r="M8" i="2"/>
  <c r="L7" i="2"/>
  <c r="I7" i="2"/>
  <c r="I6" i="2"/>
  <c r="I5" i="2"/>
  <c r="D5" i="2"/>
  <c r="K9" i="1"/>
  <c r="K8" i="1"/>
  <c r="K7" i="1"/>
  <c r="K6" i="1"/>
  <c r="K5" i="1"/>
  <c r="K4" i="1"/>
  <c r="K3" i="1"/>
  <c r="J9" i="1"/>
  <c r="J8" i="1"/>
  <c r="J7" i="1"/>
  <c r="J6" i="1"/>
  <c r="J5" i="1"/>
  <c r="J4" i="1"/>
  <c r="J3" i="1"/>
  <c r="G9" i="1"/>
  <c r="G8" i="1"/>
  <c r="G7" i="1"/>
  <c r="G6" i="1"/>
  <c r="G5" i="1"/>
  <c r="G4" i="1"/>
  <c r="G3" i="1"/>
  <c r="F9" i="1"/>
  <c r="F8" i="1"/>
  <c r="F7" i="1"/>
  <c r="F6" i="1"/>
  <c r="F5" i="1"/>
  <c r="F4" i="1"/>
  <c r="F3" i="1"/>
  <c r="C8" i="1"/>
  <c r="C7" i="1"/>
  <c r="C6" i="1"/>
  <c r="C5" i="1"/>
  <c r="C4" i="1"/>
  <c r="C3" i="1"/>
  <c r="C9" i="1"/>
  <c r="B9" i="1"/>
  <c r="B8" i="1"/>
  <c r="B7" i="1"/>
  <c r="B6" i="1"/>
  <c r="B5" i="1"/>
  <c r="B4" i="1"/>
  <c r="B3" i="1"/>
  <c r="I7" i="3" l="1"/>
  <c r="M8" i="3"/>
  <c r="D5" i="11"/>
  <c r="H6" i="11"/>
  <c r="L7" i="11"/>
  <c r="D9" i="11"/>
  <c r="E8" i="16"/>
  <c r="I5" i="16"/>
  <c r="I8" i="2"/>
  <c r="L5" i="2"/>
  <c r="E5" i="11"/>
  <c r="I6" i="11"/>
  <c r="M7" i="11"/>
  <c r="E9" i="11"/>
  <c r="H7" i="16"/>
  <c r="E9" i="2"/>
  <c r="H7" i="2"/>
  <c r="K16" i="40"/>
  <c r="M4" i="3"/>
  <c r="I9" i="3"/>
  <c r="E9" i="16"/>
  <c r="M6" i="2"/>
  <c r="D9" i="1"/>
  <c r="J16" i="40"/>
  <c r="L9" i="2"/>
  <c r="L6" i="3"/>
  <c r="E8" i="3"/>
  <c r="H4" i="11"/>
  <c r="L5" i="11"/>
  <c r="D7" i="11"/>
  <c r="H8" i="11"/>
  <c r="L9" i="11"/>
  <c r="D4" i="16"/>
  <c r="M5" i="11"/>
  <c r="E7" i="11"/>
  <c r="I8" i="11"/>
  <c r="M9" i="11"/>
  <c r="L6" i="16"/>
  <c r="D8" i="16"/>
  <c r="E7" i="16"/>
  <c r="E6" i="16"/>
  <c r="E5" i="16"/>
  <c r="D5" i="16"/>
  <c r="D6" i="16"/>
  <c r="D9" i="16"/>
  <c r="H9" i="16"/>
  <c r="H8" i="16"/>
  <c r="H4" i="16"/>
  <c r="H5" i="16"/>
  <c r="I6" i="16"/>
  <c r="I7" i="16"/>
  <c r="I8" i="16"/>
  <c r="I9" i="16"/>
  <c r="M6" i="16"/>
  <c r="M5" i="16"/>
  <c r="M4" i="16"/>
  <c r="L4" i="16"/>
  <c r="L5" i="16"/>
  <c r="L7" i="16"/>
  <c r="L8" i="16"/>
  <c r="L9" i="16"/>
  <c r="M8" i="16"/>
  <c r="L8" i="11"/>
  <c r="L6" i="11"/>
  <c r="M4" i="11"/>
  <c r="M6" i="11"/>
  <c r="M8" i="11"/>
  <c r="I9" i="11"/>
  <c r="I7" i="11"/>
  <c r="I5" i="11"/>
  <c r="I4" i="11"/>
  <c r="H5" i="11"/>
  <c r="H7" i="11"/>
  <c r="H9" i="11"/>
  <c r="D8" i="11"/>
  <c r="D6" i="11"/>
  <c r="E4" i="11"/>
  <c r="E6" i="11"/>
  <c r="E8" i="11"/>
  <c r="E4" i="16"/>
  <c r="D4" i="11"/>
  <c r="L4" i="11"/>
  <c r="L8" i="4"/>
  <c r="E8" i="4"/>
  <c r="D5" i="4"/>
  <c r="D6" i="4"/>
  <c r="D7" i="4"/>
  <c r="D9" i="4"/>
  <c r="H9" i="4"/>
  <c r="E5" i="4"/>
  <c r="E6" i="4"/>
  <c r="E7" i="4"/>
  <c r="E9" i="4"/>
  <c r="H4" i="4"/>
  <c r="L5" i="4"/>
  <c r="L6" i="4"/>
  <c r="H6" i="4"/>
  <c r="H7" i="4"/>
  <c r="L7" i="4"/>
  <c r="H8" i="4"/>
  <c r="L9" i="4"/>
  <c r="I9" i="4"/>
  <c r="M9" i="4"/>
  <c r="M8" i="4"/>
  <c r="I8" i="4"/>
  <c r="I7" i="4"/>
  <c r="M7" i="4"/>
  <c r="I6" i="4"/>
  <c r="M4" i="4"/>
  <c r="I4" i="4"/>
  <c r="I5" i="4"/>
  <c r="M5" i="4"/>
  <c r="D4" i="4"/>
  <c r="L4" i="4"/>
  <c r="M5" i="3"/>
  <c r="M6" i="3"/>
  <c r="I6" i="3"/>
  <c r="M7" i="3"/>
  <c r="M9" i="3"/>
  <c r="H9" i="3"/>
  <c r="L9" i="3"/>
  <c r="L7" i="3"/>
  <c r="L5" i="3"/>
  <c r="H4" i="3"/>
  <c r="H6" i="3"/>
  <c r="H8" i="3"/>
  <c r="I8" i="3"/>
  <c r="I5" i="3"/>
  <c r="I4" i="3"/>
  <c r="E6" i="3"/>
  <c r="E4" i="3"/>
  <c r="E5" i="3"/>
  <c r="E7" i="3"/>
  <c r="E9" i="3"/>
  <c r="D9" i="3"/>
  <c r="D7" i="3"/>
  <c r="D5" i="3"/>
  <c r="D4" i="3"/>
  <c r="M7" i="2"/>
  <c r="L8" i="2"/>
  <c r="L4" i="2"/>
  <c r="I4" i="2"/>
  <c r="H4" i="2"/>
  <c r="D7" i="2"/>
  <c r="D6" i="2"/>
  <c r="D4" i="2"/>
  <c r="Q9" i="1" l="1"/>
  <c r="P9" i="1"/>
  <c r="Q8" i="1"/>
  <c r="P8" i="1"/>
  <c r="Q7" i="1"/>
  <c r="P7" i="1"/>
  <c r="Q6" i="1"/>
  <c r="P6" i="1"/>
  <c r="Q5" i="1"/>
  <c r="P5" i="1"/>
  <c r="Q4" i="1"/>
  <c r="Q11" i="1" s="1"/>
  <c r="P4" i="1"/>
  <c r="P11" i="1" s="1"/>
  <c r="M9" i="1"/>
  <c r="L9" i="1"/>
  <c r="M8" i="1"/>
  <c r="L8" i="1"/>
  <c r="M7" i="1"/>
  <c r="L7" i="1"/>
  <c r="M6" i="1"/>
  <c r="L6" i="1"/>
  <c r="M5" i="1"/>
  <c r="L5" i="1"/>
  <c r="M4" i="1"/>
  <c r="L4" i="1"/>
  <c r="E9" i="1"/>
  <c r="E8" i="1"/>
  <c r="D8" i="1"/>
  <c r="E7" i="1"/>
  <c r="D7" i="1"/>
  <c r="E6" i="1"/>
  <c r="D6" i="1"/>
  <c r="E5" i="1"/>
  <c r="D5" i="1"/>
  <c r="E4" i="1"/>
  <c r="D4" i="1"/>
  <c r="I9" i="1"/>
  <c r="I8" i="1"/>
  <c r="I7" i="1"/>
  <c r="I6" i="1"/>
  <c r="I5" i="1"/>
  <c r="I4" i="1"/>
  <c r="H9" i="1"/>
  <c r="H8" i="1"/>
  <c r="H7" i="1"/>
  <c r="H6" i="1"/>
  <c r="H5" i="1"/>
  <c r="H4" i="1"/>
  <c r="O11" i="1"/>
  <c r="N11" i="1"/>
  <c r="V5" i="39" l="1"/>
  <c r="V10" i="39"/>
  <c r="V8" i="39" l="1"/>
  <c r="V9" i="39"/>
  <c r="V11" i="39"/>
  <c r="W13" i="39"/>
  <c r="C13" i="46" s="1"/>
  <c r="W5" i="39"/>
  <c r="C5" i="46" s="1"/>
  <c r="V4" i="39"/>
  <c r="B4" i="46" s="1"/>
  <c r="V7" i="39"/>
  <c r="V6" i="39"/>
  <c r="V16" i="39"/>
  <c r="W10" i="39"/>
  <c r="C10" i="46" s="1"/>
  <c r="W11" i="39"/>
  <c r="C11" i="46" s="1"/>
  <c r="W12" i="39"/>
  <c r="C12" i="46" s="1"/>
  <c r="V12" i="39"/>
  <c r="W4" i="39"/>
  <c r="C4" i="46" s="1"/>
  <c r="W6" i="39"/>
  <c r="C6" i="46" s="1"/>
  <c r="V13" i="39"/>
  <c r="W9" i="39" l="1"/>
  <c r="C9" i="46" s="1"/>
  <c r="W8" i="39"/>
  <c r="C8" i="46" s="1"/>
  <c r="W7" i="39"/>
  <c r="C7" i="46" s="1"/>
</calcChain>
</file>

<file path=xl/sharedStrings.xml><?xml version="1.0" encoding="utf-8"?>
<sst xmlns="http://schemas.openxmlformats.org/spreadsheetml/2006/main" count="1168" uniqueCount="89">
  <si>
    <t>Mobile</t>
  </si>
  <si>
    <t>Branch</t>
  </si>
  <si>
    <t>Volume (O)</t>
  </si>
  <si>
    <t>Value (A)</t>
  </si>
  <si>
    <t>SBI</t>
  </si>
  <si>
    <t>Bank</t>
  </si>
  <si>
    <t>BOB</t>
  </si>
  <si>
    <t>Total</t>
  </si>
  <si>
    <t>O Growth</t>
  </si>
  <si>
    <t>A Growth</t>
  </si>
  <si>
    <t>Year</t>
  </si>
  <si>
    <t>O</t>
  </si>
  <si>
    <t>A</t>
  </si>
  <si>
    <t>Mobile Growth Rate</t>
  </si>
  <si>
    <t>Branch Growth Rate</t>
  </si>
  <si>
    <t>Volume (S)</t>
  </si>
  <si>
    <t>Value (S)</t>
  </si>
  <si>
    <t>PNB</t>
  </si>
  <si>
    <t>Canara</t>
  </si>
  <si>
    <t>BOI</t>
  </si>
  <si>
    <t>UBI</t>
  </si>
  <si>
    <t>CBI</t>
  </si>
  <si>
    <t>IOB</t>
  </si>
  <si>
    <t>IB</t>
  </si>
  <si>
    <t>BOM</t>
  </si>
  <si>
    <t>J&amp;K</t>
  </si>
  <si>
    <t>IDBI</t>
  </si>
  <si>
    <t>UCO</t>
  </si>
  <si>
    <t>ICICI</t>
  </si>
  <si>
    <t>HDFC</t>
  </si>
  <si>
    <t>Axis</t>
  </si>
  <si>
    <t>Kotak</t>
  </si>
  <si>
    <t>IndusInd</t>
  </si>
  <si>
    <t>Yes</t>
  </si>
  <si>
    <t>IDFC</t>
  </si>
  <si>
    <t>Bandhan</t>
  </si>
  <si>
    <t>Federal</t>
  </si>
  <si>
    <t>Dhanalaxmi</t>
  </si>
  <si>
    <t>LVB</t>
  </si>
  <si>
    <t>Karanataka</t>
  </si>
  <si>
    <t>Catholic</t>
  </si>
  <si>
    <t>City Union</t>
  </si>
  <si>
    <t>RBL</t>
  </si>
  <si>
    <t>VolScore</t>
  </si>
  <si>
    <t>ValScore</t>
  </si>
  <si>
    <t>Total Score</t>
  </si>
  <si>
    <t>Energy</t>
  </si>
  <si>
    <t>Defence</t>
  </si>
  <si>
    <t>Telecom</t>
  </si>
  <si>
    <t>Transport</t>
  </si>
  <si>
    <t>Xscore</t>
  </si>
  <si>
    <t>X Score</t>
  </si>
  <si>
    <t>DCB</t>
  </si>
  <si>
    <t>SIB</t>
  </si>
  <si>
    <t>TMB</t>
  </si>
  <si>
    <t>O Score</t>
  </si>
  <si>
    <t>A Score</t>
  </si>
  <si>
    <t>O Inter A</t>
  </si>
  <si>
    <t>O Inter X</t>
  </si>
  <si>
    <t>A Inter X</t>
  </si>
  <si>
    <t>O Inter A Inter X</t>
  </si>
  <si>
    <t>Aggregate Ranking - Kendal Tau (GAK)</t>
  </si>
  <si>
    <t>Aggregate Ranking - Spearman Footrule (GAS)</t>
  </si>
  <si>
    <t>SBI, SBH, State Bank of Bikaner &amp; Jaipur, State Bank of Travancore, State Bank of Patiala, Bharatiya Mahila Bank</t>
  </si>
  <si>
    <t>Bank of Baroda, Dena Bank, Vijaya Bank</t>
  </si>
  <si>
    <t>Mobile Volume</t>
  </si>
  <si>
    <t>Mobile Value</t>
  </si>
  <si>
    <t>NEFT Value</t>
  </si>
  <si>
    <t>NEFT Volume</t>
  </si>
  <si>
    <t>Internet - NEFT</t>
  </si>
  <si>
    <t>Internet - RTGS</t>
  </si>
  <si>
    <t>RTGS Volume</t>
  </si>
  <si>
    <t>RTGS Value</t>
  </si>
  <si>
    <t>PNB - PNB, OBC and United Bank</t>
  </si>
  <si>
    <t>Canara bank, Syndicate bank</t>
  </si>
  <si>
    <t>Union Bank of India, Corporation Bank, Andhra Bank</t>
  </si>
  <si>
    <t>Indian Bank, Allahabad Bank</t>
  </si>
  <si>
    <t>NEFT Growth Rate</t>
  </si>
  <si>
    <t>RTGS Growth Rate</t>
  </si>
  <si>
    <t>NEFT</t>
  </si>
  <si>
    <t>RTGS</t>
  </si>
  <si>
    <t>Volume</t>
  </si>
  <si>
    <t>Value</t>
  </si>
  <si>
    <t>PSB</t>
  </si>
  <si>
    <t>Score</t>
  </si>
  <si>
    <t>X-Sector(X)</t>
  </si>
  <si>
    <t>Rank</t>
  </si>
  <si>
    <t>X-Sector</t>
  </si>
  <si>
    <t>Aggregate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</si>
</sst>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</font>
    <font>
      <sz val="10"/>
      <name val="Arial"/>
      <family val="2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0"/>
      </patternFill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6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6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63">
    <xf numFmtId="0" fontId="0" fillId="0" borderId="0" xfId="0"/>
    <xf numFmtId="0" fontId="0" fillId="0" borderId="0" xfId="0" applyAlignment="1">
      <alignment horizontal="center"/>
    </xf>
    <xf numFmtId="0" fontId="3" fillId="2" borderId="0" xfId="3" applyFill="1"/>
    <xf numFmtId="2" fontId="3" fillId="2" borderId="0" xfId="3" applyNumberFormat="1" applyFill="1"/>
    <xf numFmtId="9" fontId="0" fillId="0" borderId="0" xfId="1" applyFont="1"/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0" fontId="4" fillId="0" borderId="0" xfId="0" applyFont="1"/>
    <xf numFmtId="0" fontId="7" fillId="5" borderId="1" xfId="4" applyFont="1" applyFill="1" applyBorder="1" applyAlignment="1">
      <alignment horizontal="center"/>
    </xf>
    <xf numFmtId="0" fontId="7" fillId="0" borderId="2" xfId="4" applyFont="1" applyFill="1" applyBorder="1" applyAlignment="1">
      <alignment horizontal="right" wrapText="1"/>
    </xf>
    <xf numFmtId="0" fontId="9" fillId="5" borderId="1" xfId="5" applyFont="1" applyFill="1" applyBorder="1" applyAlignment="1">
      <alignment horizontal="center"/>
    </xf>
    <xf numFmtId="0" fontId="9" fillId="0" borderId="2" xfId="5" applyFont="1" applyFill="1" applyBorder="1" applyAlignment="1">
      <alignment horizontal="right" wrapText="1"/>
    </xf>
    <xf numFmtId="0" fontId="9" fillId="5" borderId="1" xfId="6" applyFont="1" applyFill="1" applyBorder="1" applyAlignment="1">
      <alignment horizontal="center"/>
    </xf>
    <xf numFmtId="0" fontId="9" fillId="0" borderId="2" xfId="6" applyFont="1" applyFill="1" applyBorder="1" applyAlignment="1">
      <alignment horizontal="right" wrapText="1"/>
    </xf>
    <xf numFmtId="0" fontId="5" fillId="0" borderId="0" xfId="0" applyFont="1"/>
    <xf numFmtId="0" fontId="10" fillId="0" borderId="0" xfId="0" applyFont="1"/>
    <xf numFmtId="0" fontId="7" fillId="5" borderId="1" xfId="7" applyFont="1" applyFill="1" applyBorder="1" applyAlignment="1">
      <alignment horizontal="center"/>
    </xf>
    <xf numFmtId="0" fontId="7" fillId="0" borderId="2" xfId="7" applyFont="1" applyFill="1" applyBorder="1" applyAlignment="1">
      <alignment horizontal="right" wrapText="1"/>
    </xf>
    <xf numFmtId="0" fontId="9" fillId="5" borderId="1" xfId="8" applyFont="1" applyFill="1" applyBorder="1" applyAlignment="1">
      <alignment horizontal="center"/>
    </xf>
    <xf numFmtId="0" fontId="9" fillId="0" borderId="2" xfId="8" applyFont="1" applyFill="1" applyBorder="1" applyAlignment="1">
      <alignment horizontal="right" wrapText="1"/>
    </xf>
    <xf numFmtId="0" fontId="9" fillId="5" borderId="1" xfId="9" applyFont="1" applyFill="1" applyBorder="1" applyAlignment="1">
      <alignment horizontal="center"/>
    </xf>
    <xf numFmtId="0" fontId="9" fillId="0" borderId="2" xfId="9" applyFont="1" applyFill="1" applyBorder="1" applyAlignment="1">
      <alignment horizontal="right" wrapText="1"/>
    </xf>
    <xf numFmtId="0" fontId="9" fillId="5" borderId="1" xfId="10" applyFont="1" applyFill="1" applyBorder="1" applyAlignment="1">
      <alignment horizontal="center"/>
    </xf>
    <xf numFmtId="0" fontId="9" fillId="0" borderId="2" xfId="10" applyFont="1" applyFill="1" applyBorder="1" applyAlignment="1">
      <alignment horizontal="right" wrapText="1"/>
    </xf>
    <xf numFmtId="0" fontId="7" fillId="5" borderId="1" xfId="11" applyFont="1" applyFill="1" applyBorder="1" applyAlignment="1">
      <alignment horizontal="center"/>
    </xf>
    <xf numFmtId="0" fontId="7" fillId="0" borderId="2" xfId="11" applyFont="1" applyFill="1" applyBorder="1" applyAlignment="1">
      <alignment horizontal="right" wrapText="1"/>
    </xf>
    <xf numFmtId="0" fontId="7" fillId="5" borderId="1" xfId="12" applyFont="1" applyFill="1" applyBorder="1" applyAlignment="1">
      <alignment horizontal="center"/>
    </xf>
    <xf numFmtId="0" fontId="7" fillId="0" borderId="2" xfId="12" applyFont="1" applyFill="1" applyBorder="1" applyAlignment="1">
      <alignment horizontal="right" wrapText="1"/>
    </xf>
    <xf numFmtId="0" fontId="7" fillId="5" borderId="1" xfId="13" applyFont="1" applyFill="1" applyBorder="1" applyAlignment="1">
      <alignment horizontal="center"/>
    </xf>
    <xf numFmtId="0" fontId="7" fillId="0" borderId="2" xfId="13" applyFont="1" applyFill="1" applyBorder="1" applyAlignment="1">
      <alignment horizontal="right" wrapText="1"/>
    </xf>
    <xf numFmtId="9" fontId="0" fillId="0" borderId="0" xfId="0" applyNumberFormat="1"/>
    <xf numFmtId="0" fontId="7" fillId="5" borderId="1" xfId="14" applyFont="1" applyFill="1" applyBorder="1" applyAlignment="1">
      <alignment horizontal="center"/>
    </xf>
    <xf numFmtId="0" fontId="7" fillId="0" borderId="2" xfId="14" applyFont="1" applyFill="1" applyBorder="1" applyAlignment="1">
      <alignment horizontal="right" wrapText="1"/>
    </xf>
    <xf numFmtId="0" fontId="7" fillId="5" borderId="1" xfId="15" applyFont="1" applyFill="1" applyBorder="1" applyAlignment="1">
      <alignment horizontal="center"/>
    </xf>
    <xf numFmtId="0" fontId="7" fillId="0" borderId="2" xfId="15" applyFont="1" applyFill="1" applyBorder="1" applyAlignment="1">
      <alignment horizontal="right" wrapText="1"/>
    </xf>
    <xf numFmtId="2" fontId="0" fillId="0" borderId="0" xfId="0" applyNumberFormat="1"/>
    <xf numFmtId="2" fontId="0" fillId="4" borderId="0" xfId="0" applyNumberFormat="1" applyFill="1"/>
    <xf numFmtId="164" fontId="0" fillId="0" borderId="0" xfId="0" applyNumberFormat="1"/>
    <xf numFmtId="164" fontId="0" fillId="4" borderId="0" xfId="0" applyNumberFormat="1" applyFill="1"/>
    <xf numFmtId="9" fontId="5" fillId="0" borderId="0" xfId="1" applyFon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0" borderId="3" xfId="0" applyBorder="1" applyAlignment="1">
      <alignment horizontal="center"/>
    </xf>
    <xf numFmtId="166" fontId="0" fillId="0" borderId="0" xfId="0" applyNumberFormat="1" applyAlignment="1">
      <alignment horizontal="right"/>
    </xf>
    <xf numFmtId="1" fontId="0" fillId="0" borderId="0" xfId="0" applyNumberFormat="1"/>
    <xf numFmtId="1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" fontId="5" fillId="0" borderId="4" xfId="0" applyNumberFormat="1" applyFont="1" applyBorder="1" applyAlignment="1">
      <alignment horizontal="center"/>
    </xf>
    <xf numFmtId="0" fontId="5" fillId="0" borderId="5" xfId="0" applyFont="1" applyBorder="1" applyAlignment="1">
      <alignment horizontal="left"/>
    </xf>
    <xf numFmtId="1" fontId="5" fillId="0" borderId="6" xfId="0" applyNumberFormat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left"/>
    </xf>
    <xf numFmtId="1" fontId="5" fillId="0" borderId="9" xfId="0" applyNumberFormat="1" applyFont="1" applyFill="1" applyBorder="1" applyAlignment="1">
      <alignment horizontal="center"/>
    </xf>
    <xf numFmtId="0" fontId="0" fillId="0" borderId="8" xfId="0" applyBorder="1"/>
    <xf numFmtId="0" fontId="0" fillId="0" borderId="10" xfId="0" applyBorder="1"/>
    <xf numFmtId="1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6">
    <cellStyle name="Normal" xfId="0" builtinId="0"/>
    <cellStyle name="Normal 2" xfId="3" xr:uid="{DE6C6C13-7479-4439-A92D-1BB937C55219}"/>
    <cellStyle name="Normal 3" xfId="2" xr:uid="{A1AD08FC-2BB7-44FD-8FDC-7084175A90FB}"/>
    <cellStyle name="Normal_BOB" xfId="6" xr:uid="{606E2F99-E4EA-4CAD-8B9F-62E9C80C5C55}"/>
    <cellStyle name="Normal_BOI" xfId="12" xr:uid="{8B94A3DC-AA0B-4A49-AD79-52B7E9BBCBC8}"/>
    <cellStyle name="Normal_Canara" xfId="9" xr:uid="{8FCCED8F-0FF8-40BD-98BC-B6803B34FF8C}"/>
    <cellStyle name="Normal_CBI" xfId="13" xr:uid="{526475EF-096C-430F-B5D1-CAC2C75AD8E2}"/>
    <cellStyle name="Normal_IB" xfId="11" xr:uid="{A1ED8DC2-AD85-48B2-9F22-E2D650452AA0}"/>
    <cellStyle name="Normal_P&amp;S" xfId="14" xr:uid="{8FD84B81-B8B2-4CDB-BF03-E1DF071B75CB}"/>
    <cellStyle name="Normal_PNB" xfId="7" xr:uid="{B0A28C26-A399-4CD0-B934-7F9D76B18BCB}"/>
    <cellStyle name="Normal_PNB_1" xfId="8" xr:uid="{4BC98D52-49A0-488B-B9B4-DF4372D6F7CE}"/>
    <cellStyle name="Normal_SBI" xfId="4" xr:uid="{C13C7E1B-8133-4FE4-BFC2-25E213AD067B}"/>
    <cellStyle name="Normal_SBI_1" xfId="5" xr:uid="{3BC02F2B-C002-4C9A-A048-649405ED6845}"/>
    <cellStyle name="Normal_UBI" xfId="10" xr:uid="{C6802877-8531-4409-9FFD-43427E1E55BD}"/>
    <cellStyle name="Normal_UCO" xfId="15" xr:uid="{FF975459-00A4-4A23-B7E8-ED4ED8A41853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7695D-1DEF-4B43-BB70-481687E92204}">
  <dimension ref="B2:I20"/>
  <sheetViews>
    <sheetView tabSelected="1" workbookViewId="0">
      <selection activeCell="M5" sqref="M5"/>
    </sheetView>
  </sheetViews>
  <sheetFormatPr defaultRowHeight="14.4" x14ac:dyDescent="0.3"/>
  <cols>
    <col min="2" max="2" width="6.77734375" bestFit="1" customWidth="1"/>
    <col min="3" max="3" width="10.109375" style="47" bestFit="1" customWidth="1"/>
    <col min="4" max="4" width="8.21875" style="47" bestFit="1" customWidth="1"/>
    <col min="5" max="5" width="10" style="47" bestFit="1" customWidth="1"/>
    <col min="6" max="6" width="7.21875" bestFit="1" customWidth="1"/>
    <col min="7" max="7" width="5.5546875" bestFit="1" customWidth="1"/>
    <col min="8" max="8" width="7.88671875" bestFit="1" customWidth="1"/>
  </cols>
  <sheetData>
    <row r="2" spans="2:9" ht="15" thickBot="1" x14ac:dyDescent="0.35"/>
    <row r="3" spans="2:9" x14ac:dyDescent="0.3">
      <c r="B3" s="51" t="s">
        <v>5</v>
      </c>
      <c r="C3" s="52" t="s">
        <v>84</v>
      </c>
      <c r="D3" s="52"/>
      <c r="E3" s="52"/>
      <c r="F3" s="53" t="s">
        <v>86</v>
      </c>
      <c r="G3" s="53"/>
      <c r="H3" s="53"/>
      <c r="I3" s="54"/>
    </row>
    <row r="4" spans="2:9" x14ac:dyDescent="0.3">
      <c r="B4" s="55"/>
      <c r="C4" s="50" t="s">
        <v>2</v>
      </c>
      <c r="D4" s="50" t="s">
        <v>3</v>
      </c>
      <c r="E4" s="50" t="s">
        <v>85</v>
      </c>
      <c r="F4" s="50" t="s">
        <v>81</v>
      </c>
      <c r="G4" s="50" t="s">
        <v>82</v>
      </c>
      <c r="H4" s="50" t="s">
        <v>87</v>
      </c>
      <c r="I4" s="56" t="s">
        <v>88</v>
      </c>
    </row>
    <row r="5" spans="2:9" x14ac:dyDescent="0.3">
      <c r="B5" s="57" t="s">
        <v>4</v>
      </c>
      <c r="C5" s="48">
        <v>10.088178751498569</v>
      </c>
      <c r="D5" s="48">
        <v>11.287169189420174</v>
      </c>
      <c r="E5" s="48">
        <v>10</v>
      </c>
      <c r="F5" s="49">
        <f>RANK(C5,$C$5:$C$20)</f>
        <v>1</v>
      </c>
      <c r="G5" s="49">
        <f>RANK(D5,$D$5:$D$20)</f>
        <v>1</v>
      </c>
      <c r="H5" s="49">
        <f>RANK(E5,$E$5:$E$20)</f>
        <v>1</v>
      </c>
      <c r="I5" s="61">
        <v>1</v>
      </c>
    </row>
    <row r="6" spans="2:9" x14ac:dyDescent="0.3">
      <c r="B6" s="57" t="s">
        <v>6</v>
      </c>
      <c r="C6" s="48">
        <v>6.7160795342281112</v>
      </c>
      <c r="D6" s="48">
        <v>9.1232851032961548</v>
      </c>
      <c r="E6" s="48">
        <v>8</v>
      </c>
      <c r="F6" s="49">
        <f t="shared" ref="F6:F20" si="0">RANK(C6,$C$5:$C$20)</f>
        <v>12</v>
      </c>
      <c r="G6" s="49">
        <f t="shared" ref="G6:G20" si="1">RANK(D6,$D$5:$D$20)</f>
        <v>10</v>
      </c>
      <c r="H6" s="49">
        <f t="shared" ref="H6:H20" si="2">RANK(E6,$E$5:$E$20)</f>
        <v>6</v>
      </c>
      <c r="I6" s="61">
        <v>6</v>
      </c>
    </row>
    <row r="7" spans="2:9" x14ac:dyDescent="0.3">
      <c r="B7" s="57" t="s">
        <v>17</v>
      </c>
      <c r="C7" s="48">
        <v>3.3051380659366894</v>
      </c>
      <c r="D7" s="48">
        <v>10.095733813495876</v>
      </c>
      <c r="E7" s="48">
        <v>9</v>
      </c>
      <c r="F7" s="49">
        <f t="shared" si="0"/>
        <v>14</v>
      </c>
      <c r="G7" s="49">
        <f t="shared" si="1"/>
        <v>5</v>
      </c>
      <c r="H7" s="49">
        <f t="shared" si="2"/>
        <v>4</v>
      </c>
      <c r="I7" s="61">
        <v>2</v>
      </c>
    </row>
    <row r="8" spans="2:9" x14ac:dyDescent="0.3">
      <c r="B8" s="57" t="s">
        <v>18</v>
      </c>
      <c r="C8" s="48">
        <v>8.9935422952940627</v>
      </c>
      <c r="D8" s="48">
        <v>9.1669812159250537</v>
      </c>
      <c r="E8" s="48">
        <v>8</v>
      </c>
      <c r="F8" s="49">
        <f t="shared" si="0"/>
        <v>6</v>
      </c>
      <c r="G8" s="49">
        <f t="shared" si="1"/>
        <v>8</v>
      </c>
      <c r="H8" s="49">
        <f t="shared" si="2"/>
        <v>6</v>
      </c>
      <c r="I8" s="61">
        <v>9</v>
      </c>
    </row>
    <row r="9" spans="2:9" x14ac:dyDescent="0.3">
      <c r="B9" s="57" t="s">
        <v>20</v>
      </c>
      <c r="C9" s="48">
        <v>9.3055595132078306</v>
      </c>
      <c r="D9" s="48">
        <v>9.213156084271926</v>
      </c>
      <c r="E9" s="48">
        <v>8</v>
      </c>
      <c r="F9" s="49">
        <f t="shared" si="0"/>
        <v>4</v>
      </c>
      <c r="G9" s="49">
        <f t="shared" si="1"/>
        <v>6</v>
      </c>
      <c r="H9" s="49">
        <f t="shared" si="2"/>
        <v>6</v>
      </c>
      <c r="I9" s="61">
        <v>7</v>
      </c>
    </row>
    <row r="10" spans="2:9" x14ac:dyDescent="0.3">
      <c r="B10" s="57" t="s">
        <v>23</v>
      </c>
      <c r="C10" s="48">
        <v>7.409193998759334</v>
      </c>
      <c r="D10" s="48">
        <v>9.1890828119906143</v>
      </c>
      <c r="E10" s="48">
        <v>8</v>
      </c>
      <c r="F10" s="49">
        <f t="shared" si="0"/>
        <v>9</v>
      </c>
      <c r="G10" s="49">
        <f t="shared" si="1"/>
        <v>7</v>
      </c>
      <c r="H10" s="49">
        <f t="shared" si="2"/>
        <v>6</v>
      </c>
      <c r="I10" s="61">
        <v>10</v>
      </c>
    </row>
    <row r="11" spans="2:9" x14ac:dyDescent="0.3">
      <c r="B11" s="57" t="s">
        <v>19</v>
      </c>
      <c r="C11" s="48">
        <v>9.7106143658669009</v>
      </c>
      <c r="D11" s="48">
        <v>8.2298755257638572</v>
      </c>
      <c r="E11" s="48">
        <v>7</v>
      </c>
      <c r="F11" s="49">
        <f t="shared" si="0"/>
        <v>2</v>
      </c>
      <c r="G11" s="49">
        <f t="shared" si="1"/>
        <v>12</v>
      </c>
      <c r="H11" s="49">
        <f t="shared" si="2"/>
        <v>12</v>
      </c>
      <c r="I11" s="61">
        <v>14</v>
      </c>
    </row>
    <row r="12" spans="2:9" x14ac:dyDescent="0.3">
      <c r="B12" s="57" t="s">
        <v>21</v>
      </c>
      <c r="C12" s="48">
        <v>1.6732764344515267</v>
      </c>
      <c r="D12" s="48">
        <v>6.0008285236319514</v>
      </c>
      <c r="E12" s="48">
        <v>5</v>
      </c>
      <c r="F12" s="49">
        <f t="shared" si="0"/>
        <v>16</v>
      </c>
      <c r="G12" s="49">
        <f t="shared" si="1"/>
        <v>15</v>
      </c>
      <c r="H12" s="49">
        <f t="shared" si="2"/>
        <v>14</v>
      </c>
      <c r="I12" s="61">
        <v>15</v>
      </c>
    </row>
    <row r="13" spans="2:9" x14ac:dyDescent="0.3">
      <c r="B13" s="57" t="s">
        <v>83</v>
      </c>
      <c r="C13" s="48">
        <v>1.6846153998908002</v>
      </c>
      <c r="D13" s="48">
        <v>3.9493648362093676</v>
      </c>
      <c r="E13" s="48">
        <v>3</v>
      </c>
      <c r="F13" s="49">
        <f t="shared" si="0"/>
        <v>15</v>
      </c>
      <c r="G13" s="49">
        <f t="shared" si="1"/>
        <v>16</v>
      </c>
      <c r="H13" s="49">
        <f t="shared" si="2"/>
        <v>16</v>
      </c>
      <c r="I13" s="61">
        <v>16</v>
      </c>
    </row>
    <row r="14" spans="2:9" x14ac:dyDescent="0.3">
      <c r="B14" s="57" t="s">
        <v>27</v>
      </c>
      <c r="C14" s="48">
        <v>9.3081840080818967</v>
      </c>
      <c r="D14" s="48">
        <v>7.170444210003069</v>
      </c>
      <c r="E14" s="48">
        <v>6</v>
      </c>
      <c r="F14" s="49">
        <f t="shared" si="0"/>
        <v>3</v>
      </c>
      <c r="G14" s="49">
        <f t="shared" si="1"/>
        <v>13</v>
      </c>
      <c r="H14" s="49">
        <f t="shared" si="2"/>
        <v>13</v>
      </c>
      <c r="I14" s="61">
        <v>11</v>
      </c>
    </row>
    <row r="15" spans="2:9" x14ac:dyDescent="0.3">
      <c r="B15" s="57" t="s">
        <v>26</v>
      </c>
      <c r="C15" s="48">
        <v>9.1622724634848609</v>
      </c>
      <c r="D15" s="48">
        <v>6.1761444917743002</v>
      </c>
      <c r="E15" s="48">
        <v>5</v>
      </c>
      <c r="F15" s="49">
        <f t="shared" si="0"/>
        <v>5</v>
      </c>
      <c r="G15" s="49">
        <f t="shared" si="1"/>
        <v>14</v>
      </c>
      <c r="H15" s="49">
        <f t="shared" si="2"/>
        <v>14</v>
      </c>
      <c r="I15" s="61">
        <v>8</v>
      </c>
    </row>
    <row r="16" spans="2:9" x14ac:dyDescent="0.3">
      <c r="B16" s="57" t="s">
        <v>28</v>
      </c>
      <c r="C16" s="48">
        <v>7.6607848411977644</v>
      </c>
      <c r="D16" s="48">
        <v>11.123966054190523</v>
      </c>
      <c r="E16" s="48">
        <v>10</v>
      </c>
      <c r="F16" s="49">
        <f t="shared" si="0"/>
        <v>7</v>
      </c>
      <c r="G16" s="49">
        <f t="shared" si="1"/>
        <v>3</v>
      </c>
      <c r="H16" s="49">
        <f t="shared" si="2"/>
        <v>1</v>
      </c>
      <c r="I16" s="61">
        <v>3</v>
      </c>
    </row>
    <row r="17" spans="2:9" x14ac:dyDescent="0.3">
      <c r="B17" s="57" t="s">
        <v>29</v>
      </c>
      <c r="C17" s="48">
        <v>7.1699799449903976</v>
      </c>
      <c r="D17" s="48">
        <v>11.147245609237464</v>
      </c>
      <c r="E17" s="48">
        <v>10</v>
      </c>
      <c r="F17" s="49">
        <f t="shared" si="0"/>
        <v>10</v>
      </c>
      <c r="G17" s="49">
        <f t="shared" si="1"/>
        <v>2</v>
      </c>
      <c r="H17" s="49">
        <f t="shared" si="2"/>
        <v>1</v>
      </c>
      <c r="I17" s="61">
        <v>4</v>
      </c>
    </row>
    <row r="18" spans="2:9" x14ac:dyDescent="0.3">
      <c r="B18" s="57" t="s">
        <v>30</v>
      </c>
      <c r="C18" s="48">
        <v>7.5347409987643239</v>
      </c>
      <c r="D18" s="48">
        <v>10.135704966252955</v>
      </c>
      <c r="E18" s="48">
        <v>9</v>
      </c>
      <c r="F18" s="49">
        <f t="shared" si="0"/>
        <v>8</v>
      </c>
      <c r="G18" s="49">
        <f t="shared" si="1"/>
        <v>4</v>
      </c>
      <c r="H18" s="49">
        <f t="shared" si="2"/>
        <v>4</v>
      </c>
      <c r="I18" s="61">
        <v>12</v>
      </c>
    </row>
    <row r="19" spans="2:9" x14ac:dyDescent="0.3">
      <c r="B19" s="57" t="s">
        <v>31</v>
      </c>
      <c r="C19" s="48">
        <v>6.8023833752677572</v>
      </c>
      <c r="D19" s="48">
        <v>9.141156675662014</v>
      </c>
      <c r="E19" s="48">
        <v>8</v>
      </c>
      <c r="F19" s="49">
        <f t="shared" si="0"/>
        <v>11</v>
      </c>
      <c r="G19" s="49">
        <f t="shared" si="1"/>
        <v>9</v>
      </c>
      <c r="H19" s="49">
        <f t="shared" si="2"/>
        <v>6</v>
      </c>
      <c r="I19" s="61">
        <v>13</v>
      </c>
    </row>
    <row r="20" spans="2:9" ht="15" thickBot="1" x14ac:dyDescent="0.35">
      <c r="B20" s="58" t="s">
        <v>33</v>
      </c>
      <c r="C20" s="59">
        <v>4.6247034367467315</v>
      </c>
      <c r="D20" s="59">
        <v>9.1124193643110551</v>
      </c>
      <c r="E20" s="59">
        <v>8</v>
      </c>
      <c r="F20" s="60">
        <f t="shared" si="0"/>
        <v>13</v>
      </c>
      <c r="G20" s="60">
        <f t="shared" si="1"/>
        <v>11</v>
      </c>
      <c r="H20" s="60">
        <f t="shared" si="2"/>
        <v>6</v>
      </c>
      <c r="I20" s="62">
        <v>5</v>
      </c>
    </row>
  </sheetData>
  <mergeCells count="3">
    <mergeCell ref="C3:E3"/>
    <mergeCell ref="B3:B4"/>
    <mergeCell ref="F3:I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C38FD-1CDD-4731-9812-3B48656B28C3}">
  <dimension ref="A1:V60"/>
  <sheetViews>
    <sheetView topLeftCell="C1" workbookViewId="0">
      <selection activeCell="V10" sqref="V10"/>
    </sheetView>
  </sheetViews>
  <sheetFormatPr defaultRowHeight="14.4" x14ac:dyDescent="0.3"/>
  <cols>
    <col min="2" max="2" width="11.21875" bestFit="1" customWidth="1"/>
    <col min="3" max="3" width="11.77734375" bestFit="1" customWidth="1"/>
    <col min="4" max="4" width="11.21875" bestFit="1" customWidth="1"/>
    <col min="5" max="5" width="9.21875" bestFit="1" customWidth="1"/>
    <col min="6" max="6" width="11.21875" bestFit="1" customWidth="1"/>
    <col min="8" max="8" width="11.21875" bestFit="1" customWidth="1"/>
    <col min="10" max="10" width="11.33203125" bestFit="1" customWidth="1"/>
    <col min="11" max="11" width="11.77734375" bestFit="1" customWidth="1"/>
    <col min="15" max="15" width="10" bestFit="1" customWidth="1"/>
    <col min="16" max="16" width="12" bestFit="1" customWidth="1"/>
    <col min="19" max="19" width="10" bestFit="1" customWidth="1"/>
    <col min="20" max="20" width="11" bestFit="1" customWidth="1"/>
  </cols>
  <sheetData>
    <row r="1" spans="1:22" x14ac:dyDescent="0.3">
      <c r="B1" s="43" t="s">
        <v>0</v>
      </c>
      <c r="C1" s="43"/>
      <c r="D1" s="43"/>
      <c r="E1" s="43"/>
      <c r="F1" s="43" t="s">
        <v>69</v>
      </c>
      <c r="G1" s="43"/>
      <c r="H1" s="43"/>
      <c r="I1" s="43"/>
      <c r="J1" s="43" t="s">
        <v>70</v>
      </c>
      <c r="K1" s="43"/>
      <c r="L1" s="43"/>
      <c r="M1" s="43"/>
    </row>
    <row r="2" spans="1:22" x14ac:dyDescent="0.3">
      <c r="B2" t="s">
        <v>2</v>
      </c>
      <c r="C2" t="s">
        <v>3</v>
      </c>
      <c r="D2" t="s">
        <v>8</v>
      </c>
      <c r="E2" t="s">
        <v>9</v>
      </c>
      <c r="F2" t="s">
        <v>2</v>
      </c>
      <c r="G2" t="s">
        <v>3</v>
      </c>
      <c r="H2" t="s">
        <v>8</v>
      </c>
      <c r="I2" t="s">
        <v>9</v>
      </c>
      <c r="J2" t="s">
        <v>2</v>
      </c>
      <c r="K2" t="s">
        <v>3</v>
      </c>
      <c r="L2" t="s">
        <v>8</v>
      </c>
      <c r="M2" t="s">
        <v>9</v>
      </c>
    </row>
    <row r="3" spans="1:22" x14ac:dyDescent="0.3">
      <c r="A3">
        <v>2012</v>
      </c>
      <c r="B3">
        <f>SUM(B$16:B$27)</f>
        <v>29292</v>
      </c>
      <c r="C3">
        <f>SUM(J$16:J$27)</f>
        <v>98240.979000000007</v>
      </c>
      <c r="F3" s="2">
        <f>SUM(B$32:B$43)</f>
        <v>5688782</v>
      </c>
      <c r="G3" s="2">
        <f>SUM(J$32:J$43)</f>
        <v>232773.79526528198</v>
      </c>
      <c r="H3" s="3"/>
      <c r="I3" s="3"/>
      <c r="J3" s="2">
        <f>SUM(B$49:B$60)</f>
        <v>1272497</v>
      </c>
      <c r="K3" s="2">
        <f>SUM(J$49:J$60)</f>
        <v>10436.529684655636</v>
      </c>
    </row>
    <row r="4" spans="1:22" x14ac:dyDescent="0.3">
      <c r="A4">
        <v>2013</v>
      </c>
      <c r="B4">
        <f>SUM(C$16:C$27)</f>
        <v>29292</v>
      </c>
      <c r="C4">
        <f>SUM(K$16:K$27)</f>
        <v>98240.979000000007</v>
      </c>
      <c r="D4" s="4">
        <f>(B4-B3)/B3</f>
        <v>0</v>
      </c>
      <c r="E4" s="4">
        <f>(C4-C3)/C3</f>
        <v>0</v>
      </c>
      <c r="F4" s="2">
        <f>SUM(C$32:C$43)</f>
        <v>5688782</v>
      </c>
      <c r="G4" s="2">
        <f>SUM(K$32:K$43)</f>
        <v>232773.79526528198</v>
      </c>
      <c r="H4" s="4">
        <f>(F4-F3)/F3</f>
        <v>0</v>
      </c>
      <c r="I4" s="4">
        <f>(G4-G3)/G3</f>
        <v>0</v>
      </c>
      <c r="J4" s="2">
        <f>SUM(C$49:C$60)</f>
        <v>1272497</v>
      </c>
      <c r="K4" s="2">
        <f>SUM(K$49:K$60)</f>
        <v>10436.529684655636</v>
      </c>
      <c r="L4" s="4">
        <f>(J4-J3)/J3</f>
        <v>0</v>
      </c>
      <c r="M4" s="4">
        <f>(K4-K3)/K3</f>
        <v>0</v>
      </c>
    </row>
    <row r="5" spans="1:22" x14ac:dyDescent="0.3">
      <c r="A5">
        <v>2014</v>
      </c>
      <c r="B5">
        <f>SUM(D$16:D$27)</f>
        <v>119262</v>
      </c>
      <c r="C5">
        <f>SUM(L$16:L$27)</f>
        <v>299937.19</v>
      </c>
      <c r="D5" s="4">
        <f t="shared" ref="D5:E9" si="0">(B5-B4)/B4</f>
        <v>3.0714870954526834</v>
      </c>
      <c r="E5" s="4">
        <f t="shared" si="0"/>
        <v>2.0530761506356732</v>
      </c>
      <c r="F5" s="2">
        <f>SUM(D$32:D$43)</f>
        <v>21117499</v>
      </c>
      <c r="G5" s="2">
        <f>SUM(L$32:L$43)</f>
        <v>817511.43246137595</v>
      </c>
      <c r="H5" s="4">
        <f t="shared" ref="H5:I9" si="1">(F5-F4)/F4</f>
        <v>2.7121301185385556</v>
      </c>
      <c r="I5" s="4">
        <f t="shared" si="1"/>
        <v>2.5120423737117594</v>
      </c>
      <c r="J5" s="2">
        <f>SUM(D$49:D$60)</f>
        <v>1758521</v>
      </c>
      <c r="K5" s="2">
        <f>SUM(L$49:L$60)</f>
        <v>9107.8188847067486</v>
      </c>
      <c r="L5" s="4">
        <f t="shared" ref="L5:M9" si="2">(J5-J4)/J4</f>
        <v>0.38194510478217236</v>
      </c>
      <c r="M5" s="4">
        <f t="shared" si="2"/>
        <v>-0.12731346914122529</v>
      </c>
    </row>
    <row r="6" spans="1:22" x14ac:dyDescent="0.3">
      <c r="A6">
        <v>2015</v>
      </c>
      <c r="B6">
        <f>SUM(E$16:E$27)</f>
        <v>1143459</v>
      </c>
      <c r="C6">
        <f>SUM(M$16:M$27)</f>
        <v>5234956.0920000002</v>
      </c>
      <c r="D6" s="4">
        <f t="shared" si="0"/>
        <v>8.5877899079337929</v>
      </c>
      <c r="E6" s="4">
        <f t="shared" si="0"/>
        <v>16.453507822754489</v>
      </c>
      <c r="F6" s="2">
        <f>SUM(E$32:E$43)</f>
        <v>19297016</v>
      </c>
      <c r="G6" s="2">
        <f>SUM(M$32:M$43)</f>
        <v>980277.22170512006</v>
      </c>
      <c r="H6" s="4">
        <f t="shared" si="1"/>
        <v>-8.6207320289206593E-2</v>
      </c>
      <c r="I6" s="4">
        <f t="shared" si="1"/>
        <v>0.19909909853332128</v>
      </c>
      <c r="J6" s="2">
        <f>SUM(E$49:E$60)</f>
        <v>1912017</v>
      </c>
      <c r="K6" s="2">
        <f>SUM(M$49:M$60)</f>
        <v>8720.5783506975094</v>
      </c>
      <c r="L6" s="4">
        <f t="shared" si="2"/>
        <v>8.7286987189803253E-2</v>
      </c>
      <c r="M6" s="4">
        <f t="shared" si="2"/>
        <v>-4.2517373139629291E-2</v>
      </c>
    </row>
    <row r="7" spans="1:22" x14ac:dyDescent="0.3">
      <c r="A7">
        <v>2016</v>
      </c>
      <c r="B7">
        <f>SUM(F$16:F$27)</f>
        <v>7502480</v>
      </c>
      <c r="C7">
        <f>SUM(N$16:N$27)</f>
        <v>39057717.189229995</v>
      </c>
      <c r="D7" s="4">
        <f t="shared" si="0"/>
        <v>5.56121470030845</v>
      </c>
      <c r="E7" s="4">
        <f t="shared" si="0"/>
        <v>6.4609445624419948</v>
      </c>
      <c r="F7" s="2">
        <f>SUM(F$32:F$43)</f>
        <v>24076702</v>
      </c>
      <c r="G7" s="2">
        <f>SUM(N$32:N$43)</f>
        <v>1572243.6068994401</v>
      </c>
      <c r="H7" s="4">
        <f t="shared" si="1"/>
        <v>0.24769042011469544</v>
      </c>
      <c r="I7" s="4">
        <f t="shared" si="1"/>
        <v>0.60387650767263368</v>
      </c>
      <c r="J7" s="2">
        <f>SUM(F$49:F$60)</f>
        <v>1998751</v>
      </c>
      <c r="K7" s="2">
        <f>SUM(N$49:N$60)</f>
        <v>9287.0996131070387</v>
      </c>
      <c r="L7" s="4">
        <f t="shared" si="2"/>
        <v>4.5362567383030593E-2</v>
      </c>
      <c r="M7" s="4">
        <f t="shared" si="2"/>
        <v>6.4963725985469359E-2</v>
      </c>
    </row>
    <row r="8" spans="1:22" x14ac:dyDescent="0.3">
      <c r="A8">
        <v>2017</v>
      </c>
      <c r="B8">
        <f>SUM(G$16:G$27)</f>
        <v>27984208</v>
      </c>
      <c r="C8">
        <f>SUM(O$16:O$27)</f>
        <v>143394601.66868001</v>
      </c>
      <c r="D8" s="4">
        <f t="shared" si="0"/>
        <v>2.7299943485354174</v>
      </c>
      <c r="E8" s="4">
        <f t="shared" si="0"/>
        <v>2.6713513228115771</v>
      </c>
      <c r="F8" s="2">
        <f>SUM(G$32:G$43)</f>
        <v>30850873</v>
      </c>
      <c r="G8" s="2">
        <f>SUM(O$32:O$43)</f>
        <v>2192994.63996907</v>
      </c>
      <c r="H8" s="4">
        <f t="shared" si="1"/>
        <v>0.28135792850698571</v>
      </c>
      <c r="I8" s="4">
        <f t="shared" si="1"/>
        <v>0.39481860848128281</v>
      </c>
      <c r="J8" s="2">
        <f>SUM(G$49:G$60)</f>
        <v>2370564</v>
      </c>
      <c r="K8" s="2">
        <f>SUM(O$49:O$60)</f>
        <v>8015.6519382518109</v>
      </c>
      <c r="L8" s="4">
        <f t="shared" si="2"/>
        <v>0.18602267115813825</v>
      </c>
      <c r="M8" s="4">
        <f t="shared" si="2"/>
        <v>-0.13690470952425368</v>
      </c>
    </row>
    <row r="9" spans="1:22" x14ac:dyDescent="0.3">
      <c r="A9">
        <v>2018</v>
      </c>
      <c r="B9">
        <f>SUM(H$16:H$27)</f>
        <v>112718040</v>
      </c>
      <c r="C9">
        <f>SUM(P$16:P$27)</f>
        <v>382153952.54879999</v>
      </c>
      <c r="D9" s="4">
        <f t="shared" si="0"/>
        <v>3.027916030355406</v>
      </c>
      <c r="E9" s="4">
        <f t="shared" si="0"/>
        <v>1.6650511811580238</v>
      </c>
      <c r="F9" s="2">
        <f>SUM(H$32:H$43)</f>
        <v>32687332</v>
      </c>
      <c r="G9" s="2">
        <f>SUM(P$32:P$43)</f>
        <v>2750766.5311926599</v>
      </c>
      <c r="H9" s="4">
        <f t="shared" si="1"/>
        <v>5.9526970274066476E-2</v>
      </c>
      <c r="I9" s="4">
        <f t="shared" si="1"/>
        <v>0.25434256931492394</v>
      </c>
      <c r="J9" s="2">
        <f>SUM(H$49:H$60)</f>
        <v>2622688</v>
      </c>
      <c r="K9" s="2">
        <f>SUM(P$49:P$60)</f>
        <v>9757.4883429711899</v>
      </c>
      <c r="L9" s="4">
        <f t="shared" si="2"/>
        <v>0.10635612453407713</v>
      </c>
      <c r="M9" s="4">
        <f t="shared" si="2"/>
        <v>0.2173043962159949</v>
      </c>
      <c r="Q9" s="31"/>
      <c r="R9" s="31"/>
    </row>
    <row r="10" spans="1:22" x14ac:dyDescent="0.3">
      <c r="A10">
        <v>2019</v>
      </c>
      <c r="B10">
        <v>525199448</v>
      </c>
      <c r="C10">
        <v>1466344599.8393016</v>
      </c>
      <c r="D10" s="4">
        <f t="shared" ref="D10" si="3">(B10-B9)/B9</f>
        <v>3.6594089819162932</v>
      </c>
      <c r="E10" s="4">
        <f t="shared" ref="E10" si="4">(C10-C9)/C9</f>
        <v>2.8370520311498111</v>
      </c>
      <c r="F10">
        <v>62461888</v>
      </c>
      <c r="G10">
        <v>20233474.10364636</v>
      </c>
      <c r="H10" s="4">
        <f t="shared" ref="H10" si="5">(F10-F9)/F9</f>
        <v>0.91088975998408195</v>
      </c>
      <c r="I10" s="4">
        <f t="shared" ref="I10" si="6">(G10-G9)/G9</f>
        <v>6.3555766635250066</v>
      </c>
      <c r="J10">
        <v>5125735</v>
      </c>
      <c r="K10">
        <v>848173.79799797887</v>
      </c>
      <c r="L10" s="4">
        <f t="shared" ref="L10" si="7">(J10-J9)/J9</f>
        <v>0.95438229785624518</v>
      </c>
      <c r="M10" s="4">
        <f t="shared" ref="M10" si="8">(K10-K9)/K9</f>
        <v>85.925422627736083</v>
      </c>
      <c r="S10">
        <f>SUM(B10,F10,J10)</f>
        <v>592787071</v>
      </c>
      <c r="T10">
        <f>SUM(C10,G10,K10)</f>
        <v>1487426247.7409458</v>
      </c>
      <c r="U10" s="4">
        <f>AVERAGE(D10,H10,L10)</f>
        <v>1.8415603465855401</v>
      </c>
      <c r="V10" s="4">
        <f>AVERAGE(E10,I10,M10)</f>
        <v>31.706017107470302</v>
      </c>
    </row>
    <row r="11" spans="1:22" x14ac:dyDescent="0.3">
      <c r="B11">
        <f>SUM(B3:B10)</f>
        <v>674725481</v>
      </c>
      <c r="C11">
        <f>SUM(C3:C10)</f>
        <v>2036682246.4860115</v>
      </c>
      <c r="D11" s="4">
        <f>AVERAGE(D4:D10)</f>
        <v>3.8054015806431489</v>
      </c>
      <c r="E11" s="4">
        <f>AVERAGE(E4:E10)</f>
        <v>4.591569010135939</v>
      </c>
      <c r="F11">
        <f>SUM(F3:F10)</f>
        <v>201868874</v>
      </c>
      <c r="G11">
        <f>SUM(G3:G10)</f>
        <v>29012815.126404591</v>
      </c>
      <c r="H11" s="4">
        <f>AVERAGE(H4:H10)</f>
        <v>0.58934112530416827</v>
      </c>
      <c r="I11" s="4">
        <f>AVERAGE(I4:I10)</f>
        <v>1.4742508316055611</v>
      </c>
      <c r="J11">
        <f>SUM(J3:J10)</f>
        <v>18333270</v>
      </c>
      <c r="K11">
        <f>SUM(K3:K10)</f>
        <v>913935.49449702445</v>
      </c>
      <c r="L11" s="4">
        <f>AVERAGE(L4:L10)</f>
        <v>0.25162225041478098</v>
      </c>
      <c r="M11" s="4">
        <f>AVERAGE(M4:M10)</f>
        <v>12.271565028304634</v>
      </c>
    </row>
    <row r="13" spans="1:22" x14ac:dyDescent="0.3">
      <c r="A13" t="s">
        <v>76</v>
      </c>
    </row>
    <row r="14" spans="1:22" x14ac:dyDescent="0.3">
      <c r="B14" s="45" t="s">
        <v>65</v>
      </c>
      <c r="C14" s="45"/>
      <c r="D14" s="45"/>
      <c r="E14" s="45"/>
      <c r="F14" s="45"/>
      <c r="G14" s="45"/>
      <c r="H14" s="45"/>
      <c r="J14" s="45" t="s">
        <v>66</v>
      </c>
      <c r="K14" s="45"/>
      <c r="L14" s="45"/>
      <c r="M14" s="45"/>
      <c r="N14" s="45"/>
      <c r="O14" s="45"/>
      <c r="P14" s="45"/>
    </row>
    <row r="15" spans="1:22" x14ac:dyDescent="0.3">
      <c r="B15" s="9">
        <v>2012</v>
      </c>
      <c r="C15" s="25">
        <v>2013</v>
      </c>
      <c r="D15" s="25">
        <v>2014</v>
      </c>
      <c r="E15" s="25">
        <v>2015</v>
      </c>
      <c r="F15" s="25">
        <v>2016</v>
      </c>
      <c r="G15" s="25">
        <v>2017</v>
      </c>
      <c r="H15" s="25">
        <v>2018</v>
      </c>
      <c r="J15" s="25">
        <v>2012</v>
      </c>
      <c r="K15" s="11">
        <v>2013</v>
      </c>
      <c r="L15" s="25">
        <v>2014</v>
      </c>
      <c r="M15" s="25">
        <v>2015</v>
      </c>
      <c r="N15" s="25">
        <v>2016</v>
      </c>
      <c r="O15" s="25">
        <v>2017</v>
      </c>
      <c r="P15" s="25">
        <v>2018</v>
      </c>
    </row>
    <row r="16" spans="1:22" x14ac:dyDescent="0.3">
      <c r="B16" s="26">
        <v>1035</v>
      </c>
      <c r="C16" s="26">
        <v>1035</v>
      </c>
      <c r="D16" s="26">
        <v>7592</v>
      </c>
      <c r="E16" s="26">
        <v>17314</v>
      </c>
      <c r="F16" s="26">
        <v>316098</v>
      </c>
      <c r="G16" s="26">
        <v>1419695</v>
      </c>
      <c r="H16" s="26">
        <v>4686004</v>
      </c>
      <c r="J16" s="26">
        <v>4623.96</v>
      </c>
      <c r="K16" s="26">
        <v>4623.96</v>
      </c>
      <c r="L16" s="26">
        <v>18247.370000000003</v>
      </c>
      <c r="M16" s="26">
        <v>42584.92</v>
      </c>
      <c r="N16" s="26">
        <v>1874287.5542300001</v>
      </c>
      <c r="O16" s="26">
        <v>9106433.1699999999</v>
      </c>
      <c r="P16" s="26">
        <v>18591821.2379</v>
      </c>
    </row>
    <row r="17" spans="2:16" x14ac:dyDescent="0.3">
      <c r="B17" s="26">
        <v>1066</v>
      </c>
      <c r="C17" s="26">
        <v>1066</v>
      </c>
      <c r="D17" s="26">
        <v>8494</v>
      </c>
      <c r="E17" s="26">
        <v>18515</v>
      </c>
      <c r="F17" s="26">
        <v>347639</v>
      </c>
      <c r="G17" s="26">
        <v>1514436</v>
      </c>
      <c r="H17" s="26">
        <v>4777955</v>
      </c>
      <c r="J17" s="26">
        <v>5064.8820000000005</v>
      </c>
      <c r="K17" s="26">
        <v>5064.8820000000005</v>
      </c>
      <c r="L17" s="26">
        <v>18659.739999999998</v>
      </c>
      <c r="M17" s="26">
        <v>47140.67</v>
      </c>
      <c r="N17" s="26">
        <v>2188132.43879</v>
      </c>
      <c r="O17" s="26">
        <v>9635861.8616000004</v>
      </c>
      <c r="P17" s="26">
        <v>19494113.359850001</v>
      </c>
    </row>
    <row r="18" spans="2:16" x14ac:dyDescent="0.3">
      <c r="B18" s="26">
        <v>1226</v>
      </c>
      <c r="C18" s="26">
        <v>1226</v>
      </c>
      <c r="D18" s="26">
        <v>8573</v>
      </c>
      <c r="E18" s="26">
        <v>24615</v>
      </c>
      <c r="F18" s="26">
        <v>453559</v>
      </c>
      <c r="G18" s="26">
        <v>1530816</v>
      </c>
      <c r="H18" s="26">
        <v>5443338</v>
      </c>
      <c r="J18" s="26">
        <v>5250.3399999999992</v>
      </c>
      <c r="K18" s="26">
        <v>5250.3399999999992</v>
      </c>
      <c r="L18" s="26">
        <v>20959.93</v>
      </c>
      <c r="M18" s="26">
        <v>56813.42</v>
      </c>
      <c r="N18" s="26">
        <v>2566152.60017</v>
      </c>
      <c r="O18" s="26">
        <v>9677869.0518999994</v>
      </c>
      <c r="P18" s="26">
        <v>22683826.98319</v>
      </c>
    </row>
    <row r="19" spans="2:16" x14ac:dyDescent="0.3">
      <c r="B19" s="26">
        <v>1229</v>
      </c>
      <c r="C19" s="26">
        <v>1229</v>
      </c>
      <c r="D19" s="26">
        <v>8638</v>
      </c>
      <c r="E19" s="26">
        <v>27631</v>
      </c>
      <c r="F19" s="26">
        <v>518702</v>
      </c>
      <c r="G19" s="26">
        <v>1586452</v>
      </c>
      <c r="H19" s="26">
        <v>6160163</v>
      </c>
      <c r="J19" s="26">
        <v>5691.01</v>
      </c>
      <c r="K19" s="26">
        <v>5691.01</v>
      </c>
      <c r="L19" s="26">
        <v>21128.58</v>
      </c>
      <c r="M19" s="26">
        <v>64771.09</v>
      </c>
      <c r="N19" s="26">
        <v>2651341.3962600003</v>
      </c>
      <c r="O19" s="26">
        <v>10569113</v>
      </c>
      <c r="P19" s="26">
        <v>22890983.99605</v>
      </c>
    </row>
    <row r="20" spans="2:16" x14ac:dyDescent="0.3">
      <c r="B20" s="26">
        <v>1291</v>
      </c>
      <c r="C20" s="26">
        <v>1291</v>
      </c>
      <c r="D20" s="26">
        <v>8661</v>
      </c>
      <c r="E20" s="26">
        <v>33274</v>
      </c>
      <c r="F20" s="26">
        <v>616331</v>
      </c>
      <c r="G20" s="26">
        <v>1625631</v>
      </c>
      <c r="H20" s="26">
        <v>6908999</v>
      </c>
      <c r="J20" s="26">
        <v>6147.62</v>
      </c>
      <c r="K20" s="26">
        <v>6147.62</v>
      </c>
      <c r="L20" s="26">
        <v>21294.83</v>
      </c>
      <c r="M20" s="26">
        <v>78342.559999999998</v>
      </c>
      <c r="N20" s="26">
        <v>2902810.5645899996</v>
      </c>
      <c r="O20" s="26">
        <v>10575414.438000001</v>
      </c>
      <c r="P20" s="26">
        <v>26521343.12867</v>
      </c>
    </row>
    <row r="21" spans="2:16" x14ac:dyDescent="0.3">
      <c r="B21" s="26">
        <v>1350</v>
      </c>
      <c r="C21" s="26">
        <v>1350</v>
      </c>
      <c r="D21" s="26">
        <v>8760</v>
      </c>
      <c r="E21" s="26">
        <v>35131</v>
      </c>
      <c r="F21" s="26">
        <v>654543</v>
      </c>
      <c r="G21" s="26">
        <v>1693362</v>
      </c>
      <c r="H21" s="26">
        <v>7994382</v>
      </c>
      <c r="J21" s="26">
        <v>6309.46</v>
      </c>
      <c r="K21" s="26">
        <v>6309.46</v>
      </c>
      <c r="L21" s="26">
        <v>21414.36</v>
      </c>
      <c r="M21" s="26">
        <v>87687.922000000006</v>
      </c>
      <c r="N21" s="26">
        <v>3083202.54</v>
      </c>
      <c r="O21" s="26">
        <v>10785424.458799999</v>
      </c>
      <c r="P21" s="26">
        <v>29291078.802000001</v>
      </c>
    </row>
    <row r="22" spans="2:16" x14ac:dyDescent="0.3">
      <c r="B22" s="26">
        <v>1812</v>
      </c>
      <c r="C22" s="26">
        <v>1812</v>
      </c>
      <c r="D22" s="26">
        <v>9119</v>
      </c>
      <c r="E22" s="26">
        <v>44242</v>
      </c>
      <c r="F22" s="26">
        <v>708959</v>
      </c>
      <c r="G22" s="26">
        <v>1779650</v>
      </c>
      <c r="H22" s="26">
        <v>8396080</v>
      </c>
      <c r="J22" s="26">
        <v>7283.3</v>
      </c>
      <c r="K22" s="26">
        <v>7283.3</v>
      </c>
      <c r="L22" s="26">
        <v>22278.71</v>
      </c>
      <c r="M22" s="26">
        <v>106327.42</v>
      </c>
      <c r="N22" s="26">
        <v>3160116.7178199999</v>
      </c>
      <c r="O22" s="26">
        <v>11488130.67787</v>
      </c>
      <c r="P22" s="26">
        <v>31326873.980220001</v>
      </c>
    </row>
    <row r="23" spans="2:16" x14ac:dyDescent="0.3">
      <c r="B23" s="26">
        <v>2810</v>
      </c>
      <c r="C23" s="26">
        <v>2810</v>
      </c>
      <c r="D23" s="26">
        <v>9665</v>
      </c>
      <c r="E23" s="26">
        <v>64351</v>
      </c>
      <c r="F23" s="26">
        <v>779199</v>
      </c>
      <c r="G23" s="26">
        <v>1929941</v>
      </c>
      <c r="H23" s="26">
        <v>9347159</v>
      </c>
      <c r="J23" s="26">
        <v>7355.3899999999994</v>
      </c>
      <c r="K23" s="26">
        <v>7355.3899999999994</v>
      </c>
      <c r="L23" s="26">
        <v>25636.57</v>
      </c>
      <c r="M23" s="26">
        <v>173701.01</v>
      </c>
      <c r="N23" s="26">
        <v>3716539.7844400005</v>
      </c>
      <c r="O23" s="26">
        <v>12083480.44754</v>
      </c>
      <c r="P23" s="26">
        <v>34731778.508259997</v>
      </c>
    </row>
    <row r="24" spans="2:16" x14ac:dyDescent="0.3">
      <c r="B24" s="26">
        <v>3451</v>
      </c>
      <c r="C24" s="26">
        <v>3451</v>
      </c>
      <c r="D24" s="26">
        <v>10476</v>
      </c>
      <c r="E24" s="26">
        <v>144499</v>
      </c>
      <c r="F24" s="26">
        <v>836244</v>
      </c>
      <c r="G24" s="26">
        <v>2432658</v>
      </c>
      <c r="H24" s="26">
        <v>10731477</v>
      </c>
      <c r="J24" s="26">
        <v>9265.8770000000004</v>
      </c>
      <c r="K24" s="26">
        <v>9265.8770000000004</v>
      </c>
      <c r="L24" s="26">
        <v>27439.45</v>
      </c>
      <c r="M24" s="26">
        <v>603769.42000000004</v>
      </c>
      <c r="N24" s="26">
        <v>4263701.3171099992</v>
      </c>
      <c r="O24" s="26">
        <v>13381580.788860001</v>
      </c>
      <c r="P24" s="26">
        <v>35347413.290619999</v>
      </c>
    </row>
    <row r="25" spans="2:16" x14ac:dyDescent="0.3">
      <c r="B25" s="26">
        <v>3546</v>
      </c>
      <c r="C25" s="26">
        <v>3546</v>
      </c>
      <c r="D25" s="26">
        <v>11166</v>
      </c>
      <c r="E25" s="26">
        <v>209094</v>
      </c>
      <c r="F25" s="26">
        <v>1012981</v>
      </c>
      <c r="G25" s="26">
        <v>3482552</v>
      </c>
      <c r="H25" s="26">
        <v>13574316</v>
      </c>
      <c r="J25" s="26">
        <v>10885.03</v>
      </c>
      <c r="K25" s="26">
        <v>10885.03</v>
      </c>
      <c r="L25" s="26">
        <v>27450.65</v>
      </c>
      <c r="M25" s="26">
        <v>1041477.8600000001</v>
      </c>
      <c r="N25" s="26">
        <v>5722425</v>
      </c>
      <c r="O25" s="26">
        <v>13893108.40072</v>
      </c>
      <c r="P25" s="26">
        <v>43769274.971890002</v>
      </c>
    </row>
    <row r="26" spans="2:16" x14ac:dyDescent="0.3">
      <c r="B26" s="26">
        <v>4420</v>
      </c>
      <c r="C26" s="26">
        <v>4420</v>
      </c>
      <c r="D26" s="26">
        <v>12816</v>
      </c>
      <c r="E26" s="26">
        <v>243416</v>
      </c>
      <c r="F26" s="26">
        <v>1258225</v>
      </c>
      <c r="G26" s="26">
        <v>4232841</v>
      </c>
      <c r="H26" s="26">
        <v>15616462</v>
      </c>
      <c r="J26" s="26">
        <v>12787.579999999998</v>
      </c>
      <c r="K26" s="26">
        <v>12787.579999999998</v>
      </c>
      <c r="L26" s="26">
        <v>37607.03</v>
      </c>
      <c r="M26" s="26">
        <v>1314097.55</v>
      </c>
      <c r="N26" s="26">
        <v>6929007.2758200001</v>
      </c>
      <c r="O26" s="26">
        <v>15053793.33175</v>
      </c>
      <c r="P26" s="26">
        <v>44915264.009749994</v>
      </c>
    </row>
    <row r="27" spans="2:16" x14ac:dyDescent="0.3">
      <c r="B27" s="26">
        <v>6056</v>
      </c>
      <c r="C27" s="26">
        <v>6056</v>
      </c>
      <c r="D27" s="26">
        <v>15302</v>
      </c>
      <c r="E27" s="26">
        <v>281377</v>
      </c>
      <c r="G27" s="26">
        <v>4756174</v>
      </c>
      <c r="H27" s="26">
        <v>19081705</v>
      </c>
      <c r="J27" s="26">
        <v>17576.53</v>
      </c>
      <c r="K27" s="26">
        <v>17576.53</v>
      </c>
      <c r="L27" s="26">
        <v>37819.97</v>
      </c>
      <c r="M27" s="26">
        <v>1618242.25</v>
      </c>
      <c r="O27" s="26">
        <v>17144392.041639999</v>
      </c>
      <c r="P27" s="26">
        <v>52590180.280399993</v>
      </c>
    </row>
    <row r="30" spans="2:16" x14ac:dyDescent="0.3">
      <c r="B30" s="45" t="s">
        <v>68</v>
      </c>
      <c r="C30" s="45"/>
      <c r="D30" s="45"/>
      <c r="E30" s="45"/>
      <c r="F30" s="45"/>
      <c r="G30" s="45"/>
      <c r="H30" s="45"/>
      <c r="J30" s="45" t="s">
        <v>67</v>
      </c>
      <c r="K30" s="45"/>
      <c r="L30" s="45"/>
      <c r="M30" s="45"/>
      <c r="N30" s="45"/>
      <c r="O30" s="45"/>
      <c r="P30" s="45"/>
    </row>
    <row r="31" spans="2:16" x14ac:dyDescent="0.3">
      <c r="B31" s="11">
        <v>2012</v>
      </c>
      <c r="C31" s="25">
        <v>2013</v>
      </c>
      <c r="D31" s="25">
        <v>2014</v>
      </c>
      <c r="E31" s="25">
        <v>2015</v>
      </c>
      <c r="F31" s="25">
        <v>2016</v>
      </c>
      <c r="G31" s="25">
        <v>2017</v>
      </c>
      <c r="H31" s="25">
        <v>2018</v>
      </c>
      <c r="J31" s="11">
        <v>2012</v>
      </c>
      <c r="K31" s="25">
        <v>2013</v>
      </c>
      <c r="L31" s="25">
        <v>2014</v>
      </c>
      <c r="M31" s="25">
        <v>2015</v>
      </c>
      <c r="N31" s="25">
        <v>2016</v>
      </c>
      <c r="O31" s="25">
        <v>2017</v>
      </c>
      <c r="P31" s="25">
        <v>2018</v>
      </c>
    </row>
    <row r="32" spans="2:16" x14ac:dyDescent="0.3">
      <c r="B32" s="26">
        <v>294780</v>
      </c>
      <c r="C32" s="26">
        <v>294780</v>
      </c>
      <c r="D32" s="26">
        <v>1177402</v>
      </c>
      <c r="E32" s="26">
        <v>1448215</v>
      </c>
      <c r="F32" s="26">
        <v>1702079</v>
      </c>
      <c r="G32" s="26">
        <v>2201334</v>
      </c>
      <c r="H32" s="26">
        <v>2521768</v>
      </c>
      <c r="J32" s="26">
        <v>2564.4235994130004</v>
      </c>
      <c r="K32" s="26">
        <v>2564.4235994130004</v>
      </c>
      <c r="L32" s="26">
        <v>54939.85119324</v>
      </c>
      <c r="M32" s="26">
        <v>72902.178430329994</v>
      </c>
      <c r="N32" s="26">
        <v>102736.21751789001</v>
      </c>
      <c r="O32" s="26">
        <v>157202.31451875</v>
      </c>
      <c r="P32" s="26">
        <v>204501.53941371001</v>
      </c>
    </row>
    <row r="33" spans="2:16" x14ac:dyDescent="0.3">
      <c r="B33" s="26">
        <v>300530</v>
      </c>
      <c r="C33" s="26">
        <v>300530</v>
      </c>
      <c r="D33" s="26">
        <v>1317625</v>
      </c>
      <c r="E33" s="26">
        <v>1497427</v>
      </c>
      <c r="F33" s="26">
        <v>1755626</v>
      </c>
      <c r="G33" s="26">
        <v>2415580</v>
      </c>
      <c r="H33" s="26">
        <v>2546686</v>
      </c>
      <c r="J33" s="26">
        <v>2770.9119447499997</v>
      </c>
      <c r="K33" s="26">
        <v>2770.9119447499997</v>
      </c>
      <c r="L33" s="26">
        <v>56890.724117739999</v>
      </c>
      <c r="M33" s="26">
        <v>81143.129317259998</v>
      </c>
      <c r="N33" s="26">
        <v>107981.64446984</v>
      </c>
      <c r="O33" s="26">
        <v>159121.66999999998</v>
      </c>
      <c r="P33" s="26">
        <v>205460.46416263998</v>
      </c>
    </row>
    <row r="34" spans="2:16" x14ac:dyDescent="0.3">
      <c r="B34" s="26">
        <v>367836</v>
      </c>
      <c r="C34" s="26">
        <v>367836</v>
      </c>
      <c r="D34" s="26">
        <v>1382298</v>
      </c>
      <c r="E34" s="26">
        <v>1546588</v>
      </c>
      <c r="F34" s="26">
        <v>1834826</v>
      </c>
      <c r="G34" s="26">
        <v>2473142</v>
      </c>
      <c r="H34" s="26">
        <v>2548886</v>
      </c>
      <c r="J34" s="26">
        <v>2812.5364427629997</v>
      </c>
      <c r="K34" s="26">
        <v>2812.5364427629997</v>
      </c>
      <c r="L34" s="26">
        <v>60037.086964999995</v>
      </c>
      <c r="M34" s="26">
        <v>85076.354173430009</v>
      </c>
      <c r="N34" s="26">
        <v>109768.07240831001</v>
      </c>
      <c r="O34" s="26">
        <v>162029.21673838</v>
      </c>
      <c r="P34" s="26">
        <v>208466.25461179999</v>
      </c>
    </row>
    <row r="35" spans="2:16" x14ac:dyDescent="0.3">
      <c r="B35" s="26">
        <v>391991</v>
      </c>
      <c r="C35" s="26">
        <v>391991</v>
      </c>
      <c r="D35" s="26">
        <v>1439719</v>
      </c>
      <c r="E35" s="26">
        <v>1598878</v>
      </c>
      <c r="F35" s="26">
        <v>1854048</v>
      </c>
      <c r="G35" s="26">
        <v>2482129</v>
      </c>
      <c r="H35" s="26">
        <v>2596386</v>
      </c>
      <c r="J35" s="26">
        <v>3164.6000183689998</v>
      </c>
      <c r="K35" s="26">
        <v>3164.6000183689998</v>
      </c>
      <c r="L35" s="26">
        <v>61464.828258399997</v>
      </c>
      <c r="M35" s="26">
        <v>85880.719116740001</v>
      </c>
      <c r="N35" s="26">
        <v>120518.21427386999</v>
      </c>
      <c r="O35" s="26">
        <v>166711.13510819001</v>
      </c>
      <c r="P35" s="26">
        <v>208802.57459511998</v>
      </c>
    </row>
    <row r="36" spans="2:16" x14ac:dyDescent="0.3">
      <c r="B36" s="26">
        <v>462973</v>
      </c>
      <c r="C36" s="26">
        <v>462973</v>
      </c>
      <c r="D36" s="26">
        <v>1611150</v>
      </c>
      <c r="E36" s="26">
        <v>1612581</v>
      </c>
      <c r="F36" s="26">
        <v>1885956</v>
      </c>
      <c r="G36" s="26">
        <v>2507621</v>
      </c>
      <c r="H36" s="26">
        <v>2606884</v>
      </c>
      <c r="J36" s="26">
        <v>3643.5579384169996</v>
      </c>
      <c r="K36" s="26">
        <v>3643.5579384169996</v>
      </c>
      <c r="L36" s="26">
        <v>62453.542452640002</v>
      </c>
      <c r="M36" s="26">
        <v>86257.150642809996</v>
      </c>
      <c r="N36" s="26">
        <v>126859.69180015998</v>
      </c>
      <c r="O36" s="26">
        <v>168926.63459177999</v>
      </c>
      <c r="P36" s="26">
        <v>209247.07107800001</v>
      </c>
    </row>
    <row r="37" spans="2:16" x14ac:dyDescent="0.3">
      <c r="B37" s="26">
        <v>464905</v>
      </c>
      <c r="C37" s="26">
        <v>464905</v>
      </c>
      <c r="D37" s="26">
        <v>1652112</v>
      </c>
      <c r="E37" s="26">
        <v>1642364</v>
      </c>
      <c r="F37" s="26">
        <v>1895066</v>
      </c>
      <c r="G37" s="26">
        <v>2513287</v>
      </c>
      <c r="H37" s="26">
        <v>2608959</v>
      </c>
      <c r="J37" s="26">
        <v>20614.50532</v>
      </c>
      <c r="K37" s="26">
        <v>20614.50532</v>
      </c>
      <c r="L37" s="26">
        <v>64775.983811990001</v>
      </c>
      <c r="M37" s="26">
        <v>87656.198679159992</v>
      </c>
      <c r="N37" s="26">
        <v>127267.37797562999</v>
      </c>
      <c r="O37" s="26">
        <v>174041.43407765002</v>
      </c>
      <c r="P37" s="26">
        <v>217720.46801433997</v>
      </c>
    </row>
    <row r="38" spans="2:16" x14ac:dyDescent="0.3">
      <c r="B38" s="26">
        <v>504547</v>
      </c>
      <c r="C38" s="26">
        <v>504547</v>
      </c>
      <c r="D38" s="26">
        <v>1671322</v>
      </c>
      <c r="E38" s="26">
        <v>1649518</v>
      </c>
      <c r="F38" s="26">
        <v>1916752</v>
      </c>
      <c r="G38" s="26">
        <v>2533069</v>
      </c>
      <c r="H38" s="26">
        <v>2684524</v>
      </c>
      <c r="J38" s="26">
        <v>21416.186869549998</v>
      </c>
      <c r="K38" s="26">
        <v>21416.186869549998</v>
      </c>
      <c r="L38" s="26">
        <v>70076.881700900005</v>
      </c>
      <c r="M38" s="26">
        <v>89884.439026210006</v>
      </c>
      <c r="N38" s="26">
        <v>130604.40298687</v>
      </c>
      <c r="O38" s="26">
        <v>174177.13981786999</v>
      </c>
      <c r="P38" s="26">
        <v>221968.71357823</v>
      </c>
    </row>
    <row r="39" spans="2:16" x14ac:dyDescent="0.3">
      <c r="B39" s="26">
        <v>522959</v>
      </c>
      <c r="C39" s="26">
        <v>522959</v>
      </c>
      <c r="D39" s="26">
        <v>1688590</v>
      </c>
      <c r="E39" s="26">
        <v>1678499</v>
      </c>
      <c r="F39" s="26">
        <v>1930556</v>
      </c>
      <c r="G39" s="26">
        <v>2624759</v>
      </c>
      <c r="H39" s="26">
        <v>2721255</v>
      </c>
      <c r="J39" s="26">
        <v>24731.915281860005</v>
      </c>
      <c r="K39" s="26">
        <v>24731.915281860005</v>
      </c>
      <c r="L39" s="26">
        <v>70558.405397809998</v>
      </c>
      <c r="M39" s="26">
        <v>91929.843064999994</v>
      </c>
      <c r="N39" s="26">
        <v>132141.33605470002</v>
      </c>
      <c r="O39" s="26">
        <v>184149.21107244003</v>
      </c>
      <c r="P39" s="26">
        <v>229045</v>
      </c>
    </row>
    <row r="40" spans="2:16" x14ac:dyDescent="0.3">
      <c r="B40" s="26">
        <v>547804</v>
      </c>
      <c r="C40" s="26">
        <v>547804</v>
      </c>
      <c r="D40" s="26">
        <v>1689940</v>
      </c>
      <c r="E40" s="26">
        <v>1741064</v>
      </c>
      <c r="F40" s="26">
        <v>2018778</v>
      </c>
      <c r="G40" s="26">
        <v>2629586</v>
      </c>
      <c r="H40" s="26">
        <v>2784109</v>
      </c>
      <c r="J40" s="26">
        <v>28455.728868220001</v>
      </c>
      <c r="K40" s="26">
        <v>28455.728868220001</v>
      </c>
      <c r="L40" s="26">
        <v>72663.727516255996</v>
      </c>
      <c r="M40" s="26">
        <v>96222.288132820002</v>
      </c>
      <c r="N40" s="26">
        <v>143400.66543220999</v>
      </c>
      <c r="O40" s="26">
        <v>187083.79713610999</v>
      </c>
      <c r="P40" s="26">
        <v>232876.83814233</v>
      </c>
    </row>
    <row r="41" spans="2:16" x14ac:dyDescent="0.3">
      <c r="B41" s="26">
        <v>595942</v>
      </c>
      <c r="C41" s="26">
        <v>595942</v>
      </c>
      <c r="D41" s="26">
        <v>1797058</v>
      </c>
      <c r="E41" s="26">
        <v>1858005</v>
      </c>
      <c r="F41" s="26">
        <v>2067657</v>
      </c>
      <c r="G41" s="26">
        <v>2652554</v>
      </c>
      <c r="H41" s="26">
        <v>2789355</v>
      </c>
      <c r="J41" s="26">
        <v>34978.833582129999</v>
      </c>
      <c r="K41" s="26">
        <v>34978.833582129999</v>
      </c>
      <c r="L41" s="26">
        <v>76238.67770018999</v>
      </c>
      <c r="M41" s="26">
        <v>98354.875147070008</v>
      </c>
      <c r="N41" s="26">
        <v>144605.96357841999</v>
      </c>
      <c r="O41" s="26">
        <v>212379.807145</v>
      </c>
      <c r="P41" s="26">
        <v>254537.26403563001</v>
      </c>
    </row>
    <row r="42" spans="2:16" x14ac:dyDescent="0.3">
      <c r="B42" s="26">
        <v>596851</v>
      </c>
      <c r="C42" s="26">
        <v>596851</v>
      </c>
      <c r="D42" s="26">
        <v>2590751</v>
      </c>
      <c r="E42" s="26">
        <v>3023877</v>
      </c>
      <c r="F42" s="26">
        <v>2241248</v>
      </c>
      <c r="G42" s="26">
        <v>2859794</v>
      </c>
      <c r="H42" s="26">
        <v>2866938</v>
      </c>
      <c r="J42" s="26">
        <v>43685.588871079999</v>
      </c>
      <c r="K42" s="26">
        <v>43685.588871079999</v>
      </c>
      <c r="L42" s="26">
        <v>82217.463585990001</v>
      </c>
      <c r="M42" s="26">
        <v>104970.04597429</v>
      </c>
      <c r="N42" s="26">
        <v>154406.99526989</v>
      </c>
      <c r="O42" s="26">
        <v>218105.79771389</v>
      </c>
      <c r="P42" s="26">
        <v>269093.52147500002</v>
      </c>
    </row>
    <row r="43" spans="2:16" x14ac:dyDescent="0.3">
      <c r="B43" s="26">
        <v>637664</v>
      </c>
      <c r="C43" s="26">
        <v>637664</v>
      </c>
      <c r="D43" s="26">
        <v>3099532</v>
      </c>
      <c r="F43" s="26">
        <v>2974110</v>
      </c>
      <c r="G43" s="26">
        <v>2958018</v>
      </c>
      <c r="H43" s="26">
        <v>3411582</v>
      </c>
      <c r="J43" s="26">
        <v>43935.006528729995</v>
      </c>
      <c r="K43" s="26">
        <v>43935.006528729995</v>
      </c>
      <c r="L43" s="26">
        <v>85194.25976121999</v>
      </c>
      <c r="N43" s="26">
        <v>171953.02513165001</v>
      </c>
      <c r="O43" s="26">
        <v>229066.48204901</v>
      </c>
      <c r="P43" s="26">
        <v>289046.82208586001</v>
      </c>
    </row>
    <row r="47" spans="2:16" x14ac:dyDescent="0.3">
      <c r="B47" s="45" t="s">
        <v>71</v>
      </c>
      <c r="C47" s="45"/>
      <c r="D47" s="45"/>
      <c r="E47" s="45"/>
      <c r="F47" s="45"/>
      <c r="G47" s="45"/>
      <c r="H47" s="45"/>
      <c r="J47" s="45" t="s">
        <v>72</v>
      </c>
      <c r="K47" s="45"/>
      <c r="L47" s="45"/>
      <c r="M47" s="45"/>
      <c r="N47" s="45"/>
      <c r="O47" s="45"/>
      <c r="P47" s="45"/>
    </row>
    <row r="48" spans="2:16" x14ac:dyDescent="0.3">
      <c r="B48" s="11">
        <v>2012</v>
      </c>
      <c r="C48" s="25">
        <v>2013</v>
      </c>
      <c r="D48" s="25">
        <v>2014</v>
      </c>
      <c r="E48" s="25">
        <v>2015</v>
      </c>
      <c r="F48" s="25">
        <v>2016</v>
      </c>
      <c r="G48" s="11">
        <v>2017</v>
      </c>
      <c r="H48" s="11">
        <v>2018</v>
      </c>
      <c r="J48" s="25">
        <v>2012</v>
      </c>
      <c r="K48" s="11">
        <v>2013</v>
      </c>
      <c r="L48" s="25">
        <v>2014</v>
      </c>
      <c r="M48" s="25">
        <v>2015</v>
      </c>
      <c r="N48" s="25">
        <v>2016</v>
      </c>
      <c r="O48" s="25">
        <v>2017</v>
      </c>
      <c r="P48" s="25">
        <v>2018</v>
      </c>
    </row>
    <row r="49" spans="2:16" x14ac:dyDescent="0.3">
      <c r="B49" s="26">
        <v>94179</v>
      </c>
      <c r="C49" s="26">
        <v>94179</v>
      </c>
      <c r="D49" s="26">
        <v>131406</v>
      </c>
      <c r="E49" s="26">
        <v>143650</v>
      </c>
      <c r="F49" s="26">
        <v>141620</v>
      </c>
      <c r="G49" s="26">
        <v>179339</v>
      </c>
      <c r="H49" s="26">
        <v>199917</v>
      </c>
      <c r="J49" s="26">
        <v>675.54078671740035</v>
      </c>
      <c r="K49" s="26">
        <v>675.54078671740035</v>
      </c>
      <c r="L49" s="26">
        <v>532.56535988526002</v>
      </c>
      <c r="M49" s="26">
        <v>609.71084158128997</v>
      </c>
      <c r="N49" s="26">
        <v>599.02081176960996</v>
      </c>
      <c r="O49" s="26">
        <v>516.45937623761006</v>
      </c>
      <c r="P49" s="26">
        <v>601.88188122218003</v>
      </c>
    </row>
    <row r="50" spans="2:16" x14ac:dyDescent="0.3">
      <c r="B50" s="26">
        <v>96068</v>
      </c>
      <c r="C50" s="26">
        <v>96068</v>
      </c>
      <c r="D50" s="26">
        <v>136266</v>
      </c>
      <c r="E50" s="26">
        <v>149630</v>
      </c>
      <c r="F50" s="26">
        <v>159447</v>
      </c>
      <c r="G50" s="26">
        <v>182787</v>
      </c>
      <c r="H50" s="26">
        <v>207485</v>
      </c>
      <c r="J50" s="26">
        <v>681.59044911924047</v>
      </c>
      <c r="K50" s="26">
        <v>681.59044911924047</v>
      </c>
      <c r="L50" s="26">
        <v>596.94747518321003</v>
      </c>
      <c r="M50" s="26">
        <v>632.00214775657992</v>
      </c>
      <c r="N50" s="26">
        <v>666.91845800976</v>
      </c>
      <c r="O50" s="26">
        <v>604.59040123089994</v>
      </c>
      <c r="P50" s="26">
        <v>634.36354023321996</v>
      </c>
    </row>
    <row r="51" spans="2:16" x14ac:dyDescent="0.3">
      <c r="B51" s="26">
        <v>97714</v>
      </c>
      <c r="C51" s="26">
        <v>97714</v>
      </c>
      <c r="D51" s="26">
        <v>138493</v>
      </c>
      <c r="E51" s="26">
        <v>153222</v>
      </c>
      <c r="F51" s="26">
        <v>160000</v>
      </c>
      <c r="G51" s="26">
        <v>183391</v>
      </c>
      <c r="H51" s="26">
        <v>207798</v>
      </c>
      <c r="J51" s="26">
        <v>689.18212614913978</v>
      </c>
      <c r="K51" s="26">
        <v>689.18212614913978</v>
      </c>
      <c r="L51" s="26">
        <v>627.35353323816003</v>
      </c>
      <c r="M51" s="26">
        <v>634.35815870546003</v>
      </c>
      <c r="N51" s="26">
        <v>672.02558447744002</v>
      </c>
      <c r="O51" s="26">
        <v>612.62362841308004</v>
      </c>
      <c r="P51" s="26">
        <v>748.86192341754008</v>
      </c>
    </row>
    <row r="52" spans="2:16" x14ac:dyDescent="0.3">
      <c r="B52" s="26">
        <v>98571</v>
      </c>
      <c r="C52" s="26">
        <v>98571</v>
      </c>
      <c r="D52" s="26">
        <v>140517</v>
      </c>
      <c r="E52" s="26">
        <v>153370</v>
      </c>
      <c r="F52" s="26">
        <v>162524</v>
      </c>
      <c r="G52" s="26">
        <v>183582</v>
      </c>
      <c r="H52" s="26">
        <v>210858</v>
      </c>
      <c r="J52" s="26">
        <v>731.27549655582038</v>
      </c>
      <c r="K52" s="26">
        <v>731.27549655582038</v>
      </c>
      <c r="L52" s="26">
        <v>629.21581356627996</v>
      </c>
      <c r="M52" s="26">
        <v>648.95161351374986</v>
      </c>
      <c r="N52" s="26">
        <v>677.90753908057991</v>
      </c>
      <c r="O52" s="26">
        <v>614.58774661200005</v>
      </c>
      <c r="P52" s="26">
        <v>801.96068548609003</v>
      </c>
    </row>
    <row r="53" spans="2:16" x14ac:dyDescent="0.3">
      <c r="B53" s="26">
        <v>100919</v>
      </c>
      <c r="C53" s="26">
        <v>100919</v>
      </c>
      <c r="D53" s="26">
        <v>140555</v>
      </c>
      <c r="E53" s="26">
        <v>153712</v>
      </c>
      <c r="F53" s="26">
        <v>162731</v>
      </c>
      <c r="G53" s="26">
        <v>184834</v>
      </c>
      <c r="H53" s="26">
        <v>212354</v>
      </c>
      <c r="J53" s="26">
        <v>766.38773659999993</v>
      </c>
      <c r="K53" s="26">
        <v>766.38773659999993</v>
      </c>
      <c r="L53" s="26">
        <v>691.29770024044001</v>
      </c>
      <c r="M53" s="26">
        <v>654.09899117574992</v>
      </c>
      <c r="N53" s="26">
        <v>691.78502448911991</v>
      </c>
      <c r="O53" s="26">
        <v>627.20901071414005</v>
      </c>
      <c r="P53" s="26">
        <v>808.58273633863996</v>
      </c>
    </row>
    <row r="54" spans="2:16" x14ac:dyDescent="0.3">
      <c r="B54" s="26">
        <v>104856</v>
      </c>
      <c r="C54" s="26">
        <v>104856</v>
      </c>
      <c r="D54" s="26">
        <v>141400</v>
      </c>
      <c r="E54" s="26">
        <v>154539</v>
      </c>
      <c r="F54" s="26">
        <v>165321</v>
      </c>
      <c r="G54" s="26">
        <v>188391</v>
      </c>
      <c r="H54" s="26">
        <v>215782</v>
      </c>
      <c r="J54" s="26">
        <v>865.99332128723063</v>
      </c>
      <c r="K54" s="26">
        <v>865.99332128723063</v>
      </c>
      <c r="L54" s="26">
        <v>722.28441628911992</v>
      </c>
      <c r="M54" s="26">
        <v>672.14590119769002</v>
      </c>
      <c r="N54" s="26">
        <v>728.02488264959004</v>
      </c>
      <c r="O54" s="26">
        <v>637.31248530067001</v>
      </c>
      <c r="P54" s="26">
        <v>816.58068227830995</v>
      </c>
    </row>
    <row r="55" spans="2:16" x14ac:dyDescent="0.3">
      <c r="B55" s="26">
        <v>104972</v>
      </c>
      <c r="C55" s="26">
        <v>104972</v>
      </c>
      <c r="D55" s="26">
        <v>144424</v>
      </c>
      <c r="E55" s="26">
        <v>154551</v>
      </c>
      <c r="F55" s="26">
        <v>165777</v>
      </c>
      <c r="G55" s="26">
        <v>194302</v>
      </c>
      <c r="H55" s="26">
        <v>216799</v>
      </c>
      <c r="J55" s="26">
        <v>914.87063190698041</v>
      </c>
      <c r="K55" s="26">
        <v>914.87063190698041</v>
      </c>
      <c r="L55" s="26">
        <v>723.86667112437999</v>
      </c>
      <c r="M55" s="26">
        <v>696.22081167017996</v>
      </c>
      <c r="N55" s="26">
        <v>755.71313482197002</v>
      </c>
      <c r="O55" s="26">
        <v>656.22874839833003</v>
      </c>
      <c r="P55" s="26">
        <v>837.28821061278995</v>
      </c>
    </row>
    <row r="56" spans="2:16" x14ac:dyDescent="0.3">
      <c r="B56" s="26">
        <v>105167</v>
      </c>
      <c r="C56" s="26">
        <v>105167</v>
      </c>
      <c r="D56" s="26">
        <v>148321</v>
      </c>
      <c r="E56" s="26">
        <v>158955</v>
      </c>
      <c r="F56" s="26">
        <v>168089</v>
      </c>
      <c r="G56" s="26">
        <v>196630</v>
      </c>
      <c r="H56" s="26">
        <v>217963</v>
      </c>
      <c r="J56" s="26">
        <v>960.12137077579973</v>
      </c>
      <c r="K56" s="26">
        <v>960.12137077579973</v>
      </c>
      <c r="L56" s="26">
        <v>815.22697343443997</v>
      </c>
      <c r="M56" s="26">
        <v>697.30664677481002</v>
      </c>
      <c r="N56" s="26">
        <v>763.23673770742005</v>
      </c>
      <c r="O56" s="26">
        <v>660.69974215757998</v>
      </c>
      <c r="P56" s="26">
        <v>857.45521828633991</v>
      </c>
    </row>
    <row r="57" spans="2:16" x14ac:dyDescent="0.3">
      <c r="B57" s="26">
        <v>109219</v>
      </c>
      <c r="C57" s="26">
        <v>109219</v>
      </c>
      <c r="D57" s="26">
        <v>148916</v>
      </c>
      <c r="E57" s="26">
        <v>161143</v>
      </c>
      <c r="F57" s="26">
        <v>169607</v>
      </c>
      <c r="G57" s="26">
        <v>201442</v>
      </c>
      <c r="H57" s="26">
        <v>223560</v>
      </c>
      <c r="J57" s="26">
        <v>973.56242378960997</v>
      </c>
      <c r="K57" s="26">
        <v>973.56242378960997</v>
      </c>
      <c r="L57" s="26">
        <v>838.27302345329008</v>
      </c>
      <c r="M57" s="26">
        <v>722.27685238674997</v>
      </c>
      <c r="N57" s="26">
        <v>796.39691827061006</v>
      </c>
      <c r="O57" s="26">
        <v>680.97582868964003</v>
      </c>
      <c r="P57" s="26">
        <v>873.16897698779997</v>
      </c>
    </row>
    <row r="58" spans="2:16" x14ac:dyDescent="0.3">
      <c r="B58" s="26">
        <v>112870</v>
      </c>
      <c r="C58" s="26">
        <v>112870</v>
      </c>
      <c r="D58" s="26">
        <v>154555</v>
      </c>
      <c r="E58" s="26">
        <v>163209</v>
      </c>
      <c r="F58" s="26">
        <v>170317</v>
      </c>
      <c r="G58" s="26">
        <v>210213</v>
      </c>
      <c r="H58" s="26">
        <v>223754</v>
      </c>
      <c r="J58" s="26">
        <v>996.21498926659081</v>
      </c>
      <c r="K58" s="26">
        <v>996.21498926659081</v>
      </c>
      <c r="L58" s="26">
        <v>858.43589644765007</v>
      </c>
      <c r="M58" s="26">
        <v>786.28249141254992</v>
      </c>
      <c r="N58" s="26">
        <v>796.50472981817995</v>
      </c>
      <c r="O58" s="26">
        <v>770.76145178759998</v>
      </c>
      <c r="P58" s="26">
        <v>874.47930389124008</v>
      </c>
    </row>
    <row r="59" spans="2:16" x14ac:dyDescent="0.3">
      <c r="B59" s="26">
        <v>116854</v>
      </c>
      <c r="C59" s="26">
        <v>116854</v>
      </c>
      <c r="D59" s="26">
        <v>156784</v>
      </c>
      <c r="E59" s="26">
        <v>165458</v>
      </c>
      <c r="F59" s="26">
        <v>172694</v>
      </c>
      <c r="G59" s="26">
        <v>213404</v>
      </c>
      <c r="H59" s="26">
        <v>231415</v>
      </c>
      <c r="J59" s="26">
        <v>1026.6199873376809</v>
      </c>
      <c r="K59" s="26">
        <v>1026.6199873376809</v>
      </c>
      <c r="L59" s="26">
        <v>874.88999999999987</v>
      </c>
      <c r="M59" s="26">
        <v>842.86855898528006</v>
      </c>
      <c r="N59" s="26">
        <v>860.17177029302002</v>
      </c>
      <c r="O59" s="26">
        <v>792.29479057287995</v>
      </c>
      <c r="P59" s="26">
        <v>933.99072733204002</v>
      </c>
    </row>
    <row r="60" spans="2:16" x14ac:dyDescent="0.3">
      <c r="B60" s="26">
        <v>131108</v>
      </c>
      <c r="C60" s="26">
        <v>131108</v>
      </c>
      <c r="D60" s="26">
        <v>176884</v>
      </c>
      <c r="E60" s="26">
        <v>200578</v>
      </c>
      <c r="F60" s="26">
        <v>200624</v>
      </c>
      <c r="G60" s="26">
        <v>252249</v>
      </c>
      <c r="H60" s="26">
        <v>255003</v>
      </c>
      <c r="J60" s="26">
        <v>1155.1703651501407</v>
      </c>
      <c r="K60" s="26">
        <v>1155.1703651501407</v>
      </c>
      <c r="L60" s="26">
        <v>1197.46202184452</v>
      </c>
      <c r="M60" s="26">
        <v>1124.3553355374199</v>
      </c>
      <c r="N60" s="26">
        <v>1279.3940217197401</v>
      </c>
      <c r="O60" s="26">
        <v>841.90872813737997</v>
      </c>
      <c r="P60" s="26">
        <v>968.87445688499997</v>
      </c>
    </row>
  </sheetData>
  <mergeCells count="9">
    <mergeCell ref="J1:M1"/>
    <mergeCell ref="J14:P14"/>
    <mergeCell ref="B30:H30"/>
    <mergeCell ref="J30:P30"/>
    <mergeCell ref="B47:H47"/>
    <mergeCell ref="J47:P47"/>
    <mergeCell ref="B14:H14"/>
    <mergeCell ref="B1:E1"/>
    <mergeCell ref="F1:I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0ED79-FEF5-4A4B-9088-3AB41F83A81F}">
  <dimension ref="A1:V60"/>
  <sheetViews>
    <sheetView topLeftCell="C1" workbookViewId="0">
      <selection activeCell="V10" sqref="V10"/>
    </sheetView>
  </sheetViews>
  <sheetFormatPr defaultRowHeight="14.4" x14ac:dyDescent="0.3"/>
  <cols>
    <col min="2" max="2" width="11.21875" bestFit="1" customWidth="1"/>
    <col min="3" max="3" width="12" bestFit="1" customWidth="1"/>
    <col min="4" max="4" width="11.21875" bestFit="1" customWidth="1"/>
    <col min="5" max="5" width="9.21875" bestFit="1" customWidth="1"/>
    <col min="6" max="6" width="11.21875" bestFit="1" customWidth="1"/>
    <col min="8" max="8" width="11.21875" bestFit="1" customWidth="1"/>
    <col min="15" max="15" width="10" bestFit="1" customWidth="1"/>
    <col min="16" max="16" width="12" bestFit="1" customWidth="1"/>
    <col min="19" max="19" width="10" bestFit="1" customWidth="1"/>
    <col min="20" max="20" width="11" bestFit="1" customWidth="1"/>
  </cols>
  <sheetData>
    <row r="1" spans="1:22" x14ac:dyDescent="0.3">
      <c r="B1" s="43" t="s">
        <v>0</v>
      </c>
      <c r="C1" s="43"/>
      <c r="D1" s="43"/>
      <c r="E1" s="43"/>
      <c r="F1" s="43" t="s">
        <v>69</v>
      </c>
      <c r="G1" s="43"/>
      <c r="H1" s="43"/>
      <c r="I1" s="43"/>
      <c r="J1" s="43" t="s">
        <v>70</v>
      </c>
      <c r="K1" s="43"/>
      <c r="L1" s="43"/>
      <c r="M1" s="43"/>
    </row>
    <row r="2" spans="1:22" x14ac:dyDescent="0.3">
      <c r="B2" t="s">
        <v>2</v>
      </c>
      <c r="C2" t="s">
        <v>3</v>
      </c>
      <c r="D2" t="s">
        <v>8</v>
      </c>
      <c r="E2" t="s">
        <v>9</v>
      </c>
      <c r="F2" t="s">
        <v>2</v>
      </c>
      <c r="G2" t="s">
        <v>3</v>
      </c>
      <c r="H2" t="s">
        <v>8</v>
      </c>
      <c r="I2" t="s">
        <v>9</v>
      </c>
      <c r="J2" t="s">
        <v>2</v>
      </c>
      <c r="K2" t="s">
        <v>3</v>
      </c>
      <c r="L2" t="s">
        <v>8</v>
      </c>
      <c r="M2" t="s">
        <v>9</v>
      </c>
    </row>
    <row r="3" spans="1:22" x14ac:dyDescent="0.3">
      <c r="A3">
        <v>2012</v>
      </c>
      <c r="B3">
        <f>SUM(B$16:B$27)</f>
        <v>11340</v>
      </c>
      <c r="C3">
        <f>SUM(J$16:J$27)</f>
        <v>6688</v>
      </c>
      <c r="F3" s="2">
        <f>SUM(B$32:B$43)</f>
        <v>3915981</v>
      </c>
      <c r="G3" s="2">
        <f>SUM(J$32:J$43)</f>
        <v>135922.59500737902</v>
      </c>
      <c r="H3" s="3"/>
      <c r="I3" s="3"/>
      <c r="J3" s="2">
        <f>SUM(B$49:B$60)</f>
        <v>1656105</v>
      </c>
      <c r="K3" s="2">
        <f>SUM(J$49:J$60)</f>
        <v>10674.092659100406</v>
      </c>
    </row>
    <row r="4" spans="1:22" x14ac:dyDescent="0.3">
      <c r="A4">
        <v>2013</v>
      </c>
      <c r="B4">
        <f>SUM(C$16:C$27)</f>
        <v>11340</v>
      </c>
      <c r="C4">
        <f>SUM(K$16:K$27)</f>
        <v>6688</v>
      </c>
      <c r="D4" s="4">
        <f>(B4-B3)/B3</f>
        <v>0</v>
      </c>
      <c r="E4" s="4">
        <f>(C4-C3)/C3</f>
        <v>0</v>
      </c>
      <c r="F4" s="2">
        <f>SUM(C$32:C$43)</f>
        <v>3915981</v>
      </c>
      <c r="G4" s="2">
        <f>SUM(K$32:K$43)</f>
        <v>135922.59500737902</v>
      </c>
      <c r="H4" s="4">
        <f>(F4-F3)/F3</f>
        <v>0</v>
      </c>
      <c r="I4" s="4">
        <f>(G4-G3)/G3</f>
        <v>0</v>
      </c>
      <c r="J4" s="2">
        <f>SUM(C$49:C$60)</f>
        <v>1656105</v>
      </c>
      <c r="K4" s="2">
        <f>SUM(K$49:K$60)</f>
        <v>10674.092659100406</v>
      </c>
      <c r="L4" s="4">
        <f>(J4-J3)/J3</f>
        <v>0</v>
      </c>
      <c r="M4" s="4">
        <f>(K4-K3)/K3</f>
        <v>0</v>
      </c>
    </row>
    <row r="5" spans="1:22" x14ac:dyDescent="0.3">
      <c r="A5">
        <v>2014</v>
      </c>
      <c r="B5">
        <f>SUM(D$16:D$27)</f>
        <v>323</v>
      </c>
      <c r="C5">
        <f>SUM(L$16:L$27)</f>
        <v>123</v>
      </c>
      <c r="D5" s="4">
        <f t="shared" ref="D5:E8" si="0">(B5-B4)/B4</f>
        <v>-0.97151675485008815</v>
      </c>
      <c r="E5" s="4">
        <f t="shared" si="0"/>
        <v>-0.98160885167464118</v>
      </c>
      <c r="F5" s="2">
        <f>SUM(D$32:D$43)</f>
        <v>15982621</v>
      </c>
      <c r="G5" s="2">
        <f>SUM(L$32:L$43)</f>
        <v>520671.27675674006</v>
      </c>
      <c r="H5" s="4">
        <f t="shared" ref="H5:I9" si="1">(F5-F4)/F4</f>
        <v>3.0813836941496908</v>
      </c>
      <c r="I5" s="4">
        <f t="shared" si="1"/>
        <v>2.8306454988478822</v>
      </c>
      <c r="J5" s="2">
        <f>SUM(D$49:D$60)</f>
        <v>2288226</v>
      </c>
      <c r="K5" s="2">
        <f>SUM(L$49:L$60)</f>
        <v>12138.748206141221</v>
      </c>
      <c r="L5" s="4">
        <f t="shared" ref="L5:M9" si="2">(J5-J4)/J4</f>
        <v>0.38169137826405936</v>
      </c>
      <c r="M5" s="4">
        <f t="shared" si="2"/>
        <v>0.13721592961740819</v>
      </c>
    </row>
    <row r="6" spans="1:22" x14ac:dyDescent="0.3">
      <c r="A6">
        <v>2015</v>
      </c>
      <c r="B6">
        <f>SUM(E$16:E$27)</f>
        <v>583254</v>
      </c>
      <c r="C6">
        <f>SUM(M$16:M$27)</f>
        <v>3146411</v>
      </c>
      <c r="D6" s="4">
        <f t="shared" si="0"/>
        <v>1804.7399380804954</v>
      </c>
      <c r="E6" s="4">
        <f t="shared" si="0"/>
        <v>25579.577235772358</v>
      </c>
      <c r="F6" s="2">
        <f>SUM(E$32:E$43)</f>
        <v>21136802</v>
      </c>
      <c r="G6" s="2">
        <f>SUM(M$32:M$43)</f>
        <v>663902.96653651015</v>
      </c>
      <c r="H6" s="4">
        <f t="shared" si="1"/>
        <v>0.3224865934066759</v>
      </c>
      <c r="I6" s="4">
        <f t="shared" si="1"/>
        <v>0.27509043838938052</v>
      </c>
      <c r="J6" s="2">
        <f>SUM(E$49:E$60)</f>
        <v>2467909</v>
      </c>
      <c r="K6" s="2">
        <f>SUM(M$49:M$60)</f>
        <v>12380.431916788841</v>
      </c>
      <c r="L6" s="4">
        <f t="shared" si="2"/>
        <v>7.852502331500473E-2</v>
      </c>
      <c r="M6" s="4">
        <f t="shared" si="2"/>
        <v>1.9910101646671216E-2</v>
      </c>
    </row>
    <row r="7" spans="1:22" x14ac:dyDescent="0.3">
      <c r="A7">
        <v>2016</v>
      </c>
      <c r="B7">
        <f>SUM(F$16:F$27)</f>
        <v>208984</v>
      </c>
      <c r="C7">
        <f>SUM(N$16:N$27)</f>
        <v>1597556.6063300001</v>
      </c>
      <c r="D7" s="4">
        <f t="shared" si="0"/>
        <v>-0.64169298453161061</v>
      </c>
      <c r="E7" s="4">
        <f t="shared" si="0"/>
        <v>-0.49226067213406</v>
      </c>
      <c r="F7" s="2">
        <f>SUM(F$32:F$43)</f>
        <v>23074188</v>
      </c>
      <c r="G7" s="2">
        <f>SUM(N$32:N$43)</f>
        <v>964513.02360847977</v>
      </c>
      <c r="H7" s="4">
        <f t="shared" si="1"/>
        <v>9.1659372122613436E-2</v>
      </c>
      <c r="I7" s="4">
        <f t="shared" si="1"/>
        <v>0.45279215822789687</v>
      </c>
      <c r="J7" s="2">
        <f>SUM(F$49:F$60)</f>
        <v>2538473</v>
      </c>
      <c r="K7" s="2">
        <f>SUM(N$49:N$60)</f>
        <v>12042.966894294941</v>
      </c>
      <c r="L7" s="4">
        <f t="shared" si="2"/>
        <v>2.8592626389384698E-2</v>
      </c>
      <c r="M7" s="4">
        <f t="shared" si="2"/>
        <v>-2.7257936133574665E-2</v>
      </c>
    </row>
    <row r="8" spans="1:22" x14ac:dyDescent="0.3">
      <c r="A8">
        <v>2017</v>
      </c>
      <c r="B8">
        <f>SUM(G$16:G$27)</f>
        <v>21511877</v>
      </c>
      <c r="C8">
        <f>SUM(O$16:O$27)</f>
        <v>29122600.333950937</v>
      </c>
      <c r="D8" s="4">
        <f t="shared" si="0"/>
        <v>101.93552137962715</v>
      </c>
      <c r="E8" s="4">
        <f t="shared" si="0"/>
        <v>17.229463806514541</v>
      </c>
      <c r="F8" s="2">
        <f>SUM(G$32:G$43)</f>
        <v>24237216</v>
      </c>
      <c r="G8" s="2">
        <f>SUM(O$32:O$43)</f>
        <v>1488571.9044454701</v>
      </c>
      <c r="H8" s="4">
        <f t="shared" si="1"/>
        <v>5.0403853864760054E-2</v>
      </c>
      <c r="I8" s="4">
        <f t="shared" si="1"/>
        <v>0.54334038837169618</v>
      </c>
      <c r="J8" s="2">
        <f>SUM(G$49:G$60)</f>
        <v>3062388</v>
      </c>
      <c r="K8" s="2">
        <f>SUM(O$49:O$60)</f>
        <v>14001.589557456877</v>
      </c>
      <c r="L8" s="4">
        <f t="shared" si="2"/>
        <v>0.20638982569442338</v>
      </c>
      <c r="M8" s="4">
        <f t="shared" si="2"/>
        <v>0.16263622414255618</v>
      </c>
    </row>
    <row r="9" spans="1:22" x14ac:dyDescent="0.3">
      <c r="A9">
        <v>2018</v>
      </c>
      <c r="B9">
        <f>SUM(H$16:H$27)</f>
        <v>220361174</v>
      </c>
      <c r="C9">
        <f>SUM(P$16:P$27)</f>
        <v>459154936.36247301</v>
      </c>
      <c r="D9" s="4">
        <f>(B9-B8)/B8</f>
        <v>9.2436981208101923</v>
      </c>
      <c r="E9" s="4">
        <f>(C9-C8)/C8</f>
        <v>14.766275370238597</v>
      </c>
      <c r="F9" s="2">
        <f>SUM(H$32:H$43)</f>
        <v>27891549</v>
      </c>
      <c r="G9" s="2">
        <f>SUM(P$32:P$43)</f>
        <v>1744113.9757018196</v>
      </c>
      <c r="H9" s="4">
        <f t="shared" si="1"/>
        <v>0.15077362845633757</v>
      </c>
      <c r="I9" s="4">
        <f t="shared" si="1"/>
        <v>0.17166928281609972</v>
      </c>
      <c r="J9" s="2">
        <f>SUM(H$49:H$60)</f>
        <v>3250328</v>
      </c>
      <c r="K9" s="2">
        <f>SUM(P$49:P$60)</f>
        <v>17638.7862962244</v>
      </c>
      <c r="L9" s="4">
        <f t="shared" si="2"/>
        <v>6.1370407668786583E-2</v>
      </c>
      <c r="M9" s="4">
        <f t="shared" si="2"/>
        <v>0.25977027278523873</v>
      </c>
      <c r="Q9" s="4"/>
      <c r="R9" s="4"/>
    </row>
    <row r="10" spans="1:22" x14ac:dyDescent="0.3">
      <c r="A10">
        <v>2019</v>
      </c>
      <c r="B10">
        <v>532407126</v>
      </c>
      <c r="C10">
        <v>1370199147.0736601</v>
      </c>
      <c r="D10" s="4">
        <f>(B10-B9)/B9</f>
        <v>1.4160659354628415</v>
      </c>
      <c r="E10" s="4">
        <f>(C10-C9)/C9</f>
        <v>1.984176012412457</v>
      </c>
      <c r="F10">
        <v>31087288</v>
      </c>
      <c r="G10">
        <v>7283487.6530755199</v>
      </c>
      <c r="H10" s="4">
        <f t="shared" ref="H10" si="3">(F10-F9)/F9</f>
        <v>0.11457732232799261</v>
      </c>
      <c r="I10" s="4">
        <f t="shared" ref="I10" si="4">(G10-G9)/G9</f>
        <v>3.1760388108493274</v>
      </c>
      <c r="J10">
        <v>3346810</v>
      </c>
      <c r="K10">
        <v>814674.45184970903</v>
      </c>
      <c r="L10" s="4">
        <f t="shared" ref="L10" si="5">(J10-J9)/J9</f>
        <v>2.9683773453017665E-2</v>
      </c>
      <c r="M10" s="4">
        <f t="shared" ref="M10" si="6">(K10-K9)/K9</f>
        <v>45.186536770054914</v>
      </c>
      <c r="S10">
        <f>SUM(B10,F10,J10)</f>
        <v>566841224</v>
      </c>
      <c r="T10">
        <f>SUM(C10,G10,K10)</f>
        <v>1378297309.1785853</v>
      </c>
      <c r="U10" s="4">
        <f>AVERAGE(D10,H10,L10)</f>
        <v>0.52010901041461732</v>
      </c>
      <c r="V10" s="4">
        <f>AVERAGE(E10,I10,M10)</f>
        <v>16.782250531105564</v>
      </c>
    </row>
    <row r="11" spans="1:22" x14ac:dyDescent="0.3">
      <c r="B11">
        <f>SUM(B3:B10)</f>
        <v>775095418</v>
      </c>
      <c r="C11">
        <f>SUM(C3:C10)</f>
        <v>1863234150.3764141</v>
      </c>
      <c r="D11" s="4">
        <f>AVERAGE(D4:D10)</f>
        <v>273.67457339671626</v>
      </c>
      <c r="E11" s="4">
        <f>AVERAGE(E4:E10)</f>
        <v>3658.8690402053876</v>
      </c>
      <c r="F11">
        <f>SUM(F3:F10)</f>
        <v>151241626</v>
      </c>
      <c r="G11">
        <f>SUM(G3:G10)</f>
        <v>12937105.990139298</v>
      </c>
      <c r="H11" s="4">
        <f>AVERAGE(H4:H10)</f>
        <v>0.5444692091897243</v>
      </c>
      <c r="I11" s="4">
        <f>AVERAGE(I4:I10)</f>
        <v>1.0642252253574689</v>
      </c>
      <c r="J11">
        <f>SUM(J3:J10)</f>
        <v>20266344</v>
      </c>
      <c r="K11">
        <f>SUM(K3:K10)</f>
        <v>904225.16003881616</v>
      </c>
      <c r="L11" s="4">
        <f>AVERAGE(L4:L10)</f>
        <v>0.11232186211209662</v>
      </c>
      <c r="M11" s="4">
        <f>AVERAGE(M4:M10)</f>
        <v>6.5341159088733161</v>
      </c>
    </row>
    <row r="12" spans="1:22" x14ac:dyDescent="0.3">
      <c r="D12" s="4"/>
      <c r="E12" s="4"/>
      <c r="H12" s="4"/>
      <c r="I12" s="4"/>
      <c r="L12" s="4"/>
      <c r="M12" s="4"/>
    </row>
    <row r="13" spans="1:22" x14ac:dyDescent="0.3">
      <c r="D13" s="4"/>
      <c r="E13" s="4"/>
      <c r="H13" s="4"/>
      <c r="I13" s="4"/>
      <c r="L13" s="4"/>
      <c r="M13" s="4"/>
    </row>
    <row r="14" spans="1:22" x14ac:dyDescent="0.3">
      <c r="B14" s="45" t="s">
        <v>65</v>
      </c>
      <c r="C14" s="45"/>
      <c r="D14" s="45"/>
      <c r="E14" s="45"/>
      <c r="F14" s="45"/>
      <c r="G14" s="45"/>
      <c r="H14" s="45"/>
      <c r="J14" s="45" t="s">
        <v>66</v>
      </c>
      <c r="K14" s="45"/>
      <c r="L14" s="45"/>
      <c r="M14" s="45"/>
      <c r="N14" s="45"/>
      <c r="O14" s="45"/>
      <c r="P14" s="45"/>
    </row>
    <row r="15" spans="1:22" x14ac:dyDescent="0.3">
      <c r="B15" s="27">
        <v>2012</v>
      </c>
      <c r="C15" s="9">
        <v>2013</v>
      </c>
      <c r="D15" s="27">
        <v>2014</v>
      </c>
      <c r="E15" s="27">
        <v>2015</v>
      </c>
      <c r="F15" s="27">
        <v>2016</v>
      </c>
      <c r="G15" s="27">
        <v>2017</v>
      </c>
      <c r="H15" s="27">
        <v>2018</v>
      </c>
      <c r="J15" s="11">
        <v>2012</v>
      </c>
      <c r="K15" s="27">
        <v>2013</v>
      </c>
      <c r="L15" s="27">
        <v>2014</v>
      </c>
      <c r="M15" s="27">
        <v>2015</v>
      </c>
      <c r="N15" s="27">
        <v>2016</v>
      </c>
      <c r="O15" s="27">
        <v>2017</v>
      </c>
      <c r="P15" s="27">
        <v>2018</v>
      </c>
    </row>
    <row r="16" spans="1:22" x14ac:dyDescent="0.3">
      <c r="B16" s="28">
        <v>290</v>
      </c>
      <c r="C16" s="28">
        <v>290</v>
      </c>
      <c r="D16" s="28">
        <v>6</v>
      </c>
      <c r="E16" s="28">
        <v>6</v>
      </c>
      <c r="F16" s="28">
        <v>14031</v>
      </c>
      <c r="G16" s="28">
        <v>9853</v>
      </c>
      <c r="H16" s="28">
        <v>7729592</v>
      </c>
      <c r="J16" s="28">
        <v>258</v>
      </c>
      <c r="K16" s="28">
        <v>258</v>
      </c>
      <c r="L16" s="28">
        <v>2</v>
      </c>
      <c r="M16" s="28">
        <v>2</v>
      </c>
      <c r="N16" s="28">
        <v>97741</v>
      </c>
      <c r="O16" s="28">
        <v>62498.110999999997</v>
      </c>
      <c r="P16" s="28">
        <v>10761939.687970001</v>
      </c>
    </row>
    <row r="17" spans="2:16" x14ac:dyDescent="0.3">
      <c r="B17" s="28">
        <v>308</v>
      </c>
      <c r="C17" s="28">
        <v>308</v>
      </c>
      <c r="D17" s="28">
        <v>9</v>
      </c>
      <c r="E17" s="28">
        <v>13897</v>
      </c>
      <c r="F17" s="28">
        <v>15008</v>
      </c>
      <c r="G17" s="28">
        <v>12030</v>
      </c>
      <c r="H17" s="28">
        <v>8181872</v>
      </c>
      <c r="J17" s="28">
        <v>293</v>
      </c>
      <c r="K17" s="28">
        <v>293</v>
      </c>
      <c r="L17" s="28">
        <v>3</v>
      </c>
      <c r="M17" s="28">
        <v>99853</v>
      </c>
      <c r="N17" s="28">
        <v>107225.3747</v>
      </c>
      <c r="O17" s="28">
        <v>79395.899999999994</v>
      </c>
      <c r="P17" s="28">
        <v>12599238.919749999</v>
      </c>
    </row>
    <row r="18" spans="2:16" x14ac:dyDescent="0.3">
      <c r="B18" s="28">
        <v>309</v>
      </c>
      <c r="C18" s="28">
        <v>309</v>
      </c>
      <c r="D18" s="28">
        <v>28</v>
      </c>
      <c r="E18" s="28">
        <v>13971</v>
      </c>
      <c r="F18" s="28">
        <v>16020</v>
      </c>
      <c r="G18" s="28">
        <v>12298</v>
      </c>
      <c r="H18" s="28">
        <v>8579223</v>
      </c>
      <c r="J18" s="28">
        <v>349</v>
      </c>
      <c r="K18" s="28">
        <v>349</v>
      </c>
      <c r="L18" s="28">
        <v>4</v>
      </c>
      <c r="M18" s="28">
        <v>100153</v>
      </c>
      <c r="N18" s="28">
        <v>124707.88132</v>
      </c>
      <c r="O18" s="28">
        <v>87349.325979999994</v>
      </c>
      <c r="P18" s="28">
        <v>14995315.481120002</v>
      </c>
    </row>
    <row r="19" spans="2:16" x14ac:dyDescent="0.3">
      <c r="B19" s="28">
        <v>389</v>
      </c>
      <c r="C19" s="28">
        <v>389</v>
      </c>
      <c r="D19" s="28">
        <v>32</v>
      </c>
      <c r="E19" s="28">
        <v>14167</v>
      </c>
      <c r="F19" s="28">
        <v>18063</v>
      </c>
      <c r="G19" s="28">
        <v>13273</v>
      </c>
      <c r="H19" s="28">
        <v>9341908</v>
      </c>
      <c r="J19" s="28">
        <v>358</v>
      </c>
      <c r="K19" s="28">
        <v>358</v>
      </c>
      <c r="L19" s="28">
        <v>5</v>
      </c>
      <c r="M19" s="28">
        <v>102204</v>
      </c>
      <c r="N19" s="28">
        <v>138594</v>
      </c>
      <c r="O19" s="28">
        <v>92255.315279999995</v>
      </c>
      <c r="P19" s="28">
        <v>18342969.31018142</v>
      </c>
    </row>
    <row r="20" spans="2:16" x14ac:dyDescent="0.3">
      <c r="B20" s="28">
        <v>390</v>
      </c>
      <c r="C20" s="28">
        <v>390</v>
      </c>
      <c r="D20" s="28">
        <v>33</v>
      </c>
      <c r="E20" s="28">
        <v>14444</v>
      </c>
      <c r="F20" s="28">
        <v>19064</v>
      </c>
      <c r="G20" s="28">
        <v>14380</v>
      </c>
      <c r="H20" s="28">
        <v>10073929</v>
      </c>
      <c r="J20" s="28">
        <v>504</v>
      </c>
      <c r="K20" s="28">
        <v>504</v>
      </c>
      <c r="L20" s="28">
        <v>6</v>
      </c>
      <c r="M20" s="28">
        <v>104556</v>
      </c>
      <c r="N20" s="28">
        <v>145194.81</v>
      </c>
      <c r="O20" s="28">
        <v>105922.95751000001</v>
      </c>
      <c r="P20" s="28">
        <v>22033778.904510688</v>
      </c>
    </row>
    <row r="21" spans="2:16" x14ac:dyDescent="0.3">
      <c r="B21" s="28">
        <v>424</v>
      </c>
      <c r="C21" s="28">
        <v>424</v>
      </c>
      <c r="D21" s="28">
        <v>34</v>
      </c>
      <c r="E21" s="28">
        <v>14632</v>
      </c>
      <c r="F21" s="28">
        <v>19404</v>
      </c>
      <c r="G21" s="28">
        <v>14651</v>
      </c>
      <c r="H21" s="28">
        <v>11727093</v>
      </c>
      <c r="J21" s="28">
        <v>563</v>
      </c>
      <c r="K21" s="28">
        <v>563</v>
      </c>
      <c r="L21" s="28">
        <v>16</v>
      </c>
      <c r="M21" s="28">
        <v>106754</v>
      </c>
      <c r="N21" s="28">
        <v>145840.09</v>
      </c>
      <c r="O21" s="28">
        <v>108770.13619</v>
      </c>
      <c r="P21" s="28">
        <v>26228214.249680001</v>
      </c>
    </row>
    <row r="22" spans="2:16" x14ac:dyDescent="0.3">
      <c r="B22" s="28">
        <v>480</v>
      </c>
      <c r="C22" s="28">
        <v>480</v>
      </c>
      <c r="D22" s="28">
        <v>38</v>
      </c>
      <c r="E22" s="28">
        <v>15086</v>
      </c>
      <c r="F22" s="28">
        <v>19669</v>
      </c>
      <c r="G22" s="28">
        <v>861560</v>
      </c>
      <c r="H22" s="28">
        <v>14530737</v>
      </c>
      <c r="J22" s="28">
        <v>580</v>
      </c>
      <c r="K22" s="28">
        <v>580</v>
      </c>
      <c r="L22" s="28">
        <v>27</v>
      </c>
      <c r="M22" s="28">
        <v>107108</v>
      </c>
      <c r="N22" s="28">
        <v>150994</v>
      </c>
      <c r="O22" s="28">
        <v>1439380.0127799998</v>
      </c>
      <c r="P22" s="28">
        <v>30801492.642590001</v>
      </c>
    </row>
    <row r="23" spans="2:16" x14ac:dyDescent="0.3">
      <c r="B23" s="28">
        <v>582</v>
      </c>
      <c r="C23" s="28">
        <v>582</v>
      </c>
      <c r="D23" s="28">
        <v>43</v>
      </c>
      <c r="E23" s="28">
        <v>15511</v>
      </c>
      <c r="F23" s="28">
        <v>20073</v>
      </c>
      <c r="G23" s="28">
        <v>1115994</v>
      </c>
      <c r="H23" s="28">
        <v>16165725</v>
      </c>
      <c r="J23" s="28">
        <v>600</v>
      </c>
      <c r="K23" s="28">
        <v>600</v>
      </c>
      <c r="L23" s="28">
        <v>60</v>
      </c>
      <c r="M23" s="28">
        <v>108534</v>
      </c>
      <c r="N23" s="28">
        <v>160939</v>
      </c>
      <c r="O23" s="28">
        <v>3064245.8238999997</v>
      </c>
      <c r="P23" s="28">
        <v>33196456.464529999</v>
      </c>
    </row>
    <row r="24" spans="2:16" x14ac:dyDescent="0.3">
      <c r="B24" s="28">
        <v>1080</v>
      </c>
      <c r="C24" s="28">
        <v>1080</v>
      </c>
      <c r="D24" s="28">
        <v>49</v>
      </c>
      <c r="E24" s="28">
        <v>15645</v>
      </c>
      <c r="F24" s="28">
        <v>21497</v>
      </c>
      <c r="G24" s="28">
        <v>1839498</v>
      </c>
      <c r="H24" s="28">
        <v>19137490</v>
      </c>
      <c r="J24" s="28">
        <v>645</v>
      </c>
      <c r="K24" s="28">
        <v>645</v>
      </c>
      <c r="L24" s="12"/>
      <c r="M24" s="28">
        <v>114960</v>
      </c>
      <c r="N24" s="28">
        <v>166846.29682999998</v>
      </c>
      <c r="O24" s="28">
        <v>3762460.2270400696</v>
      </c>
      <c r="P24" s="28">
        <v>41987949.638611905</v>
      </c>
    </row>
    <row r="25" spans="2:16" x14ac:dyDescent="0.3">
      <c r="B25" s="28">
        <v>1463</v>
      </c>
      <c r="C25" s="28">
        <v>1463</v>
      </c>
      <c r="D25" s="28">
        <v>51</v>
      </c>
      <c r="E25" s="28">
        <v>16102</v>
      </c>
      <c r="F25" s="28">
        <v>21540</v>
      </c>
      <c r="G25" s="28">
        <v>3615849</v>
      </c>
      <c r="H25" s="28">
        <v>21052602</v>
      </c>
      <c r="J25" s="28">
        <v>753</v>
      </c>
      <c r="K25" s="28">
        <v>753</v>
      </c>
      <c r="L25" s="12"/>
      <c r="M25" s="28">
        <v>117074</v>
      </c>
      <c r="N25" s="28">
        <v>176352.85347999999</v>
      </c>
      <c r="O25" s="28">
        <v>4458123.3486900004</v>
      </c>
      <c r="P25" s="28">
        <v>43308755.089309998</v>
      </c>
    </row>
    <row r="26" spans="2:16" x14ac:dyDescent="0.3">
      <c r="B26" s="28">
        <v>1766</v>
      </c>
      <c r="C26" s="28">
        <v>1766</v>
      </c>
      <c r="D26" s="10"/>
      <c r="E26" s="28">
        <v>449793</v>
      </c>
      <c r="F26" s="28">
        <v>24615</v>
      </c>
      <c r="G26" s="28">
        <v>6277083</v>
      </c>
      <c r="H26" s="28">
        <v>21727358</v>
      </c>
      <c r="J26" s="28">
        <v>873</v>
      </c>
      <c r="K26" s="28">
        <v>873</v>
      </c>
      <c r="L26" s="12"/>
      <c r="M26" s="28">
        <v>121335</v>
      </c>
      <c r="N26" s="28">
        <v>183121.3</v>
      </c>
      <c r="O26" s="28">
        <v>6783925.6296999995</v>
      </c>
      <c r="P26" s="28">
        <v>45583445.485408999</v>
      </c>
    </row>
    <row r="27" spans="2:16" x14ac:dyDescent="0.3">
      <c r="B27" s="28">
        <v>3859</v>
      </c>
      <c r="C27" s="28">
        <v>3859</v>
      </c>
      <c r="D27" s="10"/>
      <c r="E27" s="10"/>
      <c r="G27" s="28">
        <v>7725408</v>
      </c>
      <c r="H27" s="28">
        <v>72113645</v>
      </c>
      <c r="J27" s="28">
        <v>912</v>
      </c>
      <c r="K27" s="28">
        <v>912</v>
      </c>
      <c r="L27" s="12"/>
      <c r="M27" s="28">
        <v>2063878</v>
      </c>
      <c r="O27" s="28">
        <v>9078273.545880869</v>
      </c>
      <c r="P27" s="28">
        <v>159315380.48881</v>
      </c>
    </row>
    <row r="30" spans="2:16" x14ac:dyDescent="0.3">
      <c r="B30" s="45" t="s">
        <v>68</v>
      </c>
      <c r="C30" s="45"/>
      <c r="D30" s="45"/>
      <c r="E30" s="45"/>
      <c r="F30" s="45"/>
      <c r="G30" s="45"/>
      <c r="H30" s="45"/>
      <c r="J30" s="45" t="s">
        <v>67</v>
      </c>
      <c r="K30" s="45"/>
      <c r="L30" s="45"/>
      <c r="M30" s="45"/>
      <c r="N30" s="45"/>
      <c r="O30" s="45"/>
      <c r="P30" s="45"/>
    </row>
    <row r="31" spans="2:16" x14ac:dyDescent="0.3">
      <c r="B31" s="11">
        <v>2012</v>
      </c>
      <c r="C31" s="27">
        <v>2013</v>
      </c>
      <c r="D31" s="27">
        <v>2014</v>
      </c>
      <c r="E31" s="27">
        <v>2015</v>
      </c>
      <c r="F31" s="27">
        <v>2016</v>
      </c>
      <c r="G31" s="27">
        <v>2017</v>
      </c>
      <c r="H31" s="27">
        <v>2018</v>
      </c>
      <c r="J31" s="27">
        <v>2012</v>
      </c>
      <c r="K31" s="11">
        <v>2013</v>
      </c>
      <c r="L31" s="27">
        <v>2014</v>
      </c>
      <c r="M31" s="27">
        <v>2015</v>
      </c>
      <c r="N31" s="27">
        <v>2016</v>
      </c>
      <c r="O31" s="27">
        <v>2017</v>
      </c>
      <c r="P31" s="27">
        <v>2018</v>
      </c>
    </row>
    <row r="32" spans="2:16" x14ac:dyDescent="0.3">
      <c r="B32" s="28">
        <v>257769</v>
      </c>
      <c r="C32" s="28">
        <v>257769</v>
      </c>
      <c r="D32" s="28">
        <v>816394</v>
      </c>
      <c r="E32" s="28">
        <v>917485</v>
      </c>
      <c r="F32" s="28">
        <v>1241889</v>
      </c>
      <c r="G32" s="28">
        <v>1757034</v>
      </c>
      <c r="H32" s="28">
        <v>2174009</v>
      </c>
      <c r="J32" s="28">
        <v>1756.1075512110001</v>
      </c>
      <c r="K32" s="28">
        <v>1756.1075512110001</v>
      </c>
      <c r="L32" s="28">
        <v>35115.932746550003</v>
      </c>
      <c r="M32" s="28">
        <v>54316.484062369993</v>
      </c>
      <c r="N32" s="28">
        <v>66724.149245969995</v>
      </c>
      <c r="O32" s="28">
        <v>110374.91</v>
      </c>
      <c r="P32" s="28">
        <v>129569</v>
      </c>
    </row>
    <row r="33" spans="2:16" x14ac:dyDescent="0.3">
      <c r="B33" s="28">
        <v>259596</v>
      </c>
      <c r="C33" s="28">
        <v>259596</v>
      </c>
      <c r="D33" s="28">
        <v>884765</v>
      </c>
      <c r="E33" s="28">
        <v>1038872</v>
      </c>
      <c r="F33" s="28">
        <v>1297380</v>
      </c>
      <c r="G33" s="28">
        <v>1881070</v>
      </c>
      <c r="H33" s="28">
        <v>2183452</v>
      </c>
      <c r="J33" s="28">
        <v>1808.9082009229999</v>
      </c>
      <c r="K33" s="28">
        <v>1808.9082009229999</v>
      </c>
      <c r="L33" s="28">
        <v>36173.989738649994</v>
      </c>
      <c r="M33" s="28">
        <v>54867.490309980007</v>
      </c>
      <c r="N33" s="28">
        <v>70018.06052513</v>
      </c>
      <c r="O33" s="28">
        <v>113816.53017444001</v>
      </c>
      <c r="P33" s="28">
        <v>132944.25851193001</v>
      </c>
    </row>
    <row r="34" spans="2:16" x14ac:dyDescent="0.3">
      <c r="B34" s="28">
        <v>276442</v>
      </c>
      <c r="C34" s="28">
        <v>276442</v>
      </c>
      <c r="D34" s="28">
        <v>1106388</v>
      </c>
      <c r="E34" s="28">
        <v>1133718</v>
      </c>
      <c r="F34" s="28">
        <v>1308474</v>
      </c>
      <c r="G34" s="28">
        <v>1900371</v>
      </c>
      <c r="H34" s="28">
        <v>2199844</v>
      </c>
      <c r="J34" s="28">
        <v>2015.7034421020001</v>
      </c>
      <c r="K34" s="28">
        <v>2015.7034421020001</v>
      </c>
      <c r="L34" s="28">
        <v>38666.715909010003</v>
      </c>
      <c r="M34" s="28">
        <v>56706.86480833</v>
      </c>
      <c r="N34" s="28">
        <v>70083.906073229999</v>
      </c>
      <c r="O34" s="28">
        <v>113999.49474172</v>
      </c>
      <c r="P34" s="28">
        <v>134226.2889931</v>
      </c>
    </row>
    <row r="35" spans="2:16" x14ac:dyDescent="0.3">
      <c r="B35" s="28">
        <v>307818</v>
      </c>
      <c r="C35" s="28">
        <v>307818</v>
      </c>
      <c r="D35" s="28">
        <v>1130825</v>
      </c>
      <c r="E35" s="28">
        <v>1651659</v>
      </c>
      <c r="F35" s="28">
        <v>1312005</v>
      </c>
      <c r="G35" s="28">
        <v>1927924</v>
      </c>
      <c r="H35" s="28">
        <v>2225404</v>
      </c>
      <c r="J35" s="28">
        <v>2248.8645978600007</v>
      </c>
      <c r="K35" s="28">
        <v>2248.8645978600007</v>
      </c>
      <c r="L35" s="28">
        <v>39190.64826193</v>
      </c>
      <c r="M35" s="28">
        <v>56925.264406030001</v>
      </c>
      <c r="N35" s="28">
        <v>71051.402766910003</v>
      </c>
      <c r="O35" s="28">
        <v>115790.69424584</v>
      </c>
      <c r="P35" s="28">
        <v>140151.67991539999</v>
      </c>
    </row>
    <row r="36" spans="2:16" x14ac:dyDescent="0.3">
      <c r="B36" s="28">
        <v>314674</v>
      </c>
      <c r="C36" s="28">
        <v>314674</v>
      </c>
      <c r="D36" s="28">
        <v>1174715</v>
      </c>
      <c r="E36" s="28">
        <v>1692934</v>
      </c>
      <c r="F36" s="28">
        <v>1386342</v>
      </c>
      <c r="G36" s="28">
        <v>1986928</v>
      </c>
      <c r="H36" s="28">
        <v>2238076</v>
      </c>
      <c r="J36" s="28">
        <v>2464.789973033</v>
      </c>
      <c r="K36" s="28">
        <v>2464.789973033</v>
      </c>
      <c r="L36" s="28">
        <v>40315.763228410004</v>
      </c>
      <c r="M36" s="28">
        <v>56954.122752069998</v>
      </c>
      <c r="N36" s="28">
        <v>71420.944338829999</v>
      </c>
      <c r="O36" s="28">
        <v>116272.63090623</v>
      </c>
      <c r="P36" s="28">
        <v>140844.87136885998</v>
      </c>
    </row>
    <row r="37" spans="2:16" x14ac:dyDescent="0.3">
      <c r="B37" s="28">
        <v>326060</v>
      </c>
      <c r="C37" s="28">
        <v>326060</v>
      </c>
      <c r="D37" s="28">
        <v>1198203</v>
      </c>
      <c r="E37" s="28">
        <v>2008231</v>
      </c>
      <c r="F37" s="28">
        <v>1416236</v>
      </c>
      <c r="G37" s="28">
        <v>1996193</v>
      </c>
      <c r="H37" s="28">
        <v>2299108</v>
      </c>
      <c r="J37" s="28">
        <v>12758.809904</v>
      </c>
      <c r="K37" s="28">
        <v>12758.809904</v>
      </c>
      <c r="L37" s="28">
        <v>42513.848273169999</v>
      </c>
      <c r="M37" s="28">
        <v>57204.83526</v>
      </c>
      <c r="N37" s="28">
        <v>71610.895502419997</v>
      </c>
      <c r="O37" s="28">
        <v>116809.10932319</v>
      </c>
      <c r="P37" s="28">
        <v>140957</v>
      </c>
    </row>
    <row r="38" spans="2:16" x14ac:dyDescent="0.3">
      <c r="B38" s="28">
        <v>329259</v>
      </c>
      <c r="C38" s="28">
        <v>329259</v>
      </c>
      <c r="D38" s="28">
        <v>1199704</v>
      </c>
      <c r="E38" s="28">
        <v>2061552</v>
      </c>
      <c r="F38" s="28">
        <v>1550071</v>
      </c>
      <c r="G38" s="28">
        <v>2044679</v>
      </c>
      <c r="H38" s="28">
        <v>2323536</v>
      </c>
      <c r="J38" s="28">
        <v>12923.671769799997</v>
      </c>
      <c r="K38" s="28">
        <v>12923.671769799997</v>
      </c>
      <c r="L38" s="28">
        <v>42969.37925518</v>
      </c>
      <c r="M38" s="28">
        <v>57414.915698620003</v>
      </c>
      <c r="N38" s="28">
        <v>71759.479144450001</v>
      </c>
      <c r="O38" s="28">
        <v>122680.78707392</v>
      </c>
      <c r="P38" s="28">
        <v>145001.37806035997</v>
      </c>
    </row>
    <row r="39" spans="2:16" x14ac:dyDescent="0.3">
      <c r="B39" s="28">
        <v>334937</v>
      </c>
      <c r="C39" s="28">
        <v>334937</v>
      </c>
      <c r="D39" s="28">
        <v>1217654</v>
      </c>
      <c r="E39" s="28">
        <v>2078834</v>
      </c>
      <c r="F39" s="28">
        <v>1565190</v>
      </c>
      <c r="G39" s="28">
        <v>2054773</v>
      </c>
      <c r="H39" s="28">
        <v>2383861</v>
      </c>
      <c r="J39" s="28">
        <v>15073.639297139998</v>
      </c>
      <c r="K39" s="28">
        <v>15073.639297139998</v>
      </c>
      <c r="L39" s="28">
        <v>44909.228967429997</v>
      </c>
      <c r="M39" s="28">
        <v>59888.773515730005</v>
      </c>
      <c r="N39" s="28">
        <v>82383.534183330004</v>
      </c>
      <c r="O39" s="28">
        <v>123742.57108046001</v>
      </c>
      <c r="P39" s="28">
        <v>147020.93954722001</v>
      </c>
    </row>
    <row r="40" spans="2:16" x14ac:dyDescent="0.3">
      <c r="B40" s="28">
        <v>341948</v>
      </c>
      <c r="C40" s="28">
        <v>341948</v>
      </c>
      <c r="D40" s="28">
        <v>1381481</v>
      </c>
      <c r="E40" s="28">
        <v>2462682</v>
      </c>
      <c r="F40" s="28">
        <v>2163862</v>
      </c>
      <c r="G40" s="28">
        <v>2069842</v>
      </c>
      <c r="H40" s="28">
        <v>2425742</v>
      </c>
      <c r="J40" s="28">
        <v>18104.212031340005</v>
      </c>
      <c r="K40" s="28">
        <v>18104.212031340005</v>
      </c>
      <c r="L40" s="28">
        <v>47080.242941429999</v>
      </c>
      <c r="M40" s="28">
        <v>65061.513308720001</v>
      </c>
      <c r="N40" s="28">
        <v>85986.234359869995</v>
      </c>
      <c r="O40" s="28">
        <v>131994.51721171002</v>
      </c>
      <c r="P40" s="28">
        <v>149117.18161361999</v>
      </c>
    </row>
    <row r="41" spans="2:16" x14ac:dyDescent="0.3">
      <c r="B41" s="28">
        <v>368025</v>
      </c>
      <c r="C41" s="28">
        <v>368025</v>
      </c>
      <c r="D41" s="28">
        <v>1816959</v>
      </c>
      <c r="E41" s="28">
        <v>2767950</v>
      </c>
      <c r="F41" s="28">
        <v>2408984</v>
      </c>
      <c r="G41" s="28">
        <v>2187517</v>
      </c>
      <c r="H41" s="28">
        <v>2444084</v>
      </c>
      <c r="J41" s="28">
        <v>20158.97865537</v>
      </c>
      <c r="K41" s="28">
        <v>20158.97865537</v>
      </c>
      <c r="L41" s="28">
        <v>47977.370483530001</v>
      </c>
      <c r="M41" s="28">
        <v>70881.186065770002</v>
      </c>
      <c r="N41" s="28">
        <v>86303.483392499998</v>
      </c>
      <c r="O41" s="28">
        <v>133864.11898557001</v>
      </c>
      <c r="P41" s="28">
        <v>150203.59744323001</v>
      </c>
    </row>
    <row r="42" spans="2:16" x14ac:dyDescent="0.3">
      <c r="B42" s="28">
        <v>397374</v>
      </c>
      <c r="C42" s="28">
        <v>397374</v>
      </c>
      <c r="D42" s="28">
        <v>1844606</v>
      </c>
      <c r="E42" s="28">
        <v>3322885</v>
      </c>
      <c r="F42" s="28">
        <v>3608464</v>
      </c>
      <c r="G42" s="28">
        <v>2187934</v>
      </c>
      <c r="H42" s="28">
        <v>2464307</v>
      </c>
      <c r="J42" s="28">
        <v>21765.425917189998</v>
      </c>
      <c r="K42" s="28">
        <v>21765.425917189998</v>
      </c>
      <c r="L42" s="28">
        <v>50287.594556050004</v>
      </c>
      <c r="M42" s="28">
        <v>73681.51634889</v>
      </c>
      <c r="N42" s="28">
        <v>98562.087779419991</v>
      </c>
      <c r="O42" s="28">
        <v>140294.54070239002</v>
      </c>
      <c r="P42" s="28">
        <v>163829.58345961999</v>
      </c>
    </row>
    <row r="43" spans="2:16" x14ac:dyDescent="0.3">
      <c r="B43" s="28">
        <v>402079</v>
      </c>
      <c r="C43" s="28">
        <v>402079</v>
      </c>
      <c r="D43" s="28">
        <v>2210927</v>
      </c>
      <c r="F43" s="28">
        <v>3815291</v>
      </c>
      <c r="G43" s="28">
        <v>2242951</v>
      </c>
      <c r="H43" s="28">
        <v>2530126</v>
      </c>
      <c r="J43" s="28">
        <v>24843.483667410004</v>
      </c>
      <c r="K43" s="28">
        <v>24843.483667410004</v>
      </c>
      <c r="L43" s="28">
        <v>55470.562395400004</v>
      </c>
      <c r="N43" s="28">
        <v>118608.84629642</v>
      </c>
      <c r="O43" s="28">
        <v>148932</v>
      </c>
      <c r="P43" s="28">
        <v>170248.19678848001</v>
      </c>
    </row>
    <row r="47" spans="2:16" x14ac:dyDescent="0.3">
      <c r="B47" s="45" t="s">
        <v>71</v>
      </c>
      <c r="C47" s="45"/>
      <c r="D47" s="45"/>
      <c r="E47" s="45"/>
      <c r="F47" s="45"/>
      <c r="G47" s="45"/>
      <c r="H47" s="45"/>
      <c r="J47" s="45" t="s">
        <v>72</v>
      </c>
      <c r="K47" s="45"/>
      <c r="L47" s="45"/>
      <c r="M47" s="45"/>
      <c r="N47" s="45"/>
      <c r="O47" s="45"/>
      <c r="P47" s="45"/>
    </row>
    <row r="48" spans="2:16" x14ac:dyDescent="0.3">
      <c r="B48" s="27">
        <v>2012</v>
      </c>
      <c r="C48" s="27">
        <v>2013</v>
      </c>
      <c r="D48" s="27">
        <v>2014</v>
      </c>
      <c r="E48" s="27">
        <v>2015</v>
      </c>
      <c r="F48" s="27">
        <v>2016</v>
      </c>
      <c r="G48" s="27">
        <v>2017</v>
      </c>
      <c r="H48" s="27">
        <v>2018</v>
      </c>
      <c r="J48" s="11">
        <v>2012</v>
      </c>
      <c r="K48" s="27">
        <v>2013</v>
      </c>
      <c r="L48" s="27">
        <v>2014</v>
      </c>
      <c r="M48" s="27">
        <v>2015</v>
      </c>
      <c r="N48" s="27">
        <v>2016</v>
      </c>
      <c r="O48" s="27">
        <v>2017</v>
      </c>
      <c r="P48" s="27">
        <v>2018</v>
      </c>
    </row>
    <row r="49" spans="2:16" x14ac:dyDescent="0.3">
      <c r="B49" s="28">
        <v>124310</v>
      </c>
      <c r="C49" s="28">
        <v>124310</v>
      </c>
      <c r="D49" s="28">
        <v>168325</v>
      </c>
      <c r="E49" s="28">
        <v>186987</v>
      </c>
      <c r="F49" s="28">
        <v>182656</v>
      </c>
      <c r="G49" s="28">
        <v>231442</v>
      </c>
      <c r="H49" s="28">
        <v>239888</v>
      </c>
      <c r="J49" s="28">
        <v>738.79478535947976</v>
      </c>
      <c r="K49" s="28">
        <v>738.79478535947976</v>
      </c>
      <c r="L49" s="28">
        <v>727.01788427360998</v>
      </c>
      <c r="M49" s="28">
        <v>809.88639625149995</v>
      </c>
      <c r="N49" s="28">
        <v>804.00146304397003</v>
      </c>
      <c r="O49" s="28">
        <v>961.64567976909996</v>
      </c>
      <c r="P49" s="28">
        <v>954.60394146946999</v>
      </c>
    </row>
    <row r="50" spans="2:16" x14ac:dyDescent="0.3">
      <c r="B50" s="28">
        <v>127199</v>
      </c>
      <c r="C50" s="28">
        <v>127199</v>
      </c>
      <c r="D50" s="28">
        <v>174086</v>
      </c>
      <c r="E50" s="28">
        <v>192216</v>
      </c>
      <c r="F50" s="28">
        <v>197770</v>
      </c>
      <c r="G50" s="28">
        <v>232392</v>
      </c>
      <c r="H50" s="28">
        <v>257817</v>
      </c>
      <c r="J50" s="28">
        <v>743.63220679304163</v>
      </c>
      <c r="K50" s="28">
        <v>743.63220679304163</v>
      </c>
      <c r="L50" s="28">
        <v>785.73185322640995</v>
      </c>
      <c r="M50" s="28">
        <v>872.88878918162004</v>
      </c>
      <c r="N50" s="28">
        <v>868.69201915987003</v>
      </c>
      <c r="O50" s="28">
        <v>963.74703901981002</v>
      </c>
      <c r="P50" s="28">
        <v>1076.21132015484</v>
      </c>
    </row>
    <row r="51" spans="2:16" x14ac:dyDescent="0.3">
      <c r="B51" s="28">
        <v>127917</v>
      </c>
      <c r="C51" s="28">
        <v>127917</v>
      </c>
      <c r="D51" s="28">
        <v>180419</v>
      </c>
      <c r="E51" s="28">
        <v>195170</v>
      </c>
      <c r="F51" s="28">
        <v>201694</v>
      </c>
      <c r="G51" s="28">
        <v>234520</v>
      </c>
      <c r="H51" s="28">
        <v>259352</v>
      </c>
      <c r="J51" s="28">
        <v>754.10071235072974</v>
      </c>
      <c r="K51" s="28">
        <v>754.10071235072974</v>
      </c>
      <c r="L51" s="28">
        <v>815.67508090515003</v>
      </c>
      <c r="M51" s="28">
        <v>915.1630953537599</v>
      </c>
      <c r="N51" s="28">
        <v>914.09777462379998</v>
      </c>
      <c r="O51" s="28">
        <v>1038.7693539997699</v>
      </c>
      <c r="P51" s="28">
        <v>1103.06859951042</v>
      </c>
    </row>
    <row r="52" spans="2:16" x14ac:dyDescent="0.3">
      <c r="B52" s="28">
        <v>128259</v>
      </c>
      <c r="C52" s="28">
        <v>128259</v>
      </c>
      <c r="D52" s="28">
        <v>182650</v>
      </c>
      <c r="E52" s="28">
        <v>197445</v>
      </c>
      <c r="F52" s="28">
        <v>203831</v>
      </c>
      <c r="G52" s="28">
        <v>237147</v>
      </c>
      <c r="H52" s="28">
        <v>260010</v>
      </c>
      <c r="J52" s="28">
        <v>757.30683524495851</v>
      </c>
      <c r="K52" s="28">
        <v>757.30683524495851</v>
      </c>
      <c r="L52" s="28">
        <v>839.6099999999999</v>
      </c>
      <c r="M52" s="28">
        <v>930.86290966783008</v>
      </c>
      <c r="N52" s="28">
        <v>926.26713785538004</v>
      </c>
      <c r="O52" s="28">
        <v>1041.1745076796001</v>
      </c>
      <c r="P52" s="28">
        <v>1177.4058740083001</v>
      </c>
    </row>
    <row r="53" spans="2:16" x14ac:dyDescent="0.3">
      <c r="B53" s="28">
        <v>129402</v>
      </c>
      <c r="C53" s="28">
        <v>129402</v>
      </c>
      <c r="D53" s="28">
        <v>184897</v>
      </c>
      <c r="E53" s="28">
        <v>197613</v>
      </c>
      <c r="F53" s="28">
        <v>205353</v>
      </c>
      <c r="G53" s="28">
        <v>241906</v>
      </c>
      <c r="H53" s="28">
        <v>262506</v>
      </c>
      <c r="J53" s="28">
        <v>814.04456400159961</v>
      </c>
      <c r="K53" s="28">
        <v>814.04456400159961</v>
      </c>
      <c r="L53" s="28">
        <v>868.38535794159998</v>
      </c>
      <c r="M53" s="28">
        <v>1001.83860082313</v>
      </c>
      <c r="N53" s="28">
        <v>944.10420261314005</v>
      </c>
      <c r="O53" s="28">
        <v>1082.7278810857699</v>
      </c>
      <c r="P53" s="28">
        <v>1263.6974254208401</v>
      </c>
    </row>
    <row r="54" spans="2:16" x14ac:dyDescent="0.3">
      <c r="B54" s="28">
        <v>136285</v>
      </c>
      <c r="C54" s="28">
        <v>136285</v>
      </c>
      <c r="D54" s="28">
        <v>187419</v>
      </c>
      <c r="E54" s="28">
        <v>198674</v>
      </c>
      <c r="F54" s="28">
        <v>205381</v>
      </c>
      <c r="G54" s="28">
        <v>242114</v>
      </c>
      <c r="H54" s="28">
        <v>264271</v>
      </c>
      <c r="J54" s="28">
        <v>831.04234900000006</v>
      </c>
      <c r="K54" s="28">
        <v>831.04234900000006</v>
      </c>
      <c r="L54" s="28">
        <v>995.59145711334997</v>
      </c>
      <c r="M54" s="28">
        <v>1017.2388445868301</v>
      </c>
      <c r="N54" s="28">
        <v>959.80744089377004</v>
      </c>
      <c r="O54" s="28">
        <v>1131.84292920077</v>
      </c>
      <c r="P54" s="28">
        <v>1346.85335449531</v>
      </c>
    </row>
    <row r="55" spans="2:16" x14ac:dyDescent="0.3">
      <c r="B55" s="28">
        <v>137871</v>
      </c>
      <c r="C55" s="28">
        <v>137871</v>
      </c>
      <c r="D55" s="28">
        <v>189115</v>
      </c>
      <c r="E55" s="28">
        <v>204974</v>
      </c>
      <c r="F55" s="28">
        <v>208217</v>
      </c>
      <c r="G55" s="28">
        <v>246805</v>
      </c>
      <c r="H55" s="28">
        <v>267250</v>
      </c>
      <c r="J55" s="28">
        <v>859.45874267905219</v>
      </c>
      <c r="K55" s="28">
        <v>859.45874267905219</v>
      </c>
      <c r="L55" s="28">
        <v>1006.15883225731</v>
      </c>
      <c r="M55" s="28">
        <v>1039.2691015923501</v>
      </c>
      <c r="N55" s="28">
        <v>963.27650604764005</v>
      </c>
      <c r="O55" s="28">
        <v>1185.6658609281301</v>
      </c>
      <c r="P55" s="28">
        <v>1348.31594661285</v>
      </c>
    </row>
    <row r="56" spans="2:16" x14ac:dyDescent="0.3">
      <c r="B56" s="28">
        <v>138438</v>
      </c>
      <c r="C56" s="28">
        <v>138438</v>
      </c>
      <c r="D56" s="28">
        <v>191695</v>
      </c>
      <c r="E56" s="28">
        <v>205393</v>
      </c>
      <c r="F56" s="28">
        <v>210569</v>
      </c>
      <c r="G56" s="28">
        <v>251506</v>
      </c>
      <c r="H56" s="28">
        <v>272789</v>
      </c>
      <c r="J56" s="28">
        <v>894.35021945252106</v>
      </c>
      <c r="K56" s="28">
        <v>894.35021945252106</v>
      </c>
      <c r="L56" s="28">
        <v>1022.41489821179</v>
      </c>
      <c r="M56" s="28">
        <v>1042.9546973113202</v>
      </c>
      <c r="N56" s="28">
        <v>975.13005455182997</v>
      </c>
      <c r="O56" s="28">
        <v>1197.9653412625501</v>
      </c>
      <c r="P56" s="28">
        <v>1446.0173365671101</v>
      </c>
    </row>
    <row r="57" spans="2:16" x14ac:dyDescent="0.3">
      <c r="B57" s="28">
        <v>140194</v>
      </c>
      <c r="C57" s="28">
        <v>140194</v>
      </c>
      <c r="D57" s="28">
        <v>194969</v>
      </c>
      <c r="E57" s="28">
        <v>205611</v>
      </c>
      <c r="F57" s="28">
        <v>214487</v>
      </c>
      <c r="G57" s="28">
        <v>258755</v>
      </c>
      <c r="H57" s="28">
        <v>276735</v>
      </c>
      <c r="J57" s="28">
        <v>929.92411658332105</v>
      </c>
      <c r="K57" s="28">
        <v>929.92411658332105</v>
      </c>
      <c r="L57" s="28">
        <v>1051.7348319500099</v>
      </c>
      <c r="M57" s="28">
        <v>1044.5071040590601</v>
      </c>
      <c r="N57" s="28">
        <v>1057.0222216878101</v>
      </c>
      <c r="O57" s="28">
        <v>1212.8996426867</v>
      </c>
      <c r="P57" s="28">
        <v>1467.07356526954</v>
      </c>
    </row>
    <row r="58" spans="2:16" x14ac:dyDescent="0.3">
      <c r="B58" s="28">
        <v>145186</v>
      </c>
      <c r="C58" s="28">
        <v>145186</v>
      </c>
      <c r="D58" s="28">
        <v>195203</v>
      </c>
      <c r="E58" s="28">
        <v>208728</v>
      </c>
      <c r="F58" s="28">
        <v>222459</v>
      </c>
      <c r="G58" s="28">
        <v>273324</v>
      </c>
      <c r="H58" s="28">
        <v>279256</v>
      </c>
      <c r="J58" s="28">
        <v>965.66424409595936</v>
      </c>
      <c r="K58" s="28">
        <v>965.66424409595936</v>
      </c>
      <c r="L58" s="28">
        <v>1149.5974817152601</v>
      </c>
      <c r="M58" s="28">
        <v>1095.5146142910401</v>
      </c>
      <c r="N58" s="28">
        <v>1086.66683477982</v>
      </c>
      <c r="O58" s="28">
        <v>1230.8608341168299</v>
      </c>
      <c r="P58" s="28">
        <v>2095.3401531044501</v>
      </c>
    </row>
    <row r="59" spans="2:16" x14ac:dyDescent="0.3">
      <c r="B59" s="28">
        <v>150604</v>
      </c>
      <c r="C59" s="28">
        <v>150604</v>
      </c>
      <c r="D59" s="28">
        <v>209864</v>
      </c>
      <c r="E59" s="28">
        <v>212021</v>
      </c>
      <c r="F59" s="28">
        <v>228482</v>
      </c>
      <c r="G59" s="28">
        <v>277847</v>
      </c>
      <c r="H59" s="28">
        <v>284618</v>
      </c>
      <c r="J59" s="28">
        <v>968.61230727278985</v>
      </c>
      <c r="K59" s="28">
        <v>968.61230727278985</v>
      </c>
      <c r="L59" s="28">
        <v>1394.1142443632998</v>
      </c>
      <c r="M59" s="28">
        <v>1137.3047329726901</v>
      </c>
      <c r="N59" s="28">
        <v>1260.25317661129</v>
      </c>
      <c r="O59" s="28">
        <v>1403.67028906219</v>
      </c>
      <c r="P59" s="28">
        <v>2165.0806724111299</v>
      </c>
    </row>
    <row r="60" spans="2:16" x14ac:dyDescent="0.3">
      <c r="B60" s="28">
        <v>170440</v>
      </c>
      <c r="C60" s="28">
        <v>170440</v>
      </c>
      <c r="D60" s="28">
        <v>229584</v>
      </c>
      <c r="E60" s="28">
        <v>263077</v>
      </c>
      <c r="F60" s="28">
        <v>257574</v>
      </c>
      <c r="G60" s="28">
        <v>334630</v>
      </c>
      <c r="H60" s="28">
        <v>325836</v>
      </c>
      <c r="J60" s="28">
        <v>1417.1615762669544</v>
      </c>
      <c r="K60" s="28">
        <v>1417.1615762669544</v>
      </c>
      <c r="L60" s="28">
        <v>1482.7162841834299</v>
      </c>
      <c r="M60" s="28">
        <v>1473.0030306977101</v>
      </c>
      <c r="N60" s="28">
        <v>1283.6480624266201</v>
      </c>
      <c r="O60" s="28">
        <v>1550.6201986456599</v>
      </c>
      <c r="P60" s="28">
        <v>2195.11810720014</v>
      </c>
    </row>
  </sheetData>
  <mergeCells count="9">
    <mergeCell ref="B30:H30"/>
    <mergeCell ref="J30:P30"/>
    <mergeCell ref="B47:H47"/>
    <mergeCell ref="J47:P47"/>
    <mergeCell ref="J1:M1"/>
    <mergeCell ref="B14:H14"/>
    <mergeCell ref="B1:E1"/>
    <mergeCell ref="F1:I1"/>
    <mergeCell ref="J14:P1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1B06D-B6F1-491F-AA11-DC8822FEDD28}">
  <dimension ref="A1:V60"/>
  <sheetViews>
    <sheetView topLeftCell="B1" workbookViewId="0">
      <selection activeCell="V10" sqref="V10"/>
    </sheetView>
  </sheetViews>
  <sheetFormatPr defaultRowHeight="14.4" x14ac:dyDescent="0.3"/>
  <cols>
    <col min="2" max="2" width="11.21875" bestFit="1" customWidth="1"/>
    <col min="3" max="3" width="11.77734375" bestFit="1" customWidth="1"/>
    <col min="4" max="4" width="11.21875" bestFit="1" customWidth="1"/>
    <col min="5" max="5" width="9.21875" bestFit="1" customWidth="1"/>
    <col min="6" max="6" width="11.21875" bestFit="1" customWidth="1"/>
    <col min="8" max="8" width="11.21875" bestFit="1" customWidth="1"/>
  </cols>
  <sheetData>
    <row r="1" spans="1:22" x14ac:dyDescent="0.3">
      <c r="B1" s="43" t="s">
        <v>0</v>
      </c>
      <c r="C1" s="43"/>
      <c r="D1" s="43"/>
      <c r="E1" s="43"/>
      <c r="F1" s="43" t="s">
        <v>69</v>
      </c>
      <c r="G1" s="43"/>
      <c r="H1" s="43"/>
      <c r="I1" s="43"/>
      <c r="J1" s="43" t="s">
        <v>70</v>
      </c>
      <c r="K1" s="43"/>
      <c r="L1" s="43"/>
      <c r="M1" s="43"/>
    </row>
    <row r="2" spans="1:22" x14ac:dyDescent="0.3">
      <c r="B2" t="s">
        <v>2</v>
      </c>
      <c r="C2" t="s">
        <v>3</v>
      </c>
      <c r="D2" t="s">
        <v>8</v>
      </c>
      <c r="E2" t="s">
        <v>9</v>
      </c>
      <c r="F2" t="s">
        <v>2</v>
      </c>
      <c r="G2" t="s">
        <v>3</v>
      </c>
      <c r="H2" t="s">
        <v>8</v>
      </c>
      <c r="I2" t="s">
        <v>9</v>
      </c>
      <c r="J2" t="s">
        <v>2</v>
      </c>
      <c r="K2" t="s">
        <v>3</v>
      </c>
      <c r="L2" t="s">
        <v>8</v>
      </c>
      <c r="M2" t="s">
        <v>9</v>
      </c>
    </row>
    <row r="3" spans="1:22" x14ac:dyDescent="0.3">
      <c r="A3">
        <v>2012</v>
      </c>
      <c r="B3">
        <f>SUM(B$16:B$27)</f>
        <v>2026</v>
      </c>
      <c r="C3">
        <f>SUM(J$16:J$27)</f>
        <v>3207.51</v>
      </c>
      <c r="F3" s="2">
        <f>SUM(B$32:B$43)</f>
        <v>2748757</v>
      </c>
      <c r="G3" s="2">
        <f>SUM(J$32:J$43)</f>
        <v>132914.53504410601</v>
      </c>
      <c r="H3" s="3"/>
      <c r="I3" s="3"/>
      <c r="J3" s="2">
        <f>SUM(B$49:B$60)</f>
        <v>694564</v>
      </c>
      <c r="K3" s="2">
        <f>SUM(J$49:J$60)</f>
        <v>5552.0097138560031</v>
      </c>
    </row>
    <row r="4" spans="1:22" x14ac:dyDescent="0.3">
      <c r="A4">
        <v>2013</v>
      </c>
      <c r="B4">
        <f>SUM(C$16:C$27)</f>
        <v>2026</v>
      </c>
      <c r="C4">
        <f>SUM(K$16:K$27)</f>
        <v>3207.51</v>
      </c>
      <c r="D4" s="4">
        <f>(B4-B3)/B3</f>
        <v>0</v>
      </c>
      <c r="E4" s="4">
        <f>(C4-C3)/C3</f>
        <v>0</v>
      </c>
      <c r="F4" s="2">
        <f>SUM(C$32:C$43)</f>
        <v>2748757</v>
      </c>
      <c r="G4" s="2">
        <f>SUM(K$32:K$43)</f>
        <v>132914.53504410601</v>
      </c>
      <c r="H4" s="4">
        <f>(F4-F3)/F3</f>
        <v>0</v>
      </c>
      <c r="I4" s="4">
        <f>(G4-G3)/G3</f>
        <v>0</v>
      </c>
      <c r="J4" s="2">
        <f>SUM(C$49:C$60)</f>
        <v>694564</v>
      </c>
      <c r="K4" s="2">
        <f>SUM(K$49:K$60)</f>
        <v>5552.0097138560031</v>
      </c>
      <c r="L4" s="4">
        <f>(J4-J3)/J3</f>
        <v>0</v>
      </c>
      <c r="M4" s="4">
        <f>(K4-K3)/K3</f>
        <v>0</v>
      </c>
    </row>
    <row r="5" spans="1:22" x14ac:dyDescent="0.3">
      <c r="A5">
        <v>2014</v>
      </c>
      <c r="B5">
        <f>SUM(D$16:D$27)</f>
        <v>23930</v>
      </c>
      <c r="C5">
        <f>SUM(L$16:L$27)</f>
        <v>51429.020000000004</v>
      </c>
      <c r="D5" s="4">
        <f t="shared" ref="D5:E9" si="0">(B5-B4)/B4</f>
        <v>10.811451135241857</v>
      </c>
      <c r="E5" s="4">
        <f t="shared" si="0"/>
        <v>15.033939099176619</v>
      </c>
      <c r="F5" s="2">
        <f>SUM(D$32:D$43)</f>
        <v>23006592</v>
      </c>
      <c r="G5" s="2">
        <f>SUM(L$32:L$43)</f>
        <v>595750.91124008992</v>
      </c>
      <c r="H5" s="4">
        <f t="shared" ref="H5:I9" si="1">(F5-F4)/F4</f>
        <v>7.3698166116539223</v>
      </c>
      <c r="I5" s="4">
        <f t="shared" si="1"/>
        <v>3.4822103996556697</v>
      </c>
      <c r="J5" s="2">
        <f>SUM(D$49:D$60)</f>
        <v>1127514</v>
      </c>
      <c r="K5" s="2">
        <f>SUM(L$49:L$60)</f>
        <v>6184.6968152148102</v>
      </c>
      <c r="L5" s="4">
        <f t="shared" ref="L5:M9" si="2">(J5-J4)/J4</f>
        <v>0.62334068566755552</v>
      </c>
      <c r="M5" s="4">
        <f t="shared" si="2"/>
        <v>0.11395641109557619</v>
      </c>
    </row>
    <row r="6" spans="1:22" x14ac:dyDescent="0.3">
      <c r="A6">
        <v>2015</v>
      </c>
      <c r="B6">
        <f>SUM(E$16:E$27)</f>
        <v>198769</v>
      </c>
      <c r="C6">
        <f>SUM(M$16:M$27)</f>
        <v>1683925.0600000003</v>
      </c>
      <c r="D6" s="4">
        <f t="shared" si="0"/>
        <v>7.3062682824905973</v>
      </c>
      <c r="E6" s="4">
        <f t="shared" si="0"/>
        <v>31.742701688657498</v>
      </c>
      <c r="F6" s="2">
        <f>SUM(E$32:E$43)</f>
        <v>25139079</v>
      </c>
      <c r="G6" s="2">
        <f>SUM(M$32:M$43)</f>
        <v>727703.8982209299</v>
      </c>
      <c r="H6" s="4">
        <f t="shared" si="1"/>
        <v>9.269026025236593E-2</v>
      </c>
      <c r="I6" s="4">
        <f t="shared" si="1"/>
        <v>0.22149019748232063</v>
      </c>
      <c r="J6" s="2">
        <f>SUM(E$49:E$60)</f>
        <v>1249641</v>
      </c>
      <c r="K6" s="2">
        <f>SUM(M$49:M$60)</f>
        <v>5664.89867436233</v>
      </c>
      <c r="L6" s="4">
        <f t="shared" si="2"/>
        <v>0.10831528477695178</v>
      </c>
      <c r="M6" s="4">
        <f t="shared" si="2"/>
        <v>-8.4045856471692909E-2</v>
      </c>
    </row>
    <row r="7" spans="1:22" x14ac:dyDescent="0.3">
      <c r="A7">
        <v>2016</v>
      </c>
      <c r="B7">
        <f>SUM(F$16:F$27)</f>
        <v>1809037</v>
      </c>
      <c r="C7">
        <f>SUM(N$16:N$27)</f>
        <v>8106723.7699999996</v>
      </c>
      <c r="D7" s="4">
        <f t="shared" si="0"/>
        <v>8.1012029038733395</v>
      </c>
      <c r="E7" s="4">
        <f t="shared" si="0"/>
        <v>3.8141832214314797</v>
      </c>
      <c r="F7" s="2">
        <f>SUM(F$32:F$43)</f>
        <v>27667241</v>
      </c>
      <c r="G7" s="2">
        <f>SUM(N$32:N$43)</f>
        <v>1104060.55938181</v>
      </c>
      <c r="H7" s="4">
        <f t="shared" si="1"/>
        <v>0.10056700963468072</v>
      </c>
      <c r="I7" s="4">
        <f t="shared" si="1"/>
        <v>0.51718379148577642</v>
      </c>
      <c r="J7" s="2">
        <f>SUM(F$49:F$60)</f>
        <v>1319479</v>
      </c>
      <c r="K7" s="2">
        <f>SUM(N$49:N$60)</f>
        <v>7005.9619802334009</v>
      </c>
      <c r="L7" s="4">
        <f t="shared" si="2"/>
        <v>5.5886450588609048E-2</v>
      </c>
      <c r="M7" s="4">
        <f t="shared" si="2"/>
        <v>0.23673209053858812</v>
      </c>
    </row>
    <row r="8" spans="1:22" x14ac:dyDescent="0.3">
      <c r="A8">
        <v>2017</v>
      </c>
      <c r="B8">
        <f>SUM(G$16:G$27)</f>
        <v>9496853</v>
      </c>
      <c r="C8">
        <f>SUM(O$16:O$27)</f>
        <v>31059661.207799349</v>
      </c>
      <c r="D8" s="4">
        <f t="shared" si="0"/>
        <v>4.2496731686527145</v>
      </c>
      <c r="E8" s="4">
        <f t="shared" si="0"/>
        <v>2.831345693896679</v>
      </c>
      <c r="F8" s="2">
        <f>SUM(G$32:G$43)</f>
        <v>23845897</v>
      </c>
      <c r="G8" s="2">
        <f>SUM(O$32:O$43)</f>
        <v>1713381.8879259799</v>
      </c>
      <c r="H8" s="4">
        <f t="shared" si="1"/>
        <v>-0.13811800027331964</v>
      </c>
      <c r="I8" s="4">
        <f t="shared" si="1"/>
        <v>0.5518912195227258</v>
      </c>
      <c r="J8" s="2">
        <f>SUM(G$49:G$60)</f>
        <v>1695707</v>
      </c>
      <c r="K8" s="2">
        <f>SUM(O$49:O$60)</f>
        <v>7220.6877279309701</v>
      </c>
      <c r="L8" s="4">
        <f t="shared" si="2"/>
        <v>0.2851337535496965</v>
      </c>
      <c r="M8" s="4">
        <f t="shared" si="2"/>
        <v>3.0649002707036629E-2</v>
      </c>
    </row>
    <row r="9" spans="1:22" x14ac:dyDescent="0.3">
      <c r="A9">
        <v>2018</v>
      </c>
      <c r="B9">
        <f>SUM(H$16:H$27)</f>
        <v>6046778</v>
      </c>
      <c r="C9">
        <f>SUM(P$16:P$27)</f>
        <v>43251951.427616</v>
      </c>
      <c r="D9" s="4">
        <f t="shared" si="0"/>
        <v>-0.36328613278525002</v>
      </c>
      <c r="E9" s="4">
        <f t="shared" si="0"/>
        <v>0.39254421154970814</v>
      </c>
      <c r="F9" s="2">
        <f>SUM(H$32:H$43)</f>
        <v>27376621</v>
      </c>
      <c r="G9" s="2">
        <f>SUM(P$32:P$43)</f>
        <v>2208329.7334748898</v>
      </c>
      <c r="H9" s="4">
        <f t="shared" si="1"/>
        <v>0.14806421414971305</v>
      </c>
      <c r="I9" s="4">
        <f t="shared" si="1"/>
        <v>0.28887187908122219</v>
      </c>
      <c r="J9" s="2">
        <f>SUM(H$49:H$60)</f>
        <v>1886051</v>
      </c>
      <c r="K9" s="2">
        <f>SUM(P$49:P$60)</f>
        <v>8531.5501004053094</v>
      </c>
      <c r="L9" s="4">
        <f t="shared" si="2"/>
        <v>0.11225052441253118</v>
      </c>
      <c r="M9" s="4">
        <f t="shared" si="2"/>
        <v>0.18154259287570054</v>
      </c>
      <c r="Q9" s="31"/>
      <c r="R9" s="31"/>
    </row>
    <row r="10" spans="1:22" x14ac:dyDescent="0.3">
      <c r="A10">
        <v>2019</v>
      </c>
      <c r="B10">
        <v>7300701</v>
      </c>
      <c r="C10">
        <v>63000639.991806746</v>
      </c>
      <c r="D10" s="4">
        <f t="shared" ref="D10" si="3">(B10-B9)/B9</f>
        <v>0.20737043761156768</v>
      </c>
      <c r="E10" s="4">
        <f t="shared" ref="E10" si="4">(C10-C9)/C9</f>
        <v>0.45659647512646973</v>
      </c>
      <c r="F10">
        <v>30693308</v>
      </c>
      <c r="G10">
        <v>9022554.34107388</v>
      </c>
      <c r="H10" s="4">
        <f t="shared" ref="H10" si="5">(F10-F9)/F9</f>
        <v>0.12115034211124887</v>
      </c>
      <c r="I10" s="4">
        <f t="shared" ref="I10" si="6">(G10-G9)/G9</f>
        <v>3.0856916448235978</v>
      </c>
      <c r="J10">
        <v>1973785</v>
      </c>
      <c r="K10">
        <v>327142.31257969665</v>
      </c>
      <c r="L10" s="4">
        <f t="shared" ref="L10" si="7">(J10-J9)/J9</f>
        <v>4.6517299903343017E-2</v>
      </c>
      <c r="M10" s="4">
        <f t="shared" ref="M10" si="8">(K10-K9)/K9</f>
        <v>37.345002810703193</v>
      </c>
      <c r="S10">
        <f>SUM(B10,F10,J10)</f>
        <v>39967794</v>
      </c>
      <c r="T10">
        <f>SUM(C10,G10,K10)</f>
        <v>72350336.645460322</v>
      </c>
      <c r="U10" s="4">
        <f>AVERAGE(D10,H10,L10)</f>
        <v>0.12501269320871986</v>
      </c>
      <c r="V10" s="4">
        <f>AVERAGE(E10,I10,M10)</f>
        <v>13.629096976884419</v>
      </c>
    </row>
    <row r="11" spans="1:22" x14ac:dyDescent="0.3">
      <c r="B11">
        <f>SUM(B3:B10)</f>
        <v>24880120</v>
      </c>
      <c r="C11">
        <f>SUM(C3:C10)</f>
        <v>147160745.4972221</v>
      </c>
      <c r="D11" s="4">
        <f>AVERAGE(D4:D10)</f>
        <v>4.3303828278692604</v>
      </c>
      <c r="E11" s="4">
        <f>AVERAGE(E4:E10)</f>
        <v>7.7530443414054924</v>
      </c>
      <c r="F11">
        <f>SUM(F3:F10)</f>
        <v>163226252</v>
      </c>
      <c r="G11">
        <f>SUM(G3:G10)</f>
        <v>15637610.401405793</v>
      </c>
      <c r="H11" s="4">
        <f>AVERAGE(H4:H10)</f>
        <v>1.09916720536123</v>
      </c>
      <c r="I11" s="4">
        <f>AVERAGE(I4:I10)</f>
        <v>1.1639055902930446</v>
      </c>
      <c r="J11">
        <f>SUM(J3:J10)</f>
        <v>10641305</v>
      </c>
      <c r="K11">
        <f>SUM(K3:K10)</f>
        <v>372854.12730555551</v>
      </c>
      <c r="L11" s="4">
        <f>AVERAGE(L4:L10)</f>
        <v>0.175920571271241</v>
      </c>
      <c r="M11" s="4">
        <f>AVERAGE(M4:M10)</f>
        <v>5.4034052930640568</v>
      </c>
    </row>
    <row r="12" spans="1:22" x14ac:dyDescent="0.3">
      <c r="D12" s="4"/>
      <c r="E12" s="4"/>
      <c r="H12" s="4"/>
      <c r="I12" s="4"/>
      <c r="L12" s="4"/>
      <c r="M12" s="4"/>
    </row>
    <row r="13" spans="1:22" ht="14.25" customHeight="1" x14ac:dyDescent="0.3"/>
    <row r="14" spans="1:22" x14ac:dyDescent="0.3">
      <c r="B14" s="45" t="s">
        <v>65</v>
      </c>
      <c r="C14" s="45"/>
      <c r="D14" s="45"/>
      <c r="E14" s="45"/>
      <c r="F14" s="45"/>
      <c r="G14" s="45"/>
      <c r="H14" s="45"/>
      <c r="J14" s="45" t="s">
        <v>66</v>
      </c>
      <c r="K14" s="45"/>
      <c r="L14" s="45"/>
      <c r="M14" s="45"/>
      <c r="N14" s="45"/>
      <c r="O14" s="45"/>
      <c r="P14" s="45"/>
    </row>
    <row r="15" spans="1:22" x14ac:dyDescent="0.3">
      <c r="B15" s="9">
        <v>2012</v>
      </c>
      <c r="C15" s="29">
        <v>2013</v>
      </c>
      <c r="D15" s="29">
        <v>2013</v>
      </c>
      <c r="E15" s="29">
        <v>2015</v>
      </c>
      <c r="F15" s="29">
        <v>2016</v>
      </c>
      <c r="G15" s="29">
        <v>2017</v>
      </c>
      <c r="H15" s="29">
        <v>2018</v>
      </c>
      <c r="J15" s="11">
        <v>2012</v>
      </c>
      <c r="K15" s="29">
        <v>2013</v>
      </c>
      <c r="L15" s="29">
        <v>2014</v>
      </c>
      <c r="M15" s="29">
        <v>2015</v>
      </c>
      <c r="N15" s="29">
        <v>2016</v>
      </c>
      <c r="O15" s="29">
        <v>2017</v>
      </c>
      <c r="P15" s="29">
        <v>2018</v>
      </c>
    </row>
    <row r="16" spans="1:22" x14ac:dyDescent="0.3">
      <c r="B16" s="30">
        <v>5</v>
      </c>
      <c r="C16" s="30">
        <v>5</v>
      </c>
      <c r="D16" s="30">
        <v>573</v>
      </c>
      <c r="E16" s="30">
        <v>5725</v>
      </c>
      <c r="F16" s="30">
        <v>64907</v>
      </c>
      <c r="G16" s="30">
        <v>402204</v>
      </c>
      <c r="H16" s="30">
        <v>448706</v>
      </c>
      <c r="J16" s="30">
        <v>7.48</v>
      </c>
      <c r="K16" s="30">
        <v>7.48</v>
      </c>
      <c r="L16" s="30">
        <v>842.4</v>
      </c>
      <c r="M16" s="30">
        <v>16443</v>
      </c>
      <c r="N16" s="30">
        <v>450962.97</v>
      </c>
      <c r="O16" s="30">
        <v>1753858.9</v>
      </c>
      <c r="P16" s="30">
        <v>2920391.7595600002</v>
      </c>
    </row>
    <row r="17" spans="2:16" x14ac:dyDescent="0.3">
      <c r="B17" s="30">
        <v>6</v>
      </c>
      <c r="C17" s="30">
        <v>6</v>
      </c>
      <c r="D17" s="30">
        <v>748</v>
      </c>
      <c r="E17" s="30">
        <v>5897</v>
      </c>
      <c r="F17" s="30">
        <v>74570</v>
      </c>
      <c r="G17" s="30">
        <v>412892</v>
      </c>
      <c r="H17" s="30">
        <v>473732</v>
      </c>
      <c r="J17" s="30">
        <v>8.25</v>
      </c>
      <c r="K17" s="30">
        <v>8.25</v>
      </c>
      <c r="L17" s="30">
        <v>2222.71</v>
      </c>
      <c r="M17" s="30">
        <v>34873.5</v>
      </c>
      <c r="N17" s="30">
        <v>524320.95000000007</v>
      </c>
      <c r="O17" s="30">
        <v>1754000.55</v>
      </c>
      <c r="P17" s="30">
        <v>3062362.6223150003</v>
      </c>
    </row>
    <row r="18" spans="2:16" x14ac:dyDescent="0.3">
      <c r="B18" s="30">
        <v>10</v>
      </c>
      <c r="C18" s="30">
        <v>10</v>
      </c>
      <c r="D18" s="30">
        <v>977</v>
      </c>
      <c r="E18" s="30">
        <v>7221</v>
      </c>
      <c r="F18" s="30">
        <v>89030</v>
      </c>
      <c r="G18" s="30">
        <v>413956</v>
      </c>
      <c r="H18" s="30">
        <v>479339</v>
      </c>
      <c r="J18" s="30">
        <v>8.2799999999999994</v>
      </c>
      <c r="K18" s="30">
        <v>8.2799999999999994</v>
      </c>
      <c r="L18" s="30">
        <v>2470</v>
      </c>
      <c r="M18" s="30">
        <v>51244</v>
      </c>
      <c r="N18" s="30">
        <v>592271.38</v>
      </c>
      <c r="O18" s="30">
        <v>1808966.9200000002</v>
      </c>
      <c r="P18" s="30">
        <v>3218892.9296200001</v>
      </c>
    </row>
    <row r="19" spans="2:16" x14ac:dyDescent="0.3">
      <c r="B19" s="30">
        <v>64</v>
      </c>
      <c r="C19" s="30">
        <v>64</v>
      </c>
      <c r="D19" s="30">
        <v>1256</v>
      </c>
      <c r="E19" s="30">
        <v>10545</v>
      </c>
      <c r="F19" s="30">
        <v>96810</v>
      </c>
      <c r="G19" s="30">
        <v>416803</v>
      </c>
      <c r="H19" s="30">
        <v>490912</v>
      </c>
      <c r="J19" s="30">
        <v>11.1</v>
      </c>
      <c r="K19" s="30">
        <v>11.1</v>
      </c>
      <c r="L19" s="30">
        <v>2653.57</v>
      </c>
      <c r="M19" s="30">
        <v>92214.2</v>
      </c>
      <c r="N19" s="30">
        <v>624837.91</v>
      </c>
      <c r="O19" s="30">
        <v>1926493.04</v>
      </c>
      <c r="P19" s="30">
        <v>3305549.1735699996</v>
      </c>
    </row>
    <row r="20" spans="2:16" x14ac:dyDescent="0.3">
      <c r="B20" s="30">
        <v>71</v>
      </c>
      <c r="C20" s="30">
        <v>71</v>
      </c>
      <c r="D20" s="30">
        <v>1330</v>
      </c>
      <c r="E20" s="30">
        <v>12402</v>
      </c>
      <c r="F20" s="30">
        <v>120137</v>
      </c>
      <c r="G20" s="30">
        <v>429582</v>
      </c>
      <c r="H20" s="30">
        <v>494781</v>
      </c>
      <c r="J20" s="30">
        <v>13.04</v>
      </c>
      <c r="K20" s="30">
        <v>13.04</v>
      </c>
      <c r="L20" s="30">
        <v>2835</v>
      </c>
      <c r="M20" s="30">
        <v>118527.9</v>
      </c>
      <c r="N20" s="30">
        <v>637314.91</v>
      </c>
      <c r="O20" s="30">
        <v>1937819.21</v>
      </c>
      <c r="P20" s="30">
        <v>3389808.5729320003</v>
      </c>
    </row>
    <row r="21" spans="2:16" x14ac:dyDescent="0.3">
      <c r="B21" s="30">
        <v>113</v>
      </c>
      <c r="C21" s="30">
        <v>113</v>
      </c>
      <c r="D21" s="30">
        <v>1530</v>
      </c>
      <c r="E21" s="30">
        <v>13856</v>
      </c>
      <c r="F21" s="30">
        <v>140309</v>
      </c>
      <c r="G21" s="30">
        <v>435792</v>
      </c>
      <c r="H21" s="30">
        <v>497660</v>
      </c>
      <c r="J21" s="30">
        <v>51.26</v>
      </c>
      <c r="K21" s="30">
        <v>51.26</v>
      </c>
      <c r="L21" s="30">
        <v>3210</v>
      </c>
      <c r="M21" s="30">
        <v>134011.76</v>
      </c>
      <c r="N21" s="30">
        <v>724245.62</v>
      </c>
      <c r="O21" s="30">
        <v>2002776.36</v>
      </c>
      <c r="P21" s="30">
        <v>3464040.2081579994</v>
      </c>
    </row>
    <row r="22" spans="2:16" x14ac:dyDescent="0.3">
      <c r="B22" s="30">
        <v>160</v>
      </c>
      <c r="C22" s="30">
        <v>160</v>
      </c>
      <c r="D22" s="30">
        <v>1546</v>
      </c>
      <c r="E22" s="30">
        <v>15102</v>
      </c>
      <c r="F22" s="30">
        <v>205633</v>
      </c>
      <c r="G22" s="30">
        <v>440515</v>
      </c>
      <c r="H22" s="30">
        <v>498951</v>
      </c>
      <c r="J22" s="30">
        <v>62.9</v>
      </c>
      <c r="K22" s="30">
        <v>62.9</v>
      </c>
      <c r="L22" s="30">
        <v>3326</v>
      </c>
      <c r="M22" s="30">
        <v>151006.95000000001</v>
      </c>
      <c r="N22" s="30">
        <v>741470.32</v>
      </c>
      <c r="O22" s="30">
        <v>2252393.528285</v>
      </c>
      <c r="P22" s="30">
        <v>3571083.5122800004</v>
      </c>
    </row>
    <row r="23" spans="2:16" x14ac:dyDescent="0.3">
      <c r="B23" s="30">
        <v>320</v>
      </c>
      <c r="C23" s="30">
        <v>320</v>
      </c>
      <c r="D23" s="30">
        <v>2136</v>
      </c>
      <c r="E23" s="30">
        <v>15703</v>
      </c>
      <c r="F23" s="30">
        <v>206489</v>
      </c>
      <c r="G23" s="30">
        <v>460403</v>
      </c>
      <c r="H23" s="30">
        <v>522601</v>
      </c>
      <c r="J23" s="30">
        <v>108.3</v>
      </c>
      <c r="K23" s="30">
        <v>108.3</v>
      </c>
      <c r="L23" s="30">
        <v>4895</v>
      </c>
      <c r="M23" s="30">
        <v>153517.26999999999</v>
      </c>
      <c r="N23" s="30">
        <v>788292</v>
      </c>
      <c r="O23" s="30">
        <v>2457717.6422100002</v>
      </c>
      <c r="P23" s="30">
        <v>3827516.7027230002</v>
      </c>
    </row>
    <row r="24" spans="2:16" x14ac:dyDescent="0.3">
      <c r="B24" s="30">
        <v>347</v>
      </c>
      <c r="C24" s="30">
        <v>347</v>
      </c>
      <c r="D24" s="30">
        <v>2915</v>
      </c>
      <c r="E24" s="30">
        <v>16250</v>
      </c>
      <c r="F24" s="30">
        <v>223242</v>
      </c>
      <c r="G24" s="30">
        <v>481112</v>
      </c>
      <c r="H24" s="30">
        <v>524142</v>
      </c>
      <c r="J24" s="30">
        <v>236.1</v>
      </c>
      <c r="K24" s="30">
        <v>236.1</v>
      </c>
      <c r="L24" s="30">
        <v>6358</v>
      </c>
      <c r="M24" s="30">
        <v>159627.20000000001</v>
      </c>
      <c r="N24" s="30">
        <v>837722.72</v>
      </c>
      <c r="O24" s="30">
        <v>2655325.9630710003</v>
      </c>
      <c r="P24" s="30">
        <v>3836353.4051700002</v>
      </c>
    </row>
    <row r="25" spans="2:16" x14ac:dyDescent="0.3">
      <c r="B25" s="30">
        <v>364</v>
      </c>
      <c r="C25" s="30">
        <v>364</v>
      </c>
      <c r="D25" s="30">
        <v>3056</v>
      </c>
      <c r="E25" s="30">
        <v>18308</v>
      </c>
      <c r="F25" s="30">
        <v>246073</v>
      </c>
      <c r="G25" s="30">
        <v>497887</v>
      </c>
      <c r="H25" s="30">
        <v>527078</v>
      </c>
      <c r="J25" s="30">
        <v>340.81</v>
      </c>
      <c r="K25" s="30">
        <v>340.81</v>
      </c>
      <c r="L25" s="30">
        <v>6427</v>
      </c>
      <c r="M25" s="30">
        <v>192239.31</v>
      </c>
      <c r="N25" s="30">
        <v>896164.80999999994</v>
      </c>
      <c r="O25" s="30">
        <v>2856154.9847499998</v>
      </c>
      <c r="P25" s="30">
        <v>4001545.8832200002</v>
      </c>
    </row>
    <row r="26" spans="2:16" x14ac:dyDescent="0.3">
      <c r="B26" s="30">
        <v>566</v>
      </c>
      <c r="C26" s="30">
        <v>566</v>
      </c>
      <c r="D26" s="30">
        <v>3923</v>
      </c>
      <c r="E26" s="30">
        <v>31303</v>
      </c>
      <c r="F26" s="30">
        <v>341837</v>
      </c>
      <c r="G26" s="30">
        <v>696626</v>
      </c>
      <c r="H26" s="30">
        <v>539022</v>
      </c>
      <c r="J26" s="30">
        <v>914.99</v>
      </c>
      <c r="K26" s="30">
        <v>914.99</v>
      </c>
      <c r="L26" s="30">
        <v>7837.34</v>
      </c>
      <c r="M26" s="30">
        <v>254960.38</v>
      </c>
      <c r="N26" s="30">
        <v>1289120.1800000002</v>
      </c>
      <c r="O26" s="30">
        <v>2912609.2230833503</v>
      </c>
      <c r="P26" s="30">
        <v>4156222.2265079999</v>
      </c>
    </row>
    <row r="27" spans="2:16" x14ac:dyDescent="0.3">
      <c r="B27" s="10"/>
      <c r="C27" s="10"/>
      <c r="D27" s="30">
        <v>3940</v>
      </c>
      <c r="E27" s="30">
        <v>46457</v>
      </c>
      <c r="G27" s="30">
        <v>4409081</v>
      </c>
      <c r="H27" s="30">
        <v>549854</v>
      </c>
      <c r="J27" s="30">
        <v>1445</v>
      </c>
      <c r="K27" s="30">
        <v>1445</v>
      </c>
      <c r="L27" s="30">
        <v>8352</v>
      </c>
      <c r="M27" s="30">
        <v>325259.59000000003</v>
      </c>
      <c r="O27" s="30">
        <v>6741544.8863999993</v>
      </c>
      <c r="P27" s="30">
        <v>4498184.4315599995</v>
      </c>
    </row>
    <row r="30" spans="2:16" x14ac:dyDescent="0.3">
      <c r="B30" s="45" t="s">
        <v>68</v>
      </c>
      <c r="C30" s="45"/>
      <c r="D30" s="45"/>
      <c r="E30" s="45"/>
      <c r="F30" s="45"/>
      <c r="G30" s="45"/>
      <c r="H30" s="45"/>
      <c r="J30" s="45" t="s">
        <v>67</v>
      </c>
      <c r="K30" s="45"/>
      <c r="L30" s="45"/>
      <c r="M30" s="45"/>
      <c r="N30" s="45"/>
      <c r="O30" s="45"/>
      <c r="P30" s="45"/>
    </row>
    <row r="31" spans="2:16" x14ac:dyDescent="0.3">
      <c r="B31" s="29">
        <v>2012</v>
      </c>
      <c r="C31" s="11">
        <v>2013</v>
      </c>
      <c r="D31" s="29">
        <v>2014</v>
      </c>
      <c r="E31" s="29">
        <v>2015</v>
      </c>
      <c r="F31" s="29">
        <v>2016</v>
      </c>
      <c r="G31" s="29">
        <v>2017</v>
      </c>
      <c r="H31" s="29">
        <v>2018</v>
      </c>
      <c r="J31" s="11">
        <v>2012</v>
      </c>
      <c r="K31" s="29">
        <v>2013</v>
      </c>
      <c r="L31" s="29">
        <v>2014</v>
      </c>
      <c r="M31" s="29">
        <v>2015</v>
      </c>
      <c r="N31" s="29">
        <v>2016</v>
      </c>
      <c r="O31" s="29">
        <v>2017</v>
      </c>
      <c r="P31" s="29">
        <v>2018</v>
      </c>
    </row>
    <row r="32" spans="2:16" x14ac:dyDescent="0.3">
      <c r="B32" s="30">
        <v>155496</v>
      </c>
      <c r="C32" s="30">
        <v>155496</v>
      </c>
      <c r="D32" s="30">
        <v>1179698</v>
      </c>
      <c r="E32" s="30">
        <v>1547412</v>
      </c>
      <c r="F32" s="30">
        <v>1121858</v>
      </c>
      <c r="G32" s="30">
        <v>1681874</v>
      </c>
      <c r="H32" s="30">
        <v>1998554</v>
      </c>
      <c r="J32" s="30">
        <v>1816.0987563309998</v>
      </c>
      <c r="K32" s="30">
        <v>1816.0987563309998</v>
      </c>
      <c r="L32" s="30">
        <v>34826.994781109999</v>
      </c>
      <c r="M32" s="30">
        <v>49800.878536979995</v>
      </c>
      <c r="N32" s="30">
        <v>74661.562467929994</v>
      </c>
      <c r="O32" s="30">
        <v>117464.53282424</v>
      </c>
      <c r="P32" s="30">
        <v>147684</v>
      </c>
    </row>
    <row r="33" spans="2:16" x14ac:dyDescent="0.3">
      <c r="B33" s="30">
        <v>161588</v>
      </c>
      <c r="C33" s="30">
        <v>161588</v>
      </c>
      <c r="D33" s="30">
        <v>1423225</v>
      </c>
      <c r="E33" s="30">
        <v>1916599</v>
      </c>
      <c r="F33" s="30">
        <v>1264785</v>
      </c>
      <c r="G33" s="30">
        <v>1700889</v>
      </c>
      <c r="H33" s="30">
        <v>2110264</v>
      </c>
      <c r="J33" s="30">
        <v>1881.3887269280003</v>
      </c>
      <c r="K33" s="30">
        <v>1881.3887269280003</v>
      </c>
      <c r="L33" s="30">
        <v>40759.837669789995</v>
      </c>
      <c r="M33" s="30">
        <v>55887.498810769997</v>
      </c>
      <c r="N33" s="30">
        <v>77453.867088490006</v>
      </c>
      <c r="O33" s="30">
        <v>124703.58834286999</v>
      </c>
      <c r="P33" s="30">
        <v>153512.44461345</v>
      </c>
    </row>
    <row r="34" spans="2:16" x14ac:dyDescent="0.3">
      <c r="B34" s="30">
        <v>187605</v>
      </c>
      <c r="C34" s="30">
        <v>187605</v>
      </c>
      <c r="D34" s="30">
        <v>1469304</v>
      </c>
      <c r="E34" s="30">
        <v>1922478</v>
      </c>
      <c r="F34" s="30">
        <v>1292940</v>
      </c>
      <c r="G34" s="30">
        <v>1883087</v>
      </c>
      <c r="H34" s="30">
        <v>2148005</v>
      </c>
      <c r="J34" s="30">
        <v>2068.1806730909998</v>
      </c>
      <c r="K34" s="30">
        <v>2068.1806730909998</v>
      </c>
      <c r="L34" s="30">
        <v>41217.057393080002</v>
      </c>
      <c r="M34" s="30">
        <v>58129.006434379997</v>
      </c>
      <c r="N34" s="30">
        <v>78202.380900339995</v>
      </c>
      <c r="O34" s="30">
        <v>126809.63</v>
      </c>
      <c r="P34" s="30">
        <v>157520</v>
      </c>
    </row>
    <row r="35" spans="2:16" x14ac:dyDescent="0.3">
      <c r="B35" s="30">
        <v>206331</v>
      </c>
      <c r="C35" s="30">
        <v>206331</v>
      </c>
      <c r="D35" s="30">
        <v>1497897</v>
      </c>
      <c r="E35" s="30">
        <v>1936611</v>
      </c>
      <c r="F35" s="30">
        <v>1414014</v>
      </c>
      <c r="G35" s="30">
        <v>1952243</v>
      </c>
      <c r="H35" s="30">
        <v>2154043</v>
      </c>
      <c r="J35" s="30">
        <v>2527.8155427720003</v>
      </c>
      <c r="K35" s="30">
        <v>2527.8155427720003</v>
      </c>
      <c r="L35" s="30">
        <v>42691.055994180002</v>
      </c>
      <c r="M35" s="30">
        <v>59731.79508068</v>
      </c>
      <c r="N35" s="30">
        <v>81831.258060960012</v>
      </c>
      <c r="O35" s="30">
        <v>131409.93794</v>
      </c>
      <c r="P35" s="30">
        <v>163930.93587595</v>
      </c>
    </row>
    <row r="36" spans="2:16" x14ac:dyDescent="0.3">
      <c r="B36" s="30">
        <v>219361</v>
      </c>
      <c r="C36" s="30">
        <v>219361</v>
      </c>
      <c r="D36" s="30">
        <v>1583450</v>
      </c>
      <c r="E36" s="30">
        <v>2038356</v>
      </c>
      <c r="F36" s="30">
        <v>1877189</v>
      </c>
      <c r="G36" s="30">
        <v>1955946</v>
      </c>
      <c r="H36" s="30">
        <v>2165246</v>
      </c>
      <c r="J36" s="30">
        <v>2567.2981565739997</v>
      </c>
      <c r="K36" s="30">
        <v>2567.2981565739997</v>
      </c>
      <c r="L36" s="30">
        <v>43521.672306800006</v>
      </c>
      <c r="M36" s="30">
        <v>61713.989015309999</v>
      </c>
      <c r="N36" s="30">
        <v>86497.869651429995</v>
      </c>
      <c r="O36" s="30">
        <v>137008.51048277001</v>
      </c>
      <c r="P36" s="30">
        <v>175490.27493679</v>
      </c>
    </row>
    <row r="37" spans="2:16" x14ac:dyDescent="0.3">
      <c r="B37" s="30">
        <v>221041</v>
      </c>
      <c r="C37" s="30">
        <v>221041</v>
      </c>
      <c r="D37" s="30">
        <v>1591143</v>
      </c>
      <c r="E37" s="30">
        <v>2041962</v>
      </c>
      <c r="F37" s="30">
        <v>2538706</v>
      </c>
      <c r="G37" s="30">
        <v>1983392</v>
      </c>
      <c r="H37" s="30">
        <v>2169623</v>
      </c>
      <c r="J37" s="30">
        <v>9715.6945299999988</v>
      </c>
      <c r="K37" s="30">
        <v>9715.6945299999988</v>
      </c>
      <c r="L37" s="30">
        <v>44662.99486572</v>
      </c>
      <c r="M37" s="30">
        <v>66224.109603199991</v>
      </c>
      <c r="N37" s="30">
        <v>87011.90809723</v>
      </c>
      <c r="O37" s="30">
        <v>137565.57833342999</v>
      </c>
      <c r="P37" s="30">
        <v>177885.24907348002</v>
      </c>
    </row>
    <row r="38" spans="2:16" x14ac:dyDescent="0.3">
      <c r="B38" s="30">
        <v>234034</v>
      </c>
      <c r="C38" s="30">
        <v>234034</v>
      </c>
      <c r="D38" s="30">
        <v>1652733</v>
      </c>
      <c r="E38" s="30">
        <v>2313264</v>
      </c>
      <c r="F38" s="30">
        <v>2609869</v>
      </c>
      <c r="G38" s="30">
        <v>2014228</v>
      </c>
      <c r="H38" s="30">
        <v>2341151</v>
      </c>
      <c r="J38" s="30">
        <v>12730.727411640002</v>
      </c>
      <c r="K38" s="30">
        <v>12730.727411640002</v>
      </c>
      <c r="L38" s="30">
        <v>45058.09576317</v>
      </c>
      <c r="M38" s="30">
        <v>68173.284004169996</v>
      </c>
      <c r="N38" s="30">
        <v>91018.3797147</v>
      </c>
      <c r="O38" s="30">
        <v>142305.31861747001</v>
      </c>
      <c r="P38" s="30">
        <v>186099.08356751001</v>
      </c>
    </row>
    <row r="39" spans="2:16" x14ac:dyDescent="0.3">
      <c r="B39" s="30">
        <v>246888</v>
      </c>
      <c r="C39" s="30">
        <v>246888</v>
      </c>
      <c r="D39" s="30">
        <v>1934582</v>
      </c>
      <c r="E39" s="30">
        <v>2481535</v>
      </c>
      <c r="F39" s="30">
        <v>2645276</v>
      </c>
      <c r="G39" s="30">
        <v>2026022</v>
      </c>
      <c r="H39" s="30">
        <v>2376397</v>
      </c>
      <c r="J39" s="30">
        <v>16182.014403409998</v>
      </c>
      <c r="K39" s="30">
        <v>16182.014403409998</v>
      </c>
      <c r="L39" s="30">
        <v>50628.045511619996</v>
      </c>
      <c r="M39" s="30">
        <v>70215.942779499994</v>
      </c>
      <c r="N39" s="30">
        <v>92736.713983590002</v>
      </c>
      <c r="O39" s="30">
        <v>146573.19076758999</v>
      </c>
      <c r="P39" s="30">
        <v>188254.28904692002</v>
      </c>
    </row>
    <row r="40" spans="2:16" x14ac:dyDescent="0.3">
      <c r="B40" s="30">
        <v>248303</v>
      </c>
      <c r="C40" s="30">
        <v>248303</v>
      </c>
      <c r="D40" s="30">
        <v>2295471</v>
      </c>
      <c r="E40" s="30">
        <v>2850563</v>
      </c>
      <c r="F40" s="30">
        <v>2961799</v>
      </c>
      <c r="G40" s="30">
        <v>2121442</v>
      </c>
      <c r="H40" s="30">
        <v>2386747</v>
      </c>
      <c r="J40" s="30">
        <v>16718.153574060005</v>
      </c>
      <c r="K40" s="30">
        <v>16718.153574060005</v>
      </c>
      <c r="L40" s="30">
        <v>52878.831035660005</v>
      </c>
      <c r="M40" s="30">
        <v>72153.420530000003</v>
      </c>
      <c r="N40" s="30">
        <v>94607.066424770004</v>
      </c>
      <c r="O40" s="30">
        <v>154578.2895866</v>
      </c>
      <c r="P40" s="30">
        <v>194608.77349435</v>
      </c>
    </row>
    <row r="41" spans="2:16" x14ac:dyDescent="0.3">
      <c r="B41" s="30">
        <v>276514</v>
      </c>
      <c r="C41" s="30">
        <v>276514</v>
      </c>
      <c r="D41" s="30">
        <v>2372035</v>
      </c>
      <c r="E41" s="30">
        <v>2880060</v>
      </c>
      <c r="F41" s="30">
        <v>3040998</v>
      </c>
      <c r="G41" s="30">
        <v>2160343</v>
      </c>
      <c r="H41" s="30">
        <v>2449108</v>
      </c>
      <c r="J41" s="30">
        <v>18196.688015129999</v>
      </c>
      <c r="K41" s="30">
        <v>18196.688015129999</v>
      </c>
      <c r="L41" s="30">
        <v>53760.031285299992</v>
      </c>
      <c r="M41" s="30">
        <v>73076.875798520006</v>
      </c>
      <c r="N41" s="30">
        <v>99103.717645059995</v>
      </c>
      <c r="O41" s="30">
        <v>161574.75362763001</v>
      </c>
      <c r="P41" s="30">
        <v>212807.30071253001</v>
      </c>
    </row>
    <row r="42" spans="2:16" x14ac:dyDescent="0.3">
      <c r="B42" s="30">
        <v>285639</v>
      </c>
      <c r="C42" s="30">
        <v>285639</v>
      </c>
      <c r="D42" s="30">
        <v>2794584</v>
      </c>
      <c r="E42" s="30">
        <v>3210239</v>
      </c>
      <c r="F42" s="30">
        <v>3081362</v>
      </c>
      <c r="G42" s="30">
        <v>2180562</v>
      </c>
      <c r="H42" s="30">
        <v>2527686</v>
      </c>
      <c r="J42" s="30">
        <v>20216.566748139998</v>
      </c>
      <c r="K42" s="30">
        <v>20216.566748139998</v>
      </c>
      <c r="L42" s="30">
        <v>56804.1624629</v>
      </c>
      <c r="M42" s="30">
        <v>92597.097627419993</v>
      </c>
      <c r="N42" s="30">
        <v>103504.43346642</v>
      </c>
      <c r="O42" s="30">
        <v>165250.55740337999</v>
      </c>
      <c r="P42" s="30">
        <v>217795.21931438</v>
      </c>
    </row>
    <row r="43" spans="2:16" x14ac:dyDescent="0.3">
      <c r="B43" s="30">
        <v>305957</v>
      </c>
      <c r="C43" s="30">
        <v>305957</v>
      </c>
      <c r="D43" s="30">
        <v>3212470</v>
      </c>
      <c r="F43" s="30">
        <v>3818445</v>
      </c>
      <c r="G43" s="30">
        <v>2185869</v>
      </c>
      <c r="H43" s="30">
        <v>2549797</v>
      </c>
      <c r="J43" s="30">
        <v>28293.908506029999</v>
      </c>
      <c r="K43" s="30">
        <v>28293.908506029999</v>
      </c>
      <c r="L43" s="30">
        <v>88942.13217076</v>
      </c>
      <c r="N43" s="30">
        <v>137431.40188088999</v>
      </c>
      <c r="O43" s="30">
        <v>168138</v>
      </c>
      <c r="P43" s="30">
        <v>232742.16283953001</v>
      </c>
    </row>
    <row r="47" spans="2:16" x14ac:dyDescent="0.3">
      <c r="B47" s="45" t="s">
        <v>71</v>
      </c>
      <c r="C47" s="45"/>
      <c r="D47" s="45"/>
      <c r="E47" s="45"/>
      <c r="F47" s="45"/>
      <c r="G47" s="45"/>
      <c r="H47" s="45"/>
      <c r="J47" s="45" t="s">
        <v>72</v>
      </c>
      <c r="K47" s="45"/>
      <c r="L47" s="45"/>
      <c r="M47" s="45"/>
      <c r="N47" s="45"/>
      <c r="O47" s="45"/>
      <c r="P47" s="45"/>
    </row>
    <row r="48" spans="2:16" x14ac:dyDescent="0.3">
      <c r="B48" s="11">
        <v>2012</v>
      </c>
      <c r="C48" s="29">
        <v>2013</v>
      </c>
      <c r="D48" s="29">
        <v>2014</v>
      </c>
      <c r="E48" s="29">
        <v>2015</v>
      </c>
      <c r="F48" s="29">
        <v>2016</v>
      </c>
      <c r="G48" s="29">
        <v>2017</v>
      </c>
      <c r="H48" s="29">
        <v>2018</v>
      </c>
      <c r="J48" s="29">
        <v>2012</v>
      </c>
      <c r="K48" s="11">
        <v>2013</v>
      </c>
      <c r="L48" s="29">
        <v>2014</v>
      </c>
      <c r="M48" s="29">
        <v>2015</v>
      </c>
      <c r="N48" s="29">
        <v>2016</v>
      </c>
      <c r="O48" s="29">
        <v>2017</v>
      </c>
      <c r="P48" s="29">
        <v>2018</v>
      </c>
    </row>
    <row r="49" spans="2:16" x14ac:dyDescent="0.3">
      <c r="B49" s="30">
        <v>49973</v>
      </c>
      <c r="C49" s="30">
        <v>49973</v>
      </c>
      <c r="D49" s="30">
        <v>81216</v>
      </c>
      <c r="E49" s="30">
        <v>96253</v>
      </c>
      <c r="F49" s="30">
        <v>97323</v>
      </c>
      <c r="G49" s="30">
        <v>127946</v>
      </c>
      <c r="H49" s="30">
        <v>137166</v>
      </c>
      <c r="J49" s="30">
        <v>304.57978628149016</v>
      </c>
      <c r="K49" s="30">
        <v>304.57978628149016</v>
      </c>
      <c r="L49" s="30">
        <v>381.44761917586999</v>
      </c>
      <c r="M49" s="30">
        <v>369.0583134318</v>
      </c>
      <c r="N49" s="30">
        <v>456.50740920441001</v>
      </c>
      <c r="O49" s="30">
        <v>464.08726065475997</v>
      </c>
      <c r="P49" s="30">
        <v>518.24153856890996</v>
      </c>
    </row>
    <row r="50" spans="2:16" x14ac:dyDescent="0.3">
      <c r="B50" s="30">
        <v>50545</v>
      </c>
      <c r="C50" s="30">
        <v>50545</v>
      </c>
      <c r="D50" s="30">
        <v>87008</v>
      </c>
      <c r="E50" s="30">
        <v>97092</v>
      </c>
      <c r="F50" s="30">
        <v>102697</v>
      </c>
      <c r="G50" s="30">
        <v>129259</v>
      </c>
      <c r="H50" s="30">
        <v>147815</v>
      </c>
      <c r="J50" s="30">
        <v>307.08786408424999</v>
      </c>
      <c r="K50" s="30">
        <v>307.08786408424999</v>
      </c>
      <c r="L50" s="30">
        <v>441.47907663893</v>
      </c>
      <c r="M50" s="30">
        <v>412.58109805811</v>
      </c>
      <c r="N50" s="30">
        <v>478.54264820398998</v>
      </c>
      <c r="O50" s="30">
        <v>513.11235634826005</v>
      </c>
      <c r="P50" s="30">
        <v>531.20031766473005</v>
      </c>
    </row>
    <row r="51" spans="2:16" x14ac:dyDescent="0.3">
      <c r="B51" s="30">
        <v>51338</v>
      </c>
      <c r="C51" s="30">
        <v>51338</v>
      </c>
      <c r="D51" s="30">
        <v>87809</v>
      </c>
      <c r="E51" s="30">
        <v>97615</v>
      </c>
      <c r="F51" s="30">
        <v>105197</v>
      </c>
      <c r="G51" s="30">
        <v>130552</v>
      </c>
      <c r="H51" s="30">
        <v>150526</v>
      </c>
      <c r="J51" s="30">
        <v>349.38276361999999</v>
      </c>
      <c r="K51" s="30">
        <v>349.38276361999999</v>
      </c>
      <c r="L51" s="30">
        <v>459.03043351843996</v>
      </c>
      <c r="M51" s="30">
        <v>416.86712218372998</v>
      </c>
      <c r="N51" s="30">
        <v>478.80079523543998</v>
      </c>
      <c r="O51" s="30">
        <v>521.42448973826004</v>
      </c>
      <c r="P51" s="30">
        <v>620.47196943050994</v>
      </c>
    </row>
    <row r="52" spans="2:16" x14ac:dyDescent="0.3">
      <c r="B52" s="30">
        <v>53699</v>
      </c>
      <c r="C52" s="30">
        <v>53699</v>
      </c>
      <c r="D52" s="30">
        <v>89303</v>
      </c>
      <c r="E52" s="30">
        <v>99470</v>
      </c>
      <c r="F52" s="30">
        <v>105463</v>
      </c>
      <c r="G52" s="30">
        <v>130609</v>
      </c>
      <c r="H52" s="30">
        <v>150580</v>
      </c>
      <c r="J52" s="30">
        <v>350.0552879322604</v>
      </c>
      <c r="K52" s="30">
        <v>350.0552879322604</v>
      </c>
      <c r="L52" s="30">
        <v>459.43787458551998</v>
      </c>
      <c r="M52" s="30">
        <v>418.88658596487005</v>
      </c>
      <c r="N52" s="30">
        <v>494.83004497059005</v>
      </c>
      <c r="O52" s="30">
        <v>525.02643197275995</v>
      </c>
      <c r="P52" s="30">
        <v>701.71886028478002</v>
      </c>
    </row>
    <row r="53" spans="2:16" x14ac:dyDescent="0.3">
      <c r="B53" s="30">
        <v>54920</v>
      </c>
      <c r="C53" s="30">
        <v>54920</v>
      </c>
      <c r="D53" s="30">
        <v>89805</v>
      </c>
      <c r="E53" s="30">
        <v>101650</v>
      </c>
      <c r="F53" s="30">
        <v>105606</v>
      </c>
      <c r="G53" s="30">
        <v>131966</v>
      </c>
      <c r="H53" s="30">
        <v>152921</v>
      </c>
      <c r="J53" s="30">
        <v>418.51380171713049</v>
      </c>
      <c r="K53" s="30">
        <v>418.51380171713049</v>
      </c>
      <c r="L53" s="30">
        <v>461.19534351874</v>
      </c>
      <c r="M53" s="30">
        <v>444.76445356719</v>
      </c>
      <c r="N53" s="30">
        <v>546.30365598364995</v>
      </c>
      <c r="O53" s="30">
        <v>534.83488297701001</v>
      </c>
      <c r="P53" s="30">
        <v>706.23665398936998</v>
      </c>
    </row>
    <row r="54" spans="2:16" x14ac:dyDescent="0.3">
      <c r="B54" s="30">
        <v>57763</v>
      </c>
      <c r="C54" s="30">
        <v>57763</v>
      </c>
      <c r="D54" s="30">
        <v>92212</v>
      </c>
      <c r="E54" s="30">
        <v>102891</v>
      </c>
      <c r="F54" s="30">
        <v>106183</v>
      </c>
      <c r="G54" s="30">
        <v>133352</v>
      </c>
      <c r="H54" s="30">
        <v>154238</v>
      </c>
      <c r="J54" s="30">
        <v>451.7218101979106</v>
      </c>
      <c r="K54" s="30">
        <v>451.7218101979106</v>
      </c>
      <c r="L54" s="30">
        <v>473.05644971419002</v>
      </c>
      <c r="M54" s="30">
        <v>451.36985748425002</v>
      </c>
      <c r="N54" s="30">
        <v>554.51775831083</v>
      </c>
      <c r="O54" s="30">
        <v>568.1867329378</v>
      </c>
      <c r="P54" s="30">
        <v>708.69948968285996</v>
      </c>
    </row>
    <row r="55" spans="2:16" x14ac:dyDescent="0.3">
      <c r="B55" s="30">
        <v>58222</v>
      </c>
      <c r="C55" s="30">
        <v>58222</v>
      </c>
      <c r="D55" s="30">
        <v>92416</v>
      </c>
      <c r="E55" s="30">
        <v>103005</v>
      </c>
      <c r="F55" s="30">
        <v>107258</v>
      </c>
      <c r="G55" s="30">
        <v>135873</v>
      </c>
      <c r="H55" s="30">
        <v>157339</v>
      </c>
      <c r="J55" s="30">
        <v>478.60367155742927</v>
      </c>
      <c r="K55" s="30">
        <v>478.60367155742927</v>
      </c>
      <c r="L55" s="30">
        <v>490.03</v>
      </c>
      <c r="M55" s="30">
        <v>476.08619450274</v>
      </c>
      <c r="N55" s="30">
        <v>577.41708572001005</v>
      </c>
      <c r="O55" s="30">
        <v>579.50323289292999</v>
      </c>
      <c r="P55" s="30">
        <v>719.78603009521999</v>
      </c>
    </row>
    <row r="56" spans="2:16" x14ac:dyDescent="0.3">
      <c r="B56" s="30">
        <v>58866</v>
      </c>
      <c r="C56" s="30">
        <v>58866</v>
      </c>
      <c r="D56" s="30">
        <v>94774</v>
      </c>
      <c r="E56" s="30">
        <v>103867</v>
      </c>
      <c r="F56" s="30">
        <v>109086</v>
      </c>
      <c r="G56" s="30">
        <v>137543</v>
      </c>
      <c r="H56" s="30">
        <v>160074</v>
      </c>
      <c r="J56" s="30">
        <v>487.67614896690014</v>
      </c>
      <c r="K56" s="30">
        <v>487.67614896690014</v>
      </c>
      <c r="L56" s="30">
        <v>513.61450950007998</v>
      </c>
      <c r="M56" s="30">
        <v>488.21293189624998</v>
      </c>
      <c r="N56" s="30">
        <v>587.37556875409996</v>
      </c>
      <c r="O56" s="30">
        <v>585.50612397174996</v>
      </c>
      <c r="P56" s="30">
        <v>763.43489056234</v>
      </c>
    </row>
    <row r="57" spans="2:16" x14ac:dyDescent="0.3">
      <c r="B57" s="30">
        <v>60912</v>
      </c>
      <c r="C57" s="30">
        <v>60912</v>
      </c>
      <c r="D57" s="30">
        <v>95931</v>
      </c>
      <c r="E57" s="30">
        <v>104093</v>
      </c>
      <c r="F57" s="30">
        <v>110341</v>
      </c>
      <c r="G57" s="30">
        <v>143692</v>
      </c>
      <c r="H57" s="30">
        <v>160124</v>
      </c>
      <c r="J57" s="30">
        <v>501.46897755283044</v>
      </c>
      <c r="K57" s="30">
        <v>501.46897755283044</v>
      </c>
      <c r="L57" s="30">
        <v>564.11664380686</v>
      </c>
      <c r="M57" s="30">
        <v>519.33395043985001</v>
      </c>
      <c r="N57" s="30">
        <v>629.84279537505995</v>
      </c>
      <c r="O57" s="30">
        <v>587.15850034744994</v>
      </c>
      <c r="P57" s="30">
        <v>812.19662838726003</v>
      </c>
    </row>
    <row r="58" spans="2:16" x14ac:dyDescent="0.3">
      <c r="B58" s="30">
        <v>62743</v>
      </c>
      <c r="C58" s="30">
        <v>62743</v>
      </c>
      <c r="D58" s="30">
        <v>96793</v>
      </c>
      <c r="E58" s="30">
        <v>104332</v>
      </c>
      <c r="F58" s="30">
        <v>115857</v>
      </c>
      <c r="G58" s="30">
        <v>153129</v>
      </c>
      <c r="H58" s="30">
        <v>162979</v>
      </c>
      <c r="J58" s="30">
        <v>558.67836250248092</v>
      </c>
      <c r="K58" s="30">
        <v>558.67836250248092</v>
      </c>
      <c r="L58" s="30">
        <v>613.01038483219997</v>
      </c>
      <c r="M58" s="30">
        <v>523.80154305452004</v>
      </c>
      <c r="N58" s="30">
        <v>643.03578696807006</v>
      </c>
      <c r="O58" s="30">
        <v>642.69648777295004</v>
      </c>
      <c r="P58" s="30">
        <v>813.35125675039001</v>
      </c>
    </row>
    <row r="59" spans="2:16" x14ac:dyDescent="0.3">
      <c r="B59" s="30">
        <v>66120</v>
      </c>
      <c r="C59" s="30">
        <v>66120</v>
      </c>
      <c r="D59" s="30">
        <v>105031</v>
      </c>
      <c r="E59" s="30">
        <v>106401</v>
      </c>
      <c r="F59" s="30">
        <v>120588</v>
      </c>
      <c r="G59" s="30">
        <v>155921</v>
      </c>
      <c r="H59" s="30">
        <v>164126</v>
      </c>
      <c r="J59" s="30">
        <v>627.9689005839399</v>
      </c>
      <c r="K59" s="30">
        <v>627.9689005839399</v>
      </c>
      <c r="L59" s="30">
        <v>654.06018738521004</v>
      </c>
      <c r="M59" s="30">
        <v>531.67939519527999</v>
      </c>
      <c r="N59" s="30">
        <v>774.81806148385999</v>
      </c>
      <c r="O59" s="30">
        <v>676.78149945209998</v>
      </c>
      <c r="P59" s="30">
        <v>816.02647292216</v>
      </c>
    </row>
    <row r="60" spans="2:16" x14ac:dyDescent="0.3">
      <c r="B60" s="30">
        <v>69463</v>
      </c>
      <c r="C60" s="30">
        <v>69463</v>
      </c>
      <c r="D60" s="30">
        <v>115216</v>
      </c>
      <c r="E60" s="30">
        <v>132972</v>
      </c>
      <c r="F60" s="30">
        <v>133880</v>
      </c>
      <c r="G60" s="30">
        <v>185865</v>
      </c>
      <c r="H60" s="30">
        <v>188163</v>
      </c>
      <c r="J60" s="30">
        <v>716.27233885938131</v>
      </c>
      <c r="K60" s="30">
        <v>716.27233885938131</v>
      </c>
      <c r="L60" s="30">
        <v>674.21829253877002</v>
      </c>
      <c r="M60" s="30">
        <v>612.25722858374002</v>
      </c>
      <c r="N60" s="30">
        <v>783.97037002339005</v>
      </c>
      <c r="O60" s="30">
        <v>1022.36972886494</v>
      </c>
      <c r="P60" s="30">
        <v>820.18599206678005</v>
      </c>
    </row>
  </sheetData>
  <mergeCells count="9">
    <mergeCell ref="B30:H30"/>
    <mergeCell ref="J30:P30"/>
    <mergeCell ref="B47:H47"/>
    <mergeCell ref="J47:P47"/>
    <mergeCell ref="J1:M1"/>
    <mergeCell ref="B14:H14"/>
    <mergeCell ref="B1:E1"/>
    <mergeCell ref="F1:I1"/>
    <mergeCell ref="J14:P1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6C8BA-B65E-46E0-BEF4-D83870B62581}">
  <dimension ref="A1:V60"/>
  <sheetViews>
    <sheetView workbookViewId="0">
      <selection activeCell="K25" sqref="K25"/>
    </sheetView>
  </sheetViews>
  <sheetFormatPr defaultRowHeight="14.4" x14ac:dyDescent="0.3"/>
  <cols>
    <col min="2" max="2" width="11.21875" bestFit="1" customWidth="1"/>
    <col min="4" max="4" width="11.21875" bestFit="1" customWidth="1"/>
    <col min="5" max="5" width="9.21875" bestFit="1" customWidth="1"/>
    <col min="6" max="6" width="11.21875" bestFit="1" customWidth="1"/>
    <col min="8" max="8" width="11.21875" bestFit="1" customWidth="1"/>
  </cols>
  <sheetData>
    <row r="1" spans="1:22" x14ac:dyDescent="0.3">
      <c r="B1" s="43" t="s">
        <v>0</v>
      </c>
      <c r="C1" s="43"/>
      <c r="D1" s="43"/>
      <c r="E1" s="43"/>
      <c r="F1" s="43" t="s">
        <v>69</v>
      </c>
      <c r="G1" s="43"/>
      <c r="H1" s="43"/>
      <c r="I1" s="43"/>
      <c r="J1" s="43" t="s">
        <v>70</v>
      </c>
      <c r="K1" s="43"/>
      <c r="L1" s="43"/>
      <c r="M1" s="43"/>
    </row>
    <row r="2" spans="1:22" x14ac:dyDescent="0.3">
      <c r="B2" t="s">
        <v>2</v>
      </c>
      <c r="C2" t="s">
        <v>3</v>
      </c>
      <c r="D2" t="s">
        <v>8</v>
      </c>
      <c r="E2" t="s">
        <v>9</v>
      </c>
      <c r="F2" t="s">
        <v>2</v>
      </c>
      <c r="G2" t="s">
        <v>3</v>
      </c>
      <c r="H2" t="s">
        <v>8</v>
      </c>
      <c r="I2" t="s">
        <v>9</v>
      </c>
      <c r="J2" t="s">
        <v>2</v>
      </c>
      <c r="K2" t="s">
        <v>3</v>
      </c>
      <c r="L2" t="s">
        <v>8</v>
      </c>
      <c r="M2" t="s">
        <v>9</v>
      </c>
    </row>
    <row r="3" spans="1:22" x14ac:dyDescent="0.3">
      <c r="A3">
        <v>2012</v>
      </c>
      <c r="B3">
        <f>SUM(B$16:B$27)</f>
        <v>0</v>
      </c>
      <c r="C3">
        <f>SUM(J$16:J$27)</f>
        <v>0</v>
      </c>
      <c r="F3" s="2">
        <f>SUM(B$32:B$43)</f>
        <v>177662</v>
      </c>
      <c r="G3" s="2">
        <f>SUM(J$32:J$43)</f>
        <v>10494.17473532553</v>
      </c>
      <c r="H3" s="3"/>
      <c r="I3" s="3"/>
      <c r="J3" s="2">
        <f>SUM(B$52:B$63)</f>
        <v>136780</v>
      </c>
      <c r="K3" s="2">
        <f>SUM(J$52:J$63)</f>
        <v>2060.1748976901499</v>
      </c>
    </row>
    <row r="4" spans="1:22" x14ac:dyDescent="0.3">
      <c r="A4">
        <v>2013</v>
      </c>
      <c r="B4">
        <f>SUM(C$16:C$27)</f>
        <v>0</v>
      </c>
      <c r="C4">
        <f>SUM(K$16:K$27)</f>
        <v>0</v>
      </c>
      <c r="D4" s="4">
        <f>IFERROR((B4-B3)/B3,0)</f>
        <v>0</v>
      </c>
      <c r="E4" s="4">
        <f>IFERROR((C4-C3)/C3,0)</f>
        <v>0</v>
      </c>
      <c r="F4" s="2">
        <f>SUM(C$32:C$43)</f>
        <v>177662</v>
      </c>
      <c r="G4" s="2">
        <f>SUM(K$32:K$43)</f>
        <v>10494.17473532553</v>
      </c>
      <c r="H4" s="4">
        <f>(F4-F3)/F3</f>
        <v>0</v>
      </c>
      <c r="I4" s="4">
        <f>(G4-G3)/G3</f>
        <v>0</v>
      </c>
      <c r="J4" s="2">
        <f>SUM(C$52:C$63)</f>
        <v>136780</v>
      </c>
      <c r="K4" s="2">
        <f>SUM(K$52:K$63)</f>
        <v>2060.1748976901499</v>
      </c>
      <c r="L4" s="4">
        <f>(J4-J3)/J3</f>
        <v>0</v>
      </c>
      <c r="M4" s="4">
        <f>(K4-K3)/K3</f>
        <v>0</v>
      </c>
    </row>
    <row r="5" spans="1:22" x14ac:dyDescent="0.3">
      <c r="A5">
        <v>2014</v>
      </c>
      <c r="B5">
        <f>SUM(D$16:D$27)</f>
        <v>7340</v>
      </c>
      <c r="C5">
        <f>SUM(L$16:L$27)</f>
        <v>26141.162629999999</v>
      </c>
      <c r="D5" s="4">
        <f>IFERROR((B5-B4)/B4,0)</f>
        <v>0</v>
      </c>
      <c r="E5" s="4">
        <f>IFERROR((C5-C4)/C4,0)</f>
        <v>0</v>
      </c>
      <c r="F5" s="2">
        <f>SUM(D$32:D$43)</f>
        <v>716422</v>
      </c>
      <c r="G5" s="2">
        <f>SUM(L$32:L$43)</f>
        <v>58216.492411440006</v>
      </c>
      <c r="H5" s="4">
        <f t="shared" ref="H5:I9" si="0">(F5-F4)/F4</f>
        <v>3.032499915570015</v>
      </c>
      <c r="I5" s="4">
        <f t="shared" si="0"/>
        <v>4.5475055332813765</v>
      </c>
      <c r="J5" s="2">
        <f>SUM(D$52:D$63)</f>
        <v>206702</v>
      </c>
      <c r="K5" s="2">
        <f>SUM(L$52:L$63)</f>
        <v>1999.34814898591</v>
      </c>
      <c r="L5" s="4">
        <f t="shared" ref="L5:M9" si="1">(J5-J4)/J4</f>
        <v>0.51120046790466445</v>
      </c>
      <c r="M5" s="4">
        <f t="shared" si="1"/>
        <v>-2.9525041185793646E-2</v>
      </c>
    </row>
    <row r="6" spans="1:22" x14ac:dyDescent="0.3">
      <c r="A6">
        <v>2015</v>
      </c>
      <c r="B6">
        <f>SUM(E$16:E$27)</f>
        <v>200921</v>
      </c>
      <c r="C6">
        <f>SUM(M$16:M$27)</f>
        <v>540339.41999999993</v>
      </c>
      <c r="D6" s="4">
        <f t="shared" ref="D6:E9" si="2">(B6-B5)/B5</f>
        <v>26.373433242506813</v>
      </c>
      <c r="E6" s="4">
        <f t="shared" si="2"/>
        <v>19.670060763858228</v>
      </c>
      <c r="F6" s="2">
        <f>SUM(E$32:E$43)</f>
        <v>1108183</v>
      </c>
      <c r="G6" s="2">
        <f>SUM(M$32:M$43)</f>
        <v>77470.475264990018</v>
      </c>
      <c r="H6" s="4">
        <f t="shared" si="0"/>
        <v>0.54682994101242011</v>
      </c>
      <c r="I6" s="4">
        <f t="shared" si="0"/>
        <v>0.33073072691281641</v>
      </c>
      <c r="J6" s="2">
        <f>SUM(E$52:E$63)</f>
        <v>227620</v>
      </c>
      <c r="K6" s="2">
        <f>SUM(M$52:M$63)</f>
        <v>1861.7904850929499</v>
      </c>
      <c r="L6" s="4">
        <f t="shared" si="1"/>
        <v>0.10119882729726853</v>
      </c>
      <c r="M6" s="4">
        <f t="shared" si="1"/>
        <v>-6.8801256030737223E-2</v>
      </c>
    </row>
    <row r="7" spans="1:22" x14ac:dyDescent="0.3">
      <c r="A7">
        <v>2016</v>
      </c>
      <c r="B7">
        <f>SUM(F$16:F$27)</f>
        <v>328156</v>
      </c>
      <c r="C7">
        <f>SUM(N$16:N$27)</f>
        <v>21761820.895</v>
      </c>
      <c r="D7" s="4">
        <f t="shared" si="2"/>
        <v>0.63325884302785673</v>
      </c>
      <c r="E7" s="4">
        <f t="shared" si="2"/>
        <v>39.274353655337613</v>
      </c>
      <c r="F7" s="2">
        <f>SUM(F$32:F$43)</f>
        <v>1665440</v>
      </c>
      <c r="G7" s="2">
        <f>SUM(N$32:N$43)</f>
        <v>134713.05541239999</v>
      </c>
      <c r="H7" s="4">
        <f t="shared" si="0"/>
        <v>0.50285647767561859</v>
      </c>
      <c r="I7" s="4">
        <f t="shared" si="0"/>
        <v>0.73889543018304793</v>
      </c>
      <c r="J7" s="2">
        <f>SUM(F$52:F$63)</f>
        <v>243617</v>
      </c>
      <c r="K7" s="2">
        <f>SUM(N$52:N$63)</f>
        <v>2266.4686725839297</v>
      </c>
      <c r="L7" s="4">
        <f t="shared" si="1"/>
        <v>7.0279413056849135E-2</v>
      </c>
      <c r="M7" s="4">
        <f t="shared" si="1"/>
        <v>0.21735968183916043</v>
      </c>
    </row>
    <row r="8" spans="1:22" x14ac:dyDescent="0.3">
      <c r="A8">
        <v>2017</v>
      </c>
      <c r="B8">
        <f>SUM(G$16:G$27)</f>
        <v>1065914</v>
      </c>
      <c r="C8">
        <f>SUM(O$16:O$27)</f>
        <v>6530513.1559300004</v>
      </c>
      <c r="D8" s="4">
        <f t="shared" si="2"/>
        <v>2.2481929326296028</v>
      </c>
      <c r="E8" s="4">
        <f t="shared" si="2"/>
        <v>-0.69990961751594727</v>
      </c>
      <c r="F8" s="2">
        <f>SUM(G$32:G$43)</f>
        <v>2514494</v>
      </c>
      <c r="G8" s="2">
        <f>SUM(O$32:O$43)</f>
        <v>226040.71345212002</v>
      </c>
      <c r="H8" s="4">
        <f t="shared" si="0"/>
        <v>0.50980761840714761</v>
      </c>
      <c r="I8" s="4">
        <f t="shared" si="0"/>
        <v>0.67794214718192458</v>
      </c>
      <c r="J8" s="2">
        <f>SUM(G$52:G$63)</f>
        <v>314348</v>
      </c>
      <c r="K8" s="2">
        <f>SUM(O$52:O$63)</f>
        <v>1773.74300242663</v>
      </c>
      <c r="L8" s="4">
        <f t="shared" si="1"/>
        <v>0.29033688125212936</v>
      </c>
      <c r="M8" s="4">
        <f t="shared" si="1"/>
        <v>-0.21739796191206939</v>
      </c>
    </row>
    <row r="9" spans="1:22" x14ac:dyDescent="0.3">
      <c r="A9">
        <v>2018</v>
      </c>
      <c r="B9">
        <f>SUM(H$16:H$27)</f>
        <v>421439</v>
      </c>
      <c r="C9">
        <f>SUM(P$16:P$27)</f>
        <v>3239802.6093899999</v>
      </c>
      <c r="D9" s="4">
        <f t="shared" si="2"/>
        <v>-0.60462194886266618</v>
      </c>
      <c r="E9" s="4">
        <f t="shared" si="2"/>
        <v>-0.50389769807781293</v>
      </c>
      <c r="F9" s="2">
        <f>SUM(H$32:H$43)</f>
        <v>3126367</v>
      </c>
      <c r="G9" s="2">
        <f>SUM(P$32:P$43)</f>
        <v>351830.01052457001</v>
      </c>
      <c r="H9" s="4">
        <f t="shared" si="0"/>
        <v>0.24333842116942814</v>
      </c>
      <c r="I9" s="4">
        <f t="shared" si="0"/>
        <v>0.55648955956376722</v>
      </c>
      <c r="J9" s="2">
        <f>SUM(H$52:H$63)</f>
        <v>365272</v>
      </c>
      <c r="K9" s="2">
        <f>SUM(P$52:P$63)</f>
        <v>2286.8555112337999</v>
      </c>
      <c r="L9" s="4">
        <f t="shared" si="1"/>
        <v>0.16199880387341417</v>
      </c>
      <c r="M9" s="4">
        <f t="shared" si="1"/>
        <v>0.28928233013756149</v>
      </c>
      <c r="Q9" s="31"/>
      <c r="R9" s="31"/>
    </row>
    <row r="10" spans="1:22" x14ac:dyDescent="0.3">
      <c r="A10">
        <v>2019</v>
      </c>
      <c r="B10">
        <v>850731</v>
      </c>
      <c r="C10">
        <v>5904200.57204</v>
      </c>
      <c r="D10" s="4">
        <f t="shared" ref="D10" si="3">(B10-B9)/B9</f>
        <v>1.0186337761811317</v>
      </c>
      <c r="E10" s="4">
        <f t="shared" ref="E10" si="4">(C10-C9)/C9</f>
        <v>0.82239515300336807</v>
      </c>
      <c r="F10">
        <v>3589941</v>
      </c>
      <c r="G10">
        <v>1379154.0808456698</v>
      </c>
      <c r="H10" s="4">
        <f t="shared" ref="H10" si="5">(F10-F9)/F9</f>
        <v>0.14827881691432901</v>
      </c>
      <c r="I10" s="4">
        <f t="shared" ref="I10" si="6">(G10-G9)/G9</f>
        <v>2.9199444038028042</v>
      </c>
      <c r="J10">
        <v>531904</v>
      </c>
      <c r="K10">
        <v>84326.131121329643</v>
      </c>
      <c r="L10" s="4">
        <f t="shared" ref="L10" si="7">(J10-J9)/J9</f>
        <v>0.45618607503449482</v>
      </c>
      <c r="M10" s="4">
        <f t="shared" ref="M10" si="8">(K10-K9)/K9</f>
        <v>35.874271551959211</v>
      </c>
      <c r="S10">
        <f>SUM(B10,F10,J10)</f>
        <v>4972576</v>
      </c>
      <c r="T10">
        <f>SUM(C10,G10,K10)</f>
        <v>7367680.7840069998</v>
      </c>
      <c r="U10" s="4">
        <f>AVERAGE(D10,H10,L10)</f>
        <v>0.54103288937665184</v>
      </c>
      <c r="V10" s="4">
        <f>AVERAGE(E10,I10,M10)</f>
        <v>13.205537036255128</v>
      </c>
    </row>
    <row r="11" spans="1:22" x14ac:dyDescent="0.3">
      <c r="B11">
        <f>SUM(B3:B10)</f>
        <v>2874501</v>
      </c>
      <c r="C11">
        <f>SUM(C3:C10)</f>
        <v>38002817.814989999</v>
      </c>
      <c r="D11" s="4">
        <f>AVERAGE(D6:D10)</f>
        <v>5.9337793690965484</v>
      </c>
      <c r="E11" s="4">
        <f>AVERAGE(E6:E10)</f>
        <v>11.712600451321089</v>
      </c>
      <c r="F11">
        <f>SUM(F3:F10)</f>
        <v>13076171</v>
      </c>
      <c r="G11">
        <f>SUM(G3:G10)</f>
        <v>2248413.177381841</v>
      </c>
      <c r="H11" s="4">
        <f>AVERAGE(H6:H10)</f>
        <v>0.39022225503578867</v>
      </c>
      <c r="I11" s="4">
        <f>AVERAGE(I6:I10)</f>
        <v>1.0448004535288722</v>
      </c>
      <c r="J11">
        <f>SUM(J3:J10)</f>
        <v>2163023</v>
      </c>
      <c r="K11">
        <f>SUM(K3:K10)</f>
        <v>98634.68673703316</v>
      </c>
      <c r="L11" s="4">
        <f>AVERAGE(L6:L10)</f>
        <v>0.21600000010283119</v>
      </c>
      <c r="M11" s="4">
        <f>AVERAGE(M6:M10)</f>
        <v>7.2189428691986253</v>
      </c>
    </row>
    <row r="14" spans="1:22" x14ac:dyDescent="0.3">
      <c r="B14" s="45" t="s">
        <v>65</v>
      </c>
      <c r="C14" s="45"/>
      <c r="D14" s="45"/>
      <c r="E14" s="45"/>
      <c r="F14" s="45"/>
      <c r="G14" s="45"/>
      <c r="H14" s="45"/>
      <c r="J14" s="45" t="s">
        <v>66</v>
      </c>
      <c r="K14" s="45"/>
      <c r="L14" s="45"/>
      <c r="M14" s="45"/>
      <c r="N14" s="45"/>
      <c r="O14" s="45"/>
      <c r="P14" s="45"/>
    </row>
    <row r="15" spans="1:22" x14ac:dyDescent="0.3">
      <c r="B15" s="9">
        <v>2012</v>
      </c>
      <c r="C15" s="9">
        <v>2013</v>
      </c>
      <c r="D15" s="32">
        <v>2014</v>
      </c>
      <c r="E15" s="32">
        <v>2015</v>
      </c>
      <c r="F15" s="32">
        <v>2016</v>
      </c>
      <c r="G15" s="32">
        <v>2017</v>
      </c>
      <c r="H15" s="32">
        <v>2018</v>
      </c>
      <c r="J15" s="11">
        <v>2012</v>
      </c>
      <c r="K15" s="11">
        <v>2013</v>
      </c>
      <c r="L15" s="32">
        <v>2014</v>
      </c>
      <c r="M15" s="32">
        <v>2015</v>
      </c>
      <c r="N15" s="32">
        <v>2016</v>
      </c>
      <c r="O15" s="32">
        <v>2017</v>
      </c>
      <c r="P15" s="32">
        <v>2018</v>
      </c>
    </row>
    <row r="16" spans="1:22" x14ac:dyDescent="0.3">
      <c r="B16" s="12">
        <v>0</v>
      </c>
      <c r="C16" s="12">
        <v>0</v>
      </c>
      <c r="D16" s="33">
        <v>29</v>
      </c>
      <c r="E16" s="33">
        <v>5469</v>
      </c>
      <c r="F16" s="33">
        <v>7110</v>
      </c>
      <c r="G16" s="33">
        <v>33075</v>
      </c>
      <c r="H16" s="33">
        <v>29963</v>
      </c>
      <c r="J16" s="12">
        <v>0</v>
      </c>
      <c r="K16" s="12">
        <v>0</v>
      </c>
      <c r="L16" s="33">
        <v>75.209999999999994</v>
      </c>
      <c r="M16" s="33">
        <v>16829.900000000001</v>
      </c>
      <c r="N16" s="33">
        <v>90475.62</v>
      </c>
      <c r="O16" s="33">
        <v>189972.01157000003</v>
      </c>
      <c r="P16" s="33">
        <v>230167.13052999999</v>
      </c>
    </row>
    <row r="17" spans="2:16" x14ac:dyDescent="0.3">
      <c r="B17" s="12">
        <v>0</v>
      </c>
      <c r="C17" s="12">
        <v>0</v>
      </c>
      <c r="D17" s="33">
        <v>43</v>
      </c>
      <c r="E17" s="33">
        <v>8974</v>
      </c>
      <c r="F17" s="33">
        <v>7852</v>
      </c>
      <c r="G17" s="33">
        <v>33173</v>
      </c>
      <c r="H17" s="33">
        <v>31662</v>
      </c>
      <c r="J17" s="12">
        <v>0</v>
      </c>
      <c r="K17" s="12">
        <v>0</v>
      </c>
      <c r="L17" s="33">
        <v>112.23</v>
      </c>
      <c r="M17" s="33">
        <v>20706.099999999999</v>
      </c>
      <c r="N17" s="33">
        <v>119635.81</v>
      </c>
      <c r="O17" s="33">
        <v>201729.51371999999</v>
      </c>
      <c r="P17" s="33">
        <v>235037.21896</v>
      </c>
    </row>
    <row r="18" spans="2:16" x14ac:dyDescent="0.3">
      <c r="B18" s="12">
        <v>0</v>
      </c>
      <c r="C18" s="12">
        <v>0</v>
      </c>
      <c r="D18" s="33">
        <v>74</v>
      </c>
      <c r="E18" s="33">
        <v>9938</v>
      </c>
      <c r="F18" s="33">
        <v>9385</v>
      </c>
      <c r="G18" s="33">
        <v>35281</v>
      </c>
      <c r="H18" s="33">
        <v>31686</v>
      </c>
      <c r="J18" s="12">
        <v>0</v>
      </c>
      <c r="K18" s="12">
        <v>0</v>
      </c>
      <c r="L18" s="33">
        <v>165.05</v>
      </c>
      <c r="M18" s="33">
        <v>28708</v>
      </c>
      <c r="N18" s="33">
        <v>128256.35</v>
      </c>
      <c r="O18" s="33">
        <v>242345.05919</v>
      </c>
      <c r="P18" s="33">
        <v>243030.42684999999</v>
      </c>
    </row>
    <row r="19" spans="2:16" x14ac:dyDescent="0.3">
      <c r="B19" s="12">
        <v>0</v>
      </c>
      <c r="C19" s="12">
        <v>0</v>
      </c>
      <c r="D19" s="33">
        <v>82</v>
      </c>
      <c r="E19" s="33">
        <v>15283</v>
      </c>
      <c r="F19" s="33">
        <v>9495</v>
      </c>
      <c r="G19" s="33">
        <v>40534</v>
      </c>
      <c r="H19" s="33">
        <v>34131</v>
      </c>
      <c r="J19" s="12">
        <v>0</v>
      </c>
      <c r="K19" s="12">
        <v>0</v>
      </c>
      <c r="L19" s="33">
        <v>291.64999999999998</v>
      </c>
      <c r="M19" s="33">
        <v>28708.3</v>
      </c>
      <c r="N19" s="33">
        <v>366167</v>
      </c>
      <c r="O19" s="33">
        <v>249855.45687999998</v>
      </c>
      <c r="P19" s="33">
        <v>258569.89195000002</v>
      </c>
    </row>
    <row r="20" spans="2:16" x14ac:dyDescent="0.3">
      <c r="B20" s="12">
        <v>0</v>
      </c>
      <c r="C20" s="12">
        <v>0</v>
      </c>
      <c r="D20" s="33">
        <v>110</v>
      </c>
      <c r="E20" s="33">
        <v>19018</v>
      </c>
      <c r="F20" s="33">
        <v>10020</v>
      </c>
      <c r="G20" s="33">
        <v>42381</v>
      </c>
      <c r="H20" s="33">
        <v>34331</v>
      </c>
      <c r="J20" s="12">
        <v>0</v>
      </c>
      <c r="K20" s="12">
        <v>0</v>
      </c>
      <c r="L20" s="33">
        <v>318.06</v>
      </c>
      <c r="M20" s="33">
        <v>34783.689999999995</v>
      </c>
      <c r="N20" s="33">
        <v>713287.67599999998</v>
      </c>
      <c r="O20" s="33">
        <v>332727.46409999998</v>
      </c>
      <c r="P20" s="33">
        <v>268716.72067000001</v>
      </c>
    </row>
    <row r="21" spans="2:16" x14ac:dyDescent="0.3">
      <c r="B21" s="12">
        <v>0</v>
      </c>
      <c r="C21" s="12">
        <v>0</v>
      </c>
      <c r="D21" s="33">
        <v>214</v>
      </c>
      <c r="E21" s="33">
        <v>19487</v>
      </c>
      <c r="F21" s="33">
        <v>10290</v>
      </c>
      <c r="G21" s="33">
        <v>43543</v>
      </c>
      <c r="H21" s="33">
        <v>34783</v>
      </c>
      <c r="J21" s="12">
        <v>0</v>
      </c>
      <c r="K21" s="12">
        <v>0</v>
      </c>
      <c r="L21" s="33">
        <v>448.48</v>
      </c>
      <c r="M21" s="33">
        <v>36770.089999999997</v>
      </c>
      <c r="N21" s="33">
        <v>2385453.9369999999</v>
      </c>
      <c r="O21" s="33">
        <v>410688.54747000005</v>
      </c>
      <c r="P21" s="33">
        <v>270263.54352999997</v>
      </c>
    </row>
    <row r="22" spans="2:16" x14ac:dyDescent="0.3">
      <c r="B22" s="12">
        <v>0</v>
      </c>
      <c r="C22" s="12">
        <v>0</v>
      </c>
      <c r="D22" s="33">
        <v>402</v>
      </c>
      <c r="E22" s="33">
        <v>20477</v>
      </c>
      <c r="F22" s="33">
        <v>28333</v>
      </c>
      <c r="G22" s="33">
        <v>129843</v>
      </c>
      <c r="H22" s="33">
        <v>35013</v>
      </c>
      <c r="J22" s="12">
        <v>0</v>
      </c>
      <c r="K22" s="12">
        <v>0</v>
      </c>
      <c r="L22" s="33">
        <v>957.29</v>
      </c>
      <c r="M22" s="33">
        <v>44074.3</v>
      </c>
      <c r="N22" s="33">
        <v>3266421.6209999998</v>
      </c>
      <c r="O22" s="33">
        <v>766213</v>
      </c>
      <c r="P22" s="33">
        <v>272361.424</v>
      </c>
    </row>
    <row r="23" spans="2:16" x14ac:dyDescent="0.3">
      <c r="B23" s="12">
        <v>0</v>
      </c>
      <c r="C23" s="12">
        <v>0</v>
      </c>
      <c r="D23" s="33">
        <v>454</v>
      </c>
      <c r="E23" s="33">
        <v>20487</v>
      </c>
      <c r="F23" s="33">
        <v>58897</v>
      </c>
      <c r="G23" s="33">
        <v>130189</v>
      </c>
      <c r="H23" s="33">
        <v>35479</v>
      </c>
      <c r="J23" s="12">
        <v>0</v>
      </c>
      <c r="K23" s="12">
        <v>0</v>
      </c>
      <c r="L23" s="33">
        <v>1507.22</v>
      </c>
      <c r="M23" s="33">
        <v>46082.22</v>
      </c>
      <c r="N23" s="33">
        <v>3305408.3530000001</v>
      </c>
      <c r="O23" s="33">
        <v>777843</v>
      </c>
      <c r="P23" s="33">
        <v>278973.44962000003</v>
      </c>
    </row>
    <row r="24" spans="2:16" x14ac:dyDescent="0.3">
      <c r="B24" s="12">
        <v>0</v>
      </c>
      <c r="C24" s="12">
        <v>0</v>
      </c>
      <c r="D24" s="33">
        <v>482</v>
      </c>
      <c r="E24" s="33">
        <v>26419</v>
      </c>
      <c r="F24" s="33">
        <v>65805</v>
      </c>
      <c r="G24" s="33">
        <v>138664</v>
      </c>
      <c r="H24" s="33">
        <v>35508</v>
      </c>
      <c r="J24" s="12">
        <v>0</v>
      </c>
      <c r="K24" s="12">
        <v>0</v>
      </c>
      <c r="L24" s="33">
        <v>1707.06</v>
      </c>
      <c r="M24" s="33">
        <v>49074.3</v>
      </c>
      <c r="N24" s="33">
        <v>3315594.0359999998</v>
      </c>
      <c r="O24" s="33">
        <v>817500</v>
      </c>
      <c r="P24" s="33">
        <v>280279.63107999996</v>
      </c>
    </row>
    <row r="25" spans="2:16" x14ac:dyDescent="0.3">
      <c r="B25" s="12">
        <v>0</v>
      </c>
      <c r="C25" s="12">
        <v>0</v>
      </c>
      <c r="D25" s="33">
        <v>504</v>
      </c>
      <c r="E25" s="33">
        <v>27358</v>
      </c>
      <c r="F25" s="33">
        <v>120969</v>
      </c>
      <c r="G25" s="33">
        <v>138843</v>
      </c>
      <c r="H25" s="33">
        <v>37669</v>
      </c>
      <c r="J25" s="12">
        <v>0</v>
      </c>
      <c r="K25" s="12">
        <v>0</v>
      </c>
      <c r="L25" s="33">
        <v>1771.2129199999999</v>
      </c>
      <c r="M25" s="33">
        <v>68709.42</v>
      </c>
      <c r="N25" s="33">
        <v>3847183.4920000001</v>
      </c>
      <c r="O25" s="33">
        <v>828206</v>
      </c>
      <c r="P25" s="33">
        <v>288952.76699999999</v>
      </c>
    </row>
    <row r="26" spans="2:16" x14ac:dyDescent="0.3">
      <c r="B26" s="12">
        <v>0</v>
      </c>
      <c r="C26" s="12">
        <v>0</v>
      </c>
      <c r="D26" s="33">
        <v>507</v>
      </c>
      <c r="E26" s="33">
        <v>28011</v>
      </c>
      <c r="F26" s="10"/>
      <c r="G26" s="33">
        <v>146928</v>
      </c>
      <c r="H26" s="33">
        <v>38140</v>
      </c>
      <c r="J26" s="12">
        <v>0</v>
      </c>
      <c r="K26" s="12">
        <v>0</v>
      </c>
      <c r="L26" s="33">
        <v>1957.76</v>
      </c>
      <c r="M26" s="33">
        <v>75821.899999999994</v>
      </c>
      <c r="N26" s="33">
        <v>4223937</v>
      </c>
      <c r="O26" s="33">
        <v>841789</v>
      </c>
      <c r="P26" s="33">
        <v>296058.11562</v>
      </c>
    </row>
    <row r="27" spans="2:16" x14ac:dyDescent="0.3">
      <c r="B27" s="12">
        <v>0</v>
      </c>
      <c r="C27" s="12">
        <v>0</v>
      </c>
      <c r="D27" s="33">
        <v>4439</v>
      </c>
      <c r="E27" s="10"/>
      <c r="G27" s="33">
        <v>153460</v>
      </c>
      <c r="H27" s="33">
        <v>43074</v>
      </c>
      <c r="J27" s="12">
        <v>0</v>
      </c>
      <c r="K27" s="12">
        <v>0</v>
      </c>
      <c r="L27" s="33">
        <v>16829.939709999999</v>
      </c>
      <c r="M27" s="33">
        <v>90071.2</v>
      </c>
      <c r="O27" s="33">
        <v>871644.103</v>
      </c>
      <c r="P27" s="33">
        <v>317392.28958000004</v>
      </c>
    </row>
    <row r="30" spans="2:16" x14ac:dyDescent="0.3">
      <c r="B30" s="45" t="s">
        <v>68</v>
      </c>
      <c r="C30" s="45"/>
      <c r="D30" s="45"/>
      <c r="E30" s="45"/>
      <c r="F30" s="45"/>
      <c r="G30" s="45"/>
      <c r="H30" s="45"/>
      <c r="J30" s="45" t="s">
        <v>67</v>
      </c>
      <c r="K30" s="45"/>
      <c r="L30" s="45"/>
      <c r="M30" s="45"/>
      <c r="N30" s="45"/>
      <c r="O30" s="45"/>
      <c r="P30" s="45"/>
    </row>
    <row r="31" spans="2:16" x14ac:dyDescent="0.3">
      <c r="B31" s="11">
        <v>2012</v>
      </c>
      <c r="C31" s="32">
        <v>2013</v>
      </c>
      <c r="D31" s="32">
        <v>2014</v>
      </c>
      <c r="E31" s="32">
        <v>2015</v>
      </c>
      <c r="F31" s="32">
        <v>2016</v>
      </c>
      <c r="G31" s="32">
        <v>2017</v>
      </c>
      <c r="H31" s="32">
        <v>2018</v>
      </c>
      <c r="J31" s="32">
        <v>2012</v>
      </c>
      <c r="K31" s="11">
        <v>2013</v>
      </c>
      <c r="L31" s="32">
        <v>2014</v>
      </c>
      <c r="M31" s="32">
        <v>2015</v>
      </c>
      <c r="N31" s="32">
        <v>2016</v>
      </c>
      <c r="O31" s="32">
        <v>2017</v>
      </c>
      <c r="P31" s="32">
        <v>2018</v>
      </c>
    </row>
    <row r="32" spans="2:16" x14ac:dyDescent="0.3">
      <c r="B32" s="33">
        <v>10081</v>
      </c>
      <c r="C32" s="33">
        <v>10081</v>
      </c>
      <c r="D32" s="33">
        <v>46671</v>
      </c>
      <c r="E32" s="33">
        <v>71959</v>
      </c>
      <c r="F32" s="33">
        <v>112886</v>
      </c>
      <c r="G32" s="33">
        <v>175410</v>
      </c>
      <c r="H32" s="33">
        <v>234229</v>
      </c>
      <c r="J32" s="33">
        <v>91.162272195</v>
      </c>
      <c r="K32" s="33">
        <v>91.162272195</v>
      </c>
      <c r="L32" s="33">
        <v>3485.0549509700004</v>
      </c>
      <c r="M32" s="33">
        <v>5120.1860987500004</v>
      </c>
      <c r="N32" s="33">
        <v>7471.7970623800002</v>
      </c>
      <c r="O32" s="33">
        <v>13879.340984120001</v>
      </c>
      <c r="P32" s="33">
        <v>22261.864666519999</v>
      </c>
    </row>
    <row r="33" spans="2:16" x14ac:dyDescent="0.3">
      <c r="B33" s="33">
        <v>10495</v>
      </c>
      <c r="C33" s="33">
        <v>10495</v>
      </c>
      <c r="D33" s="33">
        <v>48619</v>
      </c>
      <c r="E33" s="33">
        <v>76101</v>
      </c>
      <c r="F33" s="33">
        <v>113718</v>
      </c>
      <c r="G33" s="33">
        <v>176986</v>
      </c>
      <c r="H33" s="33">
        <v>236902</v>
      </c>
      <c r="J33" s="33">
        <v>101.168505426</v>
      </c>
      <c r="K33" s="33">
        <v>101.168505426</v>
      </c>
      <c r="L33" s="33">
        <v>3798.6350699099999</v>
      </c>
      <c r="M33" s="33">
        <v>5318.7888751299997</v>
      </c>
      <c r="N33" s="33">
        <v>7721.2444558500001</v>
      </c>
      <c r="O33" s="33">
        <v>14367.44831858</v>
      </c>
      <c r="P33" s="33">
        <v>22329.10533197</v>
      </c>
    </row>
    <row r="34" spans="2:16" x14ac:dyDescent="0.3">
      <c r="B34" s="33">
        <v>10694</v>
      </c>
      <c r="C34" s="33">
        <v>10694</v>
      </c>
      <c r="D34" s="33">
        <v>50364</v>
      </c>
      <c r="E34" s="33">
        <v>81473</v>
      </c>
      <c r="F34" s="33">
        <v>114918</v>
      </c>
      <c r="G34" s="33">
        <v>183109</v>
      </c>
      <c r="H34" s="33">
        <v>247049</v>
      </c>
      <c r="J34" s="33">
        <v>108.54595479000001</v>
      </c>
      <c r="K34" s="33">
        <v>108.54595479000001</v>
      </c>
      <c r="L34" s="33">
        <v>3845.4211074099999</v>
      </c>
      <c r="M34" s="33">
        <v>5887.9047406600002</v>
      </c>
      <c r="N34" s="33">
        <v>9118.8847647999992</v>
      </c>
      <c r="O34" s="33">
        <v>14852.733815809999</v>
      </c>
      <c r="P34" s="33">
        <v>25198.079719689998</v>
      </c>
    </row>
    <row r="35" spans="2:16" x14ac:dyDescent="0.3">
      <c r="B35" s="33">
        <v>12971</v>
      </c>
      <c r="C35" s="33">
        <v>12971</v>
      </c>
      <c r="D35" s="33">
        <v>55928</v>
      </c>
      <c r="E35" s="33">
        <v>84163</v>
      </c>
      <c r="F35" s="33">
        <v>114983</v>
      </c>
      <c r="G35" s="33">
        <v>184886</v>
      </c>
      <c r="H35" s="33">
        <v>249678</v>
      </c>
      <c r="J35" s="33">
        <v>110.334585256</v>
      </c>
      <c r="K35" s="33">
        <v>110.334585256</v>
      </c>
      <c r="L35" s="33">
        <v>4320.6923829900006</v>
      </c>
      <c r="M35" s="33">
        <v>5965.7469463500001</v>
      </c>
      <c r="N35" s="33">
        <v>9189.1231244200007</v>
      </c>
      <c r="O35" s="33">
        <v>15867.45</v>
      </c>
      <c r="P35" s="33">
        <v>25231.701534</v>
      </c>
    </row>
    <row r="36" spans="2:16" x14ac:dyDescent="0.3">
      <c r="B36" s="33">
        <v>13593</v>
      </c>
      <c r="C36" s="33">
        <v>13593</v>
      </c>
      <c r="D36" s="33">
        <v>58326</v>
      </c>
      <c r="E36" s="33">
        <v>85295</v>
      </c>
      <c r="F36" s="33">
        <v>116532</v>
      </c>
      <c r="G36" s="33">
        <v>193844</v>
      </c>
      <c r="H36" s="33">
        <v>253901</v>
      </c>
      <c r="J36" s="33">
        <v>149.224449658</v>
      </c>
      <c r="K36" s="33">
        <v>149.224449658</v>
      </c>
      <c r="L36" s="33">
        <v>4326.3060986800001</v>
      </c>
      <c r="M36" s="33">
        <v>6649.4126699999997</v>
      </c>
      <c r="N36" s="33">
        <v>10633.101458090001</v>
      </c>
      <c r="O36" s="33">
        <v>16350.30799399</v>
      </c>
      <c r="P36" s="33">
        <v>26807.43662859</v>
      </c>
    </row>
    <row r="37" spans="2:16" x14ac:dyDescent="0.3">
      <c r="B37" s="33">
        <v>13636</v>
      </c>
      <c r="C37" s="33">
        <v>13636</v>
      </c>
      <c r="D37" s="33">
        <v>58749</v>
      </c>
      <c r="E37" s="33">
        <v>89219</v>
      </c>
      <c r="F37" s="33">
        <v>120536</v>
      </c>
      <c r="G37" s="33">
        <v>209160</v>
      </c>
      <c r="H37" s="33">
        <v>258530</v>
      </c>
      <c r="J37" s="33">
        <v>761.89627289999999</v>
      </c>
      <c r="K37" s="33">
        <v>761.89627289999999</v>
      </c>
      <c r="L37" s="33">
        <v>4344.3810631599999</v>
      </c>
      <c r="M37" s="33">
        <v>7253.048941</v>
      </c>
      <c r="N37" s="33">
        <v>11344.592046809999</v>
      </c>
      <c r="O37" s="33">
        <v>17682.058368240003</v>
      </c>
      <c r="P37" s="33">
        <v>28431.449478999999</v>
      </c>
    </row>
    <row r="38" spans="2:16" x14ac:dyDescent="0.3">
      <c r="B38" s="33">
        <v>14971</v>
      </c>
      <c r="C38" s="33">
        <v>14971</v>
      </c>
      <c r="D38" s="33">
        <v>59810</v>
      </c>
      <c r="E38" s="33">
        <v>99314</v>
      </c>
      <c r="F38" s="33">
        <v>121935</v>
      </c>
      <c r="G38" s="33">
        <v>210687</v>
      </c>
      <c r="H38" s="33">
        <v>265069</v>
      </c>
      <c r="J38" s="33">
        <v>942.79676810999979</v>
      </c>
      <c r="K38" s="33">
        <v>942.79676810999979</v>
      </c>
      <c r="L38" s="33">
        <v>4520.2406364600001</v>
      </c>
      <c r="M38" s="33">
        <v>7358.6729268100007</v>
      </c>
      <c r="N38" s="33">
        <v>11355.017313509999</v>
      </c>
      <c r="O38" s="33">
        <v>18823.423042089998</v>
      </c>
      <c r="P38" s="33">
        <v>29119.440059119999</v>
      </c>
    </row>
    <row r="39" spans="2:16" x14ac:dyDescent="0.3">
      <c r="B39" s="33">
        <v>15493</v>
      </c>
      <c r="C39" s="33">
        <v>15493</v>
      </c>
      <c r="D39" s="33">
        <v>61208</v>
      </c>
      <c r="E39" s="33">
        <v>101913</v>
      </c>
      <c r="F39" s="33">
        <v>124864</v>
      </c>
      <c r="G39" s="33">
        <v>212133</v>
      </c>
      <c r="H39" s="33">
        <v>269129</v>
      </c>
      <c r="J39" s="33">
        <v>983.7020469900001</v>
      </c>
      <c r="K39" s="33">
        <v>983.7020469900001</v>
      </c>
      <c r="L39" s="33">
        <v>4701.7224248800003</v>
      </c>
      <c r="M39" s="33">
        <v>7441.3016470000002</v>
      </c>
      <c r="N39" s="33">
        <v>11748.038578290001</v>
      </c>
      <c r="O39" s="33">
        <v>20838.607846999999</v>
      </c>
      <c r="P39" s="33">
        <v>29479.16705032</v>
      </c>
    </row>
    <row r="40" spans="2:16" x14ac:dyDescent="0.3">
      <c r="B40" s="33">
        <v>16040</v>
      </c>
      <c r="C40" s="33">
        <v>16040</v>
      </c>
      <c r="D40" s="33">
        <v>64829</v>
      </c>
      <c r="E40" s="33">
        <v>121281</v>
      </c>
      <c r="F40" s="33">
        <v>145202</v>
      </c>
      <c r="G40" s="33">
        <v>224795</v>
      </c>
      <c r="H40" s="33">
        <v>271780</v>
      </c>
      <c r="J40" s="33">
        <v>1614.1142669600001</v>
      </c>
      <c r="K40" s="33">
        <v>1614.1142669600001</v>
      </c>
      <c r="L40" s="33">
        <v>5498.0568493999999</v>
      </c>
      <c r="M40" s="33">
        <v>7792.9829395400002</v>
      </c>
      <c r="N40" s="33">
        <v>12222.84211053</v>
      </c>
      <c r="O40" s="33">
        <v>20996.642679339999</v>
      </c>
      <c r="P40" s="33">
        <v>30811.236141580001</v>
      </c>
    </row>
    <row r="41" spans="2:16" x14ac:dyDescent="0.3">
      <c r="B41" s="33">
        <v>19080</v>
      </c>
      <c r="C41" s="33">
        <v>19080</v>
      </c>
      <c r="D41" s="33">
        <v>67183</v>
      </c>
      <c r="E41" s="33">
        <v>141621</v>
      </c>
      <c r="F41" s="33">
        <v>152572</v>
      </c>
      <c r="G41" s="33">
        <v>228000</v>
      </c>
      <c r="H41" s="33">
        <v>275438</v>
      </c>
      <c r="J41" s="33">
        <v>1637.5637052699999</v>
      </c>
      <c r="K41" s="33">
        <v>1637.5637052699999</v>
      </c>
      <c r="L41" s="33">
        <v>5515.6491614099996</v>
      </c>
      <c r="M41" s="33">
        <v>8226.3427892199998</v>
      </c>
      <c r="N41" s="33">
        <v>12561.48014227</v>
      </c>
      <c r="O41" s="33">
        <v>21949.827528740003</v>
      </c>
      <c r="P41" s="33">
        <v>31336.473099319999</v>
      </c>
    </row>
    <row r="42" spans="2:16" x14ac:dyDescent="0.3">
      <c r="B42" s="33">
        <v>19242</v>
      </c>
      <c r="C42" s="33">
        <v>19242</v>
      </c>
      <c r="D42" s="33">
        <v>68084</v>
      </c>
      <c r="E42" s="33">
        <v>155844</v>
      </c>
      <c r="F42" s="33">
        <v>164464</v>
      </c>
      <c r="G42" s="33">
        <v>237067</v>
      </c>
      <c r="H42" s="33">
        <v>278242</v>
      </c>
      <c r="J42" s="33">
        <v>1833.2369335500005</v>
      </c>
      <c r="K42" s="33">
        <v>1833.2369335500005</v>
      </c>
      <c r="L42" s="33">
        <v>6455.3859087500005</v>
      </c>
      <c r="M42" s="33">
        <v>10456.086690530001</v>
      </c>
      <c r="N42" s="33">
        <v>12691.913593740001</v>
      </c>
      <c r="O42" s="33">
        <v>22672.860627439997</v>
      </c>
      <c r="P42" s="33">
        <v>37711.807300370005</v>
      </c>
    </row>
    <row r="43" spans="2:16" x14ac:dyDescent="0.3">
      <c r="B43" s="33">
        <v>21366</v>
      </c>
      <c r="C43" s="33">
        <v>21366</v>
      </c>
      <c r="D43" s="33">
        <v>76651</v>
      </c>
      <c r="F43" s="33">
        <v>262830</v>
      </c>
      <c r="G43" s="33">
        <v>278417</v>
      </c>
      <c r="H43" s="33">
        <v>286420</v>
      </c>
      <c r="J43" s="33">
        <v>2160.4289742205292</v>
      </c>
      <c r="K43" s="33">
        <v>2160.4289742205292</v>
      </c>
      <c r="L43" s="33">
        <v>7404.9467574199989</v>
      </c>
      <c r="N43" s="33">
        <v>18655.020761709999</v>
      </c>
      <c r="O43" s="33">
        <v>27760.012246770002</v>
      </c>
      <c r="P43" s="33">
        <v>43112.249514089999</v>
      </c>
    </row>
    <row r="47" spans="2:16" x14ac:dyDescent="0.3">
      <c r="B47" s="45" t="s">
        <v>71</v>
      </c>
      <c r="C47" s="45"/>
      <c r="D47" s="45"/>
      <c r="E47" s="45"/>
      <c r="F47" s="45"/>
      <c r="G47" s="45"/>
      <c r="H47" s="45"/>
      <c r="J47" s="45" t="s">
        <v>72</v>
      </c>
      <c r="K47" s="45"/>
      <c r="L47" s="45"/>
      <c r="M47" s="45"/>
      <c r="N47" s="45"/>
      <c r="O47" s="45"/>
      <c r="P47" s="45"/>
    </row>
    <row r="48" spans="2:16" x14ac:dyDescent="0.3">
      <c r="B48" s="32">
        <v>2012</v>
      </c>
      <c r="C48" s="11">
        <v>2013</v>
      </c>
      <c r="D48" s="32">
        <v>2014</v>
      </c>
      <c r="E48" s="32">
        <v>2015</v>
      </c>
      <c r="F48" s="32">
        <v>2016</v>
      </c>
      <c r="G48" s="32">
        <v>2017</v>
      </c>
      <c r="H48" s="32">
        <v>2018</v>
      </c>
      <c r="J48" s="11">
        <v>2012</v>
      </c>
      <c r="K48" s="32">
        <v>2013</v>
      </c>
      <c r="L48" s="32">
        <v>2014</v>
      </c>
      <c r="M48" s="32">
        <v>2015</v>
      </c>
      <c r="N48" s="32">
        <v>2016</v>
      </c>
      <c r="O48" s="32">
        <v>2017</v>
      </c>
      <c r="P48" s="32">
        <v>2018</v>
      </c>
    </row>
    <row r="49" spans="2:16" x14ac:dyDescent="0.3">
      <c r="B49" s="33">
        <v>12130</v>
      </c>
      <c r="C49" s="33">
        <v>12130</v>
      </c>
      <c r="D49" s="33">
        <v>2663</v>
      </c>
      <c r="E49" s="33">
        <v>21858</v>
      </c>
      <c r="F49" s="33">
        <v>23114</v>
      </c>
      <c r="G49" s="33">
        <v>26618</v>
      </c>
      <c r="H49" s="33">
        <v>32513</v>
      </c>
      <c r="J49" s="33">
        <v>112.09558566</v>
      </c>
      <c r="K49" s="33">
        <v>112.09558566</v>
      </c>
      <c r="L49" s="33">
        <v>8.8514479759599993</v>
      </c>
      <c r="M49" s="33">
        <v>131.94479834205001</v>
      </c>
      <c r="N49" s="33">
        <v>159.15077526261999</v>
      </c>
      <c r="O49" s="33">
        <v>126.7487242741</v>
      </c>
      <c r="P49" s="33">
        <v>138.54139272757999</v>
      </c>
    </row>
    <row r="50" spans="2:16" x14ac:dyDescent="0.3">
      <c r="B50" s="33">
        <v>12198</v>
      </c>
      <c r="C50" s="33">
        <v>12198</v>
      </c>
      <c r="D50" s="33">
        <v>18864</v>
      </c>
      <c r="E50" s="33">
        <v>22036</v>
      </c>
      <c r="F50" s="33">
        <v>23464</v>
      </c>
      <c r="G50" s="33">
        <v>27257</v>
      </c>
      <c r="H50" s="33">
        <v>32651</v>
      </c>
      <c r="J50" s="33">
        <v>124.38005046393008</v>
      </c>
      <c r="K50" s="33">
        <v>124.38005046393008</v>
      </c>
      <c r="L50" s="33">
        <v>137.10764384406002</v>
      </c>
      <c r="M50" s="33">
        <v>137.18637783331999</v>
      </c>
      <c r="N50" s="33">
        <v>168.32547917405</v>
      </c>
      <c r="O50" s="33">
        <v>129.95848321701001</v>
      </c>
      <c r="P50" s="33">
        <v>167.99098686351999</v>
      </c>
    </row>
    <row r="51" spans="2:16" x14ac:dyDescent="0.3">
      <c r="B51" s="33">
        <v>12700</v>
      </c>
      <c r="C51" s="33">
        <v>12700</v>
      </c>
      <c r="D51" s="33">
        <v>19836</v>
      </c>
      <c r="E51" s="33">
        <v>22340</v>
      </c>
      <c r="F51" s="33">
        <v>23474</v>
      </c>
      <c r="G51" s="33">
        <v>28202</v>
      </c>
      <c r="H51" s="33">
        <v>33321</v>
      </c>
      <c r="J51" s="33">
        <v>145.35245628390004</v>
      </c>
      <c r="K51" s="33">
        <v>145.35245628390004</v>
      </c>
      <c r="L51" s="33">
        <v>137.20952285798001</v>
      </c>
      <c r="M51" s="33">
        <v>139.00457320614001</v>
      </c>
      <c r="N51" s="33">
        <v>178.99014684216002</v>
      </c>
      <c r="O51" s="33">
        <v>137.76414447392</v>
      </c>
      <c r="P51" s="33">
        <v>177.24710432113</v>
      </c>
    </row>
    <row r="52" spans="2:16" x14ac:dyDescent="0.3">
      <c r="B52" s="33">
        <v>13106</v>
      </c>
      <c r="C52" s="33">
        <v>13106</v>
      </c>
      <c r="D52" s="33">
        <v>20024</v>
      </c>
      <c r="E52" s="33">
        <v>22648</v>
      </c>
      <c r="F52" s="33">
        <v>24460</v>
      </c>
      <c r="G52" s="33">
        <v>28581</v>
      </c>
      <c r="H52" s="33">
        <v>33580</v>
      </c>
      <c r="J52" s="33">
        <v>155.27850299474005</v>
      </c>
      <c r="K52" s="33">
        <v>155.27850299474005</v>
      </c>
      <c r="L52" s="33">
        <v>162.64508716962001</v>
      </c>
      <c r="M52" s="33">
        <v>139.31504198608999</v>
      </c>
      <c r="N52" s="33">
        <v>186.49430051962</v>
      </c>
      <c r="O52" s="33">
        <v>143.99584214998001</v>
      </c>
      <c r="P52" s="33">
        <v>197.10932324695</v>
      </c>
    </row>
    <row r="53" spans="2:16" x14ac:dyDescent="0.3">
      <c r="B53" s="33">
        <v>13826</v>
      </c>
      <c r="C53" s="33">
        <v>13826</v>
      </c>
      <c r="D53" s="33">
        <v>20367</v>
      </c>
      <c r="E53" s="33">
        <v>23389</v>
      </c>
      <c r="F53" s="33">
        <v>24501</v>
      </c>
      <c r="G53" s="33">
        <v>29249</v>
      </c>
      <c r="H53" s="33">
        <v>34304</v>
      </c>
      <c r="J53" s="33">
        <v>164.53714659004999</v>
      </c>
      <c r="K53" s="33">
        <v>164.53714659004999</v>
      </c>
      <c r="L53" s="33">
        <v>166.61191530511002</v>
      </c>
      <c r="M53" s="33">
        <v>150.69874224146</v>
      </c>
      <c r="N53" s="33">
        <v>197.89379859259</v>
      </c>
      <c r="O53" s="33">
        <v>162.45872030743999</v>
      </c>
      <c r="P53" s="33">
        <v>233.89325079912999</v>
      </c>
    </row>
    <row r="54" spans="2:16" x14ac:dyDescent="0.3">
      <c r="B54" s="33">
        <v>13895</v>
      </c>
      <c r="C54" s="33">
        <v>13895</v>
      </c>
      <c r="D54" s="33">
        <v>20556</v>
      </c>
      <c r="E54" s="33">
        <v>23540</v>
      </c>
      <c r="F54" s="33">
        <v>24526</v>
      </c>
      <c r="G54" s="33">
        <v>29717</v>
      </c>
      <c r="H54" s="33">
        <v>36873</v>
      </c>
      <c r="J54" s="33">
        <v>183.64904301181997</v>
      </c>
      <c r="K54" s="33">
        <v>183.64904301181997</v>
      </c>
      <c r="L54" s="33">
        <v>176.58791238782999</v>
      </c>
      <c r="M54" s="33">
        <v>155.61242975879</v>
      </c>
      <c r="N54" s="33">
        <v>208.8523333988</v>
      </c>
      <c r="O54" s="33">
        <v>168.39522362328</v>
      </c>
      <c r="P54" s="33">
        <v>239.2093820986</v>
      </c>
    </row>
    <row r="55" spans="2:16" x14ac:dyDescent="0.3">
      <c r="B55" s="33">
        <v>14094</v>
      </c>
      <c r="C55" s="33">
        <v>14094</v>
      </c>
      <c r="D55" s="33">
        <v>22024</v>
      </c>
      <c r="E55" s="33">
        <v>24554</v>
      </c>
      <c r="F55" s="33">
        <v>25627</v>
      </c>
      <c r="G55" s="33">
        <v>31904</v>
      </c>
      <c r="H55" s="33">
        <v>36956</v>
      </c>
      <c r="J55" s="33">
        <v>197.67957358032015</v>
      </c>
      <c r="K55" s="33">
        <v>197.67957358032015</v>
      </c>
      <c r="L55" s="33">
        <v>183.37614262388001</v>
      </c>
      <c r="M55" s="33">
        <v>156.60798178253</v>
      </c>
      <c r="N55" s="33">
        <v>213.91200974288</v>
      </c>
      <c r="O55" s="33">
        <v>178.15310269830999</v>
      </c>
      <c r="P55" s="33">
        <v>241.27831420132</v>
      </c>
    </row>
    <row r="56" spans="2:16" x14ac:dyDescent="0.3">
      <c r="B56" s="33">
        <v>15313</v>
      </c>
      <c r="C56" s="33">
        <v>15313</v>
      </c>
      <c r="D56" s="33">
        <v>22032</v>
      </c>
      <c r="E56" s="33">
        <v>24616</v>
      </c>
      <c r="F56" s="33">
        <v>26151</v>
      </c>
      <c r="G56" s="33">
        <v>34609</v>
      </c>
      <c r="H56" s="33">
        <v>40947</v>
      </c>
      <c r="J56" s="33">
        <v>201.82894968240004</v>
      </c>
      <c r="K56" s="33">
        <v>201.82894968240004</v>
      </c>
      <c r="L56" s="33">
        <v>236.22030788102001</v>
      </c>
      <c r="M56" s="33">
        <v>194.91807100823002</v>
      </c>
      <c r="N56" s="33">
        <v>229.76265196991</v>
      </c>
      <c r="O56" s="33">
        <v>196.34347715598</v>
      </c>
      <c r="P56" s="33">
        <v>255.62242601372</v>
      </c>
    </row>
    <row r="57" spans="2:16" x14ac:dyDescent="0.3">
      <c r="B57" s="33">
        <v>15822</v>
      </c>
      <c r="C57" s="33">
        <v>15822</v>
      </c>
      <c r="D57" s="33">
        <v>23870</v>
      </c>
      <c r="E57" s="33">
        <v>24636</v>
      </c>
      <c r="F57" s="33">
        <v>28358</v>
      </c>
      <c r="G57" s="33">
        <v>36065</v>
      </c>
      <c r="H57" s="33">
        <v>41743</v>
      </c>
      <c r="J57" s="33">
        <v>255.68235221938002</v>
      </c>
      <c r="K57" s="33">
        <v>255.68235221938002</v>
      </c>
      <c r="L57" s="33">
        <v>238.55227272606999</v>
      </c>
      <c r="M57" s="33">
        <v>213.76685084190001</v>
      </c>
      <c r="N57" s="33">
        <v>253.69184392386001</v>
      </c>
      <c r="O57" s="33">
        <v>200.78467149373</v>
      </c>
      <c r="P57" s="33">
        <v>267.45707631787002</v>
      </c>
    </row>
    <row r="58" spans="2:16" x14ac:dyDescent="0.3">
      <c r="B58" s="33">
        <v>16224</v>
      </c>
      <c r="C58" s="33">
        <v>16224</v>
      </c>
      <c r="D58" s="33">
        <v>24727</v>
      </c>
      <c r="E58" s="33">
        <v>25132</v>
      </c>
      <c r="F58" s="33">
        <v>28552</v>
      </c>
      <c r="G58" s="33">
        <v>40432</v>
      </c>
      <c r="H58" s="33">
        <v>42367</v>
      </c>
      <c r="J58" s="33">
        <v>259.01274447574002</v>
      </c>
      <c r="K58" s="33">
        <v>259.01274447574002</v>
      </c>
      <c r="L58" s="33">
        <v>238.71081409406003</v>
      </c>
      <c r="M58" s="33">
        <v>251.66458725353002</v>
      </c>
      <c r="N58" s="33">
        <v>254.17705940050999</v>
      </c>
      <c r="O58" s="33">
        <v>232.79045275925</v>
      </c>
      <c r="P58" s="33">
        <v>272.3111174924</v>
      </c>
    </row>
    <row r="59" spans="2:16" x14ac:dyDescent="0.3">
      <c r="B59" s="33">
        <v>16331</v>
      </c>
      <c r="C59" s="33">
        <v>16331</v>
      </c>
      <c r="D59" s="33">
        <v>24801</v>
      </c>
      <c r="E59" s="33">
        <v>27382</v>
      </c>
      <c r="F59" s="33">
        <v>28682</v>
      </c>
      <c r="G59" s="33">
        <v>40907</v>
      </c>
      <c r="H59" s="33">
        <v>48753</v>
      </c>
      <c r="J59" s="33">
        <v>306.65817814423997</v>
      </c>
      <c r="K59" s="33">
        <v>306.65817814423997</v>
      </c>
      <c r="L59" s="33">
        <v>259.85000000000002</v>
      </c>
      <c r="M59" s="33">
        <v>262.10802234175998</v>
      </c>
      <c r="N59" s="33">
        <v>269.49165408226997</v>
      </c>
      <c r="O59" s="33">
        <v>241.17618382322999</v>
      </c>
      <c r="P59" s="33">
        <v>275.35408782567998</v>
      </c>
    </row>
    <row r="60" spans="2:16" x14ac:dyDescent="0.3">
      <c r="B60" s="33">
        <v>18169</v>
      </c>
      <c r="C60" s="33">
        <v>18169</v>
      </c>
      <c r="D60" s="33">
        <v>28301</v>
      </c>
      <c r="E60" s="33">
        <v>31723</v>
      </c>
      <c r="F60" s="33">
        <v>32760</v>
      </c>
      <c r="G60" s="33">
        <v>42884</v>
      </c>
      <c r="H60" s="33">
        <v>49749</v>
      </c>
      <c r="J60" s="33">
        <v>335.84840699146002</v>
      </c>
      <c r="K60" s="33">
        <v>335.84840699146002</v>
      </c>
      <c r="L60" s="33">
        <v>336.79369679831996</v>
      </c>
      <c r="M60" s="33">
        <v>337.09875787865997</v>
      </c>
      <c r="N60" s="33">
        <v>452.19302095348996</v>
      </c>
      <c r="O60" s="33">
        <v>249.64532841542999</v>
      </c>
      <c r="P60" s="33">
        <v>304.62053323813001</v>
      </c>
    </row>
  </sheetData>
  <mergeCells count="9">
    <mergeCell ref="B30:H30"/>
    <mergeCell ref="J30:P30"/>
    <mergeCell ref="B47:H47"/>
    <mergeCell ref="J47:P47"/>
    <mergeCell ref="J1:M1"/>
    <mergeCell ref="B14:H14"/>
    <mergeCell ref="B1:E1"/>
    <mergeCell ref="F1:I1"/>
    <mergeCell ref="J14:P1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638E5-B1A5-4227-8485-614FAC6925D9}">
  <dimension ref="A1:AA60"/>
  <sheetViews>
    <sheetView topLeftCell="C1" workbookViewId="0">
      <selection activeCell="V10" sqref="V10"/>
    </sheetView>
  </sheetViews>
  <sheetFormatPr defaultRowHeight="14.4" x14ac:dyDescent="0.3"/>
  <cols>
    <col min="2" max="2" width="11.21875" bestFit="1" customWidth="1"/>
    <col min="3" max="3" width="11.77734375" bestFit="1" customWidth="1"/>
    <col min="6" max="6" width="11.21875" bestFit="1" customWidth="1"/>
    <col min="7" max="7" width="12" bestFit="1" customWidth="1"/>
    <col min="8" max="9" width="12" customWidth="1"/>
    <col min="10" max="10" width="11.21875" bestFit="1" customWidth="1"/>
    <col min="14" max="14" width="11.21875" bestFit="1" customWidth="1"/>
    <col min="16" max="16" width="12" bestFit="1" customWidth="1"/>
    <col min="19" max="19" width="10" bestFit="1" customWidth="1"/>
    <col min="20" max="20" width="12" bestFit="1" customWidth="1"/>
  </cols>
  <sheetData>
    <row r="1" spans="1:27" x14ac:dyDescent="0.3">
      <c r="B1" s="43" t="s">
        <v>0</v>
      </c>
      <c r="C1" s="43"/>
      <c r="D1" s="43"/>
      <c r="E1" s="43"/>
      <c r="F1" s="43" t="s">
        <v>69</v>
      </c>
      <c r="G1" s="43"/>
      <c r="H1" s="43"/>
      <c r="I1" s="43"/>
      <c r="J1" s="43" t="s">
        <v>70</v>
      </c>
      <c r="K1" s="43"/>
      <c r="L1" s="43"/>
      <c r="M1" s="43"/>
      <c r="N1" s="43"/>
      <c r="O1" s="43"/>
      <c r="P1" s="43"/>
      <c r="Q1" s="43"/>
      <c r="T1" s="43" t="s">
        <v>46</v>
      </c>
      <c r="U1" s="43"/>
      <c r="V1" s="43" t="s">
        <v>47</v>
      </c>
      <c r="W1" s="43"/>
      <c r="X1" s="43" t="s">
        <v>48</v>
      </c>
      <c r="Y1" s="43"/>
      <c r="Z1" s="43" t="s">
        <v>49</v>
      </c>
      <c r="AA1" s="43"/>
    </row>
    <row r="2" spans="1:27" x14ac:dyDescent="0.3">
      <c r="B2" t="s">
        <v>2</v>
      </c>
      <c r="C2" t="s">
        <v>3</v>
      </c>
      <c r="D2" t="s">
        <v>8</v>
      </c>
      <c r="E2" t="s">
        <v>9</v>
      </c>
      <c r="F2" t="s">
        <v>2</v>
      </c>
      <c r="G2" t="s">
        <v>3</v>
      </c>
      <c r="H2" t="s">
        <v>8</v>
      </c>
      <c r="I2" t="s">
        <v>9</v>
      </c>
      <c r="J2" t="s">
        <v>2</v>
      </c>
      <c r="K2" t="s">
        <v>3</v>
      </c>
      <c r="L2" t="s">
        <v>8</v>
      </c>
      <c r="M2" t="s">
        <v>9</v>
      </c>
      <c r="T2" t="s">
        <v>3</v>
      </c>
      <c r="U2" t="s">
        <v>9</v>
      </c>
      <c r="V2" t="s">
        <v>3</v>
      </c>
      <c r="W2" t="s">
        <v>9</v>
      </c>
      <c r="X2" t="s">
        <v>3</v>
      </c>
      <c r="Y2" t="s">
        <v>9</v>
      </c>
      <c r="Z2" t="s">
        <v>3</v>
      </c>
      <c r="AA2" t="s">
        <v>9</v>
      </c>
    </row>
    <row r="3" spans="1:27" x14ac:dyDescent="0.3">
      <c r="A3">
        <v>2012</v>
      </c>
      <c r="B3">
        <f>SUM(B$16:B$27)</f>
        <v>50903</v>
      </c>
      <c r="C3">
        <f>SUM(J$16:J$27)</f>
        <v>55043.03</v>
      </c>
      <c r="F3" s="2">
        <f>SUM(B$32:B$43)</f>
        <v>1512994</v>
      </c>
      <c r="G3" s="2">
        <f>SUM(J$32:J$43)</f>
        <v>75106.711753954005</v>
      </c>
      <c r="H3" s="3"/>
      <c r="I3" s="3"/>
      <c r="J3" s="2">
        <f>SUM(B$49:B$60)</f>
        <v>438744</v>
      </c>
      <c r="K3" s="2">
        <f>SUM(J$49:J$60)</f>
        <v>4425.7052389420687</v>
      </c>
    </row>
    <row r="4" spans="1:27" x14ac:dyDescent="0.3">
      <c r="A4">
        <v>2013</v>
      </c>
      <c r="B4">
        <f>SUM(C$16:C$27)</f>
        <v>50903</v>
      </c>
      <c r="C4">
        <f>SUM(K$16:K$27)</f>
        <v>55043.03</v>
      </c>
      <c r="D4" s="4">
        <f>(B4-B3)/B3</f>
        <v>0</v>
      </c>
      <c r="E4" s="4">
        <f>(C4-C3)/C3</f>
        <v>0</v>
      </c>
      <c r="F4" s="2">
        <f>SUM(C$32:C$43)</f>
        <v>1512994</v>
      </c>
      <c r="G4" s="2">
        <f>SUM(K$32:K$43)</f>
        <v>75106.711753954005</v>
      </c>
      <c r="H4" s="4">
        <f>(F4-F3)/F3</f>
        <v>0</v>
      </c>
      <c r="I4" s="4">
        <f>(G4-G3)/G3</f>
        <v>0</v>
      </c>
      <c r="J4" s="2">
        <f>SUM(C$49:C$60)</f>
        <v>438744</v>
      </c>
      <c r="K4" s="2">
        <f>SUM(K$49:K$60)</f>
        <v>4425.7052389420687</v>
      </c>
      <c r="L4" s="4">
        <f>(J4-J3)/J3</f>
        <v>0</v>
      </c>
      <c r="M4" s="4">
        <f>(K4-K3)/K3</f>
        <v>0</v>
      </c>
      <c r="P4" s="4"/>
      <c r="Q4" s="4"/>
    </row>
    <row r="5" spans="1:27" x14ac:dyDescent="0.3">
      <c r="A5">
        <v>2014</v>
      </c>
      <c r="B5">
        <f>SUM(D$16:D$27)</f>
        <v>149936</v>
      </c>
      <c r="C5">
        <f>SUM(L$16:L$27)</f>
        <v>249039.16385000001</v>
      </c>
      <c r="D5" s="4">
        <f t="shared" ref="D5:E9" si="0">(B5-B4)/B4</f>
        <v>1.9455238394593639</v>
      </c>
      <c r="E5" s="4">
        <f t="shared" si="0"/>
        <v>3.5244450360018336</v>
      </c>
      <c r="F5" s="2">
        <f>SUM(D$32:D$43)</f>
        <v>3442902</v>
      </c>
      <c r="G5" s="2">
        <f>SUM(L$32:L$43)</f>
        <v>375957.53797132004</v>
      </c>
      <c r="H5" s="4">
        <f t="shared" ref="H5:I9" si="1">(F5-F4)/F4</f>
        <v>1.2755556201809128</v>
      </c>
      <c r="I5" s="4">
        <f t="shared" si="1"/>
        <v>4.0056450241482935</v>
      </c>
      <c r="J5" s="2">
        <f>SUM(D$49:D$60)</f>
        <v>632466</v>
      </c>
      <c r="K5" s="2">
        <f>SUM(L$49:L$60)</f>
        <v>4950.5802855743095</v>
      </c>
      <c r="L5" s="4">
        <f t="shared" ref="L5:M9" si="2">(J5-J4)/J4</f>
        <v>0.44153766205349815</v>
      </c>
      <c r="M5" s="4">
        <f t="shared" si="2"/>
        <v>0.11859692823955628</v>
      </c>
      <c r="P5" s="4"/>
      <c r="Q5" s="4"/>
    </row>
    <row r="6" spans="1:27" x14ac:dyDescent="0.3">
      <c r="A6">
        <v>2015</v>
      </c>
      <c r="B6">
        <f>SUM(E$16:E$27)</f>
        <v>914431</v>
      </c>
      <c r="C6">
        <f>SUM(M$16:M$27)</f>
        <v>2606847.8749599997</v>
      </c>
      <c r="D6" s="4">
        <f t="shared" si="0"/>
        <v>5.0988088250987085</v>
      </c>
      <c r="E6" s="4">
        <f t="shared" si="0"/>
        <v>9.467622179016562</v>
      </c>
      <c r="F6" s="2">
        <f>SUM(E$32:E$43)</f>
        <v>4819225</v>
      </c>
      <c r="G6" s="2">
        <f>SUM(M$32:M$43)</f>
        <v>380596.69539998</v>
      </c>
      <c r="H6" s="4">
        <f t="shared" si="1"/>
        <v>0.39975665877216371</v>
      </c>
      <c r="I6" s="4">
        <f t="shared" si="1"/>
        <v>1.23395781706972E-2</v>
      </c>
      <c r="J6" s="2">
        <f>SUM(E$49:E$60)</f>
        <v>678441</v>
      </c>
      <c r="K6" s="2">
        <f>SUM(M$49:M$60)</f>
        <v>4405.4038666726301</v>
      </c>
      <c r="L6" s="4">
        <f t="shared" si="2"/>
        <v>7.2691654571154812E-2</v>
      </c>
      <c r="M6" s="4">
        <f t="shared" si="2"/>
        <v>-0.11012374054215228</v>
      </c>
      <c r="P6" s="4"/>
      <c r="Q6" s="4"/>
    </row>
    <row r="7" spans="1:27" x14ac:dyDescent="0.3">
      <c r="A7">
        <v>2016</v>
      </c>
      <c r="B7">
        <f>SUM(F$16:F$27)</f>
        <v>3919634</v>
      </c>
      <c r="C7">
        <f>SUM(N$16:N$27)</f>
        <v>19586012.239506997</v>
      </c>
      <c r="D7" s="4">
        <f t="shared" si="0"/>
        <v>3.2864185488024793</v>
      </c>
      <c r="E7" s="4">
        <f t="shared" si="0"/>
        <v>6.5132931336883377</v>
      </c>
      <c r="F7" s="2">
        <f>SUM(F$32:F$43)</f>
        <v>6165292</v>
      </c>
      <c r="G7" s="2">
        <f>SUM(N$32:N$43)</f>
        <v>528915.28501296998</v>
      </c>
      <c r="H7" s="4">
        <f t="shared" si="1"/>
        <v>0.27931192256016268</v>
      </c>
      <c r="I7" s="4">
        <f t="shared" si="1"/>
        <v>0.38970015085684784</v>
      </c>
      <c r="J7" s="2">
        <f>SUM(F$49:F$60)</f>
        <v>688770</v>
      </c>
      <c r="K7" s="2">
        <f>SUM(N$49:N$60)</f>
        <v>3406.8566394212298</v>
      </c>
      <c r="L7" s="4">
        <f t="shared" si="2"/>
        <v>1.5224610540931341E-2</v>
      </c>
      <c r="M7" s="4">
        <f t="shared" si="2"/>
        <v>-0.22666417369937886</v>
      </c>
      <c r="P7" s="4"/>
      <c r="Q7" s="4"/>
    </row>
    <row r="8" spans="1:27" x14ac:dyDescent="0.3">
      <c r="A8">
        <v>2017</v>
      </c>
      <c r="B8">
        <f>SUM(G$16:G$27)</f>
        <v>13974520</v>
      </c>
      <c r="C8">
        <f>SUM(O$16:O$27)</f>
        <v>93032676.608185992</v>
      </c>
      <c r="D8" s="4">
        <f t="shared" si="0"/>
        <v>2.5652614504313411</v>
      </c>
      <c r="E8" s="4">
        <f t="shared" si="0"/>
        <v>3.7499549918859709</v>
      </c>
      <c r="F8" s="2">
        <f>SUM(G$32:G$43)</f>
        <v>7577453</v>
      </c>
      <c r="G8" s="2">
        <f>SUM(O$32:O$43)</f>
        <v>674932.52851857012</v>
      </c>
      <c r="H8" s="4">
        <f t="shared" si="1"/>
        <v>0.22905014069082211</v>
      </c>
      <c r="I8" s="4">
        <f t="shared" si="1"/>
        <v>0.27606924519494558</v>
      </c>
      <c r="J8" s="2">
        <f>SUM(G$49:G$60)</f>
        <v>788108</v>
      </c>
      <c r="K8" s="2">
        <f>SUM(O$49:O$60)</f>
        <v>2255.80559047209</v>
      </c>
      <c r="L8" s="4">
        <f t="shared" si="2"/>
        <v>0.14422521306096375</v>
      </c>
      <c r="M8" s="4">
        <f t="shared" si="2"/>
        <v>-0.33786307167438806</v>
      </c>
      <c r="P8" s="4"/>
      <c r="Q8" s="4"/>
    </row>
    <row r="9" spans="1:27" x14ac:dyDescent="0.3">
      <c r="A9">
        <v>2018</v>
      </c>
      <c r="B9">
        <f>SUM(H$16:H$27)</f>
        <v>38752411</v>
      </c>
      <c r="C9">
        <f>SUM(P$16:P$27)</f>
        <v>143094012.495561</v>
      </c>
      <c r="D9" s="4">
        <f t="shared" si="0"/>
        <v>1.773076356110979</v>
      </c>
      <c r="E9" s="4">
        <f t="shared" si="0"/>
        <v>0.53810486500578758</v>
      </c>
      <c r="F9" s="2">
        <f>SUM(H$32:H$43)</f>
        <v>8165887</v>
      </c>
      <c r="G9" s="2">
        <f>SUM(P$32:P$43)</f>
        <v>780412.12510432</v>
      </c>
      <c r="H9" s="4">
        <f t="shared" si="1"/>
        <v>7.7655908918207742E-2</v>
      </c>
      <c r="I9" s="4">
        <f t="shared" si="1"/>
        <v>0.15628169058212418</v>
      </c>
      <c r="J9" s="2">
        <f>SUM(H$49:H$60)</f>
        <v>823673</v>
      </c>
      <c r="K9" s="2">
        <f>SUM(P$49:P$60)</f>
        <v>2708.2617217311599</v>
      </c>
      <c r="L9" s="4">
        <f t="shared" si="2"/>
        <v>4.512706380343811E-2</v>
      </c>
      <c r="M9" s="4">
        <f t="shared" si="2"/>
        <v>0.20057408012912181</v>
      </c>
      <c r="Q9" s="4"/>
      <c r="R9" s="4"/>
    </row>
    <row r="10" spans="1:27" x14ac:dyDescent="0.3">
      <c r="A10">
        <v>2019</v>
      </c>
      <c r="B10">
        <v>95138444</v>
      </c>
      <c r="C10">
        <v>283492336.62818903</v>
      </c>
      <c r="D10" s="4">
        <f t="shared" ref="D10" si="3">(B10-B9)/B9</f>
        <v>1.4550329010496921</v>
      </c>
      <c r="E10" s="4">
        <f t="shared" ref="E10" si="4">(C10-C9)/C9</f>
        <v>0.98116141747708274</v>
      </c>
      <c r="F10">
        <v>8934906</v>
      </c>
      <c r="G10">
        <v>2732507.1244759802</v>
      </c>
      <c r="H10" s="4">
        <f t="shared" ref="H10" si="5">(F10-F9)/F9</f>
        <v>9.4174582626480138E-2</v>
      </c>
      <c r="I10" s="4">
        <f t="shared" ref="I10" si="6">(G10-G9)/G9</f>
        <v>2.5013642620054344</v>
      </c>
      <c r="J10">
        <v>883117</v>
      </c>
      <c r="K10">
        <v>109771.57746595406</v>
      </c>
      <c r="L10" s="4">
        <f t="shared" ref="L10" si="7">(J10-J9)/J9</f>
        <v>7.2169416746694373E-2</v>
      </c>
      <c r="M10" s="4">
        <f t="shared" ref="M10" si="8">(K10-K9)/K9</f>
        <v>39.532115705488941</v>
      </c>
      <c r="S10">
        <f>SUM(B10,F10,J10)</f>
        <v>104956467</v>
      </c>
      <c r="T10">
        <f>SUM(C10,G10,K10)</f>
        <v>286334615.33013093</v>
      </c>
      <c r="U10" s="4">
        <f>AVERAGE(D10,H10,L10)</f>
        <v>0.54045896680762218</v>
      </c>
      <c r="V10" s="4">
        <f>AVERAGE(E10,I10,M10)</f>
        <v>14.338213794990486</v>
      </c>
    </row>
    <row r="11" spans="1:27" x14ac:dyDescent="0.3">
      <c r="A11" t="s">
        <v>7</v>
      </c>
      <c r="B11">
        <f>SUM(B3:B10)</f>
        <v>152951182</v>
      </c>
      <c r="C11">
        <f>SUM(C3:C10)</f>
        <v>542171011.07025301</v>
      </c>
      <c r="D11" s="4">
        <f>AVERAGE(D4:D10)</f>
        <v>2.3034459887075092</v>
      </c>
      <c r="E11" s="4">
        <f>AVERAGE(E4:E10)</f>
        <v>3.5392259461536533</v>
      </c>
      <c r="F11">
        <f>SUM(F3:F10)</f>
        <v>42131653</v>
      </c>
      <c r="G11">
        <f>SUM(G3:G10)</f>
        <v>5623534.7199910488</v>
      </c>
      <c r="H11" s="4">
        <f>AVERAGE(H4:H10)</f>
        <v>0.33650069053553561</v>
      </c>
      <c r="I11" s="4">
        <f>AVERAGE(I4:I10)</f>
        <v>1.0487714215654775</v>
      </c>
      <c r="J11">
        <f>SUM(J3:J10)</f>
        <v>5372063</v>
      </c>
      <c r="K11">
        <f>SUM(K3:K10)</f>
        <v>136349.89604770963</v>
      </c>
      <c r="L11" s="4">
        <f>AVERAGE(L4:L10)</f>
        <v>0.11299651725381152</v>
      </c>
      <c r="M11" s="4">
        <f>AVERAGE(M4:M10)</f>
        <v>5.5966622468488145</v>
      </c>
      <c r="P11" s="4"/>
      <c r="Q11" s="4"/>
    </row>
    <row r="12" spans="1:27" x14ac:dyDescent="0.3">
      <c r="D12" s="4"/>
      <c r="E12" s="4"/>
      <c r="H12" s="4"/>
      <c r="I12" s="4"/>
      <c r="L12" s="4"/>
      <c r="M12" s="4"/>
      <c r="P12" s="4"/>
      <c r="Q12" s="4"/>
    </row>
    <row r="14" spans="1:27" x14ac:dyDescent="0.3">
      <c r="B14" s="45" t="s">
        <v>65</v>
      </c>
      <c r="C14" s="45"/>
      <c r="D14" s="45"/>
      <c r="E14" s="45"/>
      <c r="F14" s="45"/>
      <c r="G14" s="45"/>
      <c r="H14" s="45"/>
      <c r="J14" s="45" t="s">
        <v>66</v>
      </c>
      <c r="K14" s="45"/>
      <c r="L14" s="45"/>
      <c r="M14" s="45"/>
      <c r="N14" s="45"/>
      <c r="O14" s="45"/>
      <c r="P14" s="45"/>
    </row>
    <row r="15" spans="1:27" x14ac:dyDescent="0.3">
      <c r="B15" s="9">
        <v>2012</v>
      </c>
      <c r="C15" s="34">
        <v>2013</v>
      </c>
      <c r="D15" s="34">
        <v>2014</v>
      </c>
      <c r="E15" s="34">
        <v>2015</v>
      </c>
      <c r="F15" s="34">
        <v>2016</v>
      </c>
      <c r="G15" s="34">
        <v>2017</v>
      </c>
      <c r="H15" s="34">
        <v>2018</v>
      </c>
      <c r="J15" s="34">
        <v>2012</v>
      </c>
      <c r="K15" s="11">
        <v>2013</v>
      </c>
      <c r="L15" s="34">
        <v>2014</v>
      </c>
      <c r="M15" s="34">
        <v>2015</v>
      </c>
      <c r="N15" s="34">
        <v>2016</v>
      </c>
      <c r="O15" s="34">
        <v>2017</v>
      </c>
      <c r="P15" s="34">
        <v>2018</v>
      </c>
    </row>
    <row r="16" spans="1:27" x14ac:dyDescent="0.3">
      <c r="B16" s="35">
        <v>2001</v>
      </c>
      <c r="C16" s="35">
        <v>2001</v>
      </c>
      <c r="D16" s="35">
        <v>8041</v>
      </c>
      <c r="E16" s="35">
        <v>16746</v>
      </c>
      <c r="F16" s="35">
        <v>236087</v>
      </c>
      <c r="G16" s="35">
        <v>524953</v>
      </c>
      <c r="H16" s="35">
        <v>2037835</v>
      </c>
      <c r="J16" s="35">
        <v>2049.0500000000002</v>
      </c>
      <c r="K16" s="35">
        <v>2049.0500000000002</v>
      </c>
      <c r="L16" s="35">
        <v>12060.47</v>
      </c>
      <c r="M16" s="35">
        <v>50531.93</v>
      </c>
      <c r="N16" s="35">
        <v>832661.58629999997</v>
      </c>
      <c r="O16" s="35">
        <v>4008515.7880249997</v>
      </c>
      <c r="P16" s="35">
        <v>8516724.5926929992</v>
      </c>
    </row>
    <row r="17" spans="2:16" x14ac:dyDescent="0.3">
      <c r="B17" s="35">
        <v>2689</v>
      </c>
      <c r="C17" s="35">
        <v>2689</v>
      </c>
      <c r="D17" s="35">
        <v>9424</v>
      </c>
      <c r="E17" s="35">
        <v>22906</v>
      </c>
      <c r="F17" s="35">
        <v>257265</v>
      </c>
      <c r="G17" s="35">
        <v>550097</v>
      </c>
      <c r="H17" s="35">
        <v>2059446</v>
      </c>
      <c r="J17" s="35">
        <v>2730</v>
      </c>
      <c r="K17" s="35">
        <v>2730</v>
      </c>
      <c r="L17" s="35">
        <v>12663.649729999999</v>
      </c>
      <c r="M17" s="35">
        <v>51495.1</v>
      </c>
      <c r="N17" s="35">
        <v>975746.26123000018</v>
      </c>
      <c r="O17" s="35">
        <v>4032855.62</v>
      </c>
      <c r="P17" s="35">
        <v>9613563.2197030019</v>
      </c>
    </row>
    <row r="18" spans="2:16" x14ac:dyDescent="0.3">
      <c r="B18" s="35">
        <v>3348</v>
      </c>
      <c r="C18" s="35">
        <v>3348</v>
      </c>
      <c r="D18" s="35">
        <v>9842</v>
      </c>
      <c r="E18" s="35">
        <v>34040</v>
      </c>
      <c r="F18" s="35">
        <v>296120</v>
      </c>
      <c r="G18" s="35">
        <v>579969</v>
      </c>
      <c r="H18" s="35">
        <v>2200236</v>
      </c>
      <c r="J18" s="35">
        <v>3209</v>
      </c>
      <c r="K18" s="35">
        <v>3209</v>
      </c>
      <c r="L18" s="35">
        <v>15125.77173</v>
      </c>
      <c r="M18" s="35">
        <v>71446.89</v>
      </c>
      <c r="N18" s="35">
        <v>1232806.2468310001</v>
      </c>
      <c r="O18" s="35">
        <v>4536009.1729999995</v>
      </c>
      <c r="P18" s="35">
        <v>9944670.9376090001</v>
      </c>
    </row>
    <row r="19" spans="2:16" x14ac:dyDescent="0.3">
      <c r="B19" s="35">
        <v>3641</v>
      </c>
      <c r="C19" s="35">
        <v>3641</v>
      </c>
      <c r="D19" s="35">
        <v>9888</v>
      </c>
      <c r="E19" s="35">
        <v>39740</v>
      </c>
      <c r="F19" s="35">
        <v>298018</v>
      </c>
      <c r="G19" s="35">
        <v>584398</v>
      </c>
      <c r="H19" s="35">
        <v>2460581</v>
      </c>
      <c r="J19" s="35">
        <v>3270</v>
      </c>
      <c r="K19" s="35">
        <v>3270</v>
      </c>
      <c r="L19" s="35">
        <v>15161.17491</v>
      </c>
      <c r="M19" s="35">
        <v>82733.090970000005</v>
      </c>
      <c r="N19" s="35">
        <v>1312717.94</v>
      </c>
      <c r="O19" s="35">
        <v>4703473.0999999996</v>
      </c>
      <c r="P19" s="35">
        <v>10212702.102616999</v>
      </c>
    </row>
    <row r="20" spans="2:16" x14ac:dyDescent="0.3">
      <c r="B20" s="35">
        <v>4040</v>
      </c>
      <c r="C20" s="35">
        <v>4040</v>
      </c>
      <c r="D20" s="35">
        <v>9890</v>
      </c>
      <c r="E20" s="35">
        <v>51641</v>
      </c>
      <c r="F20" s="35">
        <v>332649</v>
      </c>
      <c r="G20" s="35">
        <v>596596</v>
      </c>
      <c r="H20" s="35">
        <v>2469198</v>
      </c>
      <c r="J20" s="35">
        <v>3836.01</v>
      </c>
      <c r="K20" s="35">
        <v>3836.01</v>
      </c>
      <c r="L20" s="35">
        <v>15606.461230000001</v>
      </c>
      <c r="M20" s="35">
        <v>110019.53047</v>
      </c>
      <c r="N20" s="35">
        <v>1460705.4086849999</v>
      </c>
      <c r="O20" s="35">
        <v>5026993.0542399995</v>
      </c>
      <c r="P20" s="35">
        <v>10998485.763709998</v>
      </c>
    </row>
    <row r="21" spans="2:16" x14ac:dyDescent="0.3">
      <c r="B21" s="35">
        <v>4386</v>
      </c>
      <c r="C21" s="35">
        <v>4386</v>
      </c>
      <c r="D21" s="35">
        <v>10335</v>
      </c>
      <c r="E21" s="35">
        <v>56604</v>
      </c>
      <c r="F21" s="35">
        <v>333031</v>
      </c>
      <c r="G21" s="35">
        <v>597385</v>
      </c>
      <c r="H21" s="35">
        <v>2814995</v>
      </c>
      <c r="J21" s="35">
        <v>4509.99</v>
      </c>
      <c r="K21" s="35">
        <v>4509.99</v>
      </c>
      <c r="L21" s="35">
        <v>16195.290220000001</v>
      </c>
      <c r="M21" s="35">
        <v>131096.19067000001</v>
      </c>
      <c r="N21" s="35">
        <v>1610251.88197</v>
      </c>
      <c r="O21" s="35">
        <v>5157256.3352680001</v>
      </c>
      <c r="P21" s="35">
        <v>11492048.086635999</v>
      </c>
    </row>
    <row r="22" spans="2:16" x14ac:dyDescent="0.3">
      <c r="B22" s="35">
        <v>4550</v>
      </c>
      <c r="C22" s="35">
        <v>4550</v>
      </c>
      <c r="D22" s="35">
        <v>10630</v>
      </c>
      <c r="E22" s="35">
        <v>69667</v>
      </c>
      <c r="F22" s="35">
        <v>335827</v>
      </c>
      <c r="G22" s="35">
        <v>785701</v>
      </c>
      <c r="H22" s="35">
        <v>3127817</v>
      </c>
      <c r="J22" s="35">
        <v>4675.09</v>
      </c>
      <c r="K22" s="35">
        <v>4675.09</v>
      </c>
      <c r="L22" s="35">
        <v>19882.189999999999</v>
      </c>
      <c r="M22" s="35">
        <v>165422.81299999999</v>
      </c>
      <c r="N22" s="35">
        <v>1714998.2358739998</v>
      </c>
      <c r="O22" s="35">
        <v>5442755.7353980001</v>
      </c>
      <c r="P22" s="35">
        <v>11740459.468576001</v>
      </c>
    </row>
    <row r="23" spans="2:16" x14ac:dyDescent="0.3">
      <c r="B23" s="35">
        <v>4682</v>
      </c>
      <c r="C23" s="35">
        <v>4682</v>
      </c>
      <c r="D23" s="35">
        <v>14122</v>
      </c>
      <c r="E23" s="35">
        <v>84641</v>
      </c>
      <c r="F23" s="35">
        <v>370984</v>
      </c>
      <c r="G23" s="35">
        <v>948731</v>
      </c>
      <c r="H23" s="35">
        <v>3529793</v>
      </c>
      <c r="J23" s="35">
        <v>4804.9000000000005</v>
      </c>
      <c r="K23" s="35">
        <v>4804.9000000000005</v>
      </c>
      <c r="L23" s="35">
        <v>21362.09</v>
      </c>
      <c r="M23" s="35">
        <v>240184.50985000003</v>
      </c>
      <c r="N23" s="35">
        <v>1857746.5880499997</v>
      </c>
      <c r="O23" s="35">
        <v>6264773.2118889997</v>
      </c>
      <c r="P23" s="35">
        <v>12006987.815634999</v>
      </c>
    </row>
    <row r="24" spans="2:16" x14ac:dyDescent="0.3">
      <c r="B24" s="35">
        <v>4976</v>
      </c>
      <c r="C24" s="35">
        <v>4976</v>
      </c>
      <c r="D24" s="35">
        <v>16217</v>
      </c>
      <c r="E24" s="35">
        <v>94715</v>
      </c>
      <c r="F24" s="35">
        <v>403631</v>
      </c>
      <c r="G24" s="35">
        <v>1097589</v>
      </c>
      <c r="H24" s="35">
        <v>4034440</v>
      </c>
      <c r="J24" s="35">
        <v>5964.93</v>
      </c>
      <c r="K24" s="35">
        <v>5964.93</v>
      </c>
      <c r="L24" s="35">
        <v>22816.546030000001</v>
      </c>
      <c r="M24" s="35">
        <v>273325</v>
      </c>
      <c r="N24" s="35">
        <v>2296740.48</v>
      </c>
      <c r="O24" s="35">
        <v>7130552.9064389998</v>
      </c>
      <c r="P24" s="35">
        <v>12378234.913290001</v>
      </c>
    </row>
    <row r="25" spans="2:16" x14ac:dyDescent="0.3">
      <c r="B25" s="35">
        <v>5373</v>
      </c>
      <c r="C25" s="35">
        <v>5373</v>
      </c>
      <c r="D25" s="35">
        <v>16329</v>
      </c>
      <c r="E25" s="35">
        <v>125188</v>
      </c>
      <c r="F25" s="35">
        <v>444003</v>
      </c>
      <c r="G25" s="35">
        <v>2070336</v>
      </c>
      <c r="H25" s="35">
        <v>4072928</v>
      </c>
      <c r="J25" s="35">
        <v>6291.13</v>
      </c>
      <c r="K25" s="35">
        <v>6291.13</v>
      </c>
      <c r="L25" s="35">
        <v>29057.14</v>
      </c>
      <c r="M25" s="35">
        <v>387310.03</v>
      </c>
      <c r="N25" s="35">
        <v>2639741</v>
      </c>
      <c r="O25" s="35">
        <v>9568386.5264899991</v>
      </c>
      <c r="P25" s="35">
        <v>14500138.396066999</v>
      </c>
    </row>
    <row r="26" spans="2:16" x14ac:dyDescent="0.3">
      <c r="B26" s="35">
        <v>5485</v>
      </c>
      <c r="C26" s="35">
        <v>5485</v>
      </c>
      <c r="D26" s="35">
        <v>17024</v>
      </c>
      <c r="E26" s="35">
        <v>145833</v>
      </c>
      <c r="F26" s="35">
        <v>612019</v>
      </c>
      <c r="G26" s="35">
        <v>2641653</v>
      </c>
      <c r="H26" s="35">
        <v>4581375</v>
      </c>
      <c r="J26" s="35">
        <v>6696.19</v>
      </c>
      <c r="K26" s="35">
        <v>6696.19</v>
      </c>
      <c r="L26" s="35">
        <v>29975.02</v>
      </c>
      <c r="M26" s="35">
        <v>434360.49</v>
      </c>
      <c r="N26" s="35">
        <v>3651896.6105669998</v>
      </c>
      <c r="O26" s="35">
        <v>10254751.682975002</v>
      </c>
      <c r="P26" s="35">
        <v>15794302.109401001</v>
      </c>
    </row>
    <row r="27" spans="2:16" x14ac:dyDescent="0.3">
      <c r="B27" s="35">
        <v>5732</v>
      </c>
      <c r="C27" s="35">
        <v>5732</v>
      </c>
      <c r="D27" s="35">
        <v>18194</v>
      </c>
      <c r="E27" s="35">
        <v>172710</v>
      </c>
      <c r="G27" s="35">
        <v>2997112</v>
      </c>
      <c r="H27" s="35">
        <v>5363767</v>
      </c>
      <c r="J27" s="35">
        <v>7006.74</v>
      </c>
      <c r="K27" s="35">
        <v>7006.74</v>
      </c>
      <c r="L27" s="35">
        <v>39133.360000000001</v>
      </c>
      <c r="M27" s="35">
        <v>608922.30000000005</v>
      </c>
      <c r="O27" s="35">
        <v>26906353.474461995</v>
      </c>
      <c r="P27" s="35">
        <v>15895695.089623999</v>
      </c>
    </row>
    <row r="30" spans="2:16" x14ac:dyDescent="0.3">
      <c r="B30" s="45" t="s">
        <v>68</v>
      </c>
      <c r="C30" s="45"/>
      <c r="D30" s="45"/>
      <c r="E30" s="45"/>
      <c r="F30" s="45"/>
      <c r="G30" s="45"/>
      <c r="H30" s="45"/>
      <c r="J30" s="45" t="s">
        <v>67</v>
      </c>
      <c r="K30" s="45"/>
      <c r="L30" s="45"/>
      <c r="M30" s="45"/>
      <c r="N30" s="45"/>
      <c r="O30" s="45"/>
      <c r="P30" s="45"/>
    </row>
    <row r="31" spans="2:16" x14ac:dyDescent="0.3">
      <c r="B31" s="34">
        <v>2012</v>
      </c>
      <c r="C31" s="11">
        <v>2013</v>
      </c>
      <c r="D31" s="34">
        <v>2014</v>
      </c>
      <c r="E31" s="34">
        <v>2015</v>
      </c>
      <c r="F31" s="34">
        <v>2016</v>
      </c>
      <c r="G31" s="34">
        <v>2017</v>
      </c>
      <c r="H31" s="34">
        <v>2018</v>
      </c>
      <c r="J31" s="11">
        <v>2012</v>
      </c>
      <c r="K31" s="34">
        <v>2013</v>
      </c>
      <c r="L31" s="34">
        <v>2014</v>
      </c>
      <c r="M31" s="34">
        <v>2015</v>
      </c>
      <c r="N31" s="34">
        <v>2016</v>
      </c>
      <c r="O31" s="34">
        <v>2017</v>
      </c>
      <c r="P31" s="34">
        <v>2018</v>
      </c>
    </row>
    <row r="32" spans="2:16" x14ac:dyDescent="0.3">
      <c r="B32" s="35">
        <v>102044</v>
      </c>
      <c r="C32" s="35">
        <v>102044</v>
      </c>
      <c r="D32" s="35">
        <v>225329</v>
      </c>
      <c r="E32" s="35">
        <v>330826</v>
      </c>
      <c r="F32" s="35">
        <v>440507</v>
      </c>
      <c r="G32" s="35">
        <v>563853</v>
      </c>
      <c r="H32" s="35">
        <v>639153</v>
      </c>
      <c r="J32" s="35">
        <v>793.09083284999986</v>
      </c>
      <c r="K32" s="35">
        <v>793.09083284999986</v>
      </c>
      <c r="L32" s="35">
        <v>21462.42168345</v>
      </c>
      <c r="M32" s="35">
        <v>28593.220401139999</v>
      </c>
      <c r="N32" s="35">
        <v>31515.451097200003</v>
      </c>
      <c r="O32" s="35">
        <v>46172.761970740001</v>
      </c>
      <c r="P32" s="35">
        <v>54118.809702999999</v>
      </c>
    </row>
    <row r="33" spans="2:16" x14ac:dyDescent="0.3">
      <c r="B33" s="35">
        <v>105215</v>
      </c>
      <c r="C33" s="35">
        <v>105215</v>
      </c>
      <c r="D33" s="35">
        <v>249892</v>
      </c>
      <c r="E33" s="35">
        <v>389013</v>
      </c>
      <c r="F33" s="35">
        <v>457095</v>
      </c>
      <c r="G33" s="35">
        <v>595941</v>
      </c>
      <c r="H33" s="35">
        <v>639578</v>
      </c>
      <c r="J33" s="35">
        <v>848.30076852499997</v>
      </c>
      <c r="K33" s="35">
        <v>848.30076852499997</v>
      </c>
      <c r="L33" s="35">
        <v>22253.408801400001</v>
      </c>
      <c r="M33" s="35">
        <v>29197.41697287</v>
      </c>
      <c r="N33" s="35">
        <v>39211.930142290003</v>
      </c>
      <c r="O33" s="35">
        <v>48073.5</v>
      </c>
      <c r="P33" s="35">
        <v>54226.921550190003</v>
      </c>
    </row>
    <row r="34" spans="2:16" x14ac:dyDescent="0.3">
      <c r="B34" s="35">
        <v>112641</v>
      </c>
      <c r="C34" s="35">
        <v>112641</v>
      </c>
      <c r="D34" s="35">
        <v>262771</v>
      </c>
      <c r="E34" s="35">
        <v>392315</v>
      </c>
      <c r="F34" s="35">
        <v>465980</v>
      </c>
      <c r="G34" s="35">
        <v>597589</v>
      </c>
      <c r="H34" s="35">
        <v>662554</v>
      </c>
      <c r="J34" s="35">
        <v>866.21775860100001</v>
      </c>
      <c r="K34" s="35">
        <v>866.21775860100001</v>
      </c>
      <c r="L34" s="35">
        <v>24263.385838529997</v>
      </c>
      <c r="M34" s="35">
        <v>30179.404252799999</v>
      </c>
      <c r="N34" s="35">
        <v>39428.569685039998</v>
      </c>
      <c r="O34" s="35">
        <v>50088.002859120003</v>
      </c>
      <c r="P34" s="35">
        <v>57423.292049000003</v>
      </c>
    </row>
    <row r="35" spans="2:16" x14ac:dyDescent="0.3">
      <c r="B35" s="35">
        <v>122693</v>
      </c>
      <c r="C35" s="35">
        <v>122693</v>
      </c>
      <c r="D35" s="35">
        <v>274964</v>
      </c>
      <c r="E35" s="35">
        <v>409060</v>
      </c>
      <c r="F35" s="35">
        <v>474875</v>
      </c>
      <c r="G35" s="35">
        <v>597978</v>
      </c>
      <c r="H35" s="35">
        <v>665341</v>
      </c>
      <c r="J35" s="35">
        <v>1061.878516274</v>
      </c>
      <c r="K35" s="35">
        <v>1061.878516274</v>
      </c>
      <c r="L35" s="35">
        <v>25412.661430579999</v>
      </c>
      <c r="M35" s="35">
        <v>30570.092434779999</v>
      </c>
      <c r="N35" s="35">
        <v>40912.493571209998</v>
      </c>
      <c r="O35" s="35">
        <v>51722.366091370001</v>
      </c>
      <c r="P35" s="35">
        <v>59311.892919550002</v>
      </c>
    </row>
    <row r="36" spans="2:16" x14ac:dyDescent="0.3">
      <c r="B36" s="35">
        <v>124025</v>
      </c>
      <c r="C36" s="35">
        <v>124025</v>
      </c>
      <c r="D36" s="35">
        <v>277622</v>
      </c>
      <c r="E36" s="35">
        <v>409799</v>
      </c>
      <c r="F36" s="35">
        <v>477695</v>
      </c>
      <c r="G36" s="35">
        <v>614108</v>
      </c>
      <c r="H36" s="35">
        <v>674222</v>
      </c>
      <c r="J36" s="35">
        <v>1383.1513847339997</v>
      </c>
      <c r="K36" s="35">
        <v>1383.1513847339997</v>
      </c>
      <c r="L36" s="35">
        <v>25487.460169049999</v>
      </c>
      <c r="M36" s="35">
        <v>31067.966596720002</v>
      </c>
      <c r="N36" s="35">
        <v>41525.521833080005</v>
      </c>
      <c r="O36" s="35">
        <v>53177.943259510001</v>
      </c>
      <c r="P36" s="35">
        <v>60269.041139640001</v>
      </c>
    </row>
    <row r="37" spans="2:16" x14ac:dyDescent="0.3">
      <c r="B37" s="35">
        <v>127098</v>
      </c>
      <c r="C37" s="35">
        <v>127098</v>
      </c>
      <c r="D37" s="35">
        <v>278464</v>
      </c>
      <c r="E37" s="35">
        <v>433947</v>
      </c>
      <c r="F37" s="35">
        <v>484956</v>
      </c>
      <c r="G37" s="35">
        <v>621849</v>
      </c>
      <c r="H37" s="35">
        <v>678331</v>
      </c>
      <c r="J37" s="35">
        <v>7663.3821750000006</v>
      </c>
      <c r="K37" s="35">
        <v>7663.3821750000006</v>
      </c>
      <c r="L37" s="35">
        <v>27133.742554610002</v>
      </c>
      <c r="M37" s="35">
        <v>34739.590100900001</v>
      </c>
      <c r="N37" s="35">
        <v>42272.861223059997</v>
      </c>
      <c r="O37" s="35">
        <v>53443.002736900002</v>
      </c>
      <c r="P37" s="35">
        <v>60753.638728769998</v>
      </c>
    </row>
    <row r="38" spans="2:16" x14ac:dyDescent="0.3">
      <c r="B38" s="35">
        <v>127693</v>
      </c>
      <c r="C38" s="35">
        <v>127693</v>
      </c>
      <c r="D38" s="35">
        <v>283296</v>
      </c>
      <c r="E38" s="35">
        <v>446104</v>
      </c>
      <c r="F38" s="35">
        <v>500678</v>
      </c>
      <c r="G38" s="35">
        <v>627075</v>
      </c>
      <c r="H38" s="35">
        <v>678618</v>
      </c>
      <c r="J38" s="35">
        <v>8061.0104699399999</v>
      </c>
      <c r="K38" s="35">
        <v>8061.0104699399999</v>
      </c>
      <c r="L38" s="35">
        <v>30002.558332820001</v>
      </c>
      <c r="M38" s="35">
        <v>36130.335145999998</v>
      </c>
      <c r="N38" s="35">
        <v>44807.203752070003</v>
      </c>
      <c r="O38" s="35">
        <v>54274.470324540001</v>
      </c>
      <c r="P38" s="35">
        <v>61429.551962290003</v>
      </c>
    </row>
    <row r="39" spans="2:16" x14ac:dyDescent="0.3">
      <c r="B39" s="35">
        <v>127930</v>
      </c>
      <c r="C39" s="35">
        <v>127930</v>
      </c>
      <c r="D39" s="35">
        <v>289795</v>
      </c>
      <c r="E39" s="35">
        <v>472943</v>
      </c>
      <c r="F39" s="35">
        <v>505630</v>
      </c>
      <c r="G39" s="35">
        <v>635458</v>
      </c>
      <c r="H39" s="35">
        <v>682831</v>
      </c>
      <c r="J39" s="35">
        <v>8206.4545244399978</v>
      </c>
      <c r="K39" s="35">
        <v>8206.4545244399978</v>
      </c>
      <c r="L39" s="35">
        <v>30485.514028720001</v>
      </c>
      <c r="M39" s="35">
        <v>38313.404962029999</v>
      </c>
      <c r="N39" s="35">
        <v>45560.876738539999</v>
      </c>
      <c r="O39" s="35">
        <v>54657.302870379994</v>
      </c>
      <c r="P39" s="35">
        <v>69343.333175570006</v>
      </c>
    </row>
    <row r="40" spans="2:16" x14ac:dyDescent="0.3">
      <c r="B40" s="35">
        <v>128507</v>
      </c>
      <c r="C40" s="35">
        <v>128507</v>
      </c>
      <c r="D40" s="35">
        <v>297993</v>
      </c>
      <c r="E40" s="35">
        <v>500144</v>
      </c>
      <c r="F40" s="35">
        <v>513280</v>
      </c>
      <c r="G40" s="35">
        <v>638733</v>
      </c>
      <c r="H40" s="35">
        <v>684100</v>
      </c>
      <c r="J40" s="35">
        <v>10563.051516910002</v>
      </c>
      <c r="K40" s="35">
        <v>10563.051516910002</v>
      </c>
      <c r="L40" s="35">
        <v>35058.594298219999</v>
      </c>
      <c r="M40" s="35">
        <v>38698.753493819997</v>
      </c>
      <c r="N40" s="35">
        <v>47206.53829194</v>
      </c>
      <c r="O40" s="35">
        <v>56975.288072709998</v>
      </c>
      <c r="P40" s="35">
        <v>70084.165900820008</v>
      </c>
    </row>
    <row r="41" spans="2:16" x14ac:dyDescent="0.3">
      <c r="B41" s="35">
        <v>140837</v>
      </c>
      <c r="C41" s="35">
        <v>140837</v>
      </c>
      <c r="D41" s="35">
        <v>304734</v>
      </c>
      <c r="E41" s="35">
        <v>507670</v>
      </c>
      <c r="F41" s="35">
        <v>521850</v>
      </c>
      <c r="G41" s="35">
        <v>648940</v>
      </c>
      <c r="H41" s="35">
        <v>684721</v>
      </c>
      <c r="J41" s="35">
        <v>11303.192926980002</v>
      </c>
      <c r="K41" s="35">
        <v>11303.192926980002</v>
      </c>
      <c r="L41" s="35">
        <v>37327.285326589998</v>
      </c>
      <c r="M41" s="35">
        <v>40914.884706999997</v>
      </c>
      <c r="N41" s="35">
        <v>50826.009594900002</v>
      </c>
      <c r="O41" s="35">
        <v>61305.64592653</v>
      </c>
      <c r="P41" s="35">
        <v>71239.817193779993</v>
      </c>
    </row>
    <row r="42" spans="2:16" x14ac:dyDescent="0.3">
      <c r="B42" s="35">
        <v>146934</v>
      </c>
      <c r="C42" s="35">
        <v>146934</v>
      </c>
      <c r="D42" s="35">
        <v>347542</v>
      </c>
      <c r="E42" s="35">
        <v>527404</v>
      </c>
      <c r="F42" s="35">
        <v>552563</v>
      </c>
      <c r="G42" s="35">
        <v>712706</v>
      </c>
      <c r="H42" s="35">
        <v>722850</v>
      </c>
      <c r="J42" s="35">
        <v>11986.51301889</v>
      </c>
      <c r="K42" s="35">
        <v>11986.51301889</v>
      </c>
      <c r="L42" s="35">
        <v>42722.456865599997</v>
      </c>
      <c r="M42" s="35">
        <v>42191.626331920001</v>
      </c>
      <c r="N42" s="35">
        <v>51467.976618220004</v>
      </c>
      <c r="O42" s="35">
        <v>71676.678031770003</v>
      </c>
      <c r="P42" s="35">
        <v>72372.860178639996</v>
      </c>
    </row>
    <row r="43" spans="2:16" x14ac:dyDescent="0.3">
      <c r="B43" s="35">
        <v>147377</v>
      </c>
      <c r="C43" s="35">
        <v>147377</v>
      </c>
      <c r="D43" s="35">
        <v>350500</v>
      </c>
      <c r="F43" s="35">
        <v>770183</v>
      </c>
      <c r="G43" s="35">
        <v>723223</v>
      </c>
      <c r="H43" s="35">
        <v>753588</v>
      </c>
      <c r="J43" s="35">
        <v>12370.46786081</v>
      </c>
      <c r="K43" s="35">
        <v>12370.46786081</v>
      </c>
      <c r="L43" s="35">
        <v>54348.04864175</v>
      </c>
      <c r="N43" s="35">
        <v>54179.852465420001</v>
      </c>
      <c r="O43" s="35">
        <v>73365.566374999995</v>
      </c>
      <c r="P43" s="35">
        <v>89838.800603070005</v>
      </c>
    </row>
    <row r="47" spans="2:16" x14ac:dyDescent="0.3">
      <c r="B47" s="45" t="s">
        <v>71</v>
      </c>
      <c r="C47" s="45"/>
      <c r="D47" s="45"/>
      <c r="E47" s="45"/>
      <c r="F47" s="45"/>
      <c r="G47" s="45"/>
      <c r="H47" s="45"/>
      <c r="J47" s="45" t="s">
        <v>72</v>
      </c>
      <c r="K47" s="45"/>
      <c r="L47" s="45"/>
      <c r="M47" s="45"/>
      <c r="N47" s="45"/>
      <c r="O47" s="45"/>
      <c r="P47" s="45"/>
    </row>
    <row r="48" spans="2:16" x14ac:dyDescent="0.3">
      <c r="B48" s="11">
        <v>2012</v>
      </c>
      <c r="C48" s="34">
        <v>2013</v>
      </c>
      <c r="D48" s="34">
        <v>2014</v>
      </c>
      <c r="E48" s="34">
        <v>2015</v>
      </c>
      <c r="F48" s="34">
        <v>2016</v>
      </c>
      <c r="G48" s="34">
        <v>2017</v>
      </c>
      <c r="H48" s="34">
        <v>2018</v>
      </c>
      <c r="J48" s="34">
        <v>2012</v>
      </c>
      <c r="K48" s="11">
        <v>2013</v>
      </c>
      <c r="L48" s="34">
        <v>2014</v>
      </c>
      <c r="M48" s="34">
        <v>2015</v>
      </c>
      <c r="N48" s="34">
        <v>2016</v>
      </c>
      <c r="O48" s="34">
        <v>2017</v>
      </c>
      <c r="P48" s="34">
        <v>2018</v>
      </c>
    </row>
    <row r="49" spans="2:16" x14ac:dyDescent="0.3">
      <c r="B49" s="35">
        <v>32527</v>
      </c>
      <c r="C49" s="35">
        <v>32527</v>
      </c>
      <c r="D49" s="35">
        <v>46203</v>
      </c>
      <c r="E49" s="35">
        <v>51870</v>
      </c>
      <c r="F49" s="35">
        <v>48703</v>
      </c>
      <c r="G49" s="35">
        <v>60017</v>
      </c>
      <c r="H49" s="35">
        <v>61956</v>
      </c>
      <c r="J49" s="35">
        <v>167.92841302843001</v>
      </c>
      <c r="K49" s="35">
        <v>167.92841302843001</v>
      </c>
      <c r="L49" s="35">
        <v>280.35099851868</v>
      </c>
      <c r="M49" s="35">
        <v>236.20589811392</v>
      </c>
      <c r="N49" s="35">
        <v>187.12553289115999</v>
      </c>
      <c r="O49" s="35">
        <v>139.57043694044</v>
      </c>
      <c r="P49" s="35">
        <v>181.63982827466</v>
      </c>
    </row>
    <row r="50" spans="2:16" x14ac:dyDescent="0.3">
      <c r="B50" s="35">
        <v>32865</v>
      </c>
      <c r="C50" s="35">
        <v>32865</v>
      </c>
      <c r="D50" s="35">
        <v>49064</v>
      </c>
      <c r="E50" s="35">
        <v>52455</v>
      </c>
      <c r="F50" s="35">
        <v>54324</v>
      </c>
      <c r="G50" s="35">
        <v>60399</v>
      </c>
      <c r="H50" s="35">
        <v>65451</v>
      </c>
      <c r="J50" s="35">
        <v>219.95996195950997</v>
      </c>
      <c r="K50" s="35">
        <v>219.95996195950997</v>
      </c>
      <c r="L50" s="35">
        <v>290.93152861535998</v>
      </c>
      <c r="M50" s="35">
        <v>260.19200521266998</v>
      </c>
      <c r="N50" s="35">
        <v>203.44235838928</v>
      </c>
      <c r="O50" s="35">
        <v>148.01912466043001</v>
      </c>
      <c r="P50" s="35">
        <v>182.12560696654</v>
      </c>
    </row>
    <row r="51" spans="2:16" x14ac:dyDescent="0.3">
      <c r="B51" s="35">
        <v>33688</v>
      </c>
      <c r="C51" s="35">
        <v>33688</v>
      </c>
      <c r="D51" s="35">
        <v>50020</v>
      </c>
      <c r="E51" s="35">
        <v>54016</v>
      </c>
      <c r="F51" s="35">
        <v>54673</v>
      </c>
      <c r="G51" s="35">
        <v>61436</v>
      </c>
      <c r="H51" s="35">
        <v>65998</v>
      </c>
      <c r="J51" s="35">
        <v>279.2454224</v>
      </c>
      <c r="K51" s="35">
        <v>279.2454224</v>
      </c>
      <c r="L51" s="35">
        <v>311.45671323834</v>
      </c>
      <c r="M51" s="35">
        <v>299.14514815117002</v>
      </c>
      <c r="N51" s="35">
        <v>213.49897536860999</v>
      </c>
      <c r="O51" s="35">
        <v>160.72396721801999</v>
      </c>
      <c r="P51" s="35">
        <v>213.07862140736</v>
      </c>
    </row>
    <row r="52" spans="2:16" x14ac:dyDescent="0.3">
      <c r="B52" s="35">
        <v>33934</v>
      </c>
      <c r="C52" s="35">
        <v>33934</v>
      </c>
      <c r="D52" s="35">
        <v>50021</v>
      </c>
      <c r="E52" s="35">
        <v>54341</v>
      </c>
      <c r="F52" s="35">
        <v>55129</v>
      </c>
      <c r="G52" s="35">
        <v>61676</v>
      </c>
      <c r="H52" s="35">
        <v>66081</v>
      </c>
      <c r="J52" s="35">
        <v>350.00779602078006</v>
      </c>
      <c r="K52" s="35">
        <v>350.00779602078006</v>
      </c>
      <c r="L52" s="35">
        <v>344.50790955565003</v>
      </c>
      <c r="M52" s="35">
        <v>318.81402031874001</v>
      </c>
      <c r="N52" s="35">
        <v>222.66382673781001</v>
      </c>
      <c r="O52" s="35">
        <v>169.40863126663999</v>
      </c>
      <c r="P52" s="35">
        <v>218.40653854025001</v>
      </c>
    </row>
    <row r="53" spans="2:16" x14ac:dyDescent="0.3">
      <c r="B53" s="35">
        <v>35598</v>
      </c>
      <c r="C53" s="35">
        <v>35598</v>
      </c>
      <c r="D53" s="35">
        <v>50911</v>
      </c>
      <c r="E53" s="35">
        <v>54660</v>
      </c>
      <c r="F53" s="35">
        <v>55593</v>
      </c>
      <c r="G53" s="35">
        <v>62360</v>
      </c>
      <c r="H53" s="35">
        <v>66634</v>
      </c>
      <c r="J53" s="35">
        <v>367.35210269037975</v>
      </c>
      <c r="K53" s="35">
        <v>367.35210269037975</v>
      </c>
      <c r="L53" s="35">
        <v>361.99964253166002</v>
      </c>
      <c r="M53" s="35">
        <v>325.68190116336001</v>
      </c>
      <c r="N53" s="35">
        <v>229.08204993301999</v>
      </c>
      <c r="O53" s="35">
        <v>171.71116465680001</v>
      </c>
      <c r="P53" s="35">
        <v>220.30043846511001</v>
      </c>
    </row>
    <row r="54" spans="2:16" x14ac:dyDescent="0.3">
      <c r="B54" s="35">
        <v>35812</v>
      </c>
      <c r="C54" s="35">
        <v>35812</v>
      </c>
      <c r="D54" s="35">
        <v>51219</v>
      </c>
      <c r="E54" s="35">
        <v>54684</v>
      </c>
      <c r="F54" s="35">
        <v>56566</v>
      </c>
      <c r="G54" s="35">
        <v>63274</v>
      </c>
      <c r="H54" s="35">
        <v>67386</v>
      </c>
      <c r="J54" s="35">
        <v>367.8977719325303</v>
      </c>
      <c r="K54" s="35">
        <v>367.8977719325303</v>
      </c>
      <c r="L54" s="35">
        <v>368.57400396577998</v>
      </c>
      <c r="M54" s="35">
        <v>346.32516658131999</v>
      </c>
      <c r="N54" s="35">
        <v>233.53708572482998</v>
      </c>
      <c r="O54" s="35">
        <v>177.31813213373999</v>
      </c>
      <c r="P54" s="35">
        <v>220.43672919493</v>
      </c>
    </row>
    <row r="55" spans="2:16" x14ac:dyDescent="0.3">
      <c r="B55" s="35">
        <v>36153</v>
      </c>
      <c r="C55" s="35">
        <v>36153</v>
      </c>
      <c r="D55" s="35">
        <v>51543</v>
      </c>
      <c r="E55" s="35">
        <v>55069</v>
      </c>
      <c r="F55" s="35">
        <v>57295</v>
      </c>
      <c r="G55" s="35">
        <v>63328</v>
      </c>
      <c r="H55" s="35">
        <v>67813</v>
      </c>
      <c r="J55" s="35">
        <v>370.91786392530003</v>
      </c>
      <c r="K55" s="35">
        <v>370.91786392530003</v>
      </c>
      <c r="L55" s="35">
        <v>390.07911010683</v>
      </c>
      <c r="M55" s="35">
        <v>353.22538216060002</v>
      </c>
      <c r="N55" s="35">
        <v>278.49538580363998</v>
      </c>
      <c r="O55" s="35">
        <v>182.31176675579999</v>
      </c>
      <c r="P55" s="35">
        <v>222.40375853002999</v>
      </c>
    </row>
    <row r="56" spans="2:16" x14ac:dyDescent="0.3">
      <c r="B56" s="35">
        <v>36514</v>
      </c>
      <c r="C56" s="35">
        <v>36514</v>
      </c>
      <c r="D56" s="35">
        <v>51825</v>
      </c>
      <c r="E56" s="35">
        <v>55267</v>
      </c>
      <c r="F56" s="35">
        <v>57771</v>
      </c>
      <c r="G56" s="35">
        <v>64101</v>
      </c>
      <c r="H56" s="35">
        <v>68709</v>
      </c>
      <c r="J56" s="35">
        <v>399.2223042845493</v>
      </c>
      <c r="K56" s="35">
        <v>399.2223042845493</v>
      </c>
      <c r="L56" s="35">
        <v>393.94308154178998</v>
      </c>
      <c r="M56" s="35">
        <v>371.58077641326997</v>
      </c>
      <c r="N56" s="35">
        <v>281.26231808300997</v>
      </c>
      <c r="O56" s="35">
        <v>184.79476079206</v>
      </c>
      <c r="P56" s="35">
        <v>228.55944508832999</v>
      </c>
    </row>
    <row r="57" spans="2:16" x14ac:dyDescent="0.3">
      <c r="B57" s="35">
        <v>36544</v>
      </c>
      <c r="C57" s="35">
        <v>36544</v>
      </c>
      <c r="D57" s="35">
        <v>53209</v>
      </c>
      <c r="E57" s="35">
        <v>56159</v>
      </c>
      <c r="F57" s="35">
        <v>58815</v>
      </c>
      <c r="G57" s="35">
        <v>67203</v>
      </c>
      <c r="H57" s="35">
        <v>69620</v>
      </c>
      <c r="J57" s="35">
        <v>423.68256381288018</v>
      </c>
      <c r="K57" s="35">
        <v>423.68256381288018</v>
      </c>
      <c r="L57" s="35">
        <v>399.06</v>
      </c>
      <c r="M57" s="35">
        <v>399.66074683471004</v>
      </c>
      <c r="N57" s="35">
        <v>322.91946315014002</v>
      </c>
      <c r="O57" s="35">
        <v>188.19014172396001</v>
      </c>
      <c r="P57" s="35">
        <v>250.67216117448001</v>
      </c>
    </row>
    <row r="58" spans="2:16" x14ac:dyDescent="0.3">
      <c r="B58" s="35">
        <v>38774</v>
      </c>
      <c r="C58" s="35">
        <v>38774</v>
      </c>
      <c r="D58" s="35">
        <v>56335</v>
      </c>
      <c r="E58" s="35">
        <v>57480</v>
      </c>
      <c r="F58" s="35">
        <v>59304</v>
      </c>
      <c r="G58" s="35">
        <v>67777</v>
      </c>
      <c r="H58" s="35">
        <v>69854</v>
      </c>
      <c r="J58" s="35">
        <v>428.95561036864001</v>
      </c>
      <c r="K58" s="35">
        <v>428.95561036864001</v>
      </c>
      <c r="L58" s="35">
        <v>483.33811693969994</v>
      </c>
      <c r="M58" s="35">
        <v>412.36332457705998</v>
      </c>
      <c r="N58" s="35">
        <v>359.04932409983002</v>
      </c>
      <c r="O58" s="35">
        <v>189.54964156013</v>
      </c>
      <c r="P58" s="35">
        <v>252.03707788707001</v>
      </c>
    </row>
    <row r="59" spans="2:16" x14ac:dyDescent="0.3">
      <c r="B59" s="35">
        <v>39645</v>
      </c>
      <c r="C59" s="35">
        <v>39645</v>
      </c>
      <c r="D59" s="35">
        <v>57214</v>
      </c>
      <c r="E59" s="35">
        <v>57728</v>
      </c>
      <c r="F59" s="35">
        <v>59392</v>
      </c>
      <c r="G59" s="35">
        <v>68684</v>
      </c>
      <c r="H59" s="35">
        <v>71972</v>
      </c>
      <c r="J59" s="35">
        <v>498.23225037202957</v>
      </c>
      <c r="K59" s="35">
        <v>498.23225037202957</v>
      </c>
      <c r="L59" s="35">
        <v>487.83006085280999</v>
      </c>
      <c r="M59" s="35">
        <v>487.58693048167999</v>
      </c>
      <c r="N59" s="35">
        <v>378.70637638994998</v>
      </c>
      <c r="O59" s="35">
        <v>236.26200058084001</v>
      </c>
      <c r="P59" s="35">
        <v>258.28568078339998</v>
      </c>
    </row>
    <row r="60" spans="2:16" x14ac:dyDescent="0.3">
      <c r="B60" s="35">
        <v>46690</v>
      </c>
      <c r="C60" s="35">
        <v>46690</v>
      </c>
      <c r="D60" s="35">
        <v>64902</v>
      </c>
      <c r="E60" s="35">
        <v>74712</v>
      </c>
      <c r="F60" s="35">
        <v>71205</v>
      </c>
      <c r="G60" s="35">
        <v>87853</v>
      </c>
      <c r="H60" s="35">
        <v>82199</v>
      </c>
      <c r="J60" s="35">
        <v>552.30317814703972</v>
      </c>
      <c r="K60" s="35">
        <v>552.30317814703972</v>
      </c>
      <c r="L60" s="35">
        <v>838.50911970770994</v>
      </c>
      <c r="M60" s="35">
        <v>594.62256666412998</v>
      </c>
      <c r="N60" s="35">
        <v>497.07394284994996</v>
      </c>
      <c r="O60" s="35">
        <v>307.94582218323001</v>
      </c>
      <c r="P60" s="35">
        <v>260.315835419</v>
      </c>
    </row>
  </sheetData>
  <mergeCells count="14">
    <mergeCell ref="B47:H47"/>
    <mergeCell ref="J47:P47"/>
    <mergeCell ref="B1:E1"/>
    <mergeCell ref="F1:I1"/>
    <mergeCell ref="B14:H14"/>
    <mergeCell ref="J14:P14"/>
    <mergeCell ref="B30:H30"/>
    <mergeCell ref="J30:P30"/>
    <mergeCell ref="Z1:AA1"/>
    <mergeCell ref="J1:M1"/>
    <mergeCell ref="N1:Q1"/>
    <mergeCell ref="T1:U1"/>
    <mergeCell ref="V1:W1"/>
    <mergeCell ref="X1:Y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7F980-A493-4B26-B035-1F99C01114AA}">
  <dimension ref="A1:V48"/>
  <sheetViews>
    <sheetView topLeftCell="C1" workbookViewId="0">
      <selection activeCell="V10" sqref="V10"/>
    </sheetView>
  </sheetViews>
  <sheetFormatPr defaultRowHeight="14.4" x14ac:dyDescent="0.3"/>
  <cols>
    <col min="2" max="2" width="11.21875" bestFit="1" customWidth="1"/>
    <col min="3" max="3" width="11.77734375" bestFit="1" customWidth="1"/>
    <col min="4" max="4" width="11.21875" bestFit="1" customWidth="1"/>
    <col min="5" max="5" width="9.21875" bestFit="1" customWidth="1"/>
    <col min="6" max="6" width="11.21875" bestFit="1" customWidth="1"/>
    <col min="8" max="8" width="11.21875" bestFit="1" customWidth="1"/>
    <col min="19" max="20" width="10" bestFit="1" customWidth="1"/>
  </cols>
  <sheetData>
    <row r="1" spans="1:22" x14ac:dyDescent="0.3">
      <c r="B1" s="43" t="s">
        <v>0</v>
      </c>
      <c r="C1" s="43"/>
      <c r="D1" s="43"/>
      <c r="E1" s="43"/>
      <c r="F1" s="43" t="s">
        <v>69</v>
      </c>
      <c r="G1" s="43"/>
      <c r="H1" s="43"/>
      <c r="I1" s="43"/>
      <c r="J1" s="43" t="s">
        <v>70</v>
      </c>
      <c r="K1" s="43"/>
      <c r="L1" s="43"/>
      <c r="M1" s="43"/>
    </row>
    <row r="2" spans="1:22" x14ac:dyDescent="0.3">
      <c r="B2" t="s">
        <v>2</v>
      </c>
      <c r="C2" t="s">
        <v>3</v>
      </c>
      <c r="D2" t="s">
        <v>8</v>
      </c>
      <c r="E2" t="s">
        <v>9</v>
      </c>
      <c r="F2" t="s">
        <v>2</v>
      </c>
      <c r="G2" t="s">
        <v>3</v>
      </c>
      <c r="H2" t="s">
        <v>8</v>
      </c>
      <c r="I2" t="s">
        <v>9</v>
      </c>
      <c r="J2" t="s">
        <v>2</v>
      </c>
      <c r="K2" t="s">
        <v>3</v>
      </c>
      <c r="L2" t="s">
        <v>8</v>
      </c>
      <c r="M2" t="s">
        <v>9</v>
      </c>
    </row>
    <row r="3" spans="1:22" x14ac:dyDescent="0.3">
      <c r="A3">
        <v>2012</v>
      </c>
      <c r="B3">
        <v>39879</v>
      </c>
      <c r="C3">
        <v>14500.619999999997</v>
      </c>
      <c r="F3" s="2">
        <v>11426516</v>
      </c>
      <c r="G3" s="2">
        <v>374014.42454429902</v>
      </c>
      <c r="H3" s="3"/>
      <c r="I3" s="3"/>
      <c r="J3" s="2">
        <v>1835134</v>
      </c>
      <c r="K3" s="2">
        <v>27950.779612000108</v>
      </c>
    </row>
    <row r="4" spans="1:22" x14ac:dyDescent="0.3">
      <c r="A4">
        <v>2013</v>
      </c>
      <c r="B4">
        <v>39879</v>
      </c>
      <c r="C4">
        <v>14500.619999999997</v>
      </c>
      <c r="D4" s="4">
        <f>(B4-B3)/B3</f>
        <v>0</v>
      </c>
      <c r="E4" s="4">
        <f>(C4-C3)/C3</f>
        <v>0</v>
      </c>
      <c r="F4" s="2">
        <v>11426516</v>
      </c>
      <c r="G4" s="2">
        <v>374014.42454429902</v>
      </c>
      <c r="H4" s="4">
        <f>(F4-F3)/F3</f>
        <v>0</v>
      </c>
      <c r="I4" s="4">
        <f>(G4-G3)/G3</f>
        <v>0</v>
      </c>
      <c r="J4" s="2">
        <v>1835134</v>
      </c>
      <c r="K4" s="2">
        <v>27950.779612000108</v>
      </c>
      <c r="L4" s="4">
        <f>(J4-J3)/J3</f>
        <v>0</v>
      </c>
      <c r="M4" s="4">
        <f>(K4-K3)/K3</f>
        <v>0</v>
      </c>
    </row>
    <row r="5" spans="1:22" x14ac:dyDescent="0.3">
      <c r="A5">
        <v>2014</v>
      </c>
      <c r="B5">
        <v>31658</v>
      </c>
      <c r="C5">
        <v>160349.54999999999</v>
      </c>
      <c r="D5" s="4">
        <f t="shared" ref="D5:E9" si="0">(B5-B4)/B4</f>
        <v>-0.20614859951352843</v>
      </c>
      <c r="E5" s="4">
        <f t="shared" si="0"/>
        <v>10.058116825349538</v>
      </c>
      <c r="F5" s="2">
        <v>24592960</v>
      </c>
      <c r="G5" s="2">
        <v>1069259.9093204001</v>
      </c>
      <c r="H5" s="4">
        <f t="shared" ref="H5:I9" si="1">(F5-F4)/F4</f>
        <v>1.1522710859548089</v>
      </c>
      <c r="I5" s="4">
        <f t="shared" si="1"/>
        <v>1.8588734528706787</v>
      </c>
      <c r="J5" s="2">
        <v>2533882</v>
      </c>
      <c r="K5" s="2">
        <v>38551.656024963093</v>
      </c>
      <c r="L5" s="4">
        <f t="shared" ref="L5:M9" si="2">(J5-J4)/J4</f>
        <v>0.38076129590536711</v>
      </c>
      <c r="M5" s="4">
        <f t="shared" si="2"/>
        <v>0.37926943577672917</v>
      </c>
    </row>
    <row r="6" spans="1:22" x14ac:dyDescent="0.3">
      <c r="A6">
        <v>2015</v>
      </c>
      <c r="B6">
        <v>291710</v>
      </c>
      <c r="C6">
        <v>1266656.82</v>
      </c>
      <c r="D6" s="4">
        <f t="shared" si="0"/>
        <v>8.2144165771684889</v>
      </c>
      <c r="E6" s="4">
        <f t="shared" si="0"/>
        <v>6.8993475192166125</v>
      </c>
      <c r="F6" s="2">
        <v>32727899</v>
      </c>
      <c r="G6" s="2">
        <v>1617520.5005832699</v>
      </c>
      <c r="H6" s="4">
        <f t="shared" si="1"/>
        <v>0.33078324040701079</v>
      </c>
      <c r="I6" s="4">
        <f t="shared" si="1"/>
        <v>0.51274772998020013</v>
      </c>
      <c r="J6" s="2">
        <v>2825456</v>
      </c>
      <c r="K6" s="2">
        <v>38139.783760308259</v>
      </c>
      <c r="L6" s="4">
        <f t="shared" si="2"/>
        <v>0.1150700782435804</v>
      </c>
      <c r="M6" s="4">
        <f t="shared" si="2"/>
        <v>-1.0683646492076426E-2</v>
      </c>
    </row>
    <row r="7" spans="1:22" x14ac:dyDescent="0.3">
      <c r="A7">
        <v>2016</v>
      </c>
      <c r="B7">
        <v>528179</v>
      </c>
      <c r="C7">
        <v>2374003.08</v>
      </c>
      <c r="D7" s="4">
        <f t="shared" si="0"/>
        <v>0.81063042062322166</v>
      </c>
      <c r="E7" s="4">
        <f t="shared" si="0"/>
        <v>0.87422752754767463</v>
      </c>
      <c r="F7" s="2">
        <v>44289185</v>
      </c>
      <c r="G7" s="2">
        <v>2273565.60467873</v>
      </c>
      <c r="H7" s="4">
        <f t="shared" si="1"/>
        <v>0.35325475674439105</v>
      </c>
      <c r="I7" s="4">
        <f t="shared" si="1"/>
        <v>0.40558688675592891</v>
      </c>
      <c r="J7" s="2">
        <v>3036498</v>
      </c>
      <c r="K7" s="2">
        <v>38001.825879778728</v>
      </c>
      <c r="L7" s="4">
        <f t="shared" si="2"/>
        <v>7.4693076091080515E-2</v>
      </c>
      <c r="M7" s="4">
        <f t="shared" si="2"/>
        <v>-3.6171647274283437E-3</v>
      </c>
    </row>
    <row r="8" spans="1:22" x14ac:dyDescent="0.3">
      <c r="A8">
        <v>2017</v>
      </c>
      <c r="B8">
        <v>5934382</v>
      </c>
      <c r="C8">
        <v>17737200.222449999</v>
      </c>
      <c r="D8" s="4">
        <f t="shared" si="0"/>
        <v>10.23555082651904</v>
      </c>
      <c r="E8" s="4">
        <f t="shared" si="0"/>
        <v>6.471431006926073</v>
      </c>
      <c r="F8" s="2">
        <v>53865708</v>
      </c>
      <c r="G8" s="2">
        <v>3530978.8952180091</v>
      </c>
      <c r="H8" s="4">
        <f t="shared" si="1"/>
        <v>0.21622712181314693</v>
      </c>
      <c r="I8" s="4">
        <f t="shared" si="1"/>
        <v>0.55305784357032439</v>
      </c>
      <c r="J8" s="2">
        <v>3540579</v>
      </c>
      <c r="K8" s="2">
        <v>37736.053375112409</v>
      </c>
      <c r="L8" s="4">
        <f t="shared" si="2"/>
        <v>0.16600735452485066</v>
      </c>
      <c r="M8" s="4">
        <f t="shared" si="2"/>
        <v>-6.9936772382228922E-3</v>
      </c>
    </row>
    <row r="9" spans="1:22" x14ac:dyDescent="0.3">
      <c r="A9">
        <v>2018</v>
      </c>
      <c r="B9">
        <v>45319439</v>
      </c>
      <c r="C9">
        <v>188595906.32365003</v>
      </c>
      <c r="D9" s="4">
        <f t="shared" si="0"/>
        <v>6.6367579640137757</v>
      </c>
      <c r="E9" s="4">
        <f t="shared" si="0"/>
        <v>9.632788938411144</v>
      </c>
      <c r="F9" s="2">
        <v>60614395</v>
      </c>
      <c r="G9" s="2">
        <v>4510287.7997023603</v>
      </c>
      <c r="H9" s="4">
        <f t="shared" si="1"/>
        <v>0.12528726068169382</v>
      </c>
      <c r="I9" s="4">
        <f t="shared" si="1"/>
        <v>0.27734770825467842</v>
      </c>
      <c r="J9" s="2">
        <v>3714902</v>
      </c>
      <c r="K9" s="2">
        <v>39619.308047595216</v>
      </c>
      <c r="L9" s="4">
        <f t="shared" si="2"/>
        <v>4.9235732347731827E-2</v>
      </c>
      <c r="M9" s="4">
        <f t="shared" si="2"/>
        <v>4.9905978607843654E-2</v>
      </c>
    </row>
    <row r="10" spans="1:22" x14ac:dyDescent="0.3">
      <c r="A10">
        <v>2019</v>
      </c>
      <c r="B10">
        <v>136687033</v>
      </c>
      <c r="C10">
        <v>449621295.66435003</v>
      </c>
      <c r="D10" s="4">
        <f t="shared" ref="D10" si="3">(B10-B9)/B9</f>
        <v>2.0160795459096481</v>
      </c>
      <c r="E10" s="4">
        <f t="shared" ref="E10" si="4">(C10-C9)/C9</f>
        <v>1.3840458917106795</v>
      </c>
      <c r="F10">
        <v>75092330</v>
      </c>
      <c r="G10">
        <v>18770672.799922328</v>
      </c>
      <c r="H10" s="4">
        <f t="shared" ref="H10" si="5">(F10-F9)/F9</f>
        <v>0.23885308102143063</v>
      </c>
      <c r="I10" s="4">
        <f t="shared" ref="I10" si="6">(G10-G9)/G9</f>
        <v>3.1617461309588779</v>
      </c>
      <c r="J10">
        <v>883117</v>
      </c>
      <c r="K10">
        <v>1365197.5512990556</v>
      </c>
      <c r="L10" s="4">
        <f t="shared" ref="L10" si="7">(J10-J9)/J9</f>
        <v>-0.76227717447189725</v>
      </c>
      <c r="M10" s="4">
        <f t="shared" ref="M10" si="8">(K10-K9)/K9</f>
        <v>33.457884768179824</v>
      </c>
      <c r="S10">
        <f>SUM(B10,F10,J10)</f>
        <v>212662480</v>
      </c>
      <c r="T10">
        <f>SUM(C10,G10,K10)</f>
        <v>469757166.01557142</v>
      </c>
      <c r="U10" s="4">
        <f>AVERAGE(D10,H10,L10)</f>
        <v>0.49755181748639382</v>
      </c>
      <c r="V10" s="4">
        <f>AVERAGE(E10,I10,M10)</f>
        <v>12.66789226361646</v>
      </c>
    </row>
    <row r="11" spans="1:22" x14ac:dyDescent="0.3">
      <c r="A11" t="s">
        <v>7</v>
      </c>
      <c r="B11">
        <f>SUM(B3:B10)</f>
        <v>188872159</v>
      </c>
      <c r="C11">
        <f>SUM(C3:C10)</f>
        <v>659784412.90044999</v>
      </c>
      <c r="D11" s="4">
        <f>AVERAGE(D4:D10)</f>
        <v>3.9581838192458063</v>
      </c>
      <c r="E11" s="4">
        <f>AVERAGE(E4:E10)</f>
        <v>5.0457082441659598</v>
      </c>
      <c r="F11">
        <f>SUM(F3:F10)</f>
        <v>314035509</v>
      </c>
      <c r="G11">
        <f>SUM(G3:G10)</f>
        <v>32520314.358513694</v>
      </c>
      <c r="H11" s="4">
        <f>AVERAGE(H4:H10)</f>
        <v>0.34523950666035458</v>
      </c>
      <c r="I11" s="4">
        <f>AVERAGE(I4:I10)</f>
        <v>0.96705139319866973</v>
      </c>
      <c r="J11">
        <f>SUM(J3:J10)</f>
        <v>20204702</v>
      </c>
      <c r="K11">
        <f>SUM(K3:K10)</f>
        <v>1613147.7376108135</v>
      </c>
      <c r="L11" s="4">
        <f>AVERAGE(L4:L10)</f>
        <v>3.3557660915304799E-3</v>
      </c>
      <c r="M11" s="4">
        <f>AVERAGE(M4:M10)</f>
        <v>4.8379665277295247</v>
      </c>
    </row>
    <row r="12" spans="1:22" x14ac:dyDescent="0.3">
      <c r="D12" s="4"/>
      <c r="E12" s="4"/>
      <c r="H12" s="4"/>
      <c r="I12" s="4"/>
      <c r="L12" s="4"/>
      <c r="M12" s="4"/>
    </row>
    <row r="14" spans="1:22" x14ac:dyDescent="0.3">
      <c r="B14" s="45" t="s">
        <v>65</v>
      </c>
      <c r="C14" s="45"/>
      <c r="D14" s="45"/>
      <c r="E14" s="45"/>
      <c r="F14" s="45"/>
      <c r="G14" s="45"/>
      <c r="H14" s="45"/>
      <c r="J14" s="45" t="s">
        <v>66</v>
      </c>
      <c r="K14" s="45"/>
      <c r="L14" s="45"/>
      <c r="M14" s="45"/>
      <c r="N14" s="45"/>
      <c r="O14" s="45"/>
      <c r="P14" s="45"/>
    </row>
    <row r="15" spans="1:22" x14ac:dyDescent="0.3">
      <c r="B15" s="9">
        <v>2012</v>
      </c>
      <c r="C15" s="9">
        <v>2013</v>
      </c>
      <c r="D15" s="9">
        <v>2014</v>
      </c>
      <c r="E15" s="9">
        <v>2015</v>
      </c>
      <c r="F15" s="9">
        <v>2016</v>
      </c>
      <c r="G15" s="9">
        <v>2017</v>
      </c>
      <c r="H15" s="9">
        <v>2018</v>
      </c>
      <c r="J15" s="11">
        <v>2012</v>
      </c>
      <c r="K15" s="11">
        <v>2013</v>
      </c>
      <c r="L15" s="11">
        <v>2014</v>
      </c>
      <c r="M15" s="11">
        <v>2015</v>
      </c>
      <c r="N15" s="11">
        <v>2016</v>
      </c>
      <c r="O15" s="11">
        <v>2017</v>
      </c>
      <c r="P15" s="9">
        <v>2018</v>
      </c>
    </row>
    <row r="16" spans="1:22" x14ac:dyDescent="0.3">
      <c r="B16" s="10"/>
      <c r="C16" s="10"/>
      <c r="D16" s="10"/>
      <c r="E16" s="10"/>
      <c r="F16" s="10"/>
      <c r="G16" s="10"/>
      <c r="H16" s="10"/>
      <c r="J16" s="12"/>
      <c r="K16" s="12"/>
      <c r="L16" s="12"/>
      <c r="M16" s="12"/>
      <c r="N16" s="12"/>
      <c r="O16" s="12"/>
      <c r="P16" s="10"/>
    </row>
    <row r="17" spans="2:16" x14ac:dyDescent="0.3">
      <c r="B17" s="10"/>
      <c r="C17" s="10"/>
      <c r="D17" s="10"/>
      <c r="E17" s="10"/>
      <c r="F17" s="10"/>
      <c r="G17" s="10"/>
      <c r="H17" s="10"/>
      <c r="J17" s="12"/>
      <c r="K17" s="12"/>
      <c r="L17" s="12"/>
      <c r="M17" s="12"/>
      <c r="N17" s="12"/>
      <c r="O17" s="12"/>
      <c r="P17" s="10"/>
    </row>
    <row r="18" spans="2:16" x14ac:dyDescent="0.3">
      <c r="B18" s="10"/>
      <c r="C18" s="10"/>
      <c r="D18" s="10"/>
      <c r="E18" s="10"/>
      <c r="F18" s="10"/>
      <c r="G18" s="10"/>
      <c r="H18" s="10"/>
      <c r="J18" s="12"/>
      <c r="K18" s="12"/>
      <c r="L18" s="12"/>
      <c r="M18" s="12"/>
      <c r="N18" s="12"/>
      <c r="O18" s="12"/>
      <c r="P18" s="10"/>
    </row>
    <row r="19" spans="2:16" x14ac:dyDescent="0.3">
      <c r="B19" s="10"/>
      <c r="C19" s="10"/>
      <c r="D19" s="10"/>
      <c r="E19" s="10"/>
      <c r="F19" s="10"/>
      <c r="G19" s="10"/>
      <c r="H19" s="10"/>
      <c r="J19" s="12"/>
      <c r="K19" s="12"/>
      <c r="L19" s="12"/>
      <c r="M19" s="12"/>
      <c r="N19" s="12"/>
      <c r="O19" s="12"/>
      <c r="P19" s="10"/>
    </row>
    <row r="20" spans="2:16" x14ac:dyDescent="0.3">
      <c r="B20" s="10"/>
      <c r="C20" s="10"/>
      <c r="D20" s="10"/>
      <c r="E20" s="10"/>
      <c r="F20" s="10"/>
      <c r="G20" s="10"/>
      <c r="H20" s="10"/>
      <c r="J20" s="12"/>
      <c r="K20" s="12"/>
      <c r="L20" s="12"/>
      <c r="M20" s="12"/>
      <c r="N20" s="12"/>
      <c r="O20" s="12"/>
      <c r="P20" s="10"/>
    </row>
    <row r="21" spans="2:16" x14ac:dyDescent="0.3">
      <c r="B21" s="10"/>
      <c r="C21" s="10"/>
      <c r="D21" s="10"/>
      <c r="E21" s="10"/>
      <c r="F21" s="10"/>
      <c r="G21" s="10"/>
      <c r="H21" s="10"/>
      <c r="J21" s="12"/>
      <c r="K21" s="12"/>
      <c r="L21" s="12"/>
      <c r="M21" s="12"/>
      <c r="N21" s="12"/>
      <c r="O21" s="12"/>
      <c r="P21" s="10"/>
    </row>
    <row r="22" spans="2:16" x14ac:dyDescent="0.3">
      <c r="B22" s="10"/>
      <c r="C22" s="10"/>
      <c r="D22" s="10"/>
      <c r="E22" s="10"/>
      <c r="F22" s="10"/>
      <c r="G22" s="10"/>
      <c r="H22" s="10"/>
      <c r="J22" s="12"/>
      <c r="K22" s="12"/>
      <c r="L22" s="12"/>
      <c r="M22" s="12"/>
      <c r="N22" s="12"/>
      <c r="O22" s="12"/>
      <c r="P22" s="10"/>
    </row>
    <row r="23" spans="2:16" x14ac:dyDescent="0.3">
      <c r="B23" s="10"/>
      <c r="C23" s="10"/>
      <c r="D23" s="10"/>
      <c r="E23" s="10"/>
      <c r="F23" s="10"/>
      <c r="G23" s="10"/>
      <c r="H23" s="10"/>
      <c r="J23" s="12"/>
      <c r="K23" s="12"/>
      <c r="L23" s="12"/>
      <c r="M23" s="12"/>
      <c r="N23" s="12"/>
      <c r="O23" s="12"/>
      <c r="P23" s="10"/>
    </row>
    <row r="24" spans="2:16" x14ac:dyDescent="0.3">
      <c r="B24" s="10"/>
      <c r="C24" s="10"/>
      <c r="D24" s="10"/>
      <c r="E24" s="10"/>
      <c r="F24" s="10"/>
      <c r="G24" s="10"/>
      <c r="H24" s="10"/>
      <c r="J24" s="12"/>
      <c r="K24" s="12"/>
      <c r="L24" s="12"/>
      <c r="M24" s="12"/>
      <c r="N24" s="12"/>
      <c r="O24" s="12"/>
      <c r="P24" s="10"/>
    </row>
    <row r="25" spans="2:16" x14ac:dyDescent="0.3">
      <c r="B25" s="10"/>
      <c r="C25" s="10"/>
      <c r="D25" s="10"/>
      <c r="E25" s="10"/>
      <c r="F25" s="10"/>
      <c r="G25" s="10"/>
      <c r="H25" s="10"/>
      <c r="J25" s="12"/>
      <c r="K25" s="12"/>
      <c r="L25" s="12"/>
      <c r="M25" s="12"/>
      <c r="N25" s="12"/>
      <c r="O25" s="12"/>
      <c r="P25" s="10"/>
    </row>
    <row r="26" spans="2:16" x14ac:dyDescent="0.3">
      <c r="B26" s="10"/>
      <c r="C26" s="10"/>
      <c r="D26" s="10"/>
      <c r="E26" s="10"/>
      <c r="F26" s="10"/>
      <c r="G26" s="10"/>
      <c r="H26" s="10"/>
      <c r="J26" s="12"/>
      <c r="K26" s="12"/>
      <c r="L26" s="12"/>
      <c r="M26" s="12"/>
      <c r="N26" s="12"/>
      <c r="O26" s="12"/>
      <c r="P26" s="10"/>
    </row>
    <row r="27" spans="2:16" x14ac:dyDescent="0.3">
      <c r="B27" s="10"/>
      <c r="C27" s="10"/>
      <c r="D27" s="10"/>
      <c r="E27" s="10"/>
      <c r="G27" s="10"/>
      <c r="H27" s="10"/>
      <c r="J27" s="12"/>
      <c r="K27" s="12"/>
      <c r="L27" s="12"/>
      <c r="M27" s="12"/>
      <c r="O27" s="12"/>
      <c r="P27" s="10"/>
    </row>
    <row r="30" spans="2:16" x14ac:dyDescent="0.3">
      <c r="B30" s="45" t="s">
        <v>68</v>
      </c>
      <c r="C30" s="45"/>
      <c r="D30" s="45"/>
      <c r="E30" s="45"/>
      <c r="F30" s="45"/>
      <c r="G30" s="45"/>
      <c r="H30" s="45"/>
      <c r="J30" s="45" t="s">
        <v>67</v>
      </c>
      <c r="K30" s="45"/>
      <c r="L30" s="45"/>
      <c r="M30" s="45"/>
      <c r="N30" s="45"/>
      <c r="O30" s="45"/>
      <c r="P30" s="45"/>
    </row>
    <row r="31" spans="2:16" x14ac:dyDescent="0.3">
      <c r="B31" s="11">
        <v>2012</v>
      </c>
      <c r="C31" s="11">
        <v>2013</v>
      </c>
      <c r="D31" s="11">
        <v>2014</v>
      </c>
      <c r="E31" s="11">
        <v>2015</v>
      </c>
      <c r="F31" s="11">
        <v>2016</v>
      </c>
      <c r="G31" s="11">
        <v>2017</v>
      </c>
      <c r="H31" s="11">
        <v>2018</v>
      </c>
      <c r="J31" s="11">
        <v>2012</v>
      </c>
      <c r="K31" s="11">
        <v>2013</v>
      </c>
      <c r="L31" s="11">
        <v>2014</v>
      </c>
      <c r="M31" s="11">
        <v>2015</v>
      </c>
      <c r="N31" s="11">
        <v>2016</v>
      </c>
      <c r="O31" s="11">
        <v>2017</v>
      </c>
      <c r="P31" s="11">
        <v>2018</v>
      </c>
    </row>
    <row r="32" spans="2:16" x14ac:dyDescent="0.3">
      <c r="B32" s="12"/>
      <c r="C32" s="12"/>
      <c r="D32" s="12"/>
      <c r="E32" s="12"/>
      <c r="F32" s="12"/>
      <c r="G32" s="12"/>
      <c r="H32" s="12"/>
      <c r="J32" s="12"/>
      <c r="K32" s="12"/>
      <c r="L32" s="12"/>
      <c r="M32" s="12"/>
      <c r="N32" s="12"/>
      <c r="O32" s="12"/>
      <c r="P32" s="12"/>
    </row>
    <row r="33" spans="2:16" x14ac:dyDescent="0.3">
      <c r="B33" s="12"/>
      <c r="C33" s="12"/>
      <c r="D33" s="12"/>
      <c r="E33" s="12"/>
      <c r="F33" s="12"/>
      <c r="G33" s="12"/>
      <c r="H33" s="12"/>
      <c r="J33" s="12"/>
      <c r="K33" s="12"/>
      <c r="L33" s="12"/>
      <c r="M33" s="12"/>
      <c r="N33" s="12"/>
      <c r="O33" s="12"/>
      <c r="P33" s="12"/>
    </row>
    <row r="34" spans="2:16" x14ac:dyDescent="0.3">
      <c r="B34" s="12"/>
      <c r="C34" s="12"/>
      <c r="D34" s="12"/>
      <c r="E34" s="12"/>
      <c r="F34" s="12"/>
      <c r="G34" s="12"/>
      <c r="H34" s="12"/>
      <c r="J34" s="12"/>
      <c r="K34" s="12"/>
      <c r="L34" s="12"/>
      <c r="M34" s="12"/>
      <c r="N34" s="12"/>
      <c r="O34" s="12"/>
      <c r="P34" s="12"/>
    </row>
    <row r="35" spans="2:16" x14ac:dyDescent="0.3">
      <c r="B35" s="12"/>
      <c r="C35" s="12"/>
      <c r="D35" s="12"/>
      <c r="E35" s="12"/>
      <c r="F35" s="12"/>
      <c r="G35" s="12"/>
      <c r="H35" s="12"/>
      <c r="J35" s="12"/>
      <c r="K35" s="12"/>
      <c r="L35" s="12"/>
      <c r="M35" s="12"/>
      <c r="N35" s="12"/>
      <c r="O35" s="12"/>
      <c r="P35" s="12"/>
    </row>
    <row r="36" spans="2:16" x14ac:dyDescent="0.3">
      <c r="B36" s="12"/>
      <c r="C36" s="12"/>
      <c r="D36" s="12"/>
      <c r="E36" s="12"/>
      <c r="F36" s="12"/>
      <c r="G36" s="12"/>
      <c r="H36" s="12"/>
      <c r="J36" s="12"/>
      <c r="K36" s="12"/>
      <c r="L36" s="12"/>
      <c r="M36" s="12"/>
      <c r="N36" s="12"/>
      <c r="O36" s="12"/>
      <c r="P36" s="12"/>
    </row>
    <row r="37" spans="2:16" x14ac:dyDescent="0.3">
      <c r="B37" s="12"/>
      <c r="C37" s="12"/>
      <c r="D37" s="12"/>
      <c r="E37" s="12"/>
      <c r="F37" s="12"/>
      <c r="G37" s="12"/>
      <c r="H37" s="12"/>
      <c r="J37" s="12"/>
      <c r="K37" s="12"/>
      <c r="L37" s="12"/>
      <c r="M37" s="12"/>
      <c r="N37" s="12"/>
      <c r="O37" s="12"/>
      <c r="P37" s="12"/>
    </row>
    <row r="38" spans="2:16" x14ac:dyDescent="0.3">
      <c r="B38" s="12"/>
      <c r="C38" s="12"/>
      <c r="D38" s="12"/>
      <c r="E38" s="12"/>
      <c r="F38" s="12"/>
      <c r="G38" s="12"/>
      <c r="H38" s="12"/>
      <c r="J38" s="12"/>
      <c r="K38" s="12"/>
      <c r="L38" s="12"/>
      <c r="M38" s="12"/>
      <c r="N38" s="12"/>
      <c r="O38" s="12"/>
      <c r="P38" s="12"/>
    </row>
    <row r="39" spans="2:16" x14ac:dyDescent="0.3">
      <c r="B39" s="12"/>
      <c r="C39" s="12"/>
      <c r="D39" s="12"/>
      <c r="E39" s="12"/>
      <c r="F39" s="12"/>
      <c r="G39" s="12"/>
      <c r="H39" s="12"/>
      <c r="J39" s="12"/>
      <c r="K39" s="12"/>
      <c r="L39" s="12"/>
      <c r="M39" s="12"/>
      <c r="N39" s="12"/>
      <c r="O39" s="12"/>
      <c r="P39" s="12"/>
    </row>
    <row r="40" spans="2:16" x14ac:dyDescent="0.3">
      <c r="B40" s="12"/>
      <c r="C40" s="12"/>
      <c r="D40" s="12"/>
      <c r="E40" s="12"/>
      <c r="F40" s="12"/>
      <c r="G40" s="12"/>
      <c r="H40" s="12"/>
      <c r="J40" s="12"/>
      <c r="K40" s="12"/>
      <c r="L40" s="12"/>
      <c r="M40" s="12"/>
      <c r="N40" s="12"/>
      <c r="O40" s="12"/>
      <c r="P40" s="12"/>
    </row>
    <row r="41" spans="2:16" x14ac:dyDescent="0.3">
      <c r="B41" s="12"/>
      <c r="C41" s="12"/>
      <c r="D41" s="12"/>
      <c r="E41" s="12"/>
      <c r="F41" s="12"/>
      <c r="G41" s="12"/>
      <c r="H41" s="12"/>
      <c r="J41" s="12"/>
      <c r="K41" s="12"/>
      <c r="L41" s="12"/>
      <c r="M41" s="12"/>
      <c r="N41" s="12"/>
      <c r="O41" s="12"/>
      <c r="P41" s="12"/>
    </row>
    <row r="42" spans="2:16" x14ac:dyDescent="0.3">
      <c r="B42" s="12"/>
      <c r="C42" s="12"/>
      <c r="D42" s="12"/>
      <c r="E42" s="12"/>
      <c r="F42" s="12"/>
      <c r="G42" s="12"/>
      <c r="H42" s="12"/>
      <c r="J42" s="12"/>
      <c r="K42" s="12"/>
      <c r="L42" s="12"/>
      <c r="M42" s="12"/>
      <c r="N42" s="12"/>
      <c r="O42" s="12"/>
      <c r="P42" s="12"/>
    </row>
    <row r="43" spans="2:16" x14ac:dyDescent="0.3">
      <c r="B43" s="12"/>
      <c r="C43" s="12"/>
      <c r="D43" s="12"/>
      <c r="F43" s="12"/>
      <c r="G43" s="12"/>
      <c r="H43" s="12"/>
      <c r="J43" s="12"/>
      <c r="K43" s="12"/>
      <c r="L43" s="12"/>
      <c r="N43" s="12"/>
      <c r="O43" s="12"/>
      <c r="P43" s="12"/>
    </row>
    <row r="47" spans="2:16" x14ac:dyDescent="0.3">
      <c r="B47" s="45" t="s">
        <v>71</v>
      </c>
      <c r="C47" s="45"/>
      <c r="D47" s="45"/>
      <c r="E47" s="45"/>
      <c r="F47" s="45"/>
      <c r="G47" s="45"/>
      <c r="H47" s="45"/>
      <c r="J47" s="45" t="s">
        <v>72</v>
      </c>
      <c r="K47" s="45"/>
      <c r="L47" s="45"/>
      <c r="M47" s="45"/>
      <c r="N47" s="45"/>
      <c r="O47" s="45"/>
      <c r="P47" s="45"/>
    </row>
    <row r="48" spans="2:16" x14ac:dyDescent="0.3">
      <c r="B48" s="11">
        <v>2012</v>
      </c>
      <c r="C48" s="11">
        <v>2013</v>
      </c>
      <c r="D48" s="11">
        <v>2014</v>
      </c>
      <c r="E48" s="11">
        <v>2015</v>
      </c>
      <c r="F48" s="11">
        <v>2016</v>
      </c>
      <c r="G48" s="11">
        <v>2017</v>
      </c>
      <c r="H48" s="11">
        <v>2018</v>
      </c>
      <c r="J48" s="11">
        <v>2012</v>
      </c>
      <c r="K48" s="11">
        <v>2013</v>
      </c>
      <c r="L48" s="11">
        <v>2014</v>
      </c>
      <c r="M48" s="11">
        <v>2015</v>
      </c>
      <c r="N48" s="11">
        <v>2016</v>
      </c>
      <c r="O48" s="11">
        <v>2017</v>
      </c>
      <c r="P48" s="11">
        <v>2018</v>
      </c>
    </row>
  </sheetData>
  <mergeCells count="9">
    <mergeCell ref="B30:H30"/>
    <mergeCell ref="J30:P30"/>
    <mergeCell ref="B47:H47"/>
    <mergeCell ref="J47:P47"/>
    <mergeCell ref="J1:M1"/>
    <mergeCell ref="B14:H14"/>
    <mergeCell ref="B1:E1"/>
    <mergeCell ref="F1:I1"/>
    <mergeCell ref="J14:P1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B0F07-5362-4F7A-977C-2368A218CB85}">
  <dimension ref="A1:P48"/>
  <sheetViews>
    <sheetView workbookViewId="0">
      <selection activeCell="L27" sqref="L27"/>
    </sheetView>
  </sheetViews>
  <sheetFormatPr defaultRowHeight="14.4" x14ac:dyDescent="0.3"/>
  <cols>
    <col min="2" max="2" width="11.21875" bestFit="1" customWidth="1"/>
    <col min="4" max="4" width="11.21875" bestFit="1" customWidth="1"/>
    <col min="5" max="5" width="9.21875" bestFit="1" customWidth="1"/>
    <col min="6" max="6" width="11.21875" bestFit="1" customWidth="1"/>
    <col min="8" max="8" width="11.21875" bestFit="1" customWidth="1"/>
  </cols>
  <sheetData>
    <row r="1" spans="1:16" x14ac:dyDescent="0.3">
      <c r="B1" s="43" t="s">
        <v>0</v>
      </c>
      <c r="C1" s="43"/>
      <c r="D1" s="43"/>
      <c r="E1" s="43"/>
      <c r="F1" s="43" t="s">
        <v>69</v>
      </c>
      <c r="G1" s="43"/>
      <c r="H1" s="43"/>
      <c r="I1" s="43"/>
      <c r="J1" s="43" t="s">
        <v>70</v>
      </c>
      <c r="K1" s="43"/>
      <c r="L1" s="43"/>
      <c r="M1" s="43"/>
    </row>
    <row r="2" spans="1:16" x14ac:dyDescent="0.3">
      <c r="B2" t="s">
        <v>2</v>
      </c>
      <c r="C2" t="s">
        <v>3</v>
      </c>
      <c r="D2" t="s">
        <v>8</v>
      </c>
      <c r="E2" t="s">
        <v>9</v>
      </c>
      <c r="F2" t="s">
        <v>2</v>
      </c>
      <c r="G2" t="s">
        <v>3</v>
      </c>
      <c r="H2" t="s">
        <v>8</v>
      </c>
      <c r="I2" t="s">
        <v>9</v>
      </c>
      <c r="J2" t="s">
        <v>2</v>
      </c>
      <c r="K2" t="s">
        <v>3</v>
      </c>
      <c r="L2" t="s">
        <v>8</v>
      </c>
      <c r="M2" t="s">
        <v>9</v>
      </c>
    </row>
    <row r="3" spans="1:16" x14ac:dyDescent="0.3">
      <c r="A3">
        <v>2012</v>
      </c>
      <c r="B3">
        <f>SUM(B$17:B$28)</f>
        <v>0</v>
      </c>
      <c r="C3">
        <f>SUM(J$17:J$28)</f>
        <v>0</v>
      </c>
      <c r="F3" s="2">
        <f>SUM(B$33:B$44)</f>
        <v>0</v>
      </c>
      <c r="G3" s="2">
        <f>SUM(J$33:J$44)</f>
        <v>0</v>
      </c>
      <c r="H3" s="3"/>
      <c r="I3" s="3"/>
      <c r="J3" s="2">
        <f>SUM(B$50:B$61)</f>
        <v>0</v>
      </c>
      <c r="K3" s="2">
        <f>SUM(J$50:J$61)</f>
        <v>0</v>
      </c>
    </row>
    <row r="4" spans="1:16" x14ac:dyDescent="0.3">
      <c r="A4">
        <v>2013</v>
      </c>
      <c r="B4">
        <f>SUM(C$17:C$28)</f>
        <v>0</v>
      </c>
      <c r="C4">
        <f>SUM(K$17:K$28)</f>
        <v>0</v>
      </c>
      <c r="D4" s="4" t="e">
        <f>(B4-B3)/B3</f>
        <v>#DIV/0!</v>
      </c>
      <c r="E4" s="4" t="e">
        <f>(C4-C3)/C3</f>
        <v>#DIV/0!</v>
      </c>
      <c r="F4" s="2">
        <f>SUM(C$33:C$44)</f>
        <v>0</v>
      </c>
      <c r="G4" s="2">
        <f>SUM(K$33:K$44)</f>
        <v>0</v>
      </c>
      <c r="H4" s="4" t="e">
        <f>(F4-F3)/F3</f>
        <v>#DIV/0!</v>
      </c>
      <c r="I4" s="4" t="e">
        <f>(G4-G3)/G3</f>
        <v>#DIV/0!</v>
      </c>
      <c r="J4" s="2">
        <f>SUM(C$50:C$61)</f>
        <v>0</v>
      </c>
      <c r="K4" s="2">
        <f>SUM(K$50:K$61)</f>
        <v>0</v>
      </c>
      <c r="L4" s="4" t="e">
        <f>(J4-J3)/J3</f>
        <v>#DIV/0!</v>
      </c>
      <c r="M4" s="4" t="e">
        <f>(K4-K3)/K3</f>
        <v>#DIV/0!</v>
      </c>
    </row>
    <row r="5" spans="1:16" x14ac:dyDescent="0.3">
      <c r="A5">
        <v>2014</v>
      </c>
      <c r="B5">
        <f>SUM(D$17:D$28)</f>
        <v>0</v>
      </c>
      <c r="C5">
        <f>SUM(L$17:L$28)</f>
        <v>0</v>
      </c>
      <c r="D5" s="4" t="e">
        <f t="shared" ref="D5:E9" si="0">(B5-B4)/B4</f>
        <v>#DIV/0!</v>
      </c>
      <c r="E5" s="4" t="e">
        <f t="shared" si="0"/>
        <v>#DIV/0!</v>
      </c>
      <c r="F5" s="2">
        <f>SUM(D$33:D$44)</f>
        <v>0</v>
      </c>
      <c r="G5" s="2">
        <f>SUM(L$33:L$44)</f>
        <v>0</v>
      </c>
      <c r="H5" s="4" t="e">
        <f t="shared" ref="H5:I9" si="1">(F5-F4)/F4</f>
        <v>#DIV/0!</v>
      </c>
      <c r="I5" s="4" t="e">
        <f t="shared" si="1"/>
        <v>#DIV/0!</v>
      </c>
      <c r="J5" s="2">
        <f>SUM(D$50:D$61)</f>
        <v>0</v>
      </c>
      <c r="K5" s="2">
        <f>SUM(L$50:L$61)</f>
        <v>0</v>
      </c>
      <c r="L5" s="4" t="e">
        <f t="shared" ref="L5:M9" si="2">(J5-J4)/J4</f>
        <v>#DIV/0!</v>
      </c>
      <c r="M5" s="4" t="e">
        <f t="shared" si="2"/>
        <v>#DIV/0!</v>
      </c>
    </row>
    <row r="6" spans="1:16" x14ac:dyDescent="0.3">
      <c r="A6">
        <v>2015</v>
      </c>
      <c r="B6">
        <f>SUM(E$17:E$28)</f>
        <v>0</v>
      </c>
      <c r="C6">
        <f>SUM(M$17:M$28)</f>
        <v>0</v>
      </c>
      <c r="D6" s="4" t="e">
        <f t="shared" si="0"/>
        <v>#DIV/0!</v>
      </c>
      <c r="E6" s="4" t="e">
        <f t="shared" si="0"/>
        <v>#DIV/0!</v>
      </c>
      <c r="F6" s="2">
        <f>SUM(E$33:E$44)</f>
        <v>0</v>
      </c>
      <c r="G6" s="2">
        <f>SUM(M$33:M$44)</f>
        <v>0</v>
      </c>
      <c r="H6" s="4" t="e">
        <f t="shared" si="1"/>
        <v>#DIV/0!</v>
      </c>
      <c r="I6" s="4" t="e">
        <f t="shared" si="1"/>
        <v>#DIV/0!</v>
      </c>
      <c r="J6" s="2">
        <f>SUM(E$50:E$61)</f>
        <v>0</v>
      </c>
      <c r="K6" s="2">
        <f>SUM(M$50:M$61)</f>
        <v>0</v>
      </c>
      <c r="L6" s="4" t="e">
        <f t="shared" si="2"/>
        <v>#DIV/0!</v>
      </c>
      <c r="M6" s="4" t="e">
        <f t="shared" si="2"/>
        <v>#DIV/0!</v>
      </c>
    </row>
    <row r="7" spans="1:16" x14ac:dyDescent="0.3">
      <c r="A7">
        <v>2016</v>
      </c>
      <c r="B7">
        <f>SUM(F$17:F$28)</f>
        <v>0</v>
      </c>
      <c r="C7">
        <f>SUM(N$17:N$28)</f>
        <v>0</v>
      </c>
      <c r="D7" s="4" t="e">
        <f t="shared" si="0"/>
        <v>#DIV/0!</v>
      </c>
      <c r="E7" s="4" t="e">
        <f t="shared" si="0"/>
        <v>#DIV/0!</v>
      </c>
      <c r="F7" s="2">
        <f>SUM(F$33:F$44)</f>
        <v>0</v>
      </c>
      <c r="G7" s="2">
        <f>SUM(N$33:N$44)</f>
        <v>0</v>
      </c>
      <c r="H7" s="4" t="e">
        <f t="shared" si="1"/>
        <v>#DIV/0!</v>
      </c>
      <c r="I7" s="4" t="e">
        <f t="shared" si="1"/>
        <v>#DIV/0!</v>
      </c>
      <c r="J7" s="2">
        <f>SUM(F$50:F$61)</f>
        <v>0</v>
      </c>
      <c r="K7" s="2">
        <f>SUM(N$50:N$61)</f>
        <v>0</v>
      </c>
      <c r="L7" s="4" t="e">
        <f t="shared" si="2"/>
        <v>#DIV/0!</v>
      </c>
      <c r="M7" s="4" t="e">
        <f t="shared" si="2"/>
        <v>#DIV/0!</v>
      </c>
    </row>
    <row r="8" spans="1:16" x14ac:dyDescent="0.3">
      <c r="A8">
        <v>2017</v>
      </c>
      <c r="B8">
        <f>SUM(G$17:G$28)</f>
        <v>0</v>
      </c>
      <c r="C8">
        <f>SUM(O$17:O$28)</f>
        <v>0</v>
      </c>
      <c r="D8" s="4" t="e">
        <f t="shared" si="0"/>
        <v>#DIV/0!</v>
      </c>
      <c r="E8" s="4" t="e">
        <f t="shared" si="0"/>
        <v>#DIV/0!</v>
      </c>
      <c r="F8" s="2">
        <f>SUM(G$33:G$44)</f>
        <v>0</v>
      </c>
      <c r="G8" s="2">
        <f>SUM(O$33:O$44)</f>
        <v>0</v>
      </c>
      <c r="H8" s="4" t="e">
        <f t="shared" si="1"/>
        <v>#DIV/0!</v>
      </c>
      <c r="I8" s="4" t="e">
        <f t="shared" si="1"/>
        <v>#DIV/0!</v>
      </c>
      <c r="J8" s="2">
        <f>SUM(G$50:G$61)</f>
        <v>0</v>
      </c>
      <c r="K8" s="2">
        <f>SUM(O$50:O$61)</f>
        <v>0</v>
      </c>
      <c r="L8" s="4" t="e">
        <f t="shared" si="2"/>
        <v>#DIV/0!</v>
      </c>
      <c r="M8" s="4" t="e">
        <f t="shared" si="2"/>
        <v>#DIV/0!</v>
      </c>
    </row>
    <row r="9" spans="1:16" x14ac:dyDescent="0.3">
      <c r="A9">
        <v>2018</v>
      </c>
      <c r="B9">
        <f>SUM(H$17:H$28)</f>
        <v>0</v>
      </c>
      <c r="C9">
        <f>SUM(P$17:P$28)</f>
        <v>0</v>
      </c>
      <c r="D9" s="4" t="e">
        <f t="shared" si="0"/>
        <v>#DIV/0!</v>
      </c>
      <c r="E9" s="4" t="e">
        <f t="shared" si="0"/>
        <v>#DIV/0!</v>
      </c>
      <c r="F9" s="2">
        <f>SUM(H$33:H$44)</f>
        <v>0</v>
      </c>
      <c r="G9" s="2">
        <f>SUM(P$33:P$44)</f>
        <v>0</v>
      </c>
      <c r="H9" s="4" t="e">
        <f t="shared" si="1"/>
        <v>#DIV/0!</v>
      </c>
      <c r="I9" s="4" t="e">
        <f t="shared" si="1"/>
        <v>#DIV/0!</v>
      </c>
      <c r="J9" s="2">
        <f>SUM(H$50:H$61)</f>
        <v>0</v>
      </c>
      <c r="K9" s="2">
        <f>SUM(P$50:P$61)</f>
        <v>0</v>
      </c>
      <c r="L9" s="4" t="e">
        <f t="shared" si="2"/>
        <v>#DIV/0!</v>
      </c>
      <c r="M9" s="4" t="e">
        <f t="shared" si="2"/>
        <v>#DIV/0!</v>
      </c>
    </row>
    <row r="11" spans="1:16" x14ac:dyDescent="0.3">
      <c r="B11">
        <f>SUM(B3:B9)</f>
        <v>0</v>
      </c>
      <c r="C11">
        <f t="shared" ref="C11:K11" si="3">SUM(C3:C9)</f>
        <v>0</v>
      </c>
      <c r="D11" s="4" t="e">
        <f>AVERAGE(D4:D9)</f>
        <v>#DIV/0!</v>
      </c>
      <c r="E11" s="4" t="e">
        <f>AVERAGE(E4:E9)</f>
        <v>#DIV/0!</v>
      </c>
      <c r="F11">
        <f t="shared" si="3"/>
        <v>0</v>
      </c>
      <c r="G11">
        <f t="shared" si="3"/>
        <v>0</v>
      </c>
      <c r="H11" s="4" t="e">
        <f>AVERAGE(H4:H9)</f>
        <v>#DIV/0!</v>
      </c>
      <c r="I11" s="4" t="e">
        <f>AVERAGE(I4:I9)</f>
        <v>#DIV/0!</v>
      </c>
      <c r="J11">
        <f t="shared" si="3"/>
        <v>0</v>
      </c>
      <c r="K11">
        <f t="shared" si="3"/>
        <v>0</v>
      </c>
      <c r="L11" s="4" t="e">
        <f>AVERAGE(L4:L9)</f>
        <v>#DIV/0!</v>
      </c>
      <c r="M11" s="4" t="e">
        <f>AVERAGE(M4:M9)</f>
        <v>#DIV/0!</v>
      </c>
    </row>
    <row r="12" spans="1:16" x14ac:dyDescent="0.3">
      <c r="D12" s="4"/>
      <c r="E12" s="4"/>
      <c r="H12" s="4"/>
      <c r="I12" s="4"/>
      <c r="L12" s="4"/>
      <c r="M12" s="4"/>
    </row>
    <row r="13" spans="1:16" x14ac:dyDescent="0.3">
      <c r="D13" s="4"/>
      <c r="E13" s="4"/>
      <c r="H13" s="4"/>
      <c r="I13" s="4"/>
      <c r="L13" s="4"/>
      <c r="M13" s="4"/>
    </row>
    <row r="14" spans="1:16" x14ac:dyDescent="0.3">
      <c r="B14" s="45" t="s">
        <v>65</v>
      </c>
      <c r="C14" s="45"/>
      <c r="D14" s="45"/>
      <c r="E14" s="45"/>
      <c r="F14" s="45"/>
      <c r="G14" s="45"/>
      <c r="H14" s="45"/>
      <c r="J14" s="45" t="s">
        <v>66</v>
      </c>
      <c r="K14" s="45"/>
      <c r="L14" s="45"/>
      <c r="M14" s="45"/>
      <c r="N14" s="45"/>
      <c r="O14" s="45"/>
      <c r="P14" s="45"/>
    </row>
    <row r="15" spans="1:16" x14ac:dyDescent="0.3">
      <c r="B15" s="9">
        <v>2012</v>
      </c>
      <c r="C15" s="9">
        <v>2013</v>
      </c>
      <c r="D15" s="9">
        <v>2014</v>
      </c>
      <c r="E15" s="9">
        <v>2015</v>
      </c>
      <c r="F15" s="9">
        <v>2016</v>
      </c>
      <c r="G15" s="9">
        <v>2017</v>
      </c>
      <c r="H15" s="9">
        <v>2018</v>
      </c>
      <c r="J15" s="11">
        <v>2012</v>
      </c>
      <c r="K15" s="11">
        <v>2013</v>
      </c>
      <c r="L15" s="11">
        <v>2014</v>
      </c>
      <c r="M15" s="11">
        <v>2015</v>
      </c>
      <c r="N15" s="11">
        <v>2016</v>
      </c>
      <c r="O15" s="11">
        <v>2017</v>
      </c>
      <c r="P15" s="9">
        <v>2018</v>
      </c>
    </row>
    <row r="16" spans="1:16" x14ac:dyDescent="0.3">
      <c r="B16" s="10"/>
      <c r="C16" s="10"/>
      <c r="D16" s="10"/>
      <c r="E16" s="10"/>
      <c r="F16" s="10"/>
      <c r="G16" s="10"/>
      <c r="H16" s="10"/>
      <c r="J16" s="12"/>
      <c r="K16" s="12"/>
      <c r="L16" s="12"/>
      <c r="M16" s="12"/>
      <c r="N16" s="12"/>
      <c r="O16" s="12"/>
      <c r="P16" s="10"/>
    </row>
    <row r="17" spans="2:16" x14ac:dyDescent="0.3">
      <c r="B17" s="10"/>
      <c r="C17" s="10"/>
      <c r="D17" s="10"/>
      <c r="E17" s="10"/>
      <c r="F17" s="10"/>
      <c r="G17" s="10"/>
      <c r="H17" s="10"/>
      <c r="J17" s="12"/>
      <c r="K17" s="12"/>
      <c r="L17" s="12"/>
      <c r="M17" s="12"/>
      <c r="N17" s="12"/>
      <c r="O17" s="12"/>
      <c r="P17" s="10"/>
    </row>
    <row r="18" spans="2:16" x14ac:dyDescent="0.3">
      <c r="B18" s="10"/>
      <c r="C18" s="10"/>
      <c r="D18" s="10"/>
      <c r="E18" s="10"/>
      <c r="F18" s="10"/>
      <c r="G18" s="10"/>
      <c r="H18" s="10"/>
      <c r="J18" s="12"/>
      <c r="K18" s="12"/>
      <c r="L18" s="12"/>
      <c r="M18" s="12"/>
      <c r="N18" s="12"/>
      <c r="O18" s="12"/>
      <c r="P18" s="10"/>
    </row>
    <row r="19" spans="2:16" x14ac:dyDescent="0.3">
      <c r="B19" s="10"/>
      <c r="C19" s="10"/>
      <c r="D19" s="10"/>
      <c r="E19" s="10"/>
      <c r="F19" s="10"/>
      <c r="G19" s="10"/>
      <c r="H19" s="10"/>
      <c r="J19" s="12"/>
      <c r="K19" s="12"/>
      <c r="L19" s="12"/>
      <c r="M19" s="12"/>
      <c r="N19" s="12"/>
      <c r="O19" s="12"/>
      <c r="P19" s="10"/>
    </row>
    <row r="20" spans="2:16" x14ac:dyDescent="0.3">
      <c r="B20" s="10"/>
      <c r="C20" s="10"/>
      <c r="D20" s="10"/>
      <c r="E20" s="10"/>
      <c r="F20" s="10"/>
      <c r="G20" s="10"/>
      <c r="H20" s="10"/>
      <c r="J20" s="12"/>
      <c r="K20" s="12"/>
      <c r="L20" s="12"/>
      <c r="M20" s="12"/>
      <c r="N20" s="12"/>
      <c r="O20" s="12"/>
      <c r="P20" s="10"/>
    </row>
    <row r="21" spans="2:16" x14ac:dyDescent="0.3">
      <c r="B21" s="10"/>
      <c r="C21" s="10"/>
      <c r="D21" s="10"/>
      <c r="E21" s="10"/>
      <c r="F21" s="10"/>
      <c r="G21" s="10"/>
      <c r="H21" s="10"/>
      <c r="J21" s="12"/>
      <c r="K21" s="12"/>
      <c r="L21" s="12"/>
      <c r="M21" s="12"/>
      <c r="N21" s="12"/>
      <c r="O21" s="12"/>
      <c r="P21" s="10"/>
    </row>
    <row r="22" spans="2:16" x14ac:dyDescent="0.3">
      <c r="B22" s="10"/>
      <c r="C22" s="10"/>
      <c r="D22" s="10"/>
      <c r="E22" s="10"/>
      <c r="F22" s="10"/>
      <c r="G22" s="10"/>
      <c r="H22" s="10"/>
      <c r="J22" s="12"/>
      <c r="K22" s="12"/>
      <c r="L22" s="12"/>
      <c r="M22" s="12"/>
      <c r="N22" s="12"/>
      <c r="O22" s="12"/>
      <c r="P22" s="10"/>
    </row>
    <row r="23" spans="2:16" x14ac:dyDescent="0.3">
      <c r="B23" s="10"/>
      <c r="C23" s="10"/>
      <c r="D23" s="10"/>
      <c r="E23" s="10"/>
      <c r="F23" s="10"/>
      <c r="G23" s="10"/>
      <c r="H23" s="10"/>
      <c r="J23" s="12"/>
      <c r="K23" s="12"/>
      <c r="L23" s="12"/>
      <c r="M23" s="12"/>
      <c r="N23" s="12"/>
      <c r="O23" s="12"/>
      <c r="P23" s="10"/>
    </row>
    <row r="24" spans="2:16" x14ac:dyDescent="0.3">
      <c r="B24" s="10"/>
      <c r="C24" s="10"/>
      <c r="D24" s="10"/>
      <c r="E24" s="10"/>
      <c r="F24" s="10"/>
      <c r="G24" s="10"/>
      <c r="H24" s="10"/>
      <c r="J24" s="12"/>
      <c r="K24" s="12"/>
      <c r="L24" s="12"/>
      <c r="M24" s="12"/>
      <c r="N24" s="12"/>
      <c r="O24" s="12"/>
      <c r="P24" s="10"/>
    </row>
    <row r="25" spans="2:16" x14ac:dyDescent="0.3">
      <c r="B25" s="10"/>
      <c r="C25" s="10"/>
      <c r="D25" s="10"/>
      <c r="E25" s="10"/>
      <c r="F25" s="10"/>
      <c r="G25" s="10"/>
      <c r="H25" s="10"/>
      <c r="J25" s="12"/>
      <c r="K25" s="12"/>
      <c r="L25" s="12"/>
      <c r="M25" s="12"/>
      <c r="N25" s="12"/>
      <c r="O25" s="12"/>
      <c r="P25" s="10"/>
    </row>
    <row r="26" spans="2:16" x14ac:dyDescent="0.3">
      <c r="B26" s="10"/>
      <c r="C26" s="10"/>
      <c r="D26" s="10"/>
      <c r="E26" s="10"/>
      <c r="F26" s="10"/>
      <c r="G26" s="10"/>
      <c r="H26" s="10"/>
      <c r="J26" s="12"/>
      <c r="K26" s="12"/>
      <c r="L26" s="12"/>
      <c r="M26" s="12"/>
      <c r="N26" s="12"/>
      <c r="O26" s="12"/>
      <c r="P26" s="10"/>
    </row>
    <row r="27" spans="2:16" x14ac:dyDescent="0.3">
      <c r="B27" s="10"/>
      <c r="C27" s="10"/>
      <c r="D27" s="10"/>
      <c r="E27" s="10"/>
      <c r="G27" s="10"/>
      <c r="H27" s="10"/>
      <c r="J27" s="12"/>
      <c r="K27" s="12"/>
      <c r="L27" s="12"/>
      <c r="M27" s="12"/>
      <c r="O27" s="12"/>
      <c r="P27" s="10"/>
    </row>
    <row r="30" spans="2:16" x14ac:dyDescent="0.3">
      <c r="B30" s="45" t="s">
        <v>68</v>
      </c>
      <c r="C30" s="45"/>
      <c r="D30" s="45"/>
      <c r="E30" s="45"/>
      <c r="F30" s="45"/>
      <c r="G30" s="45"/>
      <c r="H30" s="45"/>
      <c r="J30" s="45" t="s">
        <v>67</v>
      </c>
      <c r="K30" s="45"/>
      <c r="L30" s="45"/>
      <c r="M30" s="45"/>
      <c r="N30" s="45"/>
      <c r="O30" s="45"/>
      <c r="P30" s="45"/>
    </row>
    <row r="31" spans="2:16" x14ac:dyDescent="0.3">
      <c r="B31" s="11">
        <v>2012</v>
      </c>
      <c r="C31" s="11">
        <v>2013</v>
      </c>
      <c r="D31" s="11">
        <v>2014</v>
      </c>
      <c r="E31" s="11">
        <v>2015</v>
      </c>
      <c r="F31" s="11">
        <v>2016</v>
      </c>
      <c r="G31" s="11">
        <v>2017</v>
      </c>
      <c r="H31" s="11">
        <v>2018</v>
      </c>
      <c r="J31" s="11">
        <v>2012</v>
      </c>
      <c r="K31" s="11">
        <v>2013</v>
      </c>
      <c r="L31" s="11">
        <v>2014</v>
      </c>
      <c r="M31" s="11">
        <v>2015</v>
      </c>
      <c r="N31" s="11">
        <v>2016</v>
      </c>
      <c r="O31" s="11">
        <v>2017</v>
      </c>
      <c r="P31" s="11">
        <v>2018</v>
      </c>
    </row>
    <row r="32" spans="2:16" x14ac:dyDescent="0.3">
      <c r="B32" s="12"/>
      <c r="C32" s="12"/>
      <c r="D32" s="12"/>
      <c r="E32" s="12"/>
      <c r="F32" s="12"/>
      <c r="G32" s="12"/>
      <c r="H32" s="12"/>
      <c r="J32" s="12"/>
      <c r="K32" s="12"/>
      <c r="L32" s="12"/>
      <c r="M32" s="12"/>
      <c r="N32" s="12"/>
      <c r="O32" s="12"/>
      <c r="P32" s="12"/>
    </row>
    <row r="33" spans="2:16" x14ac:dyDescent="0.3">
      <c r="B33" s="12"/>
      <c r="C33" s="12"/>
      <c r="D33" s="12"/>
      <c r="E33" s="12"/>
      <c r="F33" s="12"/>
      <c r="G33" s="12"/>
      <c r="H33" s="12"/>
      <c r="J33" s="12"/>
      <c r="K33" s="12"/>
      <c r="L33" s="12"/>
      <c r="M33" s="12"/>
      <c r="N33" s="12"/>
      <c r="O33" s="12"/>
      <c r="P33" s="12"/>
    </row>
    <row r="34" spans="2:16" x14ac:dyDescent="0.3">
      <c r="B34" s="12"/>
      <c r="C34" s="12"/>
      <c r="D34" s="12"/>
      <c r="E34" s="12"/>
      <c r="F34" s="12"/>
      <c r="G34" s="12"/>
      <c r="H34" s="12"/>
      <c r="J34" s="12"/>
      <c r="K34" s="12"/>
      <c r="L34" s="12"/>
      <c r="M34" s="12"/>
      <c r="N34" s="12"/>
      <c r="O34" s="12"/>
      <c r="P34" s="12"/>
    </row>
    <row r="35" spans="2:16" x14ac:dyDescent="0.3">
      <c r="B35" s="12"/>
      <c r="C35" s="12"/>
      <c r="D35" s="12"/>
      <c r="E35" s="12"/>
      <c r="F35" s="12"/>
      <c r="G35" s="12"/>
      <c r="H35" s="12"/>
      <c r="J35" s="12"/>
      <c r="K35" s="12"/>
      <c r="L35" s="12"/>
      <c r="M35" s="12"/>
      <c r="N35" s="12"/>
      <c r="O35" s="12"/>
      <c r="P35" s="12"/>
    </row>
    <row r="36" spans="2:16" x14ac:dyDescent="0.3">
      <c r="B36" s="12"/>
      <c r="C36" s="12"/>
      <c r="D36" s="12"/>
      <c r="E36" s="12"/>
      <c r="F36" s="12"/>
      <c r="G36" s="12"/>
      <c r="H36" s="12"/>
      <c r="J36" s="12"/>
      <c r="K36" s="12"/>
      <c r="L36" s="12"/>
      <c r="M36" s="12"/>
      <c r="N36" s="12"/>
      <c r="O36" s="12"/>
      <c r="P36" s="12"/>
    </row>
    <row r="37" spans="2:16" x14ac:dyDescent="0.3">
      <c r="B37" s="12"/>
      <c r="C37" s="12"/>
      <c r="D37" s="12"/>
      <c r="E37" s="12"/>
      <c r="F37" s="12"/>
      <c r="G37" s="12"/>
      <c r="H37" s="12"/>
      <c r="J37" s="12"/>
      <c r="K37" s="12"/>
      <c r="L37" s="12"/>
      <c r="M37" s="12"/>
      <c r="N37" s="12"/>
      <c r="O37" s="12"/>
      <c r="P37" s="12"/>
    </row>
    <row r="38" spans="2:16" x14ac:dyDescent="0.3">
      <c r="B38" s="12"/>
      <c r="C38" s="12"/>
      <c r="D38" s="12"/>
      <c r="E38" s="12"/>
      <c r="F38" s="12"/>
      <c r="G38" s="12"/>
      <c r="H38" s="12"/>
      <c r="J38" s="12"/>
      <c r="K38" s="12"/>
      <c r="L38" s="12"/>
      <c r="M38" s="12"/>
      <c r="N38" s="12"/>
      <c r="O38" s="12"/>
      <c r="P38" s="12"/>
    </row>
    <row r="39" spans="2:16" x14ac:dyDescent="0.3">
      <c r="B39" s="12"/>
      <c r="C39" s="12"/>
      <c r="D39" s="12"/>
      <c r="E39" s="12"/>
      <c r="F39" s="12"/>
      <c r="G39" s="12"/>
      <c r="H39" s="12"/>
      <c r="J39" s="12"/>
      <c r="K39" s="12"/>
      <c r="L39" s="12"/>
      <c r="M39" s="12"/>
      <c r="N39" s="12"/>
      <c r="O39" s="12"/>
      <c r="P39" s="12"/>
    </row>
    <row r="40" spans="2:16" x14ac:dyDescent="0.3">
      <c r="B40" s="12"/>
      <c r="C40" s="12"/>
      <c r="D40" s="12"/>
      <c r="E40" s="12"/>
      <c r="F40" s="12"/>
      <c r="G40" s="12"/>
      <c r="H40" s="12"/>
      <c r="J40" s="12"/>
      <c r="K40" s="12"/>
      <c r="L40" s="12"/>
      <c r="M40" s="12"/>
      <c r="N40" s="12"/>
      <c r="O40" s="12"/>
      <c r="P40" s="12"/>
    </row>
    <row r="41" spans="2:16" x14ac:dyDescent="0.3">
      <c r="B41" s="12"/>
      <c r="C41" s="12"/>
      <c r="D41" s="12"/>
      <c r="E41" s="12"/>
      <c r="F41" s="12"/>
      <c r="G41" s="12"/>
      <c r="H41" s="12"/>
      <c r="J41" s="12"/>
      <c r="K41" s="12"/>
      <c r="L41" s="12"/>
      <c r="M41" s="12"/>
      <c r="N41" s="12"/>
      <c r="O41" s="12"/>
      <c r="P41" s="12"/>
    </row>
    <row r="42" spans="2:16" x14ac:dyDescent="0.3">
      <c r="B42" s="12"/>
      <c r="C42" s="12"/>
      <c r="D42" s="12"/>
      <c r="E42" s="12"/>
      <c r="F42" s="12"/>
      <c r="G42" s="12"/>
      <c r="H42" s="12"/>
      <c r="J42" s="12"/>
      <c r="K42" s="12"/>
      <c r="L42" s="12"/>
      <c r="M42" s="12"/>
      <c r="N42" s="12"/>
      <c r="O42" s="12"/>
      <c r="P42" s="12"/>
    </row>
    <row r="43" spans="2:16" x14ac:dyDescent="0.3">
      <c r="B43" s="12"/>
      <c r="C43" s="12"/>
      <c r="D43" s="12"/>
      <c r="F43" s="12"/>
      <c r="G43" s="12"/>
      <c r="H43" s="12"/>
      <c r="J43" s="12"/>
      <c r="K43" s="12"/>
      <c r="L43" s="12"/>
      <c r="N43" s="12"/>
      <c r="O43" s="12"/>
      <c r="P43" s="12"/>
    </row>
    <row r="47" spans="2:16" x14ac:dyDescent="0.3">
      <c r="B47" s="45" t="s">
        <v>71</v>
      </c>
      <c r="C47" s="45"/>
      <c r="D47" s="45"/>
      <c r="E47" s="45"/>
      <c r="F47" s="45"/>
      <c r="G47" s="45"/>
      <c r="H47" s="45"/>
      <c r="J47" s="45" t="s">
        <v>72</v>
      </c>
      <c r="K47" s="45"/>
      <c r="L47" s="45"/>
      <c r="M47" s="45"/>
      <c r="N47" s="45"/>
      <c r="O47" s="45"/>
      <c r="P47" s="45"/>
    </row>
    <row r="48" spans="2:16" x14ac:dyDescent="0.3">
      <c r="B48" s="11">
        <v>2012</v>
      </c>
      <c r="C48" s="11">
        <v>2013</v>
      </c>
      <c r="D48" s="11">
        <v>2014</v>
      </c>
      <c r="E48" s="11">
        <v>2015</v>
      </c>
      <c r="F48" s="11">
        <v>2016</v>
      </c>
      <c r="G48" s="11">
        <v>2017</v>
      </c>
      <c r="H48" s="11">
        <v>2018</v>
      </c>
      <c r="J48" s="11">
        <v>2012</v>
      </c>
      <c r="K48" s="11">
        <v>2013</v>
      </c>
      <c r="L48" s="11">
        <v>2014</v>
      </c>
      <c r="M48" s="11">
        <v>2015</v>
      </c>
      <c r="N48" s="11">
        <v>2016</v>
      </c>
      <c r="O48" s="11">
        <v>2017</v>
      </c>
      <c r="P48" s="11">
        <v>2018</v>
      </c>
    </row>
  </sheetData>
  <mergeCells count="9">
    <mergeCell ref="B30:H30"/>
    <mergeCell ref="J30:P30"/>
    <mergeCell ref="B47:H47"/>
    <mergeCell ref="J47:P47"/>
    <mergeCell ref="J1:M1"/>
    <mergeCell ref="B14:H14"/>
    <mergeCell ref="B1:E1"/>
    <mergeCell ref="F1:I1"/>
    <mergeCell ref="J14:P1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F3F9B-A502-4BA8-91B3-1F06A7A4D919}">
  <dimension ref="A1:P48"/>
  <sheetViews>
    <sheetView workbookViewId="0">
      <selection activeCell="B1" sqref="B1:P62"/>
    </sheetView>
  </sheetViews>
  <sheetFormatPr defaultRowHeight="14.4" x14ac:dyDescent="0.3"/>
  <cols>
    <col min="2" max="2" width="11.21875" bestFit="1" customWidth="1"/>
    <col min="4" max="4" width="11.21875" bestFit="1" customWidth="1"/>
    <col min="5" max="5" width="9.21875" bestFit="1" customWidth="1"/>
    <col min="6" max="6" width="11.21875" bestFit="1" customWidth="1"/>
    <col min="8" max="8" width="11.21875" bestFit="1" customWidth="1"/>
  </cols>
  <sheetData>
    <row r="1" spans="1:16" x14ac:dyDescent="0.3">
      <c r="B1" s="43" t="s">
        <v>0</v>
      </c>
      <c r="C1" s="43"/>
      <c r="D1" s="43"/>
      <c r="E1" s="43"/>
      <c r="F1" s="43" t="s">
        <v>69</v>
      </c>
      <c r="G1" s="43"/>
      <c r="H1" s="43"/>
      <c r="I1" s="43"/>
      <c r="J1" s="43" t="s">
        <v>70</v>
      </c>
      <c r="K1" s="43"/>
      <c r="L1" s="43"/>
      <c r="M1" s="43"/>
    </row>
    <row r="2" spans="1:16" x14ac:dyDescent="0.3">
      <c r="B2" t="s">
        <v>2</v>
      </c>
      <c r="C2" t="s">
        <v>3</v>
      </c>
      <c r="D2" t="s">
        <v>8</v>
      </c>
      <c r="E2" t="s">
        <v>9</v>
      </c>
      <c r="F2" t="s">
        <v>2</v>
      </c>
      <c r="G2" t="s">
        <v>3</v>
      </c>
      <c r="H2" t="s">
        <v>8</v>
      </c>
      <c r="I2" t="s">
        <v>9</v>
      </c>
      <c r="J2" t="s">
        <v>2</v>
      </c>
      <c r="K2" t="s">
        <v>3</v>
      </c>
      <c r="L2" t="s">
        <v>8</v>
      </c>
      <c r="M2" t="s">
        <v>9</v>
      </c>
    </row>
    <row r="3" spans="1:16" x14ac:dyDescent="0.3">
      <c r="A3">
        <v>2012</v>
      </c>
      <c r="B3">
        <f>SUM(B$17:B$28)</f>
        <v>0</v>
      </c>
      <c r="C3">
        <f>SUM(J$17:J$28)</f>
        <v>0</v>
      </c>
      <c r="F3" s="2">
        <f>SUM(B$33:B$44)</f>
        <v>0</v>
      </c>
      <c r="G3" s="2">
        <f>SUM(J$33:J$44)</f>
        <v>0</v>
      </c>
      <c r="H3" s="3"/>
      <c r="I3" s="3"/>
      <c r="J3" s="2">
        <f>SUM(B$50:B$61)</f>
        <v>0</v>
      </c>
      <c r="K3" s="2">
        <f>SUM(J$50:J$61)</f>
        <v>0</v>
      </c>
    </row>
    <row r="4" spans="1:16" x14ac:dyDescent="0.3">
      <c r="A4">
        <v>2013</v>
      </c>
      <c r="B4">
        <f>SUM(C$17:C$28)</f>
        <v>0</v>
      </c>
      <c r="C4">
        <f>SUM(K$17:K$28)</f>
        <v>0</v>
      </c>
      <c r="D4" s="4" t="e">
        <f>(B4-B3)/B3</f>
        <v>#DIV/0!</v>
      </c>
      <c r="E4" s="4" t="e">
        <f>(C4-C3)/C3</f>
        <v>#DIV/0!</v>
      </c>
      <c r="F4" s="2">
        <f>SUM(C$33:C$44)</f>
        <v>0</v>
      </c>
      <c r="G4" s="2">
        <f>SUM(K$33:K$44)</f>
        <v>0</v>
      </c>
      <c r="H4" s="4" t="e">
        <f>(F4-F3)/F3</f>
        <v>#DIV/0!</v>
      </c>
      <c r="I4" s="4" t="e">
        <f>(G4-G3)/G3</f>
        <v>#DIV/0!</v>
      </c>
      <c r="J4" s="2">
        <f>SUM(C$50:C$61)</f>
        <v>0</v>
      </c>
      <c r="K4" s="2">
        <f>SUM(K$50:K$61)</f>
        <v>0</v>
      </c>
      <c r="L4" s="4" t="e">
        <f>(J4-J3)/J3</f>
        <v>#DIV/0!</v>
      </c>
      <c r="M4" s="4" t="e">
        <f>(K4-K3)/K3</f>
        <v>#DIV/0!</v>
      </c>
    </row>
    <row r="5" spans="1:16" x14ac:dyDescent="0.3">
      <c r="A5">
        <v>2014</v>
      </c>
      <c r="B5">
        <f>SUM(D$17:D$28)</f>
        <v>0</v>
      </c>
      <c r="C5">
        <f>SUM(L$17:L$28)</f>
        <v>0</v>
      </c>
      <c r="D5" s="4" t="e">
        <f t="shared" ref="D5:E9" si="0">(B5-B4)/B4</f>
        <v>#DIV/0!</v>
      </c>
      <c r="E5" s="4" t="e">
        <f t="shared" si="0"/>
        <v>#DIV/0!</v>
      </c>
      <c r="F5" s="2">
        <f>SUM(D$33:D$44)</f>
        <v>0</v>
      </c>
      <c r="G5" s="2">
        <f>SUM(L$33:L$44)</f>
        <v>0</v>
      </c>
      <c r="H5" s="4" t="e">
        <f t="shared" ref="H5:I9" si="1">(F5-F4)/F4</f>
        <v>#DIV/0!</v>
      </c>
      <c r="I5" s="4" t="e">
        <f t="shared" si="1"/>
        <v>#DIV/0!</v>
      </c>
      <c r="J5" s="2">
        <f>SUM(D$50:D$61)</f>
        <v>0</v>
      </c>
      <c r="K5" s="2">
        <f>SUM(L$50:L$61)</f>
        <v>0</v>
      </c>
      <c r="L5" s="4" t="e">
        <f t="shared" ref="L5:M9" si="2">(J5-J4)/J4</f>
        <v>#DIV/0!</v>
      </c>
      <c r="M5" s="4" t="e">
        <f t="shared" si="2"/>
        <v>#DIV/0!</v>
      </c>
    </row>
    <row r="6" spans="1:16" x14ac:dyDescent="0.3">
      <c r="A6">
        <v>2015</v>
      </c>
      <c r="B6">
        <f>SUM(E$17:E$28)</f>
        <v>0</v>
      </c>
      <c r="C6">
        <f>SUM(M$17:M$28)</f>
        <v>0</v>
      </c>
      <c r="D6" s="4" t="e">
        <f t="shared" si="0"/>
        <v>#DIV/0!</v>
      </c>
      <c r="E6" s="4" t="e">
        <f t="shared" si="0"/>
        <v>#DIV/0!</v>
      </c>
      <c r="F6" s="2">
        <f>SUM(E$33:E$44)</f>
        <v>0</v>
      </c>
      <c r="G6" s="2">
        <f>SUM(M$33:M$44)</f>
        <v>0</v>
      </c>
      <c r="H6" s="4" t="e">
        <f t="shared" si="1"/>
        <v>#DIV/0!</v>
      </c>
      <c r="I6" s="4" t="e">
        <f t="shared" si="1"/>
        <v>#DIV/0!</v>
      </c>
      <c r="J6" s="2">
        <f>SUM(E$50:E$61)</f>
        <v>0</v>
      </c>
      <c r="K6" s="2">
        <f>SUM(M$50:M$61)</f>
        <v>0</v>
      </c>
      <c r="L6" s="4" t="e">
        <f t="shared" si="2"/>
        <v>#DIV/0!</v>
      </c>
      <c r="M6" s="4" t="e">
        <f t="shared" si="2"/>
        <v>#DIV/0!</v>
      </c>
    </row>
    <row r="7" spans="1:16" x14ac:dyDescent="0.3">
      <c r="A7">
        <v>2016</v>
      </c>
      <c r="B7">
        <f>SUM(F$17:F$28)</f>
        <v>0</v>
      </c>
      <c r="C7">
        <f>SUM(N$17:N$28)</f>
        <v>0</v>
      </c>
      <c r="D7" s="4" t="e">
        <f t="shared" si="0"/>
        <v>#DIV/0!</v>
      </c>
      <c r="E7" s="4" t="e">
        <f t="shared" si="0"/>
        <v>#DIV/0!</v>
      </c>
      <c r="F7" s="2">
        <f>SUM(F$33:F$44)</f>
        <v>0</v>
      </c>
      <c r="G7" s="2">
        <f>SUM(N$33:N$44)</f>
        <v>0</v>
      </c>
      <c r="H7" s="4" t="e">
        <f t="shared" si="1"/>
        <v>#DIV/0!</v>
      </c>
      <c r="I7" s="4" t="e">
        <f t="shared" si="1"/>
        <v>#DIV/0!</v>
      </c>
      <c r="J7" s="2">
        <f>SUM(F$50:F$61)</f>
        <v>0</v>
      </c>
      <c r="K7" s="2">
        <f>SUM(N$50:N$61)</f>
        <v>0</v>
      </c>
      <c r="L7" s="4" t="e">
        <f t="shared" si="2"/>
        <v>#DIV/0!</v>
      </c>
      <c r="M7" s="4" t="e">
        <f t="shared" si="2"/>
        <v>#DIV/0!</v>
      </c>
    </row>
    <row r="8" spans="1:16" x14ac:dyDescent="0.3">
      <c r="A8">
        <v>2017</v>
      </c>
      <c r="B8">
        <f>SUM(G$17:G$28)</f>
        <v>0</v>
      </c>
      <c r="C8">
        <f>SUM(O$17:O$28)</f>
        <v>0</v>
      </c>
      <c r="D8" s="4" t="e">
        <f t="shared" si="0"/>
        <v>#DIV/0!</v>
      </c>
      <c r="E8" s="4" t="e">
        <f t="shared" si="0"/>
        <v>#DIV/0!</v>
      </c>
      <c r="F8" s="2">
        <f>SUM(G$33:G$44)</f>
        <v>0</v>
      </c>
      <c r="G8" s="2">
        <f>SUM(O$33:O$44)</f>
        <v>0</v>
      </c>
      <c r="H8" s="4" t="e">
        <f t="shared" si="1"/>
        <v>#DIV/0!</v>
      </c>
      <c r="I8" s="4" t="e">
        <f t="shared" si="1"/>
        <v>#DIV/0!</v>
      </c>
      <c r="J8" s="2">
        <f>SUM(G$50:G$61)</f>
        <v>0</v>
      </c>
      <c r="K8" s="2">
        <f>SUM(O$50:O$61)</f>
        <v>0</v>
      </c>
      <c r="L8" s="4" t="e">
        <f t="shared" si="2"/>
        <v>#DIV/0!</v>
      </c>
      <c r="M8" s="4" t="e">
        <f t="shared" si="2"/>
        <v>#DIV/0!</v>
      </c>
    </row>
    <row r="9" spans="1:16" x14ac:dyDescent="0.3">
      <c r="A9">
        <v>2018</v>
      </c>
      <c r="B9">
        <f>SUM(H$17:H$28)</f>
        <v>0</v>
      </c>
      <c r="C9">
        <f>SUM(P$17:P$28)</f>
        <v>0</v>
      </c>
      <c r="D9" s="4" t="e">
        <f t="shared" si="0"/>
        <v>#DIV/0!</v>
      </c>
      <c r="E9" s="4" t="e">
        <f t="shared" si="0"/>
        <v>#DIV/0!</v>
      </c>
      <c r="F9" s="2">
        <f>SUM(H$33:H$44)</f>
        <v>0</v>
      </c>
      <c r="G9" s="2">
        <f>SUM(P$33:P$44)</f>
        <v>0</v>
      </c>
      <c r="H9" s="4" t="e">
        <f t="shared" si="1"/>
        <v>#DIV/0!</v>
      </c>
      <c r="I9" s="4" t="e">
        <f t="shared" si="1"/>
        <v>#DIV/0!</v>
      </c>
      <c r="J9" s="2">
        <f>SUM(H$50:H$61)</f>
        <v>0</v>
      </c>
      <c r="K9" s="2">
        <f>SUM(P$50:P$61)</f>
        <v>0</v>
      </c>
      <c r="L9" s="4" t="e">
        <f t="shared" si="2"/>
        <v>#DIV/0!</v>
      </c>
      <c r="M9" s="4" t="e">
        <f t="shared" si="2"/>
        <v>#DIV/0!</v>
      </c>
    </row>
    <row r="11" spans="1:16" x14ac:dyDescent="0.3">
      <c r="B11">
        <f>SUM(B3:B9)</f>
        <v>0</v>
      </c>
      <c r="C11">
        <f t="shared" ref="C11:K11" si="3">SUM(C3:C9)</f>
        <v>0</v>
      </c>
      <c r="D11" s="4" t="e">
        <f>AVERAGE(D4:D9)</f>
        <v>#DIV/0!</v>
      </c>
      <c r="E11" s="4" t="e">
        <f>AVERAGE(E4:E9)</f>
        <v>#DIV/0!</v>
      </c>
      <c r="F11">
        <f t="shared" si="3"/>
        <v>0</v>
      </c>
      <c r="G11">
        <f t="shared" si="3"/>
        <v>0</v>
      </c>
      <c r="H11" s="4" t="e">
        <f>AVERAGE(H4:H9)</f>
        <v>#DIV/0!</v>
      </c>
      <c r="I11" s="4" t="e">
        <f>AVERAGE(I4:I9)</f>
        <v>#DIV/0!</v>
      </c>
      <c r="J11">
        <f t="shared" si="3"/>
        <v>0</v>
      </c>
      <c r="K11">
        <f t="shared" si="3"/>
        <v>0</v>
      </c>
      <c r="L11" s="4" t="e">
        <f>AVERAGE(L4:L9)</f>
        <v>#DIV/0!</v>
      </c>
      <c r="M11" s="4" t="e">
        <f>AVERAGE(M4:M9)</f>
        <v>#DIV/0!</v>
      </c>
    </row>
    <row r="12" spans="1:16" x14ac:dyDescent="0.3">
      <c r="D12" s="4"/>
      <c r="E12" s="4"/>
      <c r="H12" s="4"/>
      <c r="I12" s="4"/>
      <c r="L12" s="4"/>
      <c r="M12" s="4"/>
    </row>
    <row r="13" spans="1:16" x14ac:dyDescent="0.3">
      <c r="D13" s="4"/>
      <c r="E13" s="4"/>
      <c r="H13" s="4"/>
      <c r="I13" s="4"/>
      <c r="L13" s="4"/>
      <c r="M13" s="4"/>
    </row>
    <row r="14" spans="1:16" x14ac:dyDescent="0.3">
      <c r="B14" s="45" t="s">
        <v>65</v>
      </c>
      <c r="C14" s="45"/>
      <c r="D14" s="45"/>
      <c r="E14" s="45"/>
      <c r="F14" s="45"/>
      <c r="G14" s="45"/>
      <c r="H14" s="45"/>
      <c r="J14" s="45" t="s">
        <v>66</v>
      </c>
      <c r="K14" s="45"/>
      <c r="L14" s="45"/>
      <c r="M14" s="45"/>
      <c r="N14" s="45"/>
      <c r="O14" s="45"/>
      <c r="P14" s="45"/>
    </row>
    <row r="15" spans="1:16" x14ac:dyDescent="0.3">
      <c r="B15" s="9">
        <v>2012</v>
      </c>
      <c r="C15" s="9">
        <v>2013</v>
      </c>
      <c r="D15" s="9">
        <v>2014</v>
      </c>
      <c r="E15" s="9">
        <v>2015</v>
      </c>
      <c r="F15" s="9">
        <v>2016</v>
      </c>
      <c r="G15" s="9">
        <v>2017</v>
      </c>
      <c r="H15" s="9">
        <v>2018</v>
      </c>
      <c r="J15" s="11">
        <v>2012</v>
      </c>
      <c r="K15" s="11">
        <v>2013</v>
      </c>
      <c r="L15" s="11">
        <v>2014</v>
      </c>
      <c r="M15" s="11">
        <v>2015</v>
      </c>
      <c r="N15" s="11">
        <v>2016</v>
      </c>
      <c r="O15" s="11">
        <v>2017</v>
      </c>
      <c r="P15" s="9">
        <v>2018</v>
      </c>
    </row>
    <row r="16" spans="1:16" x14ac:dyDescent="0.3">
      <c r="B16" s="10"/>
      <c r="C16" s="10"/>
      <c r="D16" s="10"/>
      <c r="E16" s="10"/>
      <c r="F16" s="10"/>
      <c r="G16" s="10"/>
      <c r="H16" s="10"/>
      <c r="J16" s="12"/>
      <c r="K16" s="12"/>
      <c r="L16" s="12"/>
      <c r="M16" s="12"/>
      <c r="N16" s="12"/>
      <c r="O16" s="12"/>
      <c r="P16" s="10"/>
    </row>
    <row r="17" spans="2:16" x14ac:dyDescent="0.3">
      <c r="B17" s="10"/>
      <c r="C17" s="10"/>
      <c r="D17" s="10"/>
      <c r="E17" s="10"/>
      <c r="F17" s="10"/>
      <c r="G17" s="10"/>
      <c r="H17" s="10"/>
      <c r="J17" s="12"/>
      <c r="K17" s="12"/>
      <c r="L17" s="12"/>
      <c r="M17" s="12"/>
      <c r="N17" s="12"/>
      <c r="O17" s="12"/>
      <c r="P17" s="10"/>
    </row>
    <row r="18" spans="2:16" x14ac:dyDescent="0.3">
      <c r="B18" s="10"/>
      <c r="C18" s="10"/>
      <c r="D18" s="10"/>
      <c r="E18" s="10"/>
      <c r="F18" s="10"/>
      <c r="G18" s="10"/>
      <c r="H18" s="10"/>
      <c r="J18" s="12"/>
      <c r="K18" s="12"/>
      <c r="L18" s="12"/>
      <c r="M18" s="12"/>
      <c r="N18" s="12"/>
      <c r="O18" s="12"/>
      <c r="P18" s="10"/>
    </row>
    <row r="19" spans="2:16" x14ac:dyDescent="0.3">
      <c r="B19" s="10"/>
      <c r="C19" s="10"/>
      <c r="D19" s="10"/>
      <c r="E19" s="10"/>
      <c r="F19" s="10"/>
      <c r="G19" s="10"/>
      <c r="H19" s="10"/>
      <c r="J19" s="12"/>
      <c r="K19" s="12"/>
      <c r="L19" s="12"/>
      <c r="M19" s="12"/>
      <c r="N19" s="12"/>
      <c r="O19" s="12"/>
      <c r="P19" s="10"/>
    </row>
    <row r="20" spans="2:16" x14ac:dyDescent="0.3">
      <c r="B20" s="10"/>
      <c r="C20" s="10"/>
      <c r="D20" s="10"/>
      <c r="E20" s="10"/>
      <c r="F20" s="10"/>
      <c r="G20" s="10"/>
      <c r="H20" s="10"/>
      <c r="J20" s="12"/>
      <c r="K20" s="12"/>
      <c r="L20" s="12"/>
      <c r="M20" s="12"/>
      <c r="N20" s="12"/>
      <c r="O20" s="12"/>
      <c r="P20" s="10"/>
    </row>
    <row r="21" spans="2:16" x14ac:dyDescent="0.3">
      <c r="B21" s="10"/>
      <c r="C21" s="10"/>
      <c r="D21" s="10"/>
      <c r="E21" s="10"/>
      <c r="F21" s="10"/>
      <c r="G21" s="10"/>
      <c r="H21" s="10"/>
      <c r="J21" s="12"/>
      <c r="K21" s="12"/>
      <c r="L21" s="12"/>
      <c r="M21" s="12"/>
      <c r="N21" s="12"/>
      <c r="O21" s="12"/>
      <c r="P21" s="10"/>
    </row>
    <row r="22" spans="2:16" x14ac:dyDescent="0.3">
      <c r="B22" s="10"/>
      <c r="C22" s="10"/>
      <c r="D22" s="10"/>
      <c r="E22" s="10"/>
      <c r="F22" s="10"/>
      <c r="G22" s="10"/>
      <c r="H22" s="10"/>
      <c r="J22" s="12"/>
      <c r="K22" s="12"/>
      <c r="L22" s="12"/>
      <c r="M22" s="12"/>
      <c r="N22" s="12"/>
      <c r="O22" s="12"/>
      <c r="P22" s="10"/>
    </row>
    <row r="23" spans="2:16" x14ac:dyDescent="0.3">
      <c r="B23" s="10"/>
      <c r="C23" s="10"/>
      <c r="D23" s="10"/>
      <c r="E23" s="10"/>
      <c r="F23" s="10"/>
      <c r="G23" s="10"/>
      <c r="H23" s="10"/>
      <c r="J23" s="12"/>
      <c r="K23" s="12"/>
      <c r="L23" s="12"/>
      <c r="M23" s="12"/>
      <c r="N23" s="12"/>
      <c r="O23" s="12"/>
      <c r="P23" s="10"/>
    </row>
    <row r="24" spans="2:16" x14ac:dyDescent="0.3">
      <c r="B24" s="10"/>
      <c r="C24" s="10"/>
      <c r="D24" s="10"/>
      <c r="E24" s="10"/>
      <c r="F24" s="10"/>
      <c r="G24" s="10"/>
      <c r="H24" s="10"/>
      <c r="J24" s="12"/>
      <c r="K24" s="12"/>
      <c r="L24" s="12"/>
      <c r="M24" s="12"/>
      <c r="N24" s="12"/>
      <c r="O24" s="12"/>
      <c r="P24" s="10"/>
    </row>
    <row r="25" spans="2:16" x14ac:dyDescent="0.3">
      <c r="B25" s="10"/>
      <c r="C25" s="10"/>
      <c r="D25" s="10"/>
      <c r="E25" s="10"/>
      <c r="F25" s="10"/>
      <c r="G25" s="10"/>
      <c r="H25" s="10"/>
      <c r="J25" s="12"/>
      <c r="K25" s="12"/>
      <c r="L25" s="12"/>
      <c r="M25" s="12"/>
      <c r="N25" s="12"/>
      <c r="O25" s="12"/>
      <c r="P25" s="10"/>
    </row>
    <row r="26" spans="2:16" x14ac:dyDescent="0.3">
      <c r="B26" s="10"/>
      <c r="C26" s="10"/>
      <c r="D26" s="10"/>
      <c r="E26" s="10"/>
      <c r="F26" s="10"/>
      <c r="G26" s="10"/>
      <c r="H26" s="10"/>
      <c r="J26" s="12"/>
      <c r="K26" s="12"/>
      <c r="L26" s="12"/>
      <c r="M26" s="12"/>
      <c r="N26" s="12"/>
      <c r="O26" s="12"/>
      <c r="P26" s="10"/>
    </row>
    <row r="27" spans="2:16" x14ac:dyDescent="0.3">
      <c r="B27" s="10"/>
      <c r="C27" s="10"/>
      <c r="D27" s="10"/>
      <c r="E27" s="10"/>
      <c r="G27" s="10"/>
      <c r="H27" s="10"/>
      <c r="J27" s="12"/>
      <c r="K27" s="12"/>
      <c r="L27" s="12"/>
      <c r="M27" s="12"/>
      <c r="O27" s="12"/>
      <c r="P27" s="10"/>
    </row>
    <row r="30" spans="2:16" x14ac:dyDescent="0.3">
      <c r="B30" s="45" t="s">
        <v>68</v>
      </c>
      <c r="C30" s="45"/>
      <c r="D30" s="45"/>
      <c r="E30" s="45"/>
      <c r="F30" s="45"/>
      <c r="G30" s="45"/>
      <c r="H30" s="45"/>
      <c r="J30" s="45" t="s">
        <v>67</v>
      </c>
      <c r="K30" s="45"/>
      <c r="L30" s="45"/>
      <c r="M30" s="45"/>
      <c r="N30" s="45"/>
      <c r="O30" s="45"/>
      <c r="P30" s="45"/>
    </row>
    <row r="31" spans="2:16" x14ac:dyDescent="0.3">
      <c r="B31" s="11">
        <v>2012</v>
      </c>
      <c r="C31" s="11">
        <v>2013</v>
      </c>
      <c r="D31" s="11">
        <v>2014</v>
      </c>
      <c r="E31" s="11">
        <v>2015</v>
      </c>
      <c r="F31" s="11">
        <v>2016</v>
      </c>
      <c r="G31" s="11">
        <v>2017</v>
      </c>
      <c r="H31" s="11">
        <v>2018</v>
      </c>
      <c r="J31" s="11">
        <v>2012</v>
      </c>
      <c r="K31" s="11">
        <v>2013</v>
      </c>
      <c r="L31" s="11">
        <v>2014</v>
      </c>
      <c r="M31" s="11">
        <v>2015</v>
      </c>
      <c r="N31" s="11">
        <v>2016</v>
      </c>
      <c r="O31" s="11">
        <v>2017</v>
      </c>
      <c r="P31" s="11">
        <v>2018</v>
      </c>
    </row>
    <row r="32" spans="2:16" x14ac:dyDescent="0.3">
      <c r="B32" s="12"/>
      <c r="C32" s="12"/>
      <c r="D32" s="12"/>
      <c r="E32" s="12"/>
      <c r="F32" s="12"/>
      <c r="G32" s="12"/>
      <c r="H32" s="12"/>
      <c r="J32" s="12"/>
      <c r="K32" s="12"/>
      <c r="L32" s="12"/>
      <c r="M32" s="12"/>
      <c r="N32" s="12"/>
      <c r="O32" s="12"/>
      <c r="P32" s="12"/>
    </row>
    <row r="33" spans="2:16" x14ac:dyDescent="0.3">
      <c r="B33" s="12"/>
      <c r="C33" s="12"/>
      <c r="D33" s="12"/>
      <c r="E33" s="12"/>
      <c r="F33" s="12"/>
      <c r="G33" s="12"/>
      <c r="H33" s="12"/>
      <c r="J33" s="12"/>
      <c r="K33" s="12"/>
      <c r="L33" s="12"/>
      <c r="M33" s="12"/>
      <c r="N33" s="12"/>
      <c r="O33" s="12"/>
      <c r="P33" s="12"/>
    </row>
    <row r="34" spans="2:16" x14ac:dyDescent="0.3">
      <c r="B34" s="12"/>
      <c r="C34" s="12"/>
      <c r="D34" s="12"/>
      <c r="E34" s="12"/>
      <c r="F34" s="12"/>
      <c r="G34" s="12"/>
      <c r="H34" s="12"/>
      <c r="J34" s="12"/>
      <c r="K34" s="12"/>
      <c r="L34" s="12"/>
      <c r="M34" s="12"/>
      <c r="N34" s="12"/>
      <c r="O34" s="12"/>
      <c r="P34" s="12"/>
    </row>
    <row r="35" spans="2:16" x14ac:dyDescent="0.3">
      <c r="B35" s="12"/>
      <c r="C35" s="12"/>
      <c r="D35" s="12"/>
      <c r="E35" s="12"/>
      <c r="F35" s="12"/>
      <c r="G35" s="12"/>
      <c r="H35" s="12"/>
      <c r="J35" s="12"/>
      <c r="K35" s="12"/>
      <c r="L35" s="12"/>
      <c r="M35" s="12"/>
      <c r="N35" s="12"/>
      <c r="O35" s="12"/>
      <c r="P35" s="12"/>
    </row>
    <row r="36" spans="2:16" x14ac:dyDescent="0.3">
      <c r="B36" s="12"/>
      <c r="C36" s="12"/>
      <c r="D36" s="12"/>
      <c r="E36" s="12"/>
      <c r="F36" s="12"/>
      <c r="G36" s="12"/>
      <c r="H36" s="12"/>
      <c r="J36" s="12"/>
      <c r="K36" s="12"/>
      <c r="L36" s="12"/>
      <c r="M36" s="12"/>
      <c r="N36" s="12"/>
      <c r="O36" s="12"/>
      <c r="P36" s="12"/>
    </row>
    <row r="37" spans="2:16" x14ac:dyDescent="0.3">
      <c r="B37" s="12"/>
      <c r="C37" s="12"/>
      <c r="D37" s="12"/>
      <c r="E37" s="12"/>
      <c r="F37" s="12"/>
      <c r="G37" s="12"/>
      <c r="H37" s="12"/>
      <c r="J37" s="12"/>
      <c r="K37" s="12"/>
      <c r="L37" s="12"/>
      <c r="M37" s="12"/>
      <c r="N37" s="12"/>
      <c r="O37" s="12"/>
      <c r="P37" s="12"/>
    </row>
    <row r="38" spans="2:16" x14ac:dyDescent="0.3">
      <c r="B38" s="12"/>
      <c r="C38" s="12"/>
      <c r="D38" s="12"/>
      <c r="E38" s="12"/>
      <c r="F38" s="12"/>
      <c r="G38" s="12"/>
      <c r="H38" s="12"/>
      <c r="J38" s="12"/>
      <c r="K38" s="12"/>
      <c r="L38" s="12"/>
      <c r="M38" s="12"/>
      <c r="N38" s="12"/>
      <c r="O38" s="12"/>
      <c r="P38" s="12"/>
    </row>
    <row r="39" spans="2:16" x14ac:dyDescent="0.3">
      <c r="B39" s="12"/>
      <c r="C39" s="12"/>
      <c r="D39" s="12"/>
      <c r="E39" s="12"/>
      <c r="F39" s="12"/>
      <c r="G39" s="12"/>
      <c r="H39" s="12"/>
      <c r="J39" s="12"/>
      <c r="K39" s="12"/>
      <c r="L39" s="12"/>
      <c r="M39" s="12"/>
      <c r="N39" s="12"/>
      <c r="O39" s="12"/>
      <c r="P39" s="12"/>
    </row>
    <row r="40" spans="2:16" x14ac:dyDescent="0.3">
      <c r="B40" s="12"/>
      <c r="C40" s="12"/>
      <c r="D40" s="12"/>
      <c r="E40" s="12"/>
      <c r="F40" s="12"/>
      <c r="G40" s="12"/>
      <c r="H40" s="12"/>
      <c r="J40" s="12"/>
      <c r="K40" s="12"/>
      <c r="L40" s="12"/>
      <c r="M40" s="12"/>
      <c r="N40" s="12"/>
      <c r="O40" s="12"/>
      <c r="P40" s="12"/>
    </row>
    <row r="41" spans="2:16" x14ac:dyDescent="0.3">
      <c r="B41" s="12"/>
      <c r="C41" s="12"/>
      <c r="D41" s="12"/>
      <c r="E41" s="12"/>
      <c r="F41" s="12"/>
      <c r="G41" s="12"/>
      <c r="H41" s="12"/>
      <c r="J41" s="12"/>
      <c r="K41" s="12"/>
      <c r="L41" s="12"/>
      <c r="M41" s="12"/>
      <c r="N41" s="12"/>
      <c r="O41" s="12"/>
      <c r="P41" s="12"/>
    </row>
    <row r="42" spans="2:16" x14ac:dyDescent="0.3">
      <c r="B42" s="12"/>
      <c r="C42" s="12"/>
      <c r="D42" s="12"/>
      <c r="E42" s="12"/>
      <c r="F42" s="12"/>
      <c r="G42" s="12"/>
      <c r="H42" s="12"/>
      <c r="J42" s="12"/>
      <c r="K42" s="12"/>
      <c r="L42" s="12"/>
      <c r="M42" s="12"/>
      <c r="N42" s="12"/>
      <c r="O42" s="12"/>
      <c r="P42" s="12"/>
    </row>
    <row r="43" spans="2:16" x14ac:dyDescent="0.3">
      <c r="B43" s="12"/>
      <c r="C43" s="12"/>
      <c r="D43" s="12"/>
      <c r="F43" s="12"/>
      <c r="G43" s="12"/>
      <c r="H43" s="12"/>
      <c r="J43" s="12"/>
      <c r="K43" s="12"/>
      <c r="L43" s="12"/>
      <c r="N43" s="12"/>
      <c r="O43" s="12"/>
      <c r="P43" s="12"/>
    </row>
    <row r="47" spans="2:16" x14ac:dyDescent="0.3">
      <c r="B47" s="45" t="s">
        <v>71</v>
      </c>
      <c r="C47" s="45"/>
      <c r="D47" s="45"/>
      <c r="E47" s="45"/>
      <c r="F47" s="45"/>
      <c r="G47" s="45"/>
      <c r="H47" s="45"/>
      <c r="J47" s="45" t="s">
        <v>72</v>
      </c>
      <c r="K47" s="45"/>
      <c r="L47" s="45"/>
      <c r="M47" s="45"/>
      <c r="N47" s="45"/>
      <c r="O47" s="45"/>
      <c r="P47" s="45"/>
    </row>
    <row r="48" spans="2:16" x14ac:dyDescent="0.3">
      <c r="B48" s="11">
        <v>2012</v>
      </c>
      <c r="C48" s="11">
        <v>2013</v>
      </c>
      <c r="D48" s="11">
        <v>2014</v>
      </c>
      <c r="E48" s="11">
        <v>2015</v>
      </c>
      <c r="F48" s="11">
        <v>2016</v>
      </c>
      <c r="G48" s="11">
        <v>2017</v>
      </c>
      <c r="H48" s="11">
        <v>2018</v>
      </c>
      <c r="J48" s="11">
        <v>2012</v>
      </c>
      <c r="K48" s="11">
        <v>2013</v>
      </c>
      <c r="L48" s="11">
        <v>2014</v>
      </c>
      <c r="M48" s="11">
        <v>2015</v>
      </c>
      <c r="N48" s="11">
        <v>2016</v>
      </c>
      <c r="O48" s="11">
        <v>2017</v>
      </c>
      <c r="P48" s="11">
        <v>2018</v>
      </c>
    </row>
  </sheetData>
  <mergeCells count="9">
    <mergeCell ref="B47:H47"/>
    <mergeCell ref="J47:P47"/>
    <mergeCell ref="J1:M1"/>
    <mergeCell ref="B14:H14"/>
    <mergeCell ref="J14:P14"/>
    <mergeCell ref="B30:H30"/>
    <mergeCell ref="J30:P30"/>
    <mergeCell ref="B1:E1"/>
    <mergeCell ref="F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DECAD-F5F0-428F-950F-4675C7B971FB}">
  <dimension ref="A1:P48"/>
  <sheetViews>
    <sheetView workbookViewId="0">
      <selection activeCell="J22" sqref="J22"/>
    </sheetView>
  </sheetViews>
  <sheetFormatPr defaultRowHeight="14.4" x14ac:dyDescent="0.3"/>
  <cols>
    <col min="2" max="2" width="11.21875" bestFit="1" customWidth="1"/>
    <col min="4" max="4" width="11.21875" bestFit="1" customWidth="1"/>
    <col min="5" max="5" width="9.21875" bestFit="1" customWidth="1"/>
    <col min="6" max="6" width="11.21875" bestFit="1" customWidth="1"/>
    <col min="8" max="8" width="11.21875" bestFit="1" customWidth="1"/>
  </cols>
  <sheetData>
    <row r="1" spans="1:16" x14ac:dyDescent="0.3">
      <c r="B1" s="43" t="s">
        <v>0</v>
      </c>
      <c r="C1" s="43"/>
      <c r="D1" s="43"/>
      <c r="E1" s="43"/>
      <c r="F1" s="43" t="s">
        <v>69</v>
      </c>
      <c r="G1" s="43"/>
      <c r="H1" s="43"/>
      <c r="I1" s="43"/>
      <c r="J1" s="43" t="s">
        <v>70</v>
      </c>
      <c r="K1" s="43"/>
      <c r="L1" s="43"/>
      <c r="M1" s="43"/>
    </row>
    <row r="2" spans="1:16" x14ac:dyDescent="0.3">
      <c r="B2" t="s">
        <v>2</v>
      </c>
      <c r="C2" t="s">
        <v>3</v>
      </c>
      <c r="D2" t="s">
        <v>8</v>
      </c>
      <c r="E2" t="s">
        <v>9</v>
      </c>
      <c r="F2" t="s">
        <v>2</v>
      </c>
      <c r="G2" t="s">
        <v>3</v>
      </c>
      <c r="H2" t="s">
        <v>8</v>
      </c>
      <c r="I2" t="s">
        <v>9</v>
      </c>
      <c r="J2" t="s">
        <v>2</v>
      </c>
      <c r="K2" t="s">
        <v>3</v>
      </c>
      <c r="L2" t="s">
        <v>8</v>
      </c>
      <c r="M2" t="s">
        <v>9</v>
      </c>
    </row>
    <row r="3" spans="1:16" x14ac:dyDescent="0.3">
      <c r="A3">
        <v>2012</v>
      </c>
      <c r="B3">
        <f>SUM(B$17:B$28)</f>
        <v>0</v>
      </c>
      <c r="C3">
        <f>SUM(J$17:J$28)</f>
        <v>0</v>
      </c>
      <c r="F3" s="2">
        <f>SUM(B$33:B$44)</f>
        <v>0</v>
      </c>
      <c r="G3" s="2">
        <f>SUM(J$33:J$44)</f>
        <v>0</v>
      </c>
      <c r="H3" s="3"/>
      <c r="I3" s="3"/>
      <c r="J3" s="2">
        <f>SUM(B$50:B$61)</f>
        <v>0</v>
      </c>
      <c r="K3" s="2">
        <f>SUM(J$50:J$61)</f>
        <v>0</v>
      </c>
    </row>
    <row r="4" spans="1:16" x14ac:dyDescent="0.3">
      <c r="A4">
        <v>2013</v>
      </c>
      <c r="B4">
        <f>SUM(C$17:C$28)</f>
        <v>0</v>
      </c>
      <c r="C4">
        <f>SUM(K$17:K$28)</f>
        <v>0</v>
      </c>
      <c r="D4" s="4" t="e">
        <f>(B4-B3)/B3</f>
        <v>#DIV/0!</v>
      </c>
      <c r="E4" s="4" t="e">
        <f>(C4-C3)/C3</f>
        <v>#DIV/0!</v>
      </c>
      <c r="F4" s="2">
        <f>SUM(C$33:C$44)</f>
        <v>0</v>
      </c>
      <c r="G4" s="2">
        <f>SUM(K$33:K$44)</f>
        <v>0</v>
      </c>
      <c r="H4" s="4" t="e">
        <f>(F4-F3)/F3</f>
        <v>#DIV/0!</v>
      </c>
      <c r="I4" s="4" t="e">
        <f>(G4-G3)/G3</f>
        <v>#DIV/0!</v>
      </c>
      <c r="J4" s="2">
        <f>SUM(C$50:C$61)</f>
        <v>0</v>
      </c>
      <c r="K4" s="2">
        <f>SUM(K$50:K$61)</f>
        <v>0</v>
      </c>
      <c r="L4" s="4" t="e">
        <f>(J4-J3)/J3</f>
        <v>#DIV/0!</v>
      </c>
      <c r="M4" s="4" t="e">
        <f>(K4-K3)/K3</f>
        <v>#DIV/0!</v>
      </c>
    </row>
    <row r="5" spans="1:16" x14ac:dyDescent="0.3">
      <c r="A5">
        <v>2014</v>
      </c>
      <c r="B5">
        <f>SUM(D$17:D$28)</f>
        <v>0</v>
      </c>
      <c r="C5">
        <f>SUM(L$17:L$28)</f>
        <v>0</v>
      </c>
      <c r="D5" s="4" t="e">
        <f t="shared" ref="D5:E9" si="0">(B5-B4)/B4</f>
        <v>#DIV/0!</v>
      </c>
      <c r="E5" s="4" t="e">
        <f t="shared" si="0"/>
        <v>#DIV/0!</v>
      </c>
      <c r="F5" s="2">
        <f>SUM(D$33:D$44)</f>
        <v>0</v>
      </c>
      <c r="G5" s="2">
        <f>SUM(L$33:L$44)</f>
        <v>0</v>
      </c>
      <c r="H5" s="4" t="e">
        <f t="shared" ref="H5:I9" si="1">(F5-F4)/F4</f>
        <v>#DIV/0!</v>
      </c>
      <c r="I5" s="4" t="e">
        <f t="shared" si="1"/>
        <v>#DIV/0!</v>
      </c>
      <c r="J5" s="2">
        <f>SUM(D$50:D$61)</f>
        <v>0</v>
      </c>
      <c r="K5" s="2">
        <f>SUM(L$50:L$61)</f>
        <v>0</v>
      </c>
      <c r="L5" s="4" t="e">
        <f t="shared" ref="L5:M9" si="2">(J5-J4)/J4</f>
        <v>#DIV/0!</v>
      </c>
      <c r="M5" s="4" t="e">
        <f t="shared" si="2"/>
        <v>#DIV/0!</v>
      </c>
    </row>
    <row r="6" spans="1:16" x14ac:dyDescent="0.3">
      <c r="A6">
        <v>2015</v>
      </c>
      <c r="B6">
        <f>SUM(E$17:E$28)</f>
        <v>0</v>
      </c>
      <c r="C6">
        <f>SUM(M$17:M$28)</f>
        <v>0</v>
      </c>
      <c r="D6" s="4" t="e">
        <f t="shared" si="0"/>
        <v>#DIV/0!</v>
      </c>
      <c r="E6" s="4" t="e">
        <f t="shared" si="0"/>
        <v>#DIV/0!</v>
      </c>
      <c r="F6" s="2">
        <f>SUM(E$33:E$44)</f>
        <v>0</v>
      </c>
      <c r="G6" s="2">
        <f>SUM(M$33:M$44)</f>
        <v>0</v>
      </c>
      <c r="H6" s="4" t="e">
        <f t="shared" si="1"/>
        <v>#DIV/0!</v>
      </c>
      <c r="I6" s="4" t="e">
        <f t="shared" si="1"/>
        <v>#DIV/0!</v>
      </c>
      <c r="J6" s="2">
        <f>SUM(E$50:E$61)</f>
        <v>0</v>
      </c>
      <c r="K6" s="2">
        <f>SUM(M$50:M$61)</f>
        <v>0</v>
      </c>
      <c r="L6" s="4" t="e">
        <f t="shared" si="2"/>
        <v>#DIV/0!</v>
      </c>
      <c r="M6" s="4" t="e">
        <f t="shared" si="2"/>
        <v>#DIV/0!</v>
      </c>
    </row>
    <row r="7" spans="1:16" x14ac:dyDescent="0.3">
      <c r="A7">
        <v>2016</v>
      </c>
      <c r="B7">
        <f>SUM(F$17:F$28)</f>
        <v>0</v>
      </c>
      <c r="C7">
        <f>SUM(N$17:N$28)</f>
        <v>0</v>
      </c>
      <c r="D7" s="4" t="e">
        <f t="shared" si="0"/>
        <v>#DIV/0!</v>
      </c>
      <c r="E7" s="4" t="e">
        <f t="shared" si="0"/>
        <v>#DIV/0!</v>
      </c>
      <c r="F7" s="2">
        <f>SUM(F$33:F$44)</f>
        <v>0</v>
      </c>
      <c r="G7" s="2">
        <f>SUM(N$33:N$44)</f>
        <v>0</v>
      </c>
      <c r="H7" s="4" t="e">
        <f t="shared" si="1"/>
        <v>#DIV/0!</v>
      </c>
      <c r="I7" s="4" t="e">
        <f t="shared" si="1"/>
        <v>#DIV/0!</v>
      </c>
      <c r="J7" s="2">
        <f>SUM(F$50:F$61)</f>
        <v>0</v>
      </c>
      <c r="K7" s="2">
        <f>SUM(N$50:N$61)</f>
        <v>0</v>
      </c>
      <c r="L7" s="4" t="e">
        <f t="shared" si="2"/>
        <v>#DIV/0!</v>
      </c>
      <c r="M7" s="4" t="e">
        <f t="shared" si="2"/>
        <v>#DIV/0!</v>
      </c>
    </row>
    <row r="8" spans="1:16" x14ac:dyDescent="0.3">
      <c r="A8">
        <v>2017</v>
      </c>
      <c r="B8">
        <f>SUM(G$17:G$28)</f>
        <v>0</v>
      </c>
      <c r="C8">
        <f>SUM(O$17:O$28)</f>
        <v>0</v>
      </c>
      <c r="D8" s="4" t="e">
        <f t="shared" si="0"/>
        <v>#DIV/0!</v>
      </c>
      <c r="E8" s="4" t="e">
        <f t="shared" si="0"/>
        <v>#DIV/0!</v>
      </c>
      <c r="F8" s="2">
        <f>SUM(G$33:G$44)</f>
        <v>0</v>
      </c>
      <c r="G8" s="2">
        <f>SUM(O$33:O$44)</f>
        <v>0</v>
      </c>
      <c r="H8" s="4" t="e">
        <f t="shared" si="1"/>
        <v>#DIV/0!</v>
      </c>
      <c r="I8" s="4" t="e">
        <f t="shared" si="1"/>
        <v>#DIV/0!</v>
      </c>
      <c r="J8" s="2">
        <f>SUM(G$50:G$61)</f>
        <v>0</v>
      </c>
      <c r="K8" s="2">
        <f>SUM(O$50:O$61)</f>
        <v>0</v>
      </c>
      <c r="L8" s="4" t="e">
        <f t="shared" si="2"/>
        <v>#DIV/0!</v>
      </c>
      <c r="M8" s="4" t="e">
        <f t="shared" si="2"/>
        <v>#DIV/0!</v>
      </c>
    </row>
    <row r="9" spans="1:16" x14ac:dyDescent="0.3">
      <c r="A9">
        <v>2018</v>
      </c>
      <c r="B9">
        <f>SUM(H$17:H$28)</f>
        <v>0</v>
      </c>
      <c r="C9">
        <f>SUM(P$17:P$28)</f>
        <v>0</v>
      </c>
      <c r="D9" s="4" t="e">
        <f t="shared" si="0"/>
        <v>#DIV/0!</v>
      </c>
      <c r="E9" s="4" t="e">
        <f t="shared" si="0"/>
        <v>#DIV/0!</v>
      </c>
      <c r="F9" s="2">
        <f>SUM(H$33:H$44)</f>
        <v>0</v>
      </c>
      <c r="G9" s="2">
        <f>SUM(P$33:P$44)</f>
        <v>0</v>
      </c>
      <c r="H9" s="4" t="e">
        <f t="shared" si="1"/>
        <v>#DIV/0!</v>
      </c>
      <c r="I9" s="4" t="e">
        <f t="shared" si="1"/>
        <v>#DIV/0!</v>
      </c>
      <c r="J9" s="2">
        <f>SUM(H$50:H$61)</f>
        <v>0</v>
      </c>
      <c r="K9" s="2">
        <f>SUM(P$50:P$61)</f>
        <v>0</v>
      </c>
      <c r="L9" s="4" t="e">
        <f t="shared" si="2"/>
        <v>#DIV/0!</v>
      </c>
      <c r="M9" s="4" t="e">
        <f t="shared" si="2"/>
        <v>#DIV/0!</v>
      </c>
    </row>
    <row r="11" spans="1:16" x14ac:dyDescent="0.3">
      <c r="B11">
        <f>SUM(B3:B9)</f>
        <v>0</v>
      </c>
      <c r="C11">
        <f t="shared" ref="C11:K11" si="3">SUM(C3:C9)</f>
        <v>0</v>
      </c>
      <c r="D11" s="4" t="e">
        <f>AVERAGE(D4:D9)</f>
        <v>#DIV/0!</v>
      </c>
      <c r="E11" s="4" t="e">
        <f>AVERAGE(E4:E9)</f>
        <v>#DIV/0!</v>
      </c>
      <c r="F11">
        <f t="shared" si="3"/>
        <v>0</v>
      </c>
      <c r="G11">
        <f t="shared" si="3"/>
        <v>0</v>
      </c>
      <c r="H11" s="4" t="e">
        <f>AVERAGE(H4:H9)</f>
        <v>#DIV/0!</v>
      </c>
      <c r="I11" s="4" t="e">
        <f>AVERAGE(I4:I9)</f>
        <v>#DIV/0!</v>
      </c>
      <c r="J11">
        <f t="shared" si="3"/>
        <v>0</v>
      </c>
      <c r="K11">
        <f t="shared" si="3"/>
        <v>0</v>
      </c>
      <c r="L11" s="4" t="e">
        <f>AVERAGE(L4:L9)</f>
        <v>#DIV/0!</v>
      </c>
      <c r="M11" s="4" t="e">
        <f>AVERAGE(M4:M9)</f>
        <v>#DIV/0!</v>
      </c>
    </row>
    <row r="12" spans="1:16" x14ac:dyDescent="0.3">
      <c r="D12" s="4"/>
      <c r="E12" s="4"/>
      <c r="H12" s="4"/>
      <c r="I12" s="4"/>
      <c r="L12" s="4"/>
      <c r="M12" s="4"/>
    </row>
    <row r="13" spans="1:16" x14ac:dyDescent="0.3">
      <c r="D13" s="4"/>
      <c r="E13" s="4"/>
      <c r="H13" s="4"/>
      <c r="I13" s="4"/>
      <c r="L13" s="4"/>
      <c r="M13" s="4"/>
    </row>
    <row r="14" spans="1:16" x14ac:dyDescent="0.3">
      <c r="B14" s="45" t="s">
        <v>65</v>
      </c>
      <c r="C14" s="45"/>
      <c r="D14" s="45"/>
      <c r="E14" s="45"/>
      <c r="F14" s="45"/>
      <c r="G14" s="45"/>
      <c r="H14" s="45"/>
      <c r="J14" s="45" t="s">
        <v>66</v>
      </c>
      <c r="K14" s="45"/>
      <c r="L14" s="45"/>
      <c r="M14" s="45"/>
      <c r="N14" s="45"/>
      <c r="O14" s="45"/>
      <c r="P14" s="45"/>
    </row>
    <row r="15" spans="1:16" x14ac:dyDescent="0.3">
      <c r="B15" s="9">
        <v>2012</v>
      </c>
      <c r="C15" s="9">
        <v>2013</v>
      </c>
      <c r="D15" s="9">
        <v>2014</v>
      </c>
      <c r="E15" s="9">
        <v>2015</v>
      </c>
      <c r="F15" s="9">
        <v>2016</v>
      </c>
      <c r="G15" s="9">
        <v>2017</v>
      </c>
      <c r="H15" s="9">
        <v>2018</v>
      </c>
      <c r="J15" s="11">
        <v>2012</v>
      </c>
      <c r="K15" s="11">
        <v>2013</v>
      </c>
      <c r="L15" s="11">
        <v>2014</v>
      </c>
      <c r="M15" s="11">
        <v>2015</v>
      </c>
      <c r="N15" s="11">
        <v>2016</v>
      </c>
      <c r="O15" s="11">
        <v>2017</v>
      </c>
      <c r="P15" s="9">
        <v>2018</v>
      </c>
    </row>
    <row r="16" spans="1:16" x14ac:dyDescent="0.3">
      <c r="B16" s="10"/>
      <c r="C16" s="10"/>
      <c r="D16" s="10"/>
      <c r="E16" s="10"/>
      <c r="F16" s="10"/>
      <c r="G16" s="10"/>
      <c r="H16" s="10"/>
      <c r="J16" s="12"/>
      <c r="K16" s="12"/>
      <c r="L16" s="12"/>
      <c r="M16" s="12"/>
      <c r="N16" s="12"/>
      <c r="O16" s="12"/>
      <c r="P16" s="10"/>
    </row>
    <row r="17" spans="2:16" x14ac:dyDescent="0.3">
      <c r="B17" s="10"/>
      <c r="C17" s="10"/>
      <c r="D17" s="10"/>
      <c r="E17" s="10"/>
      <c r="F17" s="10"/>
      <c r="G17" s="10"/>
      <c r="H17" s="10"/>
      <c r="J17" s="12"/>
      <c r="K17" s="12"/>
      <c r="L17" s="12"/>
      <c r="M17" s="12"/>
      <c r="N17" s="12"/>
      <c r="O17" s="12"/>
      <c r="P17" s="10"/>
    </row>
    <row r="18" spans="2:16" x14ac:dyDescent="0.3">
      <c r="B18" s="10"/>
      <c r="C18" s="10"/>
      <c r="D18" s="10"/>
      <c r="E18" s="10"/>
      <c r="F18" s="10"/>
      <c r="G18" s="10"/>
      <c r="H18" s="10"/>
      <c r="J18" s="12"/>
      <c r="K18" s="12"/>
      <c r="L18" s="12"/>
      <c r="M18" s="12"/>
      <c r="N18" s="12"/>
      <c r="O18" s="12"/>
      <c r="P18" s="10"/>
    </row>
    <row r="19" spans="2:16" x14ac:dyDescent="0.3">
      <c r="B19" s="10"/>
      <c r="C19" s="10"/>
      <c r="D19" s="10"/>
      <c r="E19" s="10"/>
      <c r="F19" s="10"/>
      <c r="G19" s="10"/>
      <c r="H19" s="10"/>
      <c r="J19" s="12"/>
      <c r="K19" s="12"/>
      <c r="L19" s="12"/>
      <c r="M19" s="12"/>
      <c r="N19" s="12"/>
      <c r="O19" s="12"/>
      <c r="P19" s="10"/>
    </row>
    <row r="20" spans="2:16" x14ac:dyDescent="0.3">
      <c r="B20" s="10"/>
      <c r="C20" s="10"/>
      <c r="D20" s="10"/>
      <c r="E20" s="10"/>
      <c r="F20" s="10"/>
      <c r="G20" s="10"/>
      <c r="H20" s="10"/>
      <c r="J20" s="12"/>
      <c r="K20" s="12"/>
      <c r="L20" s="12"/>
      <c r="M20" s="12"/>
      <c r="N20" s="12"/>
      <c r="O20" s="12"/>
      <c r="P20" s="10"/>
    </row>
    <row r="21" spans="2:16" x14ac:dyDescent="0.3">
      <c r="B21" s="10"/>
      <c r="C21" s="10"/>
      <c r="D21" s="10"/>
      <c r="E21" s="10"/>
      <c r="F21" s="10"/>
      <c r="G21" s="10"/>
      <c r="H21" s="10"/>
      <c r="J21" s="12"/>
      <c r="K21" s="12"/>
      <c r="L21" s="12"/>
      <c r="M21" s="12"/>
      <c r="N21" s="12"/>
      <c r="O21" s="12"/>
      <c r="P21" s="10"/>
    </row>
    <row r="22" spans="2:16" x14ac:dyDescent="0.3">
      <c r="B22" s="10"/>
      <c r="C22" s="10"/>
      <c r="D22" s="10"/>
      <c r="E22" s="10"/>
      <c r="F22" s="10"/>
      <c r="G22" s="10"/>
      <c r="H22" s="10"/>
      <c r="J22" s="12"/>
      <c r="K22" s="12"/>
      <c r="L22" s="12"/>
      <c r="M22" s="12"/>
      <c r="N22" s="12"/>
      <c r="O22" s="12"/>
      <c r="P22" s="10"/>
    </row>
    <row r="23" spans="2:16" x14ac:dyDescent="0.3">
      <c r="B23" s="10"/>
      <c r="C23" s="10"/>
      <c r="D23" s="10"/>
      <c r="E23" s="10"/>
      <c r="F23" s="10"/>
      <c r="G23" s="10"/>
      <c r="H23" s="10"/>
      <c r="J23" s="12"/>
      <c r="K23" s="12"/>
      <c r="L23" s="12"/>
      <c r="M23" s="12"/>
      <c r="N23" s="12"/>
      <c r="O23" s="12"/>
      <c r="P23" s="10"/>
    </row>
    <row r="24" spans="2:16" x14ac:dyDescent="0.3">
      <c r="B24" s="10"/>
      <c r="C24" s="10"/>
      <c r="D24" s="10"/>
      <c r="E24" s="10"/>
      <c r="F24" s="10"/>
      <c r="G24" s="10"/>
      <c r="H24" s="10"/>
      <c r="J24" s="12"/>
      <c r="K24" s="12"/>
      <c r="L24" s="12"/>
      <c r="M24" s="12"/>
      <c r="N24" s="12"/>
      <c r="O24" s="12"/>
      <c r="P24" s="10"/>
    </row>
    <row r="25" spans="2:16" x14ac:dyDescent="0.3">
      <c r="B25" s="10"/>
      <c r="C25" s="10"/>
      <c r="D25" s="10"/>
      <c r="E25" s="10"/>
      <c r="F25" s="10"/>
      <c r="G25" s="10"/>
      <c r="H25" s="10"/>
      <c r="J25" s="12"/>
      <c r="K25" s="12"/>
      <c r="L25" s="12"/>
      <c r="M25" s="12"/>
      <c r="N25" s="12"/>
      <c r="O25" s="12"/>
      <c r="P25" s="10"/>
    </row>
    <row r="26" spans="2:16" x14ac:dyDescent="0.3">
      <c r="B26" s="10"/>
      <c r="C26" s="10"/>
      <c r="D26" s="10"/>
      <c r="E26" s="10"/>
      <c r="F26" s="10"/>
      <c r="G26" s="10"/>
      <c r="H26" s="10"/>
      <c r="J26" s="12"/>
      <c r="K26" s="12"/>
      <c r="L26" s="12"/>
      <c r="M26" s="12"/>
      <c r="N26" s="12"/>
      <c r="O26" s="12"/>
      <c r="P26" s="10"/>
    </row>
    <row r="27" spans="2:16" x14ac:dyDescent="0.3">
      <c r="B27" s="10"/>
      <c r="C27" s="10"/>
      <c r="D27" s="10"/>
      <c r="E27" s="10"/>
      <c r="G27" s="10"/>
      <c r="H27" s="10"/>
      <c r="J27" s="12"/>
      <c r="K27" s="12"/>
      <c r="L27" s="12"/>
      <c r="M27" s="12"/>
      <c r="O27" s="12"/>
      <c r="P27" s="10"/>
    </row>
    <row r="30" spans="2:16" x14ac:dyDescent="0.3">
      <c r="B30" s="45" t="s">
        <v>68</v>
      </c>
      <c r="C30" s="45"/>
      <c r="D30" s="45"/>
      <c r="E30" s="45"/>
      <c r="F30" s="45"/>
      <c r="G30" s="45"/>
      <c r="H30" s="45"/>
      <c r="J30" s="45" t="s">
        <v>67</v>
      </c>
      <c r="K30" s="45"/>
      <c r="L30" s="45"/>
      <c r="M30" s="45"/>
      <c r="N30" s="45"/>
      <c r="O30" s="45"/>
      <c r="P30" s="45"/>
    </row>
    <row r="31" spans="2:16" x14ac:dyDescent="0.3">
      <c r="B31" s="11">
        <v>2012</v>
      </c>
      <c r="C31" s="11">
        <v>2013</v>
      </c>
      <c r="D31" s="11">
        <v>2014</v>
      </c>
      <c r="E31" s="11">
        <v>2015</v>
      </c>
      <c r="F31" s="11">
        <v>2016</v>
      </c>
      <c r="G31" s="11">
        <v>2017</v>
      </c>
      <c r="H31" s="11">
        <v>2018</v>
      </c>
      <c r="J31" s="11">
        <v>2012</v>
      </c>
      <c r="K31" s="11">
        <v>2013</v>
      </c>
      <c r="L31" s="11">
        <v>2014</v>
      </c>
      <c r="M31" s="11">
        <v>2015</v>
      </c>
      <c r="N31" s="11">
        <v>2016</v>
      </c>
      <c r="O31" s="11">
        <v>2017</v>
      </c>
      <c r="P31" s="11">
        <v>2018</v>
      </c>
    </row>
    <row r="32" spans="2:16" x14ac:dyDescent="0.3">
      <c r="B32" s="12"/>
      <c r="C32" s="12"/>
      <c r="D32" s="12"/>
      <c r="E32" s="12"/>
      <c r="F32" s="12"/>
      <c r="G32" s="12"/>
      <c r="H32" s="12"/>
      <c r="J32" s="12"/>
      <c r="K32" s="12"/>
      <c r="L32" s="12"/>
      <c r="M32" s="12"/>
      <c r="N32" s="12"/>
      <c r="O32" s="12"/>
      <c r="P32" s="12"/>
    </row>
    <row r="33" spans="2:16" x14ac:dyDescent="0.3">
      <c r="B33" s="12"/>
      <c r="C33" s="12"/>
      <c r="D33" s="12"/>
      <c r="E33" s="12"/>
      <c r="F33" s="12"/>
      <c r="G33" s="12"/>
      <c r="H33" s="12"/>
      <c r="J33" s="12"/>
      <c r="K33" s="12"/>
      <c r="L33" s="12"/>
      <c r="M33" s="12"/>
      <c r="N33" s="12"/>
      <c r="O33" s="12"/>
      <c r="P33" s="12"/>
    </row>
    <row r="34" spans="2:16" x14ac:dyDescent="0.3">
      <c r="B34" s="12"/>
      <c r="C34" s="12"/>
      <c r="D34" s="12"/>
      <c r="E34" s="12"/>
      <c r="F34" s="12"/>
      <c r="G34" s="12"/>
      <c r="H34" s="12"/>
      <c r="J34" s="12"/>
      <c r="K34" s="12"/>
      <c r="L34" s="12"/>
      <c r="M34" s="12"/>
      <c r="N34" s="12"/>
      <c r="O34" s="12"/>
      <c r="P34" s="12"/>
    </row>
    <row r="35" spans="2:16" x14ac:dyDescent="0.3">
      <c r="B35" s="12"/>
      <c r="C35" s="12"/>
      <c r="D35" s="12"/>
      <c r="E35" s="12"/>
      <c r="F35" s="12"/>
      <c r="G35" s="12"/>
      <c r="H35" s="12"/>
      <c r="J35" s="12"/>
      <c r="K35" s="12"/>
      <c r="L35" s="12"/>
      <c r="M35" s="12"/>
      <c r="N35" s="12"/>
      <c r="O35" s="12"/>
      <c r="P35" s="12"/>
    </row>
    <row r="36" spans="2:16" x14ac:dyDescent="0.3">
      <c r="B36" s="12"/>
      <c r="C36" s="12"/>
      <c r="D36" s="12"/>
      <c r="E36" s="12"/>
      <c r="F36" s="12"/>
      <c r="G36" s="12"/>
      <c r="H36" s="12"/>
      <c r="J36" s="12"/>
      <c r="K36" s="12"/>
      <c r="L36" s="12"/>
      <c r="M36" s="12"/>
      <c r="N36" s="12"/>
      <c r="O36" s="12"/>
      <c r="P36" s="12"/>
    </row>
    <row r="37" spans="2:16" x14ac:dyDescent="0.3">
      <c r="B37" s="12"/>
      <c r="C37" s="12"/>
      <c r="D37" s="12"/>
      <c r="E37" s="12"/>
      <c r="F37" s="12"/>
      <c r="G37" s="12"/>
      <c r="H37" s="12"/>
      <c r="J37" s="12"/>
      <c r="K37" s="12"/>
      <c r="L37" s="12"/>
      <c r="M37" s="12"/>
      <c r="N37" s="12"/>
      <c r="O37" s="12"/>
      <c r="P37" s="12"/>
    </row>
    <row r="38" spans="2:16" x14ac:dyDescent="0.3">
      <c r="B38" s="12"/>
      <c r="C38" s="12"/>
      <c r="D38" s="12"/>
      <c r="E38" s="12"/>
      <c r="F38" s="12"/>
      <c r="G38" s="12"/>
      <c r="H38" s="12"/>
      <c r="J38" s="12"/>
      <c r="K38" s="12"/>
      <c r="L38" s="12"/>
      <c r="M38" s="12"/>
      <c r="N38" s="12"/>
      <c r="O38" s="12"/>
      <c r="P38" s="12"/>
    </row>
    <row r="39" spans="2:16" x14ac:dyDescent="0.3">
      <c r="B39" s="12"/>
      <c r="C39" s="12"/>
      <c r="D39" s="12"/>
      <c r="E39" s="12"/>
      <c r="F39" s="12"/>
      <c r="G39" s="12"/>
      <c r="H39" s="12"/>
      <c r="J39" s="12"/>
      <c r="K39" s="12"/>
      <c r="L39" s="12"/>
      <c r="M39" s="12"/>
      <c r="N39" s="12"/>
      <c r="O39" s="12"/>
      <c r="P39" s="12"/>
    </row>
    <row r="40" spans="2:16" x14ac:dyDescent="0.3">
      <c r="B40" s="12"/>
      <c r="C40" s="12"/>
      <c r="D40" s="12"/>
      <c r="E40" s="12"/>
      <c r="F40" s="12"/>
      <c r="G40" s="12"/>
      <c r="H40" s="12"/>
      <c r="J40" s="12"/>
      <c r="K40" s="12"/>
      <c r="L40" s="12"/>
      <c r="M40" s="12"/>
      <c r="N40" s="12"/>
      <c r="O40" s="12"/>
      <c r="P40" s="12"/>
    </row>
    <row r="41" spans="2:16" x14ac:dyDescent="0.3">
      <c r="B41" s="12"/>
      <c r="C41" s="12"/>
      <c r="D41" s="12"/>
      <c r="E41" s="12"/>
      <c r="F41" s="12"/>
      <c r="G41" s="12"/>
      <c r="H41" s="12"/>
      <c r="J41" s="12"/>
      <c r="K41" s="12"/>
      <c r="L41" s="12"/>
      <c r="M41" s="12"/>
      <c r="N41" s="12"/>
      <c r="O41" s="12"/>
      <c r="P41" s="12"/>
    </row>
    <row r="42" spans="2:16" x14ac:dyDescent="0.3">
      <c r="B42" s="12"/>
      <c r="C42" s="12"/>
      <c r="D42" s="12"/>
      <c r="E42" s="12"/>
      <c r="F42" s="12"/>
      <c r="G42" s="12"/>
      <c r="H42" s="12"/>
      <c r="J42" s="12"/>
      <c r="K42" s="12"/>
      <c r="L42" s="12"/>
      <c r="M42" s="12"/>
      <c r="N42" s="12"/>
      <c r="O42" s="12"/>
      <c r="P42" s="12"/>
    </row>
    <row r="43" spans="2:16" x14ac:dyDescent="0.3">
      <c r="B43" s="12"/>
      <c r="C43" s="12"/>
      <c r="D43" s="12"/>
      <c r="F43" s="12"/>
      <c r="G43" s="12"/>
      <c r="H43" s="12"/>
      <c r="J43" s="12"/>
      <c r="K43" s="12"/>
      <c r="L43" s="12"/>
      <c r="N43" s="12"/>
      <c r="O43" s="12"/>
      <c r="P43" s="12"/>
    </row>
    <row r="47" spans="2:16" x14ac:dyDescent="0.3">
      <c r="B47" s="45" t="s">
        <v>71</v>
      </c>
      <c r="C47" s="45"/>
      <c r="D47" s="45"/>
      <c r="E47" s="45"/>
      <c r="F47" s="45"/>
      <c r="G47" s="45"/>
      <c r="H47" s="45"/>
      <c r="J47" s="45" t="s">
        <v>72</v>
      </c>
      <c r="K47" s="45"/>
      <c r="L47" s="45"/>
      <c r="M47" s="45"/>
      <c r="N47" s="45"/>
      <c r="O47" s="45"/>
      <c r="P47" s="45"/>
    </row>
    <row r="48" spans="2:16" x14ac:dyDescent="0.3">
      <c r="B48" s="11">
        <v>2012</v>
      </c>
      <c r="C48" s="11">
        <v>2013</v>
      </c>
      <c r="D48" s="11">
        <v>2014</v>
      </c>
      <c r="E48" s="11">
        <v>2015</v>
      </c>
      <c r="F48" s="11">
        <v>2016</v>
      </c>
      <c r="G48" s="11">
        <v>2017</v>
      </c>
      <c r="H48" s="11">
        <v>2018</v>
      </c>
      <c r="J48" s="11">
        <v>2012</v>
      </c>
      <c r="K48" s="11">
        <v>2013</v>
      </c>
      <c r="L48" s="11">
        <v>2014</v>
      </c>
      <c r="M48" s="11">
        <v>2015</v>
      </c>
      <c r="N48" s="11">
        <v>2016</v>
      </c>
      <c r="O48" s="11">
        <v>2017</v>
      </c>
      <c r="P48" s="11">
        <v>2018</v>
      </c>
    </row>
  </sheetData>
  <mergeCells count="9">
    <mergeCell ref="B47:H47"/>
    <mergeCell ref="J47:P47"/>
    <mergeCell ref="J1:M1"/>
    <mergeCell ref="B14:H14"/>
    <mergeCell ref="J14:P14"/>
    <mergeCell ref="B30:H30"/>
    <mergeCell ref="J30:P30"/>
    <mergeCell ref="B1:E1"/>
    <mergeCell ref="F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837DB-1C9A-43F6-87F0-D24C9E0F75F5}">
  <dimension ref="A1:AA60"/>
  <sheetViews>
    <sheetView topLeftCell="C1" workbookViewId="0">
      <selection activeCell="V10" sqref="V10"/>
    </sheetView>
  </sheetViews>
  <sheetFormatPr defaultRowHeight="14.4" x14ac:dyDescent="0.3"/>
  <cols>
    <col min="2" max="2" width="11.21875" bestFit="1" customWidth="1"/>
    <col min="3" max="3" width="11.77734375" bestFit="1" customWidth="1"/>
    <col min="6" max="6" width="11.21875" bestFit="1" customWidth="1"/>
    <col min="7" max="7" width="12" bestFit="1" customWidth="1"/>
    <col min="8" max="9" width="12" customWidth="1"/>
    <col min="10" max="10" width="11.21875" bestFit="1" customWidth="1"/>
    <col min="14" max="14" width="11.21875" bestFit="1" customWidth="1"/>
    <col min="16" max="16" width="12" bestFit="1" customWidth="1"/>
    <col min="19" max="20" width="11" bestFit="1" customWidth="1"/>
  </cols>
  <sheetData>
    <row r="1" spans="1:27" x14ac:dyDescent="0.3">
      <c r="B1" s="43" t="s">
        <v>0</v>
      </c>
      <c r="C1" s="43"/>
      <c r="D1" s="43"/>
      <c r="E1" s="43"/>
      <c r="F1" s="43" t="s">
        <v>69</v>
      </c>
      <c r="G1" s="43"/>
      <c r="H1" s="43"/>
      <c r="I1" s="43"/>
      <c r="J1" s="43" t="s">
        <v>70</v>
      </c>
      <c r="K1" s="43"/>
      <c r="L1" s="43"/>
      <c r="M1" s="43"/>
      <c r="N1" s="43"/>
      <c r="O1" s="43"/>
      <c r="P1" s="43"/>
      <c r="Q1" s="43"/>
      <c r="T1" s="43" t="s">
        <v>46</v>
      </c>
      <c r="U1" s="43"/>
      <c r="V1" s="43" t="s">
        <v>47</v>
      </c>
      <c r="W1" s="43"/>
      <c r="X1" s="43" t="s">
        <v>48</v>
      </c>
      <c r="Y1" s="43"/>
      <c r="Z1" s="43" t="s">
        <v>49</v>
      </c>
      <c r="AA1" s="43"/>
    </row>
    <row r="2" spans="1:27" x14ac:dyDescent="0.3">
      <c r="B2" t="s">
        <v>2</v>
      </c>
      <c r="C2" t="s">
        <v>3</v>
      </c>
      <c r="D2" t="s">
        <v>8</v>
      </c>
      <c r="E2" t="s">
        <v>9</v>
      </c>
      <c r="F2" t="s">
        <v>2</v>
      </c>
      <c r="G2" t="s">
        <v>3</v>
      </c>
      <c r="H2" t="s">
        <v>8</v>
      </c>
      <c r="I2" t="s">
        <v>9</v>
      </c>
      <c r="J2" t="s">
        <v>2</v>
      </c>
      <c r="K2" t="s">
        <v>3</v>
      </c>
      <c r="L2" t="s">
        <v>8</v>
      </c>
      <c r="M2" t="s">
        <v>9</v>
      </c>
      <c r="T2" t="s">
        <v>3</v>
      </c>
      <c r="U2" t="s">
        <v>9</v>
      </c>
      <c r="V2" t="s">
        <v>3</v>
      </c>
      <c r="W2" t="s">
        <v>9</v>
      </c>
      <c r="X2" t="s">
        <v>3</v>
      </c>
      <c r="Y2" t="s">
        <v>9</v>
      </c>
      <c r="Z2" t="s">
        <v>3</v>
      </c>
      <c r="AA2" t="s">
        <v>9</v>
      </c>
    </row>
    <row r="3" spans="1:27" x14ac:dyDescent="0.3">
      <c r="A3">
        <v>2012</v>
      </c>
      <c r="B3">
        <v>4717355</v>
      </c>
      <c r="C3">
        <v>15133388.473999999</v>
      </c>
      <c r="F3" s="2">
        <v>34409682</v>
      </c>
      <c r="G3" s="2">
        <v>992900.88383091788</v>
      </c>
      <c r="H3" s="3"/>
      <c r="I3" s="3"/>
      <c r="J3" s="2">
        <v>3442729</v>
      </c>
      <c r="K3" s="2">
        <v>27512.458003543248</v>
      </c>
    </row>
    <row r="4" spans="1:27" x14ac:dyDescent="0.3">
      <c r="A4">
        <v>2013</v>
      </c>
      <c r="B4">
        <v>4717355</v>
      </c>
      <c r="C4">
        <v>15133388.473999999</v>
      </c>
      <c r="D4" s="4">
        <f>(B4-B3)/B3</f>
        <v>0</v>
      </c>
      <c r="E4" s="4">
        <f>(C4-C3)/C3</f>
        <v>0</v>
      </c>
      <c r="F4" s="2">
        <v>34409682</v>
      </c>
      <c r="G4" s="2">
        <v>992900.88383091788</v>
      </c>
      <c r="H4" s="4">
        <f>(F4-F3)/F3</f>
        <v>0</v>
      </c>
      <c r="I4" s="4">
        <f>(G4-G3)/G3</f>
        <v>0</v>
      </c>
      <c r="J4" s="2">
        <v>3442729</v>
      </c>
      <c r="K4" s="2">
        <v>27512.458003543248</v>
      </c>
      <c r="L4" s="4">
        <f>(J4-J3)/J3</f>
        <v>0</v>
      </c>
      <c r="M4" s="4">
        <f>(K4-K3)/K3</f>
        <v>0</v>
      </c>
      <c r="P4" s="4"/>
      <c r="Q4" s="4"/>
    </row>
    <row r="5" spans="1:27" x14ac:dyDescent="0.3">
      <c r="A5">
        <v>2014</v>
      </c>
      <c r="B5">
        <v>25704068</v>
      </c>
      <c r="C5">
        <v>129151888.62217</v>
      </c>
      <c r="D5" s="4">
        <f t="shared" ref="D5:E10" si="0">(B5-B4)/B4</f>
        <v>4.4488305416912652</v>
      </c>
      <c r="E5" s="4">
        <f t="shared" si="0"/>
        <v>7.5342346721661242</v>
      </c>
      <c r="F5" s="2">
        <v>74610566</v>
      </c>
      <c r="G5" s="2">
        <v>3540405.8418926606</v>
      </c>
      <c r="H5" s="4">
        <f t="shared" ref="H5:I10" si="1">(F5-F4)/F4</f>
        <v>1.1683015262971626</v>
      </c>
      <c r="I5" s="4">
        <f t="shared" si="1"/>
        <v>2.5657192974113214</v>
      </c>
      <c r="J5" s="2">
        <v>5150076</v>
      </c>
      <c r="K5" s="2">
        <v>44807.080855065557</v>
      </c>
      <c r="L5" s="4">
        <f t="shared" ref="L5:M10" si="2">(J5-J4)/J4</f>
        <v>0.49592837542542556</v>
      </c>
      <c r="M5" s="4">
        <f t="shared" si="2"/>
        <v>0.62861060430496563</v>
      </c>
      <c r="P5" s="4"/>
      <c r="Q5" s="4"/>
    </row>
    <row r="6" spans="1:27" x14ac:dyDescent="0.3">
      <c r="A6">
        <v>2015</v>
      </c>
      <c r="B6">
        <v>59988137</v>
      </c>
      <c r="C6">
        <v>737606235</v>
      </c>
      <c r="D6" s="4">
        <f t="shared" si="0"/>
        <v>1.33379934257877</v>
      </c>
      <c r="E6" s="4">
        <f t="shared" si="0"/>
        <v>4.7111533007298494</v>
      </c>
      <c r="F6" s="2">
        <v>91880361</v>
      </c>
      <c r="G6" s="2">
        <v>5682733.0890262499</v>
      </c>
      <c r="H6" s="4">
        <f t="shared" si="1"/>
        <v>0.2314658087434962</v>
      </c>
      <c r="I6" s="4">
        <f t="shared" si="1"/>
        <v>0.60510781611080089</v>
      </c>
      <c r="J6" s="2">
        <v>5795247</v>
      </c>
      <c r="K6" s="2">
        <v>51874.570080656551</v>
      </c>
      <c r="L6" s="4">
        <f t="shared" si="2"/>
        <v>0.12527407362532125</v>
      </c>
      <c r="M6" s="4">
        <f t="shared" si="2"/>
        <v>0.15773152570353166</v>
      </c>
      <c r="P6" s="4"/>
      <c r="Q6" s="4"/>
    </row>
    <row r="7" spans="1:27" x14ac:dyDescent="0.3">
      <c r="A7">
        <v>2016</v>
      </c>
      <c r="B7">
        <v>125208096</v>
      </c>
      <c r="C7">
        <v>1934588912.2</v>
      </c>
      <c r="D7" s="4">
        <f t="shared" si="0"/>
        <v>1.0872142770494773</v>
      </c>
      <c r="E7" s="4">
        <f t="shared" si="0"/>
        <v>1.622793599622975</v>
      </c>
      <c r="F7" s="2">
        <v>118382929</v>
      </c>
      <c r="G7" s="2">
        <v>7739822.5772616994</v>
      </c>
      <c r="H7" s="4">
        <f t="shared" si="1"/>
        <v>0.28844649402280864</v>
      </c>
      <c r="I7" s="4">
        <f t="shared" si="1"/>
        <v>0.36198946105841767</v>
      </c>
      <c r="J7" s="2">
        <v>6561974</v>
      </c>
      <c r="K7" s="2">
        <v>75156.911889119016</v>
      </c>
      <c r="L7" s="4">
        <f t="shared" si="2"/>
        <v>0.13230273015110486</v>
      </c>
      <c r="M7" s="4">
        <f t="shared" si="2"/>
        <v>0.44881994727401492</v>
      </c>
      <c r="P7" s="4"/>
      <c r="Q7" s="4"/>
    </row>
    <row r="8" spans="1:27" x14ac:dyDescent="0.3">
      <c r="A8">
        <v>2017</v>
      </c>
      <c r="B8">
        <v>210495511</v>
      </c>
      <c r="C8">
        <v>4592997688.2322845</v>
      </c>
      <c r="D8" s="4">
        <f t="shared" si="0"/>
        <v>0.68116533774301624</v>
      </c>
      <c r="E8" s="4">
        <f t="shared" si="0"/>
        <v>1.3741465999663784</v>
      </c>
      <c r="F8" s="2">
        <v>158465380</v>
      </c>
      <c r="G8" s="2">
        <v>10752127.575632179</v>
      </c>
      <c r="H8" s="4">
        <f t="shared" si="1"/>
        <v>0.33858303168018422</v>
      </c>
      <c r="I8" s="4">
        <f t="shared" si="1"/>
        <v>0.38919561376253337</v>
      </c>
      <c r="J8" s="2">
        <v>8224869</v>
      </c>
      <c r="K8" s="2">
        <v>97669.382826388421</v>
      </c>
      <c r="L8" s="4">
        <f t="shared" si="2"/>
        <v>0.25341383553180796</v>
      </c>
      <c r="M8" s="4">
        <f t="shared" si="2"/>
        <v>0.29953959484767884</v>
      </c>
      <c r="P8" s="4"/>
      <c r="Q8" s="4"/>
    </row>
    <row r="9" spans="1:27" x14ac:dyDescent="0.3">
      <c r="A9">
        <v>2018</v>
      </c>
      <c r="B9">
        <v>366695409</v>
      </c>
      <c r="C9">
        <v>3268807103.2125401</v>
      </c>
      <c r="D9" s="4">
        <f t="shared" si="0"/>
        <v>0.74205809548119062</v>
      </c>
      <c r="E9" s="4">
        <f t="shared" si="0"/>
        <v>-0.28830639048925538</v>
      </c>
      <c r="F9" s="2">
        <v>214261597</v>
      </c>
      <c r="G9" s="2">
        <v>14954522.330272902</v>
      </c>
      <c r="H9" s="4">
        <f t="shared" si="1"/>
        <v>0.35210351308279447</v>
      </c>
      <c r="I9" s="4">
        <f t="shared" si="1"/>
        <v>0.39084308896824449</v>
      </c>
      <c r="J9" s="2">
        <v>9764867</v>
      </c>
      <c r="K9" s="2">
        <v>109639.9132019159</v>
      </c>
      <c r="L9" s="4">
        <f t="shared" si="2"/>
        <v>0.18723678152199141</v>
      </c>
      <c r="M9" s="4">
        <f t="shared" si="2"/>
        <v>0.12256174892397569</v>
      </c>
      <c r="Q9" s="4"/>
      <c r="R9" s="4"/>
    </row>
    <row r="10" spans="1:27" x14ac:dyDescent="0.3">
      <c r="A10">
        <v>2019</v>
      </c>
      <c r="B10">
        <v>796565697</v>
      </c>
      <c r="C10">
        <v>5325891255.2944412</v>
      </c>
      <c r="D10" s="4">
        <f t="shared" si="0"/>
        <v>1.1722816197025254</v>
      </c>
      <c r="E10" s="4">
        <f t="shared" si="0"/>
        <v>0.62930729380152961</v>
      </c>
      <c r="F10">
        <v>219059078</v>
      </c>
      <c r="G10">
        <v>77152812.057500854</v>
      </c>
      <c r="H10" s="4">
        <f t="shared" si="1"/>
        <v>2.2390764687523542E-2</v>
      </c>
      <c r="I10" s="4">
        <f t="shared" si="1"/>
        <v>4.1591625833021784</v>
      </c>
      <c r="J10">
        <v>11686775</v>
      </c>
      <c r="K10">
        <v>6195350.159579901</v>
      </c>
      <c r="L10" s="4">
        <f t="shared" si="2"/>
        <v>0.19681865610663207</v>
      </c>
      <c r="M10" s="4">
        <f t="shared" si="2"/>
        <v>55.506339513151318</v>
      </c>
      <c r="S10">
        <f>SUM(B10,F10,J10)</f>
        <v>1027311550</v>
      </c>
      <c r="T10">
        <f>SUM(C10,G10,K10)</f>
        <v>5409239417.5115223</v>
      </c>
      <c r="U10" s="4">
        <f>AVERAGE(D10,H10,L10)</f>
        <v>0.46383034683222696</v>
      </c>
      <c r="V10" s="4">
        <f>AVERAGE(E10,I10,M10)</f>
        <v>20.098269796751676</v>
      </c>
    </row>
    <row r="11" spans="1:27" x14ac:dyDescent="0.3">
      <c r="A11" t="s">
        <v>7</v>
      </c>
      <c r="B11">
        <f>SUM(B3:B10)</f>
        <v>1594091628</v>
      </c>
      <c r="C11">
        <f>SUM(C3:C10)</f>
        <v>16019309859.509436</v>
      </c>
      <c r="D11" s="4">
        <f>AVERAGE(D4:D10)</f>
        <v>1.3521927448923208</v>
      </c>
      <c r="E11" s="4">
        <f>AVERAGE(E4:E10)</f>
        <v>2.2261898679710859</v>
      </c>
      <c r="F11">
        <f>SUM(F3:F10)</f>
        <v>945479275</v>
      </c>
      <c r="G11">
        <f>SUM(G3:G10)</f>
        <v>121808225.23924838</v>
      </c>
      <c r="H11" s="4">
        <f>AVERAGE(H4:H10)</f>
        <v>0.34304159121628136</v>
      </c>
      <c r="I11" s="4">
        <f>AVERAGE(I4:I10)</f>
        <v>1.2102882658019281</v>
      </c>
      <c r="J11">
        <f>SUM(J3:J10)</f>
        <v>54069266</v>
      </c>
      <c r="K11">
        <f>SUM(K3:K10)</f>
        <v>6629522.9344401332</v>
      </c>
      <c r="L11" s="4">
        <f>AVERAGE(L4:L10)</f>
        <v>0.19871063605175474</v>
      </c>
      <c r="M11" s="4">
        <f>AVERAGE(M4:M10)</f>
        <v>8.1662289906007839</v>
      </c>
      <c r="P11" s="4"/>
      <c r="Q11" s="4"/>
    </row>
    <row r="12" spans="1:27" x14ac:dyDescent="0.3">
      <c r="D12" s="4"/>
      <c r="E12" s="4"/>
      <c r="H12" s="4"/>
      <c r="I12" s="4"/>
      <c r="L12" s="4"/>
      <c r="M12" s="4"/>
      <c r="P12" s="4"/>
      <c r="Q12" s="4"/>
    </row>
    <row r="14" spans="1:27" x14ac:dyDescent="0.3">
      <c r="B14" s="45" t="s">
        <v>65</v>
      </c>
      <c r="C14" s="45"/>
      <c r="D14" s="45"/>
      <c r="E14" s="45"/>
      <c r="F14" s="45"/>
      <c r="G14" s="45"/>
      <c r="H14" s="45"/>
      <c r="J14" s="45" t="s">
        <v>66</v>
      </c>
      <c r="K14" s="45"/>
      <c r="L14" s="45"/>
      <c r="M14" s="45"/>
      <c r="N14" s="45"/>
      <c r="O14" s="45"/>
      <c r="P14" s="45"/>
    </row>
    <row r="15" spans="1:27" x14ac:dyDescent="0.3">
      <c r="B15" s="9">
        <v>2012</v>
      </c>
      <c r="C15" s="34">
        <v>2013</v>
      </c>
      <c r="D15" s="34">
        <v>2014</v>
      </c>
      <c r="E15" s="34">
        <v>2015</v>
      </c>
      <c r="F15" s="34">
        <v>2016</v>
      </c>
      <c r="G15" s="34">
        <v>2017</v>
      </c>
      <c r="H15" s="34">
        <v>2018</v>
      </c>
      <c r="J15" s="34">
        <v>2012</v>
      </c>
      <c r="K15" s="11">
        <v>2013</v>
      </c>
      <c r="L15" s="34">
        <v>2014</v>
      </c>
      <c r="M15" s="34">
        <v>2015</v>
      </c>
      <c r="N15" s="34">
        <v>2016</v>
      </c>
      <c r="O15" s="34">
        <v>2017</v>
      </c>
      <c r="P15" s="34">
        <v>2018</v>
      </c>
    </row>
    <row r="16" spans="1:27" x14ac:dyDescent="0.3">
      <c r="B16" s="35"/>
      <c r="C16" s="35"/>
      <c r="D16" s="35"/>
      <c r="E16" s="35"/>
      <c r="F16" s="35"/>
      <c r="G16" s="35"/>
      <c r="H16" s="35"/>
      <c r="J16" s="35"/>
      <c r="K16" s="35"/>
      <c r="L16" s="35"/>
      <c r="M16" s="35"/>
      <c r="N16" s="35"/>
      <c r="O16" s="35"/>
      <c r="P16" s="35"/>
    </row>
    <row r="17" spans="2:16" x14ac:dyDescent="0.3">
      <c r="B17" s="35"/>
      <c r="C17" s="35"/>
      <c r="D17" s="35"/>
      <c r="E17" s="35"/>
      <c r="F17" s="35"/>
      <c r="G17" s="35"/>
      <c r="H17" s="35"/>
      <c r="J17" s="35"/>
      <c r="K17" s="35"/>
      <c r="L17" s="35"/>
      <c r="M17" s="35"/>
      <c r="N17" s="35"/>
      <c r="O17" s="35"/>
      <c r="P17" s="35"/>
    </row>
    <row r="18" spans="2:16" x14ac:dyDescent="0.3">
      <c r="B18" s="35"/>
      <c r="C18" s="35"/>
      <c r="D18" s="35"/>
      <c r="E18" s="35"/>
      <c r="F18" s="35"/>
      <c r="G18" s="35"/>
      <c r="H18" s="35"/>
      <c r="J18" s="35"/>
      <c r="K18" s="35"/>
      <c r="L18" s="35"/>
      <c r="M18" s="35"/>
      <c r="N18" s="35"/>
      <c r="O18" s="35"/>
      <c r="P18" s="35"/>
    </row>
    <row r="19" spans="2:16" x14ac:dyDescent="0.3">
      <c r="B19" s="35"/>
      <c r="C19" s="35"/>
      <c r="D19" s="35"/>
      <c r="E19" s="35"/>
      <c r="F19" s="35"/>
      <c r="G19" s="35"/>
      <c r="H19" s="35"/>
      <c r="J19" s="35"/>
      <c r="K19" s="35"/>
      <c r="L19" s="35"/>
      <c r="M19" s="35"/>
      <c r="N19" s="35"/>
      <c r="O19" s="35"/>
      <c r="P19" s="35"/>
    </row>
    <row r="20" spans="2:16" x14ac:dyDescent="0.3">
      <c r="B20" s="35"/>
      <c r="C20" s="35"/>
      <c r="D20" s="35"/>
      <c r="E20" s="35"/>
      <c r="F20" s="35"/>
      <c r="G20" s="35"/>
      <c r="H20" s="35"/>
      <c r="J20" s="35"/>
      <c r="K20" s="35"/>
      <c r="L20" s="35"/>
      <c r="M20" s="35"/>
      <c r="N20" s="35"/>
      <c r="O20" s="35"/>
      <c r="P20" s="35"/>
    </row>
    <row r="21" spans="2:16" x14ac:dyDescent="0.3">
      <c r="B21" s="35"/>
      <c r="C21" s="35"/>
      <c r="D21" s="35"/>
      <c r="E21" s="35"/>
      <c r="F21" s="35"/>
      <c r="G21" s="35"/>
      <c r="H21" s="35"/>
      <c r="J21" s="35"/>
      <c r="K21" s="35"/>
      <c r="L21" s="35"/>
      <c r="M21" s="35"/>
      <c r="N21" s="35"/>
      <c r="O21" s="35"/>
      <c r="P21" s="35"/>
    </row>
    <row r="22" spans="2:16" x14ac:dyDescent="0.3">
      <c r="B22" s="35"/>
      <c r="C22" s="35"/>
      <c r="D22" s="35"/>
      <c r="E22" s="35"/>
      <c r="F22" s="35"/>
      <c r="G22" s="35"/>
      <c r="H22" s="35"/>
      <c r="J22" s="35"/>
      <c r="K22" s="35"/>
      <c r="L22" s="35"/>
      <c r="M22" s="35"/>
      <c r="N22" s="35"/>
      <c r="O22" s="35"/>
      <c r="P22" s="35"/>
    </row>
    <row r="23" spans="2:16" x14ac:dyDescent="0.3">
      <c r="B23" s="35"/>
      <c r="C23" s="35"/>
      <c r="D23" s="35"/>
      <c r="E23" s="35"/>
      <c r="F23" s="35"/>
      <c r="G23" s="35"/>
      <c r="H23" s="35"/>
      <c r="J23" s="35"/>
      <c r="K23" s="35"/>
      <c r="L23" s="35"/>
      <c r="M23" s="35"/>
      <c r="N23" s="35"/>
      <c r="O23" s="35"/>
      <c r="P23" s="35"/>
    </row>
    <row r="24" spans="2:16" x14ac:dyDescent="0.3">
      <c r="B24" s="35"/>
      <c r="C24" s="35"/>
      <c r="D24" s="35"/>
      <c r="E24" s="35"/>
      <c r="F24" s="35"/>
      <c r="G24" s="35"/>
      <c r="H24" s="35"/>
      <c r="J24" s="35"/>
      <c r="K24" s="35"/>
      <c r="L24" s="35"/>
      <c r="M24" s="35"/>
      <c r="N24" s="35"/>
      <c r="O24" s="35"/>
      <c r="P24" s="35"/>
    </row>
    <row r="25" spans="2:16" x14ac:dyDescent="0.3">
      <c r="B25" s="35"/>
      <c r="C25" s="35"/>
      <c r="D25" s="35"/>
      <c r="E25" s="35"/>
      <c r="F25" s="35"/>
      <c r="G25" s="35"/>
      <c r="H25" s="35"/>
      <c r="J25" s="35"/>
      <c r="K25" s="35"/>
      <c r="L25" s="35"/>
      <c r="M25" s="35"/>
      <c r="N25" s="35"/>
      <c r="O25" s="35"/>
      <c r="P25" s="35"/>
    </row>
    <row r="26" spans="2:16" x14ac:dyDescent="0.3">
      <c r="B26" s="35"/>
      <c r="C26" s="35"/>
      <c r="D26" s="35"/>
      <c r="E26" s="35"/>
      <c r="F26" s="35"/>
      <c r="G26" s="35"/>
      <c r="H26" s="35"/>
      <c r="J26" s="35"/>
      <c r="K26" s="35"/>
      <c r="L26" s="35"/>
      <c r="M26" s="35"/>
      <c r="N26" s="35"/>
      <c r="O26" s="35"/>
      <c r="P26" s="35"/>
    </row>
    <row r="27" spans="2:16" x14ac:dyDescent="0.3">
      <c r="B27" s="35"/>
      <c r="C27" s="35"/>
      <c r="D27" s="35"/>
      <c r="E27" s="35"/>
      <c r="G27" s="35"/>
      <c r="H27" s="35"/>
      <c r="J27" s="35"/>
      <c r="K27" s="35"/>
      <c r="L27" s="35"/>
      <c r="M27" s="35"/>
      <c r="O27" s="35"/>
      <c r="P27" s="35"/>
    </row>
    <row r="30" spans="2:16" x14ac:dyDescent="0.3">
      <c r="B30" s="45" t="s">
        <v>68</v>
      </c>
      <c r="C30" s="45"/>
      <c r="D30" s="45"/>
      <c r="E30" s="45"/>
      <c r="F30" s="45"/>
      <c r="G30" s="45"/>
      <c r="H30" s="45"/>
      <c r="J30" s="45" t="s">
        <v>67</v>
      </c>
      <c r="K30" s="45"/>
      <c r="L30" s="45"/>
      <c r="M30" s="45"/>
      <c r="N30" s="45"/>
      <c r="O30" s="45"/>
      <c r="P30" s="45"/>
    </row>
    <row r="31" spans="2:16" x14ac:dyDescent="0.3">
      <c r="B31" s="34">
        <v>2012</v>
      </c>
      <c r="C31" s="11">
        <v>2013</v>
      </c>
      <c r="D31" s="34">
        <v>2014</v>
      </c>
      <c r="E31" s="34">
        <v>2015</v>
      </c>
      <c r="F31" s="34">
        <v>2016</v>
      </c>
      <c r="G31" s="34">
        <v>2017</v>
      </c>
      <c r="H31" s="34">
        <v>2018</v>
      </c>
      <c r="J31" s="11">
        <v>2012</v>
      </c>
      <c r="K31" s="34">
        <v>2013</v>
      </c>
      <c r="L31" s="34">
        <v>2014</v>
      </c>
      <c r="M31" s="34">
        <v>2015</v>
      </c>
      <c r="N31" s="34">
        <v>2016</v>
      </c>
      <c r="O31" s="34">
        <v>2017</v>
      </c>
      <c r="P31" s="34">
        <v>2018</v>
      </c>
    </row>
    <row r="32" spans="2:16" x14ac:dyDescent="0.3">
      <c r="B32" s="35"/>
      <c r="C32" s="35"/>
      <c r="D32" s="35"/>
      <c r="E32" s="35"/>
      <c r="F32" s="35"/>
      <c r="G32" s="35"/>
      <c r="H32" s="35"/>
      <c r="J32" s="35"/>
      <c r="K32" s="35"/>
      <c r="L32" s="35"/>
      <c r="M32" s="35"/>
      <c r="N32" s="35"/>
      <c r="O32" s="35"/>
      <c r="P32" s="35"/>
    </row>
    <row r="33" spans="2:16" x14ac:dyDescent="0.3">
      <c r="B33" s="35"/>
      <c r="C33" s="35"/>
      <c r="D33" s="35"/>
      <c r="E33" s="35"/>
      <c r="F33" s="35"/>
      <c r="G33" s="35"/>
      <c r="H33" s="35"/>
      <c r="J33" s="35"/>
      <c r="K33" s="35"/>
      <c r="L33" s="35"/>
      <c r="M33" s="35"/>
      <c r="N33" s="35"/>
      <c r="O33" s="35"/>
      <c r="P33" s="35"/>
    </row>
    <row r="34" spans="2:16" x14ac:dyDescent="0.3">
      <c r="B34" s="35"/>
      <c r="C34" s="35"/>
      <c r="D34" s="35"/>
      <c r="E34" s="35"/>
      <c r="F34" s="35"/>
      <c r="G34" s="35"/>
      <c r="H34" s="35"/>
      <c r="J34" s="35"/>
      <c r="K34" s="35"/>
      <c r="L34" s="35"/>
      <c r="M34" s="35"/>
      <c r="N34" s="35"/>
      <c r="O34" s="35"/>
      <c r="P34" s="35"/>
    </row>
    <row r="35" spans="2:16" x14ac:dyDescent="0.3">
      <c r="B35" s="35"/>
      <c r="C35" s="35"/>
      <c r="D35" s="35"/>
      <c r="E35" s="35"/>
      <c r="F35" s="35"/>
      <c r="G35" s="35"/>
      <c r="H35" s="35"/>
      <c r="J35" s="35"/>
      <c r="K35" s="35"/>
      <c r="L35" s="35"/>
      <c r="M35" s="35"/>
      <c r="N35" s="35"/>
      <c r="O35" s="35"/>
      <c r="P35" s="35"/>
    </row>
    <row r="36" spans="2:16" x14ac:dyDescent="0.3">
      <c r="B36" s="35"/>
      <c r="C36" s="35"/>
      <c r="D36" s="35"/>
      <c r="E36" s="35"/>
      <c r="F36" s="35"/>
      <c r="G36" s="35"/>
      <c r="H36" s="35"/>
      <c r="J36" s="35"/>
      <c r="K36" s="35"/>
      <c r="L36" s="35"/>
      <c r="M36" s="35"/>
      <c r="N36" s="35"/>
      <c r="O36" s="35"/>
      <c r="P36" s="35"/>
    </row>
    <row r="37" spans="2:16" x14ac:dyDescent="0.3">
      <c r="B37" s="35"/>
      <c r="C37" s="35"/>
      <c r="D37" s="35"/>
      <c r="E37" s="35"/>
      <c r="F37" s="35"/>
      <c r="G37" s="35"/>
      <c r="H37" s="35"/>
      <c r="J37" s="35"/>
      <c r="K37" s="35"/>
      <c r="L37" s="35"/>
      <c r="M37" s="35"/>
      <c r="N37" s="35"/>
      <c r="O37" s="35"/>
      <c r="P37" s="35"/>
    </row>
    <row r="38" spans="2:16" x14ac:dyDescent="0.3">
      <c r="B38" s="35"/>
      <c r="C38" s="35"/>
      <c r="D38" s="35"/>
      <c r="E38" s="35"/>
      <c r="F38" s="35"/>
      <c r="G38" s="35"/>
      <c r="H38" s="35"/>
      <c r="J38" s="35"/>
      <c r="K38" s="35"/>
      <c r="L38" s="35"/>
      <c r="M38" s="35"/>
      <c r="N38" s="35"/>
      <c r="O38" s="35"/>
      <c r="P38" s="35"/>
    </row>
    <row r="39" spans="2:16" x14ac:dyDescent="0.3">
      <c r="B39" s="35"/>
      <c r="C39" s="35"/>
      <c r="D39" s="35"/>
      <c r="E39" s="35"/>
      <c r="F39" s="35"/>
      <c r="G39" s="35"/>
      <c r="H39" s="35"/>
      <c r="J39" s="35"/>
      <c r="K39" s="35"/>
      <c r="L39" s="35"/>
      <c r="M39" s="35"/>
      <c r="N39" s="35"/>
      <c r="O39" s="35"/>
      <c r="P39" s="35"/>
    </row>
    <row r="40" spans="2:16" x14ac:dyDescent="0.3">
      <c r="B40" s="35"/>
      <c r="C40" s="35"/>
      <c r="D40" s="35"/>
      <c r="E40" s="35"/>
      <c r="F40" s="35"/>
      <c r="G40" s="35"/>
      <c r="H40" s="35"/>
      <c r="J40" s="35"/>
      <c r="K40" s="35"/>
      <c r="L40" s="35"/>
      <c r="M40" s="35"/>
      <c r="N40" s="35"/>
      <c r="O40" s="35"/>
      <c r="P40" s="35"/>
    </row>
    <row r="41" spans="2:16" x14ac:dyDescent="0.3">
      <c r="B41" s="35"/>
      <c r="C41" s="35"/>
      <c r="D41" s="35"/>
      <c r="E41" s="35"/>
      <c r="F41" s="35"/>
      <c r="G41" s="35"/>
      <c r="H41" s="35"/>
      <c r="J41" s="35"/>
      <c r="K41" s="35"/>
      <c r="L41" s="35"/>
      <c r="M41" s="35"/>
      <c r="N41" s="35"/>
      <c r="O41" s="35"/>
      <c r="P41" s="35"/>
    </row>
    <row r="42" spans="2:16" x14ac:dyDescent="0.3">
      <c r="B42" s="35"/>
      <c r="C42" s="35"/>
      <c r="D42" s="35"/>
      <c r="E42" s="35"/>
      <c r="F42" s="35"/>
      <c r="G42" s="35"/>
      <c r="H42" s="35"/>
      <c r="J42" s="35"/>
      <c r="K42" s="35"/>
      <c r="L42" s="35"/>
      <c r="M42" s="35"/>
      <c r="N42" s="35"/>
      <c r="O42" s="35"/>
      <c r="P42" s="35"/>
    </row>
    <row r="43" spans="2:16" x14ac:dyDescent="0.3">
      <c r="B43" s="35"/>
      <c r="C43" s="35"/>
      <c r="D43" s="35"/>
      <c r="F43" s="35"/>
      <c r="G43" s="35"/>
      <c r="H43" s="35"/>
      <c r="J43" s="35"/>
      <c r="K43" s="35"/>
      <c r="L43" s="35"/>
      <c r="N43" s="35"/>
      <c r="O43" s="35"/>
      <c r="P43" s="35"/>
    </row>
    <row r="47" spans="2:16" x14ac:dyDescent="0.3">
      <c r="B47" s="45" t="s">
        <v>71</v>
      </c>
      <c r="C47" s="45"/>
      <c r="D47" s="45"/>
      <c r="E47" s="45"/>
      <c r="F47" s="45"/>
      <c r="G47" s="45"/>
      <c r="H47" s="45"/>
      <c r="J47" s="45" t="s">
        <v>72</v>
      </c>
      <c r="K47" s="45"/>
      <c r="L47" s="45"/>
      <c r="M47" s="45"/>
      <c r="N47" s="45"/>
      <c r="O47" s="45"/>
      <c r="P47" s="45"/>
    </row>
    <row r="48" spans="2:16" x14ac:dyDescent="0.3">
      <c r="B48" s="11">
        <v>2012</v>
      </c>
      <c r="C48" s="34">
        <v>2013</v>
      </c>
      <c r="D48" s="34">
        <v>2014</v>
      </c>
      <c r="E48" s="34">
        <v>2015</v>
      </c>
      <c r="F48" s="34">
        <v>2016</v>
      </c>
      <c r="G48" s="34">
        <v>2017</v>
      </c>
      <c r="H48" s="34">
        <v>2018</v>
      </c>
      <c r="J48" s="34">
        <v>2012</v>
      </c>
      <c r="K48" s="11">
        <v>2013</v>
      </c>
      <c r="L48" s="34">
        <v>2014</v>
      </c>
      <c r="M48" s="34">
        <v>2015</v>
      </c>
      <c r="N48" s="34">
        <v>2016</v>
      </c>
      <c r="O48" s="34">
        <v>2017</v>
      </c>
      <c r="P48" s="34">
        <v>2018</v>
      </c>
    </row>
    <row r="49" spans="2:16" x14ac:dyDescent="0.3">
      <c r="B49" s="35"/>
      <c r="C49" s="35"/>
      <c r="D49" s="35"/>
      <c r="E49" s="35"/>
      <c r="F49" s="35"/>
      <c r="G49" s="35"/>
      <c r="H49" s="35"/>
      <c r="J49" s="35"/>
      <c r="K49" s="35"/>
      <c r="L49" s="35"/>
      <c r="M49" s="35"/>
      <c r="N49" s="35"/>
      <c r="O49" s="35"/>
      <c r="P49" s="35"/>
    </row>
    <row r="50" spans="2:16" x14ac:dyDescent="0.3">
      <c r="B50" s="35"/>
      <c r="C50" s="35"/>
      <c r="D50" s="35"/>
      <c r="E50" s="35"/>
      <c r="F50" s="35"/>
      <c r="G50" s="35"/>
      <c r="H50" s="35"/>
      <c r="J50" s="35"/>
      <c r="K50" s="35"/>
      <c r="L50" s="35"/>
      <c r="M50" s="35"/>
      <c r="N50" s="35"/>
      <c r="O50" s="35"/>
      <c r="P50" s="35"/>
    </row>
    <row r="51" spans="2:16" x14ac:dyDescent="0.3">
      <c r="B51" s="35"/>
      <c r="C51" s="35"/>
      <c r="D51" s="35"/>
      <c r="E51" s="35"/>
      <c r="F51" s="35"/>
      <c r="G51" s="35"/>
      <c r="H51" s="35"/>
      <c r="J51" s="35"/>
      <c r="K51" s="35"/>
      <c r="L51" s="35"/>
      <c r="M51" s="35"/>
      <c r="N51" s="35"/>
      <c r="O51" s="35"/>
      <c r="P51" s="35"/>
    </row>
    <row r="52" spans="2:16" x14ac:dyDescent="0.3">
      <c r="B52" s="35"/>
      <c r="C52" s="35"/>
      <c r="D52" s="35"/>
      <c r="E52" s="35"/>
      <c r="F52" s="35"/>
      <c r="G52" s="35"/>
      <c r="H52" s="35"/>
      <c r="J52" s="35"/>
      <c r="K52" s="35"/>
      <c r="L52" s="35"/>
      <c r="M52" s="35"/>
      <c r="N52" s="35"/>
      <c r="O52" s="35"/>
      <c r="P52" s="35"/>
    </row>
    <row r="53" spans="2:16" x14ac:dyDescent="0.3">
      <c r="B53" s="35"/>
      <c r="C53" s="35"/>
      <c r="D53" s="35"/>
      <c r="E53" s="35"/>
      <c r="F53" s="35"/>
      <c r="G53" s="35"/>
      <c r="H53" s="35"/>
      <c r="J53" s="35"/>
      <c r="K53" s="35"/>
      <c r="L53" s="35"/>
      <c r="M53" s="35"/>
      <c r="N53" s="35"/>
      <c r="O53" s="35"/>
      <c r="P53" s="35"/>
    </row>
    <row r="54" spans="2:16" x14ac:dyDescent="0.3">
      <c r="B54" s="35"/>
      <c r="C54" s="35"/>
      <c r="D54" s="35"/>
      <c r="E54" s="35"/>
      <c r="F54" s="35"/>
      <c r="G54" s="35"/>
      <c r="H54" s="35"/>
      <c r="J54" s="35"/>
      <c r="K54" s="35"/>
      <c r="L54" s="35"/>
      <c r="M54" s="35"/>
      <c r="N54" s="35"/>
      <c r="O54" s="35"/>
      <c r="P54" s="35"/>
    </row>
    <row r="55" spans="2:16" x14ac:dyDescent="0.3">
      <c r="B55" s="35"/>
      <c r="C55" s="35"/>
      <c r="D55" s="35"/>
      <c r="E55" s="35"/>
      <c r="F55" s="35"/>
      <c r="G55" s="35"/>
      <c r="H55" s="35"/>
      <c r="J55" s="35"/>
      <c r="K55" s="35"/>
      <c r="L55" s="35"/>
      <c r="M55" s="35"/>
      <c r="N55" s="35"/>
      <c r="O55" s="35"/>
      <c r="P55" s="35"/>
    </row>
    <row r="56" spans="2:16" x14ac:dyDescent="0.3">
      <c r="B56" s="35"/>
      <c r="C56" s="35"/>
      <c r="D56" s="35"/>
      <c r="E56" s="35"/>
      <c r="F56" s="35"/>
      <c r="G56" s="35"/>
      <c r="H56" s="35"/>
      <c r="J56" s="35"/>
      <c r="K56" s="35"/>
      <c r="L56" s="35"/>
      <c r="M56" s="35"/>
      <c r="N56" s="35"/>
      <c r="O56" s="35"/>
      <c r="P56" s="35"/>
    </row>
    <row r="57" spans="2:16" x14ac:dyDescent="0.3">
      <c r="B57" s="35"/>
      <c r="C57" s="35"/>
      <c r="D57" s="35"/>
      <c r="E57" s="35"/>
      <c r="F57" s="35"/>
      <c r="G57" s="35"/>
      <c r="H57" s="35"/>
      <c r="J57" s="35"/>
      <c r="K57" s="35"/>
      <c r="L57" s="35"/>
      <c r="M57" s="35"/>
      <c r="N57" s="35"/>
      <c r="O57" s="35"/>
      <c r="P57" s="35"/>
    </row>
    <row r="58" spans="2:16" x14ac:dyDescent="0.3">
      <c r="B58" s="35"/>
      <c r="C58" s="35"/>
      <c r="D58" s="35"/>
      <c r="E58" s="35"/>
      <c r="F58" s="35"/>
      <c r="G58" s="35"/>
      <c r="H58" s="35"/>
      <c r="J58" s="35"/>
      <c r="K58" s="35"/>
      <c r="L58" s="35"/>
      <c r="M58" s="35"/>
      <c r="N58" s="35"/>
      <c r="O58" s="35"/>
      <c r="P58" s="35"/>
    </row>
    <row r="59" spans="2:16" x14ac:dyDescent="0.3">
      <c r="B59" s="35"/>
      <c r="C59" s="35"/>
      <c r="D59" s="35"/>
      <c r="E59" s="35"/>
      <c r="F59" s="35"/>
      <c r="G59" s="35"/>
      <c r="H59" s="35"/>
      <c r="J59" s="35"/>
      <c r="K59" s="35"/>
      <c r="L59" s="35"/>
      <c r="M59" s="35"/>
      <c r="N59" s="35"/>
      <c r="O59" s="35"/>
      <c r="P59" s="35"/>
    </row>
    <row r="60" spans="2:16" x14ac:dyDescent="0.3">
      <c r="B60" s="35"/>
      <c r="C60" s="35"/>
      <c r="D60" s="35"/>
      <c r="E60" s="35"/>
      <c r="F60" s="35"/>
      <c r="G60" s="35"/>
      <c r="H60" s="35"/>
      <c r="J60" s="35"/>
      <c r="K60" s="35"/>
      <c r="L60" s="35"/>
      <c r="M60" s="35"/>
      <c r="N60" s="35"/>
      <c r="O60" s="35"/>
      <c r="P60" s="35"/>
    </row>
  </sheetData>
  <mergeCells count="14">
    <mergeCell ref="B47:H47"/>
    <mergeCell ref="J47:P47"/>
    <mergeCell ref="Z1:AA1"/>
    <mergeCell ref="B14:H14"/>
    <mergeCell ref="J14:P14"/>
    <mergeCell ref="B30:H30"/>
    <mergeCell ref="J30:P30"/>
    <mergeCell ref="J1:M1"/>
    <mergeCell ref="N1:Q1"/>
    <mergeCell ref="T1:U1"/>
    <mergeCell ref="V1:W1"/>
    <mergeCell ref="X1:Y1"/>
    <mergeCell ref="B1:E1"/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4C4-480F-4691-A747-00C216AEB18D}">
  <dimension ref="A2:N37"/>
  <sheetViews>
    <sheetView workbookViewId="0">
      <selection activeCell="F1" sqref="F1:N1048576"/>
    </sheetView>
  </sheetViews>
  <sheetFormatPr defaultRowHeight="14.4" x14ac:dyDescent="0.3"/>
  <cols>
    <col min="1" max="1" width="11.5546875" bestFit="1" customWidth="1"/>
    <col min="2" max="2" width="7.33203125" bestFit="1" customWidth="1"/>
    <col min="3" max="3" width="7.109375" bestFit="1" customWidth="1"/>
    <col min="4" max="4" width="7" bestFit="1" customWidth="1"/>
    <col min="6" max="8" width="0" hidden="1" customWidth="1"/>
    <col min="9" max="9" width="15.21875" hidden="1" customWidth="1"/>
    <col min="10" max="13" width="0" hidden="1" customWidth="1"/>
    <col min="14" max="14" width="15.21875" hidden="1" customWidth="1"/>
  </cols>
  <sheetData>
    <row r="2" spans="1:14" x14ac:dyDescent="0.3">
      <c r="F2" s="43" t="s">
        <v>61</v>
      </c>
      <c r="G2" s="43"/>
      <c r="H2" s="43"/>
      <c r="I2" s="43"/>
      <c r="K2" s="43" t="s">
        <v>62</v>
      </c>
      <c r="L2" s="43"/>
      <c r="M2" s="43"/>
      <c r="N2" s="43"/>
    </row>
    <row r="3" spans="1:14" x14ac:dyDescent="0.3">
      <c r="A3" t="s">
        <v>5</v>
      </c>
      <c r="B3" t="s">
        <v>55</v>
      </c>
      <c r="C3" t="s">
        <v>56</v>
      </c>
      <c r="D3" t="s">
        <v>51</v>
      </c>
      <c r="F3" t="s">
        <v>57</v>
      </c>
      <c r="G3" t="s">
        <v>58</v>
      </c>
      <c r="H3" t="s">
        <v>59</v>
      </c>
      <c r="I3" t="s">
        <v>60</v>
      </c>
      <c r="K3" t="s">
        <v>57</v>
      </c>
      <c r="L3" t="s">
        <v>58</v>
      </c>
      <c r="M3" t="s">
        <v>59</v>
      </c>
      <c r="N3" t="s">
        <v>60</v>
      </c>
    </row>
    <row r="4" spans="1:14" x14ac:dyDescent="0.3">
      <c r="A4" t="s">
        <v>4</v>
      </c>
      <c r="B4" s="47">
        <f>ConsolidatedBankWise!V4</f>
        <v>10.088178751498569</v>
      </c>
      <c r="C4" s="47">
        <f ca="1">ConsolidatedBankWise!W4</f>
        <v>11.287169189420174</v>
      </c>
      <c r="D4">
        <f ca="1">ConsolidatedBankWise!T4</f>
        <v>10</v>
      </c>
    </row>
    <row r="5" spans="1:14" x14ac:dyDescent="0.3">
      <c r="A5" t="s">
        <v>6</v>
      </c>
      <c r="B5" s="47">
        <f>ConsolidatedBankWise!V5</f>
        <v>6.7160795342281112</v>
      </c>
      <c r="C5" s="47">
        <f ca="1">ConsolidatedBankWise!W5</f>
        <v>10.123285103296155</v>
      </c>
      <c r="D5">
        <f ca="1">ConsolidatedBankWise!T5</f>
        <v>9</v>
      </c>
    </row>
    <row r="6" spans="1:14" x14ac:dyDescent="0.3">
      <c r="A6" t="s">
        <v>17</v>
      </c>
      <c r="B6" s="47">
        <f>ConsolidatedBankWise!V6</f>
        <v>3.3051380659366894</v>
      </c>
      <c r="C6" s="47">
        <f ca="1">ConsolidatedBankWise!W6</f>
        <v>10.095733813495876</v>
      </c>
      <c r="D6">
        <f ca="1">ConsolidatedBankWise!T6</f>
        <v>9</v>
      </c>
    </row>
    <row r="7" spans="1:14" x14ac:dyDescent="0.3">
      <c r="A7" t="s">
        <v>18</v>
      </c>
      <c r="B7" s="47">
        <f>ConsolidatedBankWise!V7</f>
        <v>8.9935422952940627</v>
      </c>
      <c r="C7" s="47">
        <f ca="1">ConsolidatedBankWise!W7</f>
        <v>9.1669812159250537</v>
      </c>
      <c r="D7">
        <f ca="1">ConsolidatedBankWise!T7</f>
        <v>8</v>
      </c>
    </row>
    <row r="8" spans="1:14" x14ac:dyDescent="0.3">
      <c r="A8" t="s">
        <v>20</v>
      </c>
      <c r="B8" s="47">
        <f>ConsolidatedBankWise!V8</f>
        <v>9.3055595132078306</v>
      </c>
      <c r="C8" s="47">
        <f ca="1">ConsolidatedBankWise!W8</f>
        <v>8.213156084271926</v>
      </c>
      <c r="D8">
        <f ca="1">ConsolidatedBankWise!T8</f>
        <v>7</v>
      </c>
    </row>
    <row r="9" spans="1:14" x14ac:dyDescent="0.3">
      <c r="A9" t="s">
        <v>23</v>
      </c>
      <c r="B9" s="47">
        <f>ConsolidatedBankWise!V9</f>
        <v>7.409193998759334</v>
      </c>
      <c r="C9" s="47">
        <f ca="1">ConsolidatedBankWise!W9</f>
        <v>8.1890828119906143</v>
      </c>
      <c r="D9">
        <f ca="1">ConsolidatedBankWise!T9</f>
        <v>7</v>
      </c>
    </row>
    <row r="10" spans="1:14" x14ac:dyDescent="0.3">
      <c r="A10" t="s">
        <v>19</v>
      </c>
      <c r="B10" s="47">
        <f>ConsolidatedBankWise!V10</f>
        <v>9.7106143658669009</v>
      </c>
      <c r="C10" s="47">
        <f ca="1">ConsolidatedBankWise!W10</f>
        <v>7.2298755257638572</v>
      </c>
      <c r="D10">
        <f ca="1">ConsolidatedBankWise!T10</f>
        <v>6</v>
      </c>
    </row>
    <row r="11" spans="1:14" x14ac:dyDescent="0.3">
      <c r="A11" t="s">
        <v>21</v>
      </c>
      <c r="B11" s="47">
        <f>ConsolidatedBankWise!V11</f>
        <v>1.6732764344515267</v>
      </c>
      <c r="C11" s="47">
        <f ca="1">ConsolidatedBankWise!W11</f>
        <v>6.0008285236319514</v>
      </c>
      <c r="D11">
        <f ca="1">ConsolidatedBankWise!T11</f>
        <v>5</v>
      </c>
    </row>
    <row r="12" spans="1:14" x14ac:dyDescent="0.3">
      <c r="A12" t="s">
        <v>83</v>
      </c>
      <c r="B12" s="47">
        <f>ConsolidatedBankWise!V12</f>
        <v>1.6846153998908002</v>
      </c>
      <c r="C12" s="47">
        <f ca="1">ConsolidatedBankWise!W12</f>
        <v>2.9493648362093676</v>
      </c>
      <c r="D12">
        <f ca="1">ConsolidatedBankWise!T12</f>
        <v>2</v>
      </c>
    </row>
    <row r="13" spans="1:14" x14ac:dyDescent="0.3">
      <c r="A13" t="s">
        <v>27</v>
      </c>
      <c r="B13" s="47">
        <f>ConsolidatedBankWise!V13</f>
        <v>9.3081840080818967</v>
      </c>
      <c r="C13" s="47">
        <f ca="1">ConsolidatedBankWise!W13</f>
        <v>7.170444210003069</v>
      </c>
      <c r="D13">
        <f ca="1">ConsolidatedBankWise!T13</f>
        <v>6</v>
      </c>
    </row>
    <row r="14" spans="1:14" x14ac:dyDescent="0.3">
      <c r="A14" t="s">
        <v>26</v>
      </c>
      <c r="B14" s="47">
        <f>ConsolidatedBankWise!V14</f>
        <v>9.1622724634848609</v>
      </c>
      <c r="C14" s="47">
        <f ca="1">ConsolidatedBankWise!W14</f>
        <v>7.1761444917743002</v>
      </c>
      <c r="D14">
        <f ca="1">ConsolidatedBankWise!T14</f>
        <v>6</v>
      </c>
    </row>
    <row r="15" spans="1:14" x14ac:dyDescent="0.3">
      <c r="A15" t="s">
        <v>28</v>
      </c>
      <c r="B15" s="47">
        <f>ConsolidatedBankWise!V15</f>
        <v>7.6607848411977644</v>
      </c>
      <c r="C15" s="47">
        <f ca="1">ConsolidatedBankWise!W15</f>
        <v>11.123966054190523</v>
      </c>
      <c r="D15">
        <f ca="1">ConsolidatedBankWise!T15</f>
        <v>10</v>
      </c>
    </row>
    <row r="16" spans="1:14" x14ac:dyDescent="0.3">
      <c r="A16" t="s">
        <v>29</v>
      </c>
      <c r="B16" s="47">
        <f>ConsolidatedBankWise!V16</f>
        <v>7.1699799449903976</v>
      </c>
      <c r="C16" s="47">
        <f ca="1">ConsolidatedBankWise!W16</f>
        <v>11.147245609237464</v>
      </c>
      <c r="D16">
        <f ca="1">ConsolidatedBankWise!T16</f>
        <v>10</v>
      </c>
    </row>
    <row r="17" spans="1:4" x14ac:dyDescent="0.3">
      <c r="A17" t="s">
        <v>30</v>
      </c>
      <c r="B17" s="47">
        <f>ConsolidatedBankWise!V17</f>
        <v>7.5347409987643239</v>
      </c>
      <c r="C17" s="47">
        <f ca="1">ConsolidatedBankWise!W17</f>
        <v>9.1357049662529555</v>
      </c>
      <c r="D17">
        <f ca="1">ConsolidatedBankWise!T17</f>
        <v>8</v>
      </c>
    </row>
    <row r="18" spans="1:4" x14ac:dyDescent="0.3">
      <c r="A18" t="s">
        <v>31</v>
      </c>
      <c r="B18" s="47">
        <f>ConsolidatedBankWise!V18</f>
        <v>6.8023833752677572</v>
      </c>
      <c r="C18" s="47">
        <f ca="1">ConsolidatedBankWise!W18</f>
        <v>9.141156675662014</v>
      </c>
      <c r="D18">
        <f ca="1">ConsolidatedBankWise!T18</f>
        <v>8</v>
      </c>
    </row>
    <row r="19" spans="1:4" x14ac:dyDescent="0.3">
      <c r="A19" t="s">
        <v>33</v>
      </c>
      <c r="B19" s="47">
        <f>ConsolidatedBankWise!V19</f>
        <v>4.6247034367467315</v>
      </c>
      <c r="C19" s="47">
        <f ca="1">ConsolidatedBankWise!W19</f>
        <v>10.112419364311055</v>
      </c>
      <c r="D19">
        <f ca="1">ConsolidatedBankWise!T19</f>
        <v>9</v>
      </c>
    </row>
    <row r="20" spans="1:4" x14ac:dyDescent="0.3">
      <c r="A20" t="s">
        <v>34</v>
      </c>
    </row>
    <row r="21" spans="1:4" x14ac:dyDescent="0.3">
      <c r="A21" t="s">
        <v>35</v>
      </c>
    </row>
    <row r="22" spans="1:4" x14ac:dyDescent="0.3">
      <c r="A22" t="s">
        <v>36</v>
      </c>
    </row>
    <row r="23" spans="1:4" x14ac:dyDescent="0.3">
      <c r="A23" t="s">
        <v>37</v>
      </c>
    </row>
    <row r="24" spans="1:4" x14ac:dyDescent="0.3">
      <c r="A24" t="s">
        <v>38</v>
      </c>
    </row>
    <row r="25" spans="1:4" x14ac:dyDescent="0.3">
      <c r="A25" t="s">
        <v>39</v>
      </c>
    </row>
    <row r="26" spans="1:4" x14ac:dyDescent="0.3">
      <c r="A26" t="s">
        <v>40</v>
      </c>
    </row>
    <row r="27" spans="1:4" hidden="1" x14ac:dyDescent="0.3">
      <c r="A27" t="s">
        <v>41</v>
      </c>
    </row>
    <row r="28" spans="1:4" hidden="1" x14ac:dyDescent="0.3">
      <c r="A28" t="s">
        <v>42</v>
      </c>
    </row>
    <row r="29" spans="1:4" hidden="1" x14ac:dyDescent="0.3">
      <c r="A29" t="s">
        <v>52</v>
      </c>
    </row>
    <row r="30" spans="1:4" hidden="1" x14ac:dyDescent="0.3">
      <c r="A30" t="s">
        <v>53</v>
      </c>
    </row>
    <row r="31" spans="1:4" hidden="1" x14ac:dyDescent="0.3">
      <c r="A31" t="s">
        <v>54</v>
      </c>
    </row>
    <row r="32" spans="1:4" hidden="1" x14ac:dyDescent="0.3">
      <c r="A32" t="s">
        <v>22</v>
      </c>
    </row>
    <row r="33" spans="1:1" hidden="1" x14ac:dyDescent="0.3">
      <c r="A33" t="s">
        <v>24</v>
      </c>
    </row>
    <row r="34" spans="1:1" hidden="1" x14ac:dyDescent="0.3">
      <c r="A34" t="s">
        <v>25</v>
      </c>
    </row>
    <row r="35" spans="1:1" hidden="1" x14ac:dyDescent="0.3">
      <c r="A35" t="s">
        <v>32</v>
      </c>
    </row>
    <row r="36" spans="1:1" hidden="1" x14ac:dyDescent="0.3">
      <c r="A36" t="s">
        <v>53</v>
      </c>
    </row>
    <row r="37" spans="1:1" hidden="1" x14ac:dyDescent="0.3">
      <c r="A37" t="s">
        <v>54</v>
      </c>
    </row>
  </sheetData>
  <mergeCells count="2">
    <mergeCell ref="F2:I2"/>
    <mergeCell ref="K2:N2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7214B-09FF-4655-B3AB-3687BE017958}">
  <dimension ref="A1:AA60"/>
  <sheetViews>
    <sheetView topLeftCell="C1" workbookViewId="0">
      <selection activeCell="V10" sqref="V10"/>
    </sheetView>
  </sheetViews>
  <sheetFormatPr defaultRowHeight="14.4" x14ac:dyDescent="0.3"/>
  <cols>
    <col min="2" max="2" width="11.21875" bestFit="1" customWidth="1"/>
    <col min="3" max="3" width="11.77734375" bestFit="1" customWidth="1"/>
    <col min="6" max="6" width="11.21875" bestFit="1" customWidth="1"/>
    <col min="7" max="7" width="12" bestFit="1" customWidth="1"/>
    <col min="8" max="9" width="12" customWidth="1"/>
    <col min="10" max="10" width="11.21875" bestFit="1" customWidth="1"/>
    <col min="11" max="11" width="11" bestFit="1" customWidth="1"/>
    <col min="14" max="14" width="11.21875" bestFit="1" customWidth="1"/>
    <col min="16" max="16" width="12" bestFit="1" customWidth="1"/>
    <col min="19" max="20" width="11" bestFit="1" customWidth="1"/>
  </cols>
  <sheetData>
    <row r="1" spans="1:27" x14ac:dyDescent="0.3">
      <c r="B1" s="43" t="s">
        <v>0</v>
      </c>
      <c r="C1" s="43"/>
      <c r="D1" s="43"/>
      <c r="E1" s="43"/>
      <c r="F1" s="43" t="s">
        <v>69</v>
      </c>
      <c r="G1" s="43"/>
      <c r="H1" s="43"/>
      <c r="I1" s="43"/>
      <c r="J1" s="43" t="s">
        <v>70</v>
      </c>
      <c r="K1" s="43"/>
      <c r="L1" s="43"/>
      <c r="M1" s="43"/>
      <c r="N1" s="43"/>
      <c r="O1" s="43"/>
      <c r="P1" s="43"/>
      <c r="Q1" s="43"/>
      <c r="T1" s="43" t="s">
        <v>46</v>
      </c>
      <c r="U1" s="43"/>
      <c r="V1" s="43" t="s">
        <v>47</v>
      </c>
      <c r="W1" s="43"/>
      <c r="X1" s="43" t="s">
        <v>48</v>
      </c>
      <c r="Y1" s="43"/>
      <c r="Z1" s="43" t="s">
        <v>49</v>
      </c>
      <c r="AA1" s="43"/>
    </row>
    <row r="2" spans="1:27" x14ac:dyDescent="0.3">
      <c r="B2" t="s">
        <v>2</v>
      </c>
      <c r="C2" t="s">
        <v>3</v>
      </c>
      <c r="D2" t="s">
        <v>8</v>
      </c>
      <c r="E2" t="s">
        <v>9</v>
      </c>
      <c r="F2" t="s">
        <v>2</v>
      </c>
      <c r="G2" t="s">
        <v>3</v>
      </c>
      <c r="H2" t="s">
        <v>8</v>
      </c>
      <c r="I2" t="s">
        <v>9</v>
      </c>
      <c r="J2" t="s">
        <v>2</v>
      </c>
      <c r="K2" t="s">
        <v>3</v>
      </c>
      <c r="L2" t="s">
        <v>8</v>
      </c>
      <c r="M2" t="s">
        <v>9</v>
      </c>
      <c r="T2" t="s">
        <v>3</v>
      </c>
      <c r="U2" t="s">
        <v>9</v>
      </c>
      <c r="V2" t="s">
        <v>3</v>
      </c>
      <c r="W2" t="s">
        <v>9</v>
      </c>
      <c r="X2" t="s">
        <v>3</v>
      </c>
      <c r="Y2" t="s">
        <v>9</v>
      </c>
      <c r="Z2" t="s">
        <v>3</v>
      </c>
      <c r="AA2" t="s">
        <v>9</v>
      </c>
    </row>
    <row r="3" spans="1:27" x14ac:dyDescent="0.3">
      <c r="A3">
        <v>2012</v>
      </c>
      <c r="B3">
        <v>548790</v>
      </c>
      <c r="C3">
        <v>251139.59767000002</v>
      </c>
      <c r="F3" s="2">
        <v>49774427</v>
      </c>
      <c r="G3" s="2">
        <v>2123510.9785717232</v>
      </c>
      <c r="H3" s="3"/>
      <c r="I3" s="3"/>
      <c r="J3" s="2">
        <v>10037023</v>
      </c>
      <c r="K3" s="2">
        <v>99614.821338920767</v>
      </c>
    </row>
    <row r="4" spans="1:27" x14ac:dyDescent="0.3">
      <c r="A4">
        <v>2013</v>
      </c>
      <c r="B4">
        <v>548790</v>
      </c>
      <c r="C4">
        <v>251139.59767000002</v>
      </c>
      <c r="D4" s="4">
        <f>(B4-B3)/B3</f>
        <v>0</v>
      </c>
      <c r="E4" s="4">
        <f>(C4-C3)/C3</f>
        <v>0</v>
      </c>
      <c r="F4" s="2">
        <v>49774427</v>
      </c>
      <c r="G4" s="2">
        <v>2123510.9785717232</v>
      </c>
      <c r="H4" s="4">
        <f>(F4-F3)/F3</f>
        <v>0</v>
      </c>
      <c r="I4" s="4">
        <f>(G4-G3)/G3</f>
        <v>0</v>
      </c>
      <c r="J4" s="2">
        <v>10037023</v>
      </c>
      <c r="K4" s="2">
        <v>99614.821338920767</v>
      </c>
      <c r="L4" s="4">
        <f>(J4-J3)/J3</f>
        <v>0</v>
      </c>
      <c r="M4" s="4">
        <f>(K4-K3)/K3</f>
        <v>0</v>
      </c>
      <c r="P4" s="4"/>
      <c r="Q4" s="4"/>
    </row>
    <row r="5" spans="1:27" x14ac:dyDescent="0.3">
      <c r="A5">
        <v>2014</v>
      </c>
      <c r="B5">
        <v>7210752</v>
      </c>
      <c r="C5">
        <v>202898015.34060001</v>
      </c>
      <c r="D5" s="4">
        <f t="shared" ref="D5:E10" si="0">(B5-B4)/B4</f>
        <v>12.139364784343739</v>
      </c>
      <c r="E5" s="4">
        <f t="shared" si="0"/>
        <v>806.90929516105257</v>
      </c>
      <c r="F5" s="2">
        <v>103643953</v>
      </c>
      <c r="G5" s="2">
        <v>6289937.1116263503</v>
      </c>
      <c r="H5" s="4">
        <f t="shared" ref="H5:I10" si="1">(F5-F4)/F4</f>
        <v>1.0822731520344775</v>
      </c>
      <c r="I5" s="4">
        <f t="shared" si="1"/>
        <v>1.9620459583670116</v>
      </c>
      <c r="J5" s="2">
        <v>13862704</v>
      </c>
      <c r="K5" s="2">
        <v>126119.46965182562</v>
      </c>
      <c r="L5" s="4">
        <f t="shared" ref="L5:M10" si="2">(J5-J4)/J4</f>
        <v>0.38115694265122235</v>
      </c>
      <c r="M5" s="4">
        <f t="shared" si="2"/>
        <v>0.26607133312750475</v>
      </c>
      <c r="P5" s="4"/>
      <c r="Q5" s="4"/>
    </row>
    <row r="6" spans="1:27" x14ac:dyDescent="0.3">
      <c r="A6">
        <v>2015</v>
      </c>
      <c r="B6">
        <v>28377379</v>
      </c>
      <c r="C6">
        <v>779477383.80298996</v>
      </c>
      <c r="D6" s="4">
        <f t="shared" si="0"/>
        <v>2.9354257364557816</v>
      </c>
      <c r="E6" s="4">
        <f t="shared" si="0"/>
        <v>2.8417201000931431</v>
      </c>
      <c r="F6" s="2">
        <v>134838112</v>
      </c>
      <c r="G6" s="2">
        <v>9668244.4165615495</v>
      </c>
      <c r="H6" s="4">
        <f t="shared" si="1"/>
        <v>0.30097423049852218</v>
      </c>
      <c r="I6" s="4">
        <f t="shared" si="1"/>
        <v>0.53709715136749447</v>
      </c>
      <c r="J6" s="2">
        <v>15231268</v>
      </c>
      <c r="K6" s="2">
        <v>147301.42345732389</v>
      </c>
      <c r="L6" s="4">
        <f t="shared" si="2"/>
        <v>9.8722731149709322E-2</v>
      </c>
      <c r="M6" s="4">
        <f t="shared" si="2"/>
        <v>0.16795149760758332</v>
      </c>
      <c r="P6" s="4"/>
      <c r="Q6" s="4"/>
    </row>
    <row r="7" spans="1:27" x14ac:dyDescent="0.3">
      <c r="A7">
        <v>2016</v>
      </c>
      <c r="B7">
        <v>201117430</v>
      </c>
      <c r="C7">
        <v>1463991384.7558796</v>
      </c>
      <c r="D7" s="4">
        <f t="shared" si="0"/>
        <v>6.0872447381416022</v>
      </c>
      <c r="E7" s="4">
        <f t="shared" si="0"/>
        <v>0.87817044493737106</v>
      </c>
      <c r="F7" s="2">
        <v>189381468</v>
      </c>
      <c r="G7" s="2">
        <v>13849026.22950162</v>
      </c>
      <c r="H7" s="4">
        <f t="shared" si="1"/>
        <v>0.40450993558853748</v>
      </c>
      <c r="I7" s="4">
        <f t="shared" si="1"/>
        <v>0.43242409198700615</v>
      </c>
      <c r="J7" s="2">
        <v>16313488</v>
      </c>
      <c r="K7" s="2">
        <v>189016.28032278569</v>
      </c>
      <c r="L7" s="4">
        <f t="shared" si="2"/>
        <v>7.1052521694188561E-2</v>
      </c>
      <c r="M7" s="4">
        <f t="shared" si="2"/>
        <v>0.28319384759745658</v>
      </c>
      <c r="P7" s="4"/>
      <c r="Q7" s="4"/>
    </row>
    <row r="8" spans="1:27" x14ac:dyDescent="0.3">
      <c r="A8">
        <v>2017</v>
      </c>
      <c r="B8">
        <v>309115312</v>
      </c>
      <c r="C8">
        <v>1726160803.6000099</v>
      </c>
      <c r="D8" s="4">
        <f t="shared" si="0"/>
        <v>0.53698917095350707</v>
      </c>
      <c r="E8" s="4">
        <f t="shared" si="0"/>
        <v>0.17907852571676641</v>
      </c>
      <c r="F8" s="2">
        <v>274756619</v>
      </c>
      <c r="G8" s="2">
        <v>23318066.361697212</v>
      </c>
      <c r="H8" s="4">
        <f t="shared" si="1"/>
        <v>0.45081048268144169</v>
      </c>
      <c r="I8" s="4">
        <f t="shared" si="1"/>
        <v>0.68373328025217772</v>
      </c>
      <c r="J8" s="2">
        <v>19214230</v>
      </c>
      <c r="K8" s="2">
        <v>243482.57708582928</v>
      </c>
      <c r="L8" s="4">
        <f t="shared" si="2"/>
        <v>0.17781249478958761</v>
      </c>
      <c r="M8" s="4">
        <f t="shared" si="2"/>
        <v>0.28815664275072361</v>
      </c>
      <c r="P8" s="4"/>
      <c r="Q8" s="4"/>
    </row>
    <row r="9" spans="1:27" x14ac:dyDescent="0.3">
      <c r="A9">
        <v>2018</v>
      </c>
      <c r="B9">
        <v>255367436</v>
      </c>
      <c r="C9">
        <v>2973352272.0756588</v>
      </c>
      <c r="D9" s="4">
        <f t="shared" si="0"/>
        <v>-0.17387645941007285</v>
      </c>
      <c r="E9" s="4">
        <f t="shared" si="0"/>
        <v>0.72252333958375003</v>
      </c>
      <c r="F9" s="2">
        <v>327476561</v>
      </c>
      <c r="G9" s="2">
        <v>32149173.750315938</v>
      </c>
      <c r="H9" s="4">
        <f t="shared" si="1"/>
        <v>0.19187869683314163</v>
      </c>
      <c r="I9" s="4">
        <f t="shared" si="1"/>
        <v>0.37872382948205796</v>
      </c>
      <c r="J9" s="2">
        <v>21970387</v>
      </c>
      <c r="K9" s="2">
        <v>281071.60826692265</v>
      </c>
      <c r="L9" s="4">
        <f t="shared" si="2"/>
        <v>0.14344353117455136</v>
      </c>
      <c r="M9" s="4">
        <f t="shared" si="2"/>
        <v>0.1543807841652792</v>
      </c>
      <c r="Q9" s="4"/>
      <c r="R9" s="4"/>
    </row>
    <row r="10" spans="1:27" x14ac:dyDescent="0.3">
      <c r="A10">
        <v>2019</v>
      </c>
      <c r="B10">
        <v>870568711</v>
      </c>
      <c r="C10">
        <v>6335056777.959857</v>
      </c>
      <c r="D10" s="4">
        <f t="shared" si="0"/>
        <v>2.4090827109216852</v>
      </c>
      <c r="E10" s="4">
        <f t="shared" si="0"/>
        <v>1.130610905897617</v>
      </c>
      <c r="F10">
        <v>370067793</v>
      </c>
      <c r="G10">
        <v>163591550.31531978</v>
      </c>
      <c r="H10" s="4">
        <f t="shared" si="1"/>
        <v>0.13005887160272211</v>
      </c>
      <c r="I10" s="4">
        <f t="shared" si="1"/>
        <v>4.08851492065833</v>
      </c>
      <c r="J10">
        <v>25070455</v>
      </c>
      <c r="K10">
        <v>13501813.930318141</v>
      </c>
      <c r="L10" s="4">
        <f t="shared" si="2"/>
        <v>0.14110211167422768</v>
      </c>
      <c r="M10" s="4">
        <f t="shared" si="2"/>
        <v>47.036918469175305</v>
      </c>
      <c r="S10">
        <f>SUM(B10,F10,J10)</f>
        <v>1265706959</v>
      </c>
      <c r="T10">
        <f>SUM(C10,G10,K10)</f>
        <v>6512150142.2054949</v>
      </c>
      <c r="U10" s="4">
        <f>AVERAGE(D10,H10,L10)</f>
        <v>0.89341456473287828</v>
      </c>
      <c r="V10" s="4">
        <f>AVERAGE(E10,I10,M10)</f>
        <v>17.418681431910418</v>
      </c>
    </row>
    <row r="11" spans="1:27" x14ac:dyDescent="0.3">
      <c r="A11" t="s">
        <v>7</v>
      </c>
      <c r="B11">
        <f>SUM(B3:B10)</f>
        <v>1672854600</v>
      </c>
      <c r="C11">
        <f>SUM(C3:C10)</f>
        <v>13481438916.730335</v>
      </c>
      <c r="D11" s="4">
        <f>AVERAGE(D4:D10)</f>
        <v>3.4191758116294628</v>
      </c>
      <c r="E11" s="4">
        <f>AVERAGE(E4:E10)</f>
        <v>116.09448549675447</v>
      </c>
      <c r="F11">
        <f>SUM(F3:F10)</f>
        <v>1499713360</v>
      </c>
      <c r="G11">
        <f>SUM(G3:G10)</f>
        <v>253113020.1421659</v>
      </c>
      <c r="H11" s="4">
        <f>AVERAGE(H4:H10)</f>
        <v>0.36578648131983466</v>
      </c>
      <c r="I11" s="4">
        <f>AVERAGE(I4:I10)</f>
        <v>1.1546484617305826</v>
      </c>
      <c r="J11">
        <f>SUM(J3:J10)</f>
        <v>131736578</v>
      </c>
      <c r="K11">
        <f>SUM(K3:K10)</f>
        <v>14688034.93178067</v>
      </c>
      <c r="L11" s="4">
        <f>AVERAGE(L4:L10)</f>
        <v>0.14475576187621239</v>
      </c>
      <c r="M11" s="4">
        <f>AVERAGE(M4:M10)</f>
        <v>6.8852389392034068</v>
      </c>
      <c r="P11" s="4"/>
      <c r="Q11" s="4"/>
    </row>
    <row r="12" spans="1:27" x14ac:dyDescent="0.3">
      <c r="D12" s="4"/>
      <c r="E12" s="4"/>
      <c r="H12" s="4"/>
      <c r="I12" s="4"/>
      <c r="L12" s="4"/>
      <c r="M12" s="4"/>
      <c r="P12" s="4"/>
      <c r="Q12" s="4"/>
    </row>
    <row r="14" spans="1:27" x14ac:dyDescent="0.3">
      <c r="B14" s="45" t="s">
        <v>65</v>
      </c>
      <c r="C14" s="45"/>
      <c r="D14" s="45"/>
      <c r="E14" s="45"/>
      <c r="F14" s="45"/>
      <c r="G14" s="45"/>
      <c r="H14" s="45"/>
      <c r="J14" s="45" t="s">
        <v>66</v>
      </c>
      <c r="K14" s="45"/>
      <c r="L14" s="45"/>
      <c r="M14" s="45"/>
      <c r="N14" s="45"/>
      <c r="O14" s="45"/>
      <c r="P14" s="45"/>
    </row>
    <row r="15" spans="1:27" x14ac:dyDescent="0.3">
      <c r="B15" s="9">
        <v>2012</v>
      </c>
      <c r="C15" s="34">
        <v>2013</v>
      </c>
      <c r="D15" s="34">
        <v>2014</v>
      </c>
      <c r="E15" s="34">
        <v>2015</v>
      </c>
      <c r="F15" s="34">
        <v>2016</v>
      </c>
      <c r="G15" s="34">
        <v>2017</v>
      </c>
      <c r="H15" s="34">
        <v>2018</v>
      </c>
      <c r="J15" s="34">
        <v>2012</v>
      </c>
      <c r="K15" s="11">
        <v>2013</v>
      </c>
      <c r="L15" s="34">
        <v>2014</v>
      </c>
      <c r="M15" s="34">
        <v>2015</v>
      </c>
      <c r="N15" s="34">
        <v>2016</v>
      </c>
      <c r="O15" s="34">
        <v>2017</v>
      </c>
      <c r="P15" s="34">
        <v>2018</v>
      </c>
    </row>
    <row r="16" spans="1:27" x14ac:dyDescent="0.3">
      <c r="B16" s="35"/>
      <c r="C16" s="35"/>
      <c r="D16" s="35"/>
      <c r="E16" s="35"/>
      <c r="F16" s="35"/>
      <c r="G16" s="35"/>
      <c r="H16" s="35"/>
      <c r="J16" s="35"/>
      <c r="K16" s="35"/>
      <c r="L16" s="35"/>
      <c r="M16" s="35"/>
      <c r="N16" s="35"/>
      <c r="O16" s="35"/>
      <c r="P16" s="35"/>
    </row>
    <row r="17" spans="2:16" x14ac:dyDescent="0.3">
      <c r="B17" s="35"/>
      <c r="C17" s="35"/>
      <c r="D17" s="35"/>
      <c r="E17" s="35"/>
      <c r="F17" s="35"/>
      <c r="G17" s="35"/>
      <c r="H17" s="35"/>
      <c r="J17" s="35"/>
      <c r="K17" s="35"/>
      <c r="L17" s="35"/>
      <c r="M17" s="35"/>
      <c r="N17" s="35"/>
      <c r="O17" s="35"/>
      <c r="P17" s="35"/>
    </row>
    <row r="18" spans="2:16" x14ac:dyDescent="0.3">
      <c r="B18" s="35"/>
      <c r="C18" s="35"/>
      <c r="D18" s="35"/>
      <c r="E18" s="35"/>
      <c r="F18" s="35"/>
      <c r="G18" s="35"/>
      <c r="H18" s="35"/>
      <c r="J18" s="35"/>
      <c r="K18" s="35"/>
      <c r="L18" s="35"/>
      <c r="M18" s="35"/>
      <c r="N18" s="35"/>
      <c r="O18" s="35"/>
      <c r="P18" s="35"/>
    </row>
    <row r="19" spans="2:16" x14ac:dyDescent="0.3">
      <c r="B19" s="35"/>
      <c r="C19" s="35"/>
      <c r="D19" s="35"/>
      <c r="E19" s="35"/>
      <c r="F19" s="35"/>
      <c r="G19" s="35"/>
      <c r="H19" s="35"/>
      <c r="J19" s="35"/>
      <c r="K19" s="35"/>
      <c r="L19" s="35"/>
      <c r="M19" s="35"/>
      <c r="N19" s="35"/>
      <c r="O19" s="35"/>
      <c r="P19" s="35"/>
    </row>
    <row r="20" spans="2:16" x14ac:dyDescent="0.3">
      <c r="B20" s="35"/>
      <c r="C20" s="35"/>
      <c r="D20" s="35"/>
      <c r="E20" s="35"/>
      <c r="F20" s="35"/>
      <c r="G20" s="35"/>
      <c r="H20" s="35"/>
      <c r="J20" s="35"/>
      <c r="K20" s="35"/>
      <c r="L20" s="35"/>
      <c r="M20" s="35"/>
      <c r="N20" s="35"/>
      <c r="O20" s="35"/>
      <c r="P20" s="35"/>
    </row>
    <row r="21" spans="2:16" x14ac:dyDescent="0.3">
      <c r="B21" s="35"/>
      <c r="C21" s="35"/>
      <c r="D21" s="35"/>
      <c r="E21" s="35"/>
      <c r="F21" s="35"/>
      <c r="G21" s="35"/>
      <c r="H21" s="35"/>
      <c r="J21" s="35"/>
      <c r="K21" s="35"/>
      <c r="L21" s="35"/>
      <c r="M21" s="35"/>
      <c r="N21" s="35"/>
      <c r="O21" s="35"/>
      <c r="P21" s="35"/>
    </row>
    <row r="22" spans="2:16" x14ac:dyDescent="0.3">
      <c r="B22" s="35"/>
      <c r="C22" s="35"/>
      <c r="D22" s="35"/>
      <c r="E22" s="35"/>
      <c r="F22" s="35"/>
      <c r="G22" s="35"/>
      <c r="H22" s="35"/>
      <c r="J22" s="35"/>
      <c r="K22" s="35"/>
      <c r="L22" s="35"/>
      <c r="M22" s="35"/>
      <c r="N22" s="35"/>
      <c r="O22" s="35"/>
      <c r="P22" s="35"/>
    </row>
    <row r="23" spans="2:16" x14ac:dyDescent="0.3">
      <c r="B23" s="35"/>
      <c r="C23" s="35"/>
      <c r="D23" s="35"/>
      <c r="E23" s="35"/>
      <c r="F23" s="35"/>
      <c r="G23" s="35"/>
      <c r="H23" s="35"/>
      <c r="J23" s="35"/>
      <c r="K23" s="35"/>
      <c r="L23" s="35"/>
      <c r="M23" s="35"/>
      <c r="N23" s="35"/>
      <c r="O23" s="35"/>
      <c r="P23" s="35"/>
    </row>
    <row r="24" spans="2:16" x14ac:dyDescent="0.3">
      <c r="B24" s="35"/>
      <c r="C24" s="35"/>
      <c r="D24" s="35"/>
      <c r="E24" s="35"/>
      <c r="F24" s="35"/>
      <c r="G24" s="35"/>
      <c r="H24" s="35"/>
      <c r="J24" s="35"/>
      <c r="K24" s="35"/>
      <c r="L24" s="35"/>
      <c r="M24" s="35"/>
      <c r="N24" s="35"/>
      <c r="O24" s="35"/>
      <c r="P24" s="35"/>
    </row>
    <row r="25" spans="2:16" x14ac:dyDescent="0.3">
      <c r="B25" s="35"/>
      <c r="C25" s="35"/>
      <c r="D25" s="35"/>
      <c r="E25" s="35"/>
      <c r="F25" s="35"/>
      <c r="G25" s="35"/>
      <c r="H25" s="35"/>
      <c r="J25" s="35"/>
      <c r="K25" s="35"/>
      <c r="L25" s="35"/>
      <c r="M25" s="35"/>
      <c r="N25" s="35"/>
      <c r="O25" s="35"/>
      <c r="P25" s="35"/>
    </row>
    <row r="26" spans="2:16" x14ac:dyDescent="0.3">
      <c r="B26" s="35"/>
      <c r="C26" s="35"/>
      <c r="D26" s="35"/>
      <c r="E26" s="35"/>
      <c r="F26" s="35"/>
      <c r="G26" s="35"/>
      <c r="H26" s="35"/>
      <c r="J26" s="35"/>
      <c r="K26" s="35"/>
      <c r="L26" s="35"/>
      <c r="M26" s="35"/>
      <c r="N26" s="35"/>
      <c r="O26" s="35"/>
      <c r="P26" s="35"/>
    </row>
    <row r="27" spans="2:16" x14ac:dyDescent="0.3">
      <c r="B27" s="35"/>
      <c r="C27" s="35"/>
      <c r="D27" s="35"/>
      <c r="E27" s="35"/>
      <c r="G27" s="35"/>
      <c r="H27" s="35"/>
      <c r="J27" s="35"/>
      <c r="K27" s="35"/>
      <c r="L27" s="35"/>
      <c r="M27" s="35"/>
      <c r="O27" s="35"/>
      <c r="P27" s="35"/>
    </row>
    <row r="30" spans="2:16" x14ac:dyDescent="0.3">
      <c r="B30" s="45" t="s">
        <v>68</v>
      </c>
      <c r="C30" s="45"/>
      <c r="D30" s="45"/>
      <c r="E30" s="45"/>
      <c r="F30" s="45"/>
      <c r="G30" s="45"/>
      <c r="H30" s="45"/>
      <c r="J30" s="45" t="s">
        <v>67</v>
      </c>
      <c r="K30" s="45"/>
      <c r="L30" s="45"/>
      <c r="M30" s="45"/>
      <c r="N30" s="45"/>
      <c r="O30" s="45"/>
      <c r="P30" s="45"/>
    </row>
    <row r="31" spans="2:16" x14ac:dyDescent="0.3">
      <c r="B31" s="34">
        <v>2012</v>
      </c>
      <c r="C31" s="11">
        <v>2013</v>
      </c>
      <c r="D31" s="34">
        <v>2014</v>
      </c>
      <c r="E31" s="34">
        <v>2015</v>
      </c>
      <c r="F31" s="34">
        <v>2016</v>
      </c>
      <c r="G31" s="34">
        <v>2017</v>
      </c>
      <c r="H31" s="34">
        <v>2018</v>
      </c>
      <c r="J31" s="11">
        <v>2012</v>
      </c>
      <c r="K31" s="34">
        <v>2013</v>
      </c>
      <c r="L31" s="34">
        <v>2014</v>
      </c>
      <c r="M31" s="34">
        <v>2015</v>
      </c>
      <c r="N31" s="34">
        <v>2016</v>
      </c>
      <c r="O31" s="34">
        <v>2017</v>
      </c>
      <c r="P31" s="34">
        <v>2018</v>
      </c>
    </row>
    <row r="32" spans="2:16" x14ac:dyDescent="0.3">
      <c r="B32" s="35"/>
      <c r="C32" s="35"/>
      <c r="D32" s="35"/>
      <c r="E32" s="35"/>
      <c r="F32" s="35"/>
      <c r="G32" s="35"/>
      <c r="H32" s="35"/>
      <c r="J32" s="35"/>
      <c r="K32" s="35"/>
      <c r="L32" s="35"/>
      <c r="M32" s="35"/>
      <c r="N32" s="35"/>
      <c r="O32" s="35"/>
      <c r="P32" s="35"/>
    </row>
    <row r="33" spans="2:16" x14ac:dyDescent="0.3">
      <c r="B33" s="35"/>
      <c r="C33" s="35"/>
      <c r="D33" s="35"/>
      <c r="E33" s="35"/>
      <c r="F33" s="35"/>
      <c r="G33" s="35"/>
      <c r="H33" s="35"/>
      <c r="J33" s="35"/>
      <c r="K33" s="35"/>
      <c r="L33" s="35"/>
      <c r="M33" s="35"/>
      <c r="N33" s="35"/>
      <c r="O33" s="35"/>
      <c r="P33" s="35"/>
    </row>
    <row r="34" spans="2:16" x14ac:dyDescent="0.3">
      <c r="B34" s="35"/>
      <c r="C34" s="35"/>
      <c r="D34" s="35"/>
      <c r="E34" s="35"/>
      <c r="F34" s="35"/>
      <c r="G34" s="35"/>
      <c r="H34" s="35"/>
      <c r="J34" s="35"/>
      <c r="K34" s="35"/>
      <c r="L34" s="35"/>
      <c r="M34" s="35"/>
      <c r="N34" s="35"/>
      <c r="O34" s="35"/>
      <c r="P34" s="35"/>
    </row>
    <row r="35" spans="2:16" x14ac:dyDescent="0.3">
      <c r="B35" s="35"/>
      <c r="C35" s="35"/>
      <c r="D35" s="35"/>
      <c r="E35" s="35"/>
      <c r="F35" s="35"/>
      <c r="G35" s="35"/>
      <c r="H35" s="35"/>
      <c r="J35" s="35"/>
      <c r="K35" s="35"/>
      <c r="L35" s="35"/>
      <c r="M35" s="35"/>
      <c r="N35" s="35"/>
      <c r="O35" s="35"/>
      <c r="P35" s="35"/>
    </row>
    <row r="36" spans="2:16" x14ac:dyDescent="0.3">
      <c r="B36" s="35"/>
      <c r="C36" s="35"/>
      <c r="D36" s="35"/>
      <c r="E36" s="35"/>
      <c r="F36" s="35"/>
      <c r="G36" s="35"/>
      <c r="H36" s="35"/>
      <c r="J36" s="35"/>
      <c r="K36" s="35"/>
      <c r="L36" s="35"/>
      <c r="M36" s="35"/>
      <c r="N36" s="35"/>
      <c r="O36" s="35"/>
      <c r="P36" s="35"/>
    </row>
    <row r="37" spans="2:16" x14ac:dyDescent="0.3">
      <c r="B37" s="35"/>
      <c r="C37" s="35"/>
      <c r="D37" s="35"/>
      <c r="E37" s="35"/>
      <c r="F37" s="35"/>
      <c r="G37" s="35"/>
      <c r="H37" s="35"/>
      <c r="J37" s="35"/>
      <c r="K37" s="35"/>
      <c r="L37" s="35"/>
      <c r="M37" s="35"/>
      <c r="N37" s="35"/>
      <c r="O37" s="35"/>
      <c r="P37" s="35"/>
    </row>
    <row r="38" spans="2:16" x14ac:dyDescent="0.3">
      <c r="B38" s="35"/>
      <c r="C38" s="35"/>
      <c r="D38" s="35"/>
      <c r="E38" s="35"/>
      <c r="F38" s="35"/>
      <c r="G38" s="35"/>
      <c r="H38" s="35"/>
      <c r="J38" s="35"/>
      <c r="K38" s="35"/>
      <c r="L38" s="35"/>
      <c r="M38" s="35"/>
      <c r="N38" s="35"/>
      <c r="O38" s="35"/>
      <c r="P38" s="35"/>
    </row>
    <row r="39" spans="2:16" x14ac:dyDescent="0.3">
      <c r="B39" s="35"/>
      <c r="C39" s="35"/>
      <c r="D39" s="35"/>
      <c r="E39" s="35"/>
      <c r="F39" s="35"/>
      <c r="G39" s="35"/>
      <c r="H39" s="35"/>
      <c r="J39" s="35"/>
      <c r="K39" s="35"/>
      <c r="L39" s="35"/>
      <c r="M39" s="35"/>
      <c r="N39" s="35"/>
      <c r="O39" s="35"/>
      <c r="P39" s="35"/>
    </row>
    <row r="40" spans="2:16" x14ac:dyDescent="0.3">
      <c r="B40" s="35"/>
      <c r="C40" s="35"/>
      <c r="D40" s="35"/>
      <c r="E40" s="35"/>
      <c r="F40" s="35"/>
      <c r="G40" s="35"/>
      <c r="H40" s="35"/>
      <c r="J40" s="35"/>
      <c r="K40" s="35"/>
      <c r="L40" s="35"/>
      <c r="M40" s="35"/>
      <c r="N40" s="35"/>
      <c r="O40" s="35"/>
      <c r="P40" s="35"/>
    </row>
    <row r="41" spans="2:16" x14ac:dyDescent="0.3">
      <c r="B41" s="35"/>
      <c r="C41" s="35"/>
      <c r="D41" s="35"/>
      <c r="E41" s="35"/>
      <c r="F41" s="35"/>
      <c r="G41" s="35"/>
      <c r="H41" s="35"/>
      <c r="J41" s="35"/>
      <c r="K41" s="35"/>
      <c r="L41" s="35"/>
      <c r="M41" s="35"/>
      <c r="N41" s="35"/>
      <c r="O41" s="35"/>
      <c r="P41" s="35"/>
    </row>
    <row r="42" spans="2:16" x14ac:dyDescent="0.3">
      <c r="B42" s="35"/>
      <c r="C42" s="35"/>
      <c r="D42" s="35"/>
      <c r="E42" s="35"/>
      <c r="F42" s="35"/>
      <c r="G42" s="35"/>
      <c r="H42" s="35"/>
      <c r="J42" s="35"/>
      <c r="K42" s="35"/>
      <c r="L42" s="35"/>
      <c r="M42" s="35"/>
      <c r="N42" s="35"/>
      <c r="O42" s="35"/>
      <c r="P42" s="35"/>
    </row>
    <row r="43" spans="2:16" x14ac:dyDescent="0.3">
      <c r="B43" s="35"/>
      <c r="C43" s="35"/>
      <c r="D43" s="35"/>
      <c r="F43" s="35"/>
      <c r="G43" s="35"/>
      <c r="H43" s="35"/>
      <c r="J43" s="35"/>
      <c r="K43" s="35"/>
      <c r="L43" s="35"/>
      <c r="N43" s="35"/>
      <c r="O43" s="35"/>
      <c r="P43" s="35"/>
    </row>
    <row r="47" spans="2:16" x14ac:dyDescent="0.3">
      <c r="B47" s="45" t="s">
        <v>71</v>
      </c>
      <c r="C47" s="45"/>
      <c r="D47" s="45"/>
      <c r="E47" s="45"/>
      <c r="F47" s="45"/>
      <c r="G47" s="45"/>
      <c r="H47" s="45"/>
      <c r="J47" s="45" t="s">
        <v>72</v>
      </c>
      <c r="K47" s="45"/>
      <c r="L47" s="45"/>
      <c r="M47" s="45"/>
      <c r="N47" s="45"/>
      <c r="O47" s="45"/>
      <c r="P47" s="45"/>
    </row>
    <row r="48" spans="2:16" x14ac:dyDescent="0.3">
      <c r="B48" s="11">
        <v>2012</v>
      </c>
      <c r="C48" s="34">
        <v>2013</v>
      </c>
      <c r="D48" s="34">
        <v>2014</v>
      </c>
      <c r="E48" s="34">
        <v>2015</v>
      </c>
      <c r="F48" s="34">
        <v>2016</v>
      </c>
      <c r="G48" s="34">
        <v>2017</v>
      </c>
      <c r="H48" s="34">
        <v>2018</v>
      </c>
      <c r="J48" s="34">
        <v>2012</v>
      </c>
      <c r="K48" s="11">
        <v>2013</v>
      </c>
      <c r="L48" s="34">
        <v>2014</v>
      </c>
      <c r="M48" s="34">
        <v>2015</v>
      </c>
      <c r="N48" s="34">
        <v>2016</v>
      </c>
      <c r="O48" s="34">
        <v>2017</v>
      </c>
      <c r="P48" s="34">
        <v>2018</v>
      </c>
    </row>
    <row r="49" spans="2:16" x14ac:dyDescent="0.3">
      <c r="B49" s="35"/>
      <c r="C49" s="35"/>
      <c r="D49" s="35"/>
      <c r="E49" s="35"/>
      <c r="F49" s="35"/>
      <c r="G49" s="35"/>
      <c r="H49" s="35"/>
      <c r="J49" s="35"/>
      <c r="K49" s="35"/>
      <c r="L49" s="35"/>
      <c r="M49" s="35"/>
      <c r="N49" s="35"/>
      <c r="O49" s="35"/>
      <c r="P49" s="35"/>
    </row>
    <row r="50" spans="2:16" x14ac:dyDescent="0.3">
      <c r="B50" s="35"/>
      <c r="C50" s="35"/>
      <c r="D50" s="35"/>
      <c r="E50" s="35"/>
      <c r="F50" s="35"/>
      <c r="G50" s="35"/>
      <c r="H50" s="35"/>
      <c r="J50" s="35"/>
      <c r="K50" s="35"/>
      <c r="L50" s="35"/>
      <c r="M50" s="35"/>
      <c r="N50" s="35"/>
      <c r="O50" s="35"/>
      <c r="P50" s="35"/>
    </row>
    <row r="51" spans="2:16" x14ac:dyDescent="0.3">
      <c r="B51" s="35"/>
      <c r="C51" s="35"/>
      <c r="D51" s="35"/>
      <c r="E51" s="35"/>
      <c r="F51" s="35"/>
      <c r="G51" s="35"/>
      <c r="H51" s="35"/>
      <c r="J51" s="35"/>
      <c r="K51" s="35"/>
      <c r="L51" s="35"/>
      <c r="M51" s="35"/>
      <c r="N51" s="35"/>
      <c r="O51" s="35"/>
      <c r="P51" s="35"/>
    </row>
    <row r="52" spans="2:16" x14ac:dyDescent="0.3">
      <c r="B52" s="35"/>
      <c r="C52" s="35"/>
      <c r="D52" s="35"/>
      <c r="E52" s="35"/>
      <c r="F52" s="35"/>
      <c r="G52" s="35"/>
      <c r="H52" s="35"/>
      <c r="J52" s="35"/>
      <c r="K52" s="35"/>
      <c r="L52" s="35"/>
      <c r="M52" s="35"/>
      <c r="N52" s="35"/>
      <c r="O52" s="35"/>
      <c r="P52" s="35"/>
    </row>
    <row r="53" spans="2:16" x14ac:dyDescent="0.3">
      <c r="B53" s="35"/>
      <c r="C53" s="35"/>
      <c r="D53" s="35"/>
      <c r="E53" s="35"/>
      <c r="F53" s="35"/>
      <c r="G53" s="35"/>
      <c r="H53" s="35"/>
      <c r="J53" s="35"/>
      <c r="K53" s="35"/>
      <c r="L53" s="35"/>
      <c r="M53" s="35"/>
      <c r="N53" s="35"/>
      <c r="O53" s="35"/>
      <c r="P53" s="35"/>
    </row>
    <row r="54" spans="2:16" x14ac:dyDescent="0.3">
      <c r="B54" s="35"/>
      <c r="C54" s="35"/>
      <c r="D54" s="35"/>
      <c r="E54" s="35"/>
      <c r="F54" s="35"/>
      <c r="G54" s="35"/>
      <c r="H54" s="35"/>
      <c r="J54" s="35"/>
      <c r="K54" s="35"/>
      <c r="L54" s="35"/>
      <c r="M54" s="35"/>
      <c r="N54" s="35"/>
      <c r="O54" s="35"/>
      <c r="P54" s="35"/>
    </row>
    <row r="55" spans="2:16" x14ac:dyDescent="0.3">
      <c r="B55" s="35"/>
      <c r="C55" s="35"/>
      <c r="D55" s="35"/>
      <c r="E55" s="35"/>
      <c r="F55" s="35"/>
      <c r="G55" s="35"/>
      <c r="H55" s="35"/>
      <c r="J55" s="35"/>
      <c r="K55" s="35"/>
      <c r="L55" s="35"/>
      <c r="M55" s="35"/>
      <c r="N55" s="35"/>
      <c r="O55" s="35"/>
      <c r="P55" s="35"/>
    </row>
    <row r="56" spans="2:16" x14ac:dyDescent="0.3">
      <c r="B56" s="35"/>
      <c r="C56" s="35"/>
      <c r="D56" s="35"/>
      <c r="E56" s="35"/>
      <c r="F56" s="35"/>
      <c r="G56" s="35"/>
      <c r="H56" s="35"/>
      <c r="J56" s="35"/>
      <c r="K56" s="35"/>
      <c r="L56" s="35"/>
      <c r="M56" s="35"/>
      <c r="N56" s="35"/>
      <c r="O56" s="35"/>
      <c r="P56" s="35"/>
    </row>
    <row r="57" spans="2:16" x14ac:dyDescent="0.3">
      <c r="B57" s="35"/>
      <c r="C57" s="35"/>
      <c r="D57" s="35"/>
      <c r="E57" s="35"/>
      <c r="F57" s="35"/>
      <c r="G57" s="35"/>
      <c r="H57" s="35"/>
      <c r="J57" s="35"/>
      <c r="K57" s="35"/>
      <c r="L57" s="35"/>
      <c r="M57" s="35"/>
      <c r="N57" s="35"/>
      <c r="O57" s="35"/>
      <c r="P57" s="35"/>
    </row>
    <row r="58" spans="2:16" x14ac:dyDescent="0.3">
      <c r="B58" s="35"/>
      <c r="C58" s="35"/>
      <c r="D58" s="35"/>
      <c r="E58" s="35"/>
      <c r="F58" s="35"/>
      <c r="G58" s="35"/>
      <c r="H58" s="35"/>
      <c r="J58" s="35"/>
      <c r="K58" s="35"/>
      <c r="L58" s="35"/>
      <c r="M58" s="35"/>
      <c r="N58" s="35"/>
      <c r="O58" s="35"/>
      <c r="P58" s="35"/>
    </row>
    <row r="59" spans="2:16" x14ac:dyDescent="0.3">
      <c r="B59" s="35"/>
      <c r="C59" s="35"/>
      <c r="D59" s="35"/>
      <c r="E59" s="35"/>
      <c r="F59" s="35"/>
      <c r="G59" s="35"/>
      <c r="H59" s="35"/>
      <c r="J59" s="35"/>
      <c r="K59" s="35"/>
      <c r="L59" s="35"/>
      <c r="M59" s="35"/>
      <c r="N59" s="35"/>
      <c r="O59" s="35"/>
      <c r="P59" s="35"/>
    </row>
    <row r="60" spans="2:16" x14ac:dyDescent="0.3">
      <c r="B60" s="35"/>
      <c r="C60" s="35"/>
      <c r="D60" s="35"/>
      <c r="E60" s="35"/>
      <c r="F60" s="35"/>
      <c r="G60" s="35"/>
      <c r="H60" s="35"/>
      <c r="J60" s="35"/>
      <c r="K60" s="35"/>
      <c r="L60" s="35"/>
      <c r="M60" s="35"/>
      <c r="N60" s="35"/>
      <c r="O60" s="35"/>
      <c r="P60" s="35"/>
    </row>
  </sheetData>
  <mergeCells count="14">
    <mergeCell ref="B47:H47"/>
    <mergeCell ref="J47:P47"/>
    <mergeCell ref="Z1:AA1"/>
    <mergeCell ref="B14:H14"/>
    <mergeCell ref="J14:P14"/>
    <mergeCell ref="B30:H30"/>
    <mergeCell ref="J30:P30"/>
    <mergeCell ref="J1:M1"/>
    <mergeCell ref="N1:Q1"/>
    <mergeCell ref="T1:U1"/>
    <mergeCell ref="V1:W1"/>
    <mergeCell ref="X1:Y1"/>
    <mergeCell ref="B1:E1"/>
    <mergeCell ref="F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F7188-8D65-40D1-86CF-08C8DC133688}">
  <dimension ref="A1:AA60"/>
  <sheetViews>
    <sheetView topLeftCell="C1" workbookViewId="0">
      <selection activeCell="V10" sqref="V10"/>
    </sheetView>
  </sheetViews>
  <sheetFormatPr defaultRowHeight="14.4" x14ac:dyDescent="0.3"/>
  <cols>
    <col min="2" max="2" width="11.21875" bestFit="1" customWidth="1"/>
    <col min="3" max="3" width="11.77734375" bestFit="1" customWidth="1"/>
    <col min="6" max="6" width="11.21875" bestFit="1" customWidth="1"/>
    <col min="7" max="7" width="12" bestFit="1" customWidth="1"/>
    <col min="8" max="9" width="12" customWidth="1"/>
    <col min="10" max="10" width="11.21875" bestFit="1" customWidth="1"/>
    <col min="14" max="14" width="11.21875" bestFit="1" customWidth="1"/>
    <col min="16" max="16" width="12" bestFit="1" customWidth="1"/>
    <col min="19" max="20" width="11" bestFit="1" customWidth="1"/>
  </cols>
  <sheetData>
    <row r="1" spans="1:27" x14ac:dyDescent="0.3">
      <c r="B1" s="43" t="s">
        <v>0</v>
      </c>
      <c r="C1" s="43"/>
      <c r="D1" s="43"/>
      <c r="E1" s="43"/>
      <c r="F1" s="43" t="s">
        <v>69</v>
      </c>
      <c r="G1" s="43"/>
      <c r="H1" s="43"/>
      <c r="I1" s="43"/>
      <c r="J1" s="43" t="s">
        <v>70</v>
      </c>
      <c r="K1" s="43"/>
      <c r="L1" s="43"/>
      <c r="M1" s="43"/>
      <c r="N1" s="43"/>
      <c r="O1" s="43"/>
      <c r="P1" s="43"/>
      <c r="Q1" s="43"/>
      <c r="T1" s="43" t="s">
        <v>46</v>
      </c>
      <c r="U1" s="43"/>
      <c r="V1" s="43" t="s">
        <v>47</v>
      </c>
      <c r="W1" s="43"/>
      <c r="X1" s="43" t="s">
        <v>48</v>
      </c>
      <c r="Y1" s="43"/>
      <c r="Z1" s="43" t="s">
        <v>49</v>
      </c>
      <c r="AA1" s="43"/>
    </row>
    <row r="2" spans="1:27" x14ac:dyDescent="0.3">
      <c r="B2" t="s">
        <v>2</v>
      </c>
      <c r="C2" t="s">
        <v>3</v>
      </c>
      <c r="D2" t="s">
        <v>8</v>
      </c>
      <c r="E2" t="s">
        <v>9</v>
      </c>
      <c r="F2" t="s">
        <v>2</v>
      </c>
      <c r="G2" t="s">
        <v>3</v>
      </c>
      <c r="H2" t="s">
        <v>8</v>
      </c>
      <c r="I2" t="s">
        <v>9</v>
      </c>
      <c r="J2" t="s">
        <v>2</v>
      </c>
      <c r="K2" t="s">
        <v>3</v>
      </c>
      <c r="L2" t="s">
        <v>8</v>
      </c>
      <c r="M2" t="s">
        <v>9</v>
      </c>
      <c r="T2" t="s">
        <v>3</v>
      </c>
      <c r="U2" t="s">
        <v>9</v>
      </c>
      <c r="V2" t="s">
        <v>3</v>
      </c>
      <c r="W2" t="s">
        <v>9</v>
      </c>
      <c r="X2" t="s">
        <v>3</v>
      </c>
      <c r="Y2" t="s">
        <v>9</v>
      </c>
      <c r="Z2" t="s">
        <v>3</v>
      </c>
      <c r="AA2" t="s">
        <v>9</v>
      </c>
    </row>
    <row r="3" spans="1:27" x14ac:dyDescent="0.3">
      <c r="A3">
        <v>2012</v>
      </c>
      <c r="B3">
        <v>2761955</v>
      </c>
      <c r="C3">
        <v>3629530.3948300001</v>
      </c>
      <c r="F3" s="2">
        <v>28067619</v>
      </c>
      <c r="G3" s="2">
        <v>841020.20115200698</v>
      </c>
      <c r="H3" s="3"/>
      <c r="I3" s="3"/>
      <c r="J3" s="2">
        <v>3895193</v>
      </c>
      <c r="K3" s="2">
        <v>33596.739103733409</v>
      </c>
    </row>
    <row r="4" spans="1:27" x14ac:dyDescent="0.3">
      <c r="A4">
        <v>2013</v>
      </c>
      <c r="B4">
        <v>2761955</v>
      </c>
      <c r="C4">
        <v>3629530.3948300001</v>
      </c>
      <c r="D4" s="4">
        <f>(B4-B3)/B3</f>
        <v>0</v>
      </c>
      <c r="E4" s="4">
        <f>(C4-C3)/C3</f>
        <v>0</v>
      </c>
      <c r="F4" s="2">
        <v>28067619</v>
      </c>
      <c r="G4" s="2">
        <v>841020.20115200698</v>
      </c>
      <c r="H4" s="4">
        <f>(F4-F3)/F3</f>
        <v>0</v>
      </c>
      <c r="I4" s="4">
        <f>(G4-G3)/G3</f>
        <v>0</v>
      </c>
      <c r="J4" s="2">
        <v>3895193</v>
      </c>
      <c r="K4" s="2">
        <v>33596.739103733409</v>
      </c>
      <c r="L4" s="4">
        <f>(J4-J3)/J3</f>
        <v>0</v>
      </c>
      <c r="M4" s="4">
        <f>(K4-K3)/K3</f>
        <v>0</v>
      </c>
      <c r="P4" s="4"/>
      <c r="Q4" s="4"/>
    </row>
    <row r="5" spans="1:27" x14ac:dyDescent="0.3">
      <c r="A5">
        <v>2014</v>
      </c>
      <c r="B5">
        <v>19095370</v>
      </c>
      <c r="C5">
        <v>90930446</v>
      </c>
      <c r="D5" s="4">
        <f t="shared" ref="D5:E10" si="0">(B5-B4)/B4</f>
        <v>5.9137151039752638</v>
      </c>
      <c r="E5" s="4">
        <f t="shared" si="0"/>
        <v>24.052950687373702</v>
      </c>
      <c r="F5" s="2">
        <v>65053151</v>
      </c>
      <c r="G5" s="2">
        <v>3393980.0074241399</v>
      </c>
      <c r="H5" s="4">
        <f t="shared" ref="H5:I10" si="1">(F5-F4)/F4</f>
        <v>1.3177295872514159</v>
      </c>
      <c r="I5" s="4">
        <f t="shared" si="1"/>
        <v>3.0355511113468578</v>
      </c>
      <c r="J5" s="2">
        <v>5507208</v>
      </c>
      <c r="K5" s="2">
        <v>46874.688831362226</v>
      </c>
      <c r="L5" s="4">
        <f t="shared" ref="L5:M10" si="2">(J5-J4)/J4</f>
        <v>0.41384727277955163</v>
      </c>
      <c r="M5" s="4">
        <f t="shared" si="2"/>
        <v>0.39521543107596763</v>
      </c>
      <c r="P5" s="4"/>
      <c r="Q5" s="4"/>
    </row>
    <row r="6" spans="1:27" x14ac:dyDescent="0.3">
      <c r="A6">
        <v>2015</v>
      </c>
      <c r="B6">
        <v>41496270</v>
      </c>
      <c r="C6">
        <v>393776770.40576702</v>
      </c>
      <c r="D6" s="4">
        <f t="shared" si="0"/>
        <v>1.1731063603376106</v>
      </c>
      <c r="E6" s="4">
        <f t="shared" si="0"/>
        <v>3.3305272076391996</v>
      </c>
      <c r="F6" s="2">
        <v>86040784</v>
      </c>
      <c r="G6" s="2">
        <v>5117314.43242303</v>
      </c>
      <c r="H6" s="4">
        <f t="shared" si="1"/>
        <v>0.32262285035201449</v>
      </c>
      <c r="I6" s="4">
        <f t="shared" si="1"/>
        <v>0.50776210267273036</v>
      </c>
      <c r="J6" s="2">
        <v>6080376</v>
      </c>
      <c r="K6" s="2">
        <v>52438.212566168484</v>
      </c>
      <c r="L6" s="4">
        <f t="shared" si="2"/>
        <v>0.10407596735042511</v>
      </c>
      <c r="M6" s="4">
        <f t="shared" si="2"/>
        <v>0.11868929423343495</v>
      </c>
      <c r="P6" s="4"/>
      <c r="Q6" s="4"/>
    </row>
    <row r="7" spans="1:27" x14ac:dyDescent="0.3">
      <c r="A7">
        <v>2016</v>
      </c>
      <c r="B7">
        <v>106359205</v>
      </c>
      <c r="C7">
        <v>998043944.83335471</v>
      </c>
      <c r="D7" s="4">
        <f t="shared" si="0"/>
        <v>1.5631027800811976</v>
      </c>
      <c r="E7" s="4">
        <f t="shared" si="0"/>
        <v>1.5345424612145633</v>
      </c>
      <c r="F7" s="2">
        <v>129575314</v>
      </c>
      <c r="G7" s="2">
        <v>7213447.8295886908</v>
      </c>
      <c r="H7" s="4">
        <f t="shared" si="1"/>
        <v>0.50597551505341931</v>
      </c>
      <c r="I7" s="4">
        <f t="shared" si="1"/>
        <v>0.40961590788415736</v>
      </c>
      <c r="J7" s="2">
        <v>6455981</v>
      </c>
      <c r="K7" s="2">
        <v>62210.433620232026</v>
      </c>
      <c r="L7" s="4">
        <f t="shared" si="2"/>
        <v>6.1773317965862634E-2</v>
      </c>
      <c r="M7" s="4">
        <f t="shared" si="2"/>
        <v>0.18635686793733847</v>
      </c>
      <c r="P7" s="4"/>
      <c r="Q7" s="4"/>
    </row>
    <row r="8" spans="1:27" x14ac:dyDescent="0.3">
      <c r="A8">
        <v>2017</v>
      </c>
      <c r="B8">
        <v>203117904</v>
      </c>
      <c r="C8">
        <v>1667047088.0281973</v>
      </c>
      <c r="D8" s="4">
        <f t="shared" si="0"/>
        <v>0.90973507182570612</v>
      </c>
      <c r="E8" s="4">
        <f t="shared" si="0"/>
        <v>0.67031431497392358</v>
      </c>
      <c r="F8" s="2">
        <v>162300483</v>
      </c>
      <c r="G8" s="2">
        <v>10988910.143405171</v>
      </c>
      <c r="H8" s="4">
        <f t="shared" si="1"/>
        <v>0.25255712673789082</v>
      </c>
      <c r="I8" s="4">
        <f t="shared" si="1"/>
        <v>0.52339219787935398</v>
      </c>
      <c r="J8" s="2">
        <v>8009368</v>
      </c>
      <c r="K8" s="2">
        <v>78203.847304038209</v>
      </c>
      <c r="L8" s="4">
        <f t="shared" si="2"/>
        <v>0.24061207738994275</v>
      </c>
      <c r="M8" s="4">
        <f t="shared" si="2"/>
        <v>0.25708571300819255</v>
      </c>
      <c r="P8" s="4"/>
      <c r="Q8" s="4"/>
    </row>
    <row r="9" spans="1:27" x14ac:dyDescent="0.3">
      <c r="A9">
        <v>2018</v>
      </c>
      <c r="B9">
        <v>574281938</v>
      </c>
      <c r="C9">
        <v>3208587267.7898903</v>
      </c>
      <c r="D9" s="4">
        <f t="shared" si="0"/>
        <v>1.8273329267911311</v>
      </c>
      <c r="E9" s="4">
        <f t="shared" si="0"/>
        <v>0.92471303950090855</v>
      </c>
      <c r="F9" s="2">
        <v>192920543</v>
      </c>
      <c r="G9" s="2">
        <v>14707265.155481378</v>
      </c>
      <c r="H9" s="4">
        <f t="shared" si="1"/>
        <v>0.18866277803991502</v>
      </c>
      <c r="I9" s="4">
        <f t="shared" si="1"/>
        <v>0.33837341133485571</v>
      </c>
      <c r="J9" s="2">
        <v>9463717</v>
      </c>
      <c r="K9" s="2">
        <v>102080.67643251113</v>
      </c>
      <c r="L9" s="4">
        <f t="shared" si="2"/>
        <v>0.18158099365642832</v>
      </c>
      <c r="M9" s="4">
        <f t="shared" si="2"/>
        <v>0.305315274779838</v>
      </c>
      <c r="Q9" s="4"/>
      <c r="R9" s="4"/>
    </row>
    <row r="10" spans="1:27" x14ac:dyDescent="0.3">
      <c r="A10">
        <v>2019</v>
      </c>
      <c r="B10">
        <v>1129764905</v>
      </c>
      <c r="C10">
        <v>5167295997.5953188</v>
      </c>
      <c r="D10" s="4">
        <f t="shared" si="0"/>
        <v>0.96726525813179942</v>
      </c>
      <c r="E10" s="4">
        <f t="shared" si="0"/>
        <v>0.61045830028322978</v>
      </c>
      <c r="F10">
        <v>226923756</v>
      </c>
      <c r="G10">
        <v>61864991.622801423</v>
      </c>
      <c r="H10" s="4">
        <f t="shared" si="1"/>
        <v>0.17625501396188792</v>
      </c>
      <c r="I10" s="4">
        <f t="shared" si="1"/>
        <v>3.2064238979022166</v>
      </c>
      <c r="J10">
        <v>10796371</v>
      </c>
      <c r="K10">
        <v>4453353.4637011271</v>
      </c>
      <c r="L10" s="4">
        <f t="shared" si="2"/>
        <v>0.14081718631273527</v>
      </c>
      <c r="M10" s="4">
        <f t="shared" si="2"/>
        <v>42.625822431196219</v>
      </c>
      <c r="S10">
        <f>SUM(B10,F10,J10)</f>
        <v>1367485032</v>
      </c>
      <c r="T10">
        <f>SUM(C10,G10,K10)</f>
        <v>5233614342.6818218</v>
      </c>
      <c r="U10" s="4">
        <f>AVERAGE(D10,H10,L10)</f>
        <v>0.42811248613547415</v>
      </c>
      <c r="V10" s="4">
        <f>AVERAGE(E10,I10,M10)</f>
        <v>15.480901543127223</v>
      </c>
    </row>
    <row r="11" spans="1:27" x14ac:dyDescent="0.3">
      <c r="A11" t="s">
        <v>7</v>
      </c>
      <c r="B11">
        <f>SUM(B3:B10)</f>
        <v>2079639502</v>
      </c>
      <c r="C11">
        <f>SUM(C3:C10)</f>
        <v>11532940575.442188</v>
      </c>
      <c r="D11" s="4">
        <f>AVERAGE(D4:D10)</f>
        <v>1.7648939287346725</v>
      </c>
      <c r="E11" s="4">
        <f>AVERAGE(E4:E10)</f>
        <v>4.4462151444265041</v>
      </c>
      <c r="F11">
        <f t="shared" ref="F11:G11" si="3">SUM(F3:F10)</f>
        <v>918949269</v>
      </c>
      <c r="G11">
        <f t="shared" si="3"/>
        <v>104967949.59342784</v>
      </c>
      <c r="H11" s="4">
        <f>AVERAGE(H4:H10)</f>
        <v>0.39482898162807761</v>
      </c>
      <c r="I11" s="4">
        <f>AVERAGE(I4:I10)</f>
        <v>1.1458740898600246</v>
      </c>
      <c r="J11">
        <f t="shared" ref="J11:K11" si="4">SUM(J3:J10)</f>
        <v>54103407</v>
      </c>
      <c r="K11">
        <f t="shared" si="4"/>
        <v>4862354.8006629059</v>
      </c>
      <c r="L11" s="4">
        <f>AVERAGE(L4:L10)</f>
        <v>0.16324383077927793</v>
      </c>
      <c r="M11" s="4">
        <f>AVERAGE(M4:M10)</f>
        <v>6.2697835731758564</v>
      </c>
      <c r="P11" s="4"/>
      <c r="Q11" s="4"/>
    </row>
    <row r="12" spans="1:27" x14ac:dyDescent="0.3">
      <c r="D12" s="4"/>
      <c r="E12" s="4"/>
      <c r="H12" s="4"/>
      <c r="I12" s="4"/>
      <c r="L12" s="4"/>
      <c r="M12" s="4"/>
      <c r="P12" s="4"/>
      <c r="Q12" s="4"/>
    </row>
    <row r="14" spans="1:27" x14ac:dyDescent="0.3">
      <c r="B14" s="45" t="s">
        <v>65</v>
      </c>
      <c r="C14" s="45"/>
      <c r="D14" s="45"/>
      <c r="E14" s="45"/>
      <c r="F14" s="45"/>
      <c r="G14" s="45"/>
      <c r="H14" s="45"/>
      <c r="J14" s="45" t="s">
        <v>66</v>
      </c>
      <c r="K14" s="45"/>
      <c r="L14" s="45"/>
      <c r="M14" s="45"/>
      <c r="N14" s="45"/>
      <c r="O14" s="45"/>
      <c r="P14" s="45"/>
    </row>
    <row r="15" spans="1:27" x14ac:dyDescent="0.3">
      <c r="B15" s="9">
        <v>2012</v>
      </c>
      <c r="C15" s="34">
        <v>2013</v>
      </c>
      <c r="D15" s="34">
        <v>2014</v>
      </c>
      <c r="E15" s="34">
        <v>2015</v>
      </c>
      <c r="F15" s="34">
        <v>2016</v>
      </c>
      <c r="G15" s="34">
        <v>2017</v>
      </c>
      <c r="H15" s="34">
        <v>2018</v>
      </c>
      <c r="J15" s="34">
        <v>2012</v>
      </c>
      <c r="K15" s="11">
        <v>2013</v>
      </c>
      <c r="L15" s="34">
        <v>2014</v>
      </c>
      <c r="M15" s="34">
        <v>2015</v>
      </c>
      <c r="N15" s="34">
        <v>2016</v>
      </c>
      <c r="O15" s="34">
        <v>2017</v>
      </c>
      <c r="P15" s="34">
        <v>2018</v>
      </c>
    </row>
    <row r="16" spans="1:27" x14ac:dyDescent="0.3">
      <c r="B16" s="35"/>
      <c r="C16" s="35"/>
      <c r="D16" s="35"/>
      <c r="E16" s="35"/>
      <c r="F16" s="35"/>
      <c r="G16" s="35"/>
      <c r="H16" s="35"/>
      <c r="J16" s="35"/>
      <c r="K16" s="35"/>
      <c r="L16" s="35"/>
      <c r="M16" s="35"/>
      <c r="N16" s="35"/>
      <c r="O16" s="35"/>
      <c r="P16" s="35"/>
    </row>
    <row r="17" spans="2:16" x14ac:dyDescent="0.3">
      <c r="B17" s="35"/>
      <c r="C17" s="35"/>
      <c r="D17" s="35"/>
      <c r="E17" s="35"/>
      <c r="F17" s="35"/>
      <c r="G17" s="35"/>
      <c r="H17" s="35"/>
      <c r="J17" s="35"/>
      <c r="K17" s="35"/>
      <c r="L17" s="35"/>
      <c r="M17" s="35"/>
      <c r="N17" s="35"/>
      <c r="O17" s="35"/>
      <c r="P17" s="35"/>
    </row>
    <row r="18" spans="2:16" x14ac:dyDescent="0.3">
      <c r="B18" s="35"/>
      <c r="C18" s="35"/>
      <c r="D18" s="35"/>
      <c r="E18" s="35"/>
      <c r="F18" s="35"/>
      <c r="G18" s="35"/>
      <c r="H18" s="35"/>
      <c r="J18" s="35"/>
      <c r="K18" s="35"/>
      <c r="L18" s="35"/>
      <c r="M18" s="35"/>
      <c r="N18" s="35"/>
      <c r="O18" s="35"/>
      <c r="P18" s="35"/>
    </row>
    <row r="19" spans="2:16" x14ac:dyDescent="0.3">
      <c r="B19" s="35"/>
      <c r="C19" s="35"/>
      <c r="D19" s="35"/>
      <c r="E19" s="35"/>
      <c r="F19" s="35"/>
      <c r="G19" s="35"/>
      <c r="H19" s="35"/>
      <c r="J19" s="35"/>
      <c r="K19" s="35"/>
      <c r="L19" s="35"/>
      <c r="M19" s="35"/>
      <c r="N19" s="35"/>
      <c r="O19" s="35"/>
      <c r="P19" s="35"/>
    </row>
    <row r="20" spans="2:16" x14ac:dyDescent="0.3">
      <c r="B20" s="35"/>
      <c r="C20" s="35"/>
      <c r="D20" s="35"/>
      <c r="E20" s="35"/>
      <c r="F20" s="35"/>
      <c r="G20" s="35"/>
      <c r="H20" s="35"/>
      <c r="J20" s="35"/>
      <c r="K20" s="35"/>
      <c r="L20" s="35"/>
      <c r="M20" s="35"/>
      <c r="N20" s="35"/>
      <c r="O20" s="35"/>
      <c r="P20" s="35"/>
    </row>
    <row r="21" spans="2:16" x14ac:dyDescent="0.3">
      <c r="B21" s="35"/>
      <c r="C21" s="35"/>
      <c r="D21" s="35"/>
      <c r="E21" s="35"/>
      <c r="F21" s="35"/>
      <c r="G21" s="35"/>
      <c r="H21" s="35"/>
      <c r="J21" s="35"/>
      <c r="K21" s="35"/>
      <c r="L21" s="35"/>
      <c r="M21" s="35"/>
      <c r="N21" s="35"/>
      <c r="O21" s="35"/>
      <c r="P21" s="35"/>
    </row>
    <row r="22" spans="2:16" x14ac:dyDescent="0.3">
      <c r="B22" s="35"/>
      <c r="C22" s="35"/>
      <c r="D22" s="35"/>
      <c r="E22" s="35"/>
      <c r="F22" s="35"/>
      <c r="G22" s="35"/>
      <c r="H22" s="35"/>
      <c r="J22" s="35"/>
      <c r="K22" s="35"/>
      <c r="L22" s="35"/>
      <c r="M22" s="35"/>
      <c r="N22" s="35"/>
      <c r="O22" s="35"/>
      <c r="P22" s="35"/>
    </row>
    <row r="23" spans="2:16" x14ac:dyDescent="0.3">
      <c r="B23" s="35"/>
      <c r="C23" s="35"/>
      <c r="D23" s="35"/>
      <c r="E23" s="35"/>
      <c r="F23" s="35"/>
      <c r="G23" s="35"/>
      <c r="H23" s="35"/>
      <c r="J23" s="35"/>
      <c r="K23" s="35"/>
      <c r="L23" s="35"/>
      <c r="M23" s="35"/>
      <c r="N23" s="35"/>
      <c r="O23" s="35"/>
      <c r="P23" s="35"/>
    </row>
    <row r="24" spans="2:16" x14ac:dyDescent="0.3">
      <c r="B24" s="35"/>
      <c r="C24" s="35"/>
      <c r="D24" s="35"/>
      <c r="E24" s="35"/>
      <c r="F24" s="35"/>
      <c r="G24" s="35"/>
      <c r="H24" s="35"/>
      <c r="J24" s="35"/>
      <c r="K24" s="35"/>
      <c r="L24" s="35"/>
      <c r="M24" s="35"/>
      <c r="N24" s="35"/>
      <c r="O24" s="35"/>
      <c r="P24" s="35"/>
    </row>
    <row r="25" spans="2:16" x14ac:dyDescent="0.3">
      <c r="B25" s="35"/>
      <c r="C25" s="35"/>
      <c r="D25" s="35"/>
      <c r="E25" s="35"/>
      <c r="F25" s="35"/>
      <c r="G25" s="35"/>
      <c r="H25" s="35"/>
      <c r="J25" s="35"/>
      <c r="K25" s="35"/>
      <c r="L25" s="35"/>
      <c r="M25" s="35"/>
      <c r="N25" s="35"/>
      <c r="O25" s="35"/>
      <c r="P25" s="35"/>
    </row>
    <row r="26" spans="2:16" x14ac:dyDescent="0.3">
      <c r="B26" s="35"/>
      <c r="C26" s="35"/>
      <c r="D26" s="35"/>
      <c r="E26" s="35"/>
      <c r="F26" s="35"/>
      <c r="G26" s="35"/>
      <c r="H26" s="35"/>
      <c r="J26" s="35"/>
      <c r="K26" s="35"/>
      <c r="L26" s="35"/>
      <c r="M26" s="35"/>
      <c r="N26" s="35"/>
      <c r="O26" s="35"/>
      <c r="P26" s="35"/>
    </row>
    <row r="27" spans="2:16" x14ac:dyDescent="0.3">
      <c r="B27" s="35"/>
      <c r="C27" s="35"/>
      <c r="D27" s="35"/>
      <c r="E27" s="35"/>
      <c r="G27" s="35"/>
      <c r="H27" s="35"/>
      <c r="J27" s="35"/>
      <c r="K27" s="35"/>
      <c r="L27" s="35"/>
      <c r="M27" s="35"/>
      <c r="O27" s="35"/>
      <c r="P27" s="35"/>
    </row>
    <row r="30" spans="2:16" x14ac:dyDescent="0.3">
      <c r="B30" s="45" t="s">
        <v>68</v>
      </c>
      <c r="C30" s="45"/>
      <c r="D30" s="45"/>
      <c r="E30" s="45"/>
      <c r="F30" s="45"/>
      <c r="G30" s="45"/>
      <c r="H30" s="45"/>
      <c r="J30" s="45" t="s">
        <v>67</v>
      </c>
      <c r="K30" s="45"/>
      <c r="L30" s="45"/>
      <c r="M30" s="45"/>
      <c r="N30" s="45"/>
      <c r="O30" s="45"/>
      <c r="P30" s="45"/>
    </row>
    <row r="31" spans="2:16" x14ac:dyDescent="0.3">
      <c r="B31" s="34">
        <v>2012</v>
      </c>
      <c r="C31" s="11">
        <v>2013</v>
      </c>
      <c r="D31" s="34">
        <v>2014</v>
      </c>
      <c r="E31" s="34">
        <v>2015</v>
      </c>
      <c r="F31" s="34">
        <v>2016</v>
      </c>
      <c r="G31" s="34">
        <v>2017</v>
      </c>
      <c r="H31" s="34">
        <v>2018</v>
      </c>
      <c r="J31" s="11">
        <v>2012</v>
      </c>
      <c r="K31" s="34">
        <v>2013</v>
      </c>
      <c r="L31" s="34">
        <v>2014</v>
      </c>
      <c r="M31" s="34">
        <v>2015</v>
      </c>
      <c r="N31" s="34">
        <v>2016</v>
      </c>
      <c r="O31" s="34">
        <v>2017</v>
      </c>
      <c r="P31" s="34">
        <v>2018</v>
      </c>
    </row>
    <row r="32" spans="2:16" x14ac:dyDescent="0.3">
      <c r="B32" s="35"/>
      <c r="C32" s="35"/>
      <c r="D32" s="35"/>
      <c r="E32" s="35"/>
      <c r="F32" s="35"/>
      <c r="G32" s="35"/>
      <c r="H32" s="35"/>
      <c r="J32" s="35"/>
      <c r="K32" s="35"/>
      <c r="L32" s="35"/>
      <c r="M32" s="35"/>
      <c r="N32" s="35"/>
      <c r="O32" s="35"/>
      <c r="P32" s="35"/>
    </row>
    <row r="33" spans="2:16" x14ac:dyDescent="0.3">
      <c r="B33" s="35"/>
      <c r="C33" s="35"/>
      <c r="D33" s="35"/>
      <c r="E33" s="35"/>
      <c r="F33" s="35"/>
      <c r="G33" s="35"/>
      <c r="H33" s="35"/>
      <c r="J33" s="35"/>
      <c r="K33" s="35"/>
      <c r="L33" s="35"/>
      <c r="M33" s="35"/>
      <c r="N33" s="35"/>
      <c r="O33" s="35"/>
      <c r="P33" s="35"/>
    </row>
    <row r="34" spans="2:16" x14ac:dyDescent="0.3">
      <c r="B34" s="35"/>
      <c r="C34" s="35"/>
      <c r="D34" s="35"/>
      <c r="E34" s="35"/>
      <c r="F34" s="35"/>
      <c r="G34" s="35"/>
      <c r="H34" s="35"/>
      <c r="J34" s="35"/>
      <c r="K34" s="35"/>
      <c r="L34" s="35"/>
      <c r="M34" s="35"/>
      <c r="N34" s="35"/>
      <c r="O34" s="35"/>
      <c r="P34" s="35"/>
    </row>
    <row r="35" spans="2:16" x14ac:dyDescent="0.3">
      <c r="B35" s="35"/>
      <c r="C35" s="35"/>
      <c r="D35" s="35"/>
      <c r="E35" s="35"/>
      <c r="F35" s="35"/>
      <c r="G35" s="35"/>
      <c r="H35" s="35"/>
      <c r="J35" s="35"/>
      <c r="K35" s="35"/>
      <c r="L35" s="35"/>
      <c r="M35" s="35"/>
      <c r="N35" s="35"/>
      <c r="O35" s="35"/>
      <c r="P35" s="35"/>
    </row>
    <row r="36" spans="2:16" x14ac:dyDescent="0.3">
      <c r="B36" s="35"/>
      <c r="C36" s="35"/>
      <c r="D36" s="35"/>
      <c r="E36" s="35"/>
      <c r="F36" s="35"/>
      <c r="G36" s="35"/>
      <c r="H36" s="35"/>
      <c r="J36" s="35"/>
      <c r="K36" s="35"/>
      <c r="L36" s="35"/>
      <c r="M36" s="35"/>
      <c r="N36" s="35"/>
      <c r="O36" s="35"/>
      <c r="P36" s="35"/>
    </row>
    <row r="37" spans="2:16" x14ac:dyDescent="0.3">
      <c r="B37" s="35"/>
      <c r="C37" s="35"/>
      <c r="D37" s="35"/>
      <c r="E37" s="35"/>
      <c r="F37" s="35"/>
      <c r="G37" s="35"/>
      <c r="H37" s="35"/>
      <c r="J37" s="35"/>
      <c r="K37" s="35"/>
      <c r="L37" s="35"/>
      <c r="M37" s="35"/>
      <c r="N37" s="35"/>
      <c r="O37" s="35"/>
      <c r="P37" s="35"/>
    </row>
    <row r="38" spans="2:16" x14ac:dyDescent="0.3">
      <c r="B38" s="35"/>
      <c r="C38" s="35"/>
      <c r="D38" s="35"/>
      <c r="E38" s="35"/>
      <c r="F38" s="35"/>
      <c r="G38" s="35"/>
      <c r="H38" s="35"/>
      <c r="J38" s="35"/>
      <c r="K38" s="35"/>
      <c r="L38" s="35"/>
      <c r="M38" s="35"/>
      <c r="N38" s="35"/>
      <c r="O38" s="35"/>
      <c r="P38" s="35"/>
    </row>
    <row r="39" spans="2:16" x14ac:dyDescent="0.3">
      <c r="B39" s="35"/>
      <c r="C39" s="35"/>
      <c r="D39" s="35"/>
      <c r="E39" s="35"/>
      <c r="F39" s="35"/>
      <c r="G39" s="35"/>
      <c r="H39" s="35"/>
      <c r="J39" s="35"/>
      <c r="K39" s="35"/>
      <c r="L39" s="35"/>
      <c r="M39" s="35"/>
      <c r="N39" s="35"/>
      <c r="O39" s="35"/>
      <c r="P39" s="35"/>
    </row>
    <row r="40" spans="2:16" x14ac:dyDescent="0.3">
      <c r="B40" s="35"/>
      <c r="C40" s="35"/>
      <c r="D40" s="35"/>
      <c r="E40" s="35"/>
      <c r="F40" s="35"/>
      <c r="G40" s="35"/>
      <c r="H40" s="35"/>
      <c r="J40" s="35"/>
      <c r="K40" s="35"/>
      <c r="L40" s="35"/>
      <c r="M40" s="35"/>
      <c r="N40" s="35"/>
      <c r="O40" s="35"/>
      <c r="P40" s="35"/>
    </row>
    <row r="41" spans="2:16" x14ac:dyDescent="0.3">
      <c r="B41" s="35"/>
      <c r="C41" s="35"/>
      <c r="D41" s="35"/>
      <c r="E41" s="35"/>
      <c r="F41" s="35"/>
      <c r="G41" s="35"/>
      <c r="H41" s="35"/>
      <c r="J41" s="35"/>
      <c r="K41" s="35"/>
      <c r="L41" s="35"/>
      <c r="M41" s="35"/>
      <c r="N41" s="35"/>
      <c r="O41" s="35"/>
      <c r="P41" s="35"/>
    </row>
    <row r="42" spans="2:16" x14ac:dyDescent="0.3">
      <c r="B42" s="35"/>
      <c r="C42" s="35"/>
      <c r="D42" s="35"/>
      <c r="E42" s="35"/>
      <c r="F42" s="35"/>
      <c r="G42" s="35"/>
      <c r="H42" s="35"/>
      <c r="J42" s="35"/>
      <c r="K42" s="35"/>
      <c r="L42" s="35"/>
      <c r="M42" s="35"/>
      <c r="N42" s="35"/>
      <c r="O42" s="35"/>
      <c r="P42" s="35"/>
    </row>
    <row r="43" spans="2:16" x14ac:dyDescent="0.3">
      <c r="B43" s="35"/>
      <c r="C43" s="35"/>
      <c r="D43" s="35"/>
      <c r="F43" s="35"/>
      <c r="G43" s="35"/>
      <c r="H43" s="35"/>
      <c r="J43" s="35"/>
      <c r="K43" s="35"/>
      <c r="L43" s="35"/>
      <c r="N43" s="35"/>
      <c r="O43" s="35"/>
      <c r="P43" s="35"/>
    </row>
    <row r="47" spans="2:16" x14ac:dyDescent="0.3">
      <c r="B47" s="45" t="s">
        <v>71</v>
      </c>
      <c r="C47" s="45"/>
      <c r="D47" s="45"/>
      <c r="E47" s="45"/>
      <c r="F47" s="45"/>
      <c r="G47" s="45"/>
      <c r="H47" s="45"/>
      <c r="J47" s="45" t="s">
        <v>72</v>
      </c>
      <c r="K47" s="45"/>
      <c r="L47" s="45"/>
      <c r="M47" s="45"/>
      <c r="N47" s="45"/>
      <c r="O47" s="45"/>
      <c r="P47" s="45"/>
    </row>
    <row r="48" spans="2:16" x14ac:dyDescent="0.3">
      <c r="B48" s="11">
        <v>2012</v>
      </c>
      <c r="C48" s="34">
        <v>2013</v>
      </c>
      <c r="D48" s="34">
        <v>2014</v>
      </c>
      <c r="E48" s="34">
        <v>2015</v>
      </c>
      <c r="F48" s="34">
        <v>2016</v>
      </c>
      <c r="G48" s="34">
        <v>2017</v>
      </c>
      <c r="H48" s="34">
        <v>2018</v>
      </c>
      <c r="J48" s="34">
        <v>2012</v>
      </c>
      <c r="K48" s="11">
        <v>2013</v>
      </c>
      <c r="L48" s="34">
        <v>2014</v>
      </c>
      <c r="M48" s="34">
        <v>2015</v>
      </c>
      <c r="N48" s="34">
        <v>2016</v>
      </c>
      <c r="O48" s="34">
        <v>2017</v>
      </c>
      <c r="P48" s="34">
        <v>2018</v>
      </c>
    </row>
    <row r="49" spans="2:16" x14ac:dyDescent="0.3">
      <c r="B49" s="35"/>
      <c r="C49" s="35"/>
      <c r="D49" s="35"/>
      <c r="E49" s="35"/>
      <c r="F49" s="35"/>
      <c r="G49" s="35"/>
      <c r="H49" s="35"/>
      <c r="J49" s="35"/>
      <c r="K49" s="35"/>
      <c r="L49" s="35"/>
      <c r="M49" s="35"/>
      <c r="N49" s="35"/>
      <c r="O49" s="35"/>
      <c r="P49" s="35"/>
    </row>
    <row r="50" spans="2:16" x14ac:dyDescent="0.3">
      <c r="B50" s="35"/>
      <c r="C50" s="35"/>
      <c r="D50" s="35"/>
      <c r="E50" s="35"/>
      <c r="F50" s="35"/>
      <c r="G50" s="35"/>
      <c r="H50" s="35"/>
      <c r="J50" s="35"/>
      <c r="K50" s="35"/>
      <c r="L50" s="35"/>
      <c r="M50" s="35"/>
      <c r="N50" s="35"/>
      <c r="O50" s="35"/>
      <c r="P50" s="35"/>
    </row>
    <row r="51" spans="2:16" x14ac:dyDescent="0.3">
      <c r="B51" s="35"/>
      <c r="C51" s="35"/>
      <c r="D51" s="35"/>
      <c r="E51" s="35"/>
      <c r="F51" s="35"/>
      <c r="G51" s="35"/>
      <c r="H51" s="35"/>
      <c r="J51" s="35"/>
      <c r="K51" s="35"/>
      <c r="L51" s="35"/>
      <c r="M51" s="35"/>
      <c r="N51" s="35"/>
      <c r="O51" s="35"/>
      <c r="P51" s="35"/>
    </row>
    <row r="52" spans="2:16" x14ac:dyDescent="0.3">
      <c r="B52" s="35"/>
      <c r="C52" s="35"/>
      <c r="D52" s="35"/>
      <c r="E52" s="35"/>
      <c r="F52" s="35"/>
      <c r="G52" s="35"/>
      <c r="H52" s="35"/>
      <c r="J52" s="35"/>
      <c r="K52" s="35"/>
      <c r="L52" s="35"/>
      <c r="M52" s="35"/>
      <c r="N52" s="35"/>
      <c r="O52" s="35"/>
      <c r="P52" s="35"/>
    </row>
    <row r="53" spans="2:16" x14ac:dyDescent="0.3">
      <c r="B53" s="35"/>
      <c r="C53" s="35"/>
      <c r="D53" s="35"/>
      <c r="E53" s="35"/>
      <c r="F53" s="35"/>
      <c r="G53" s="35"/>
      <c r="H53" s="35"/>
      <c r="J53" s="35"/>
      <c r="K53" s="35"/>
      <c r="L53" s="35"/>
      <c r="M53" s="35"/>
      <c r="N53" s="35"/>
      <c r="O53" s="35"/>
      <c r="P53" s="35"/>
    </row>
    <row r="54" spans="2:16" x14ac:dyDescent="0.3">
      <c r="B54" s="35"/>
      <c r="C54" s="35"/>
      <c r="D54" s="35"/>
      <c r="E54" s="35"/>
      <c r="F54" s="35"/>
      <c r="G54" s="35"/>
      <c r="H54" s="35"/>
      <c r="J54" s="35"/>
      <c r="K54" s="35"/>
      <c r="L54" s="35"/>
      <c r="M54" s="35"/>
      <c r="N54" s="35"/>
      <c r="O54" s="35"/>
      <c r="P54" s="35"/>
    </row>
    <row r="55" spans="2:16" x14ac:dyDescent="0.3">
      <c r="B55" s="35"/>
      <c r="C55" s="35"/>
      <c r="D55" s="35"/>
      <c r="E55" s="35"/>
      <c r="F55" s="35"/>
      <c r="G55" s="35"/>
      <c r="H55" s="35"/>
      <c r="J55" s="35"/>
      <c r="K55" s="35"/>
      <c r="L55" s="35"/>
      <c r="M55" s="35"/>
      <c r="N55" s="35"/>
      <c r="O55" s="35"/>
      <c r="P55" s="35"/>
    </row>
    <row r="56" spans="2:16" x14ac:dyDescent="0.3">
      <c r="B56" s="35"/>
      <c r="C56" s="35"/>
      <c r="D56" s="35"/>
      <c r="E56" s="35"/>
      <c r="F56" s="35"/>
      <c r="G56" s="35"/>
      <c r="H56" s="35"/>
      <c r="J56" s="35"/>
      <c r="K56" s="35"/>
      <c r="L56" s="35"/>
      <c r="M56" s="35"/>
      <c r="N56" s="35"/>
      <c r="O56" s="35"/>
      <c r="P56" s="35"/>
    </row>
    <row r="57" spans="2:16" x14ac:dyDescent="0.3">
      <c r="B57" s="35"/>
      <c r="C57" s="35"/>
      <c r="D57" s="35"/>
      <c r="E57" s="35"/>
      <c r="F57" s="35"/>
      <c r="G57" s="35"/>
      <c r="H57" s="35"/>
      <c r="J57" s="35"/>
      <c r="K57" s="35"/>
      <c r="L57" s="35"/>
      <c r="M57" s="35"/>
      <c r="N57" s="35"/>
      <c r="O57" s="35"/>
      <c r="P57" s="35"/>
    </row>
    <row r="58" spans="2:16" x14ac:dyDescent="0.3">
      <c r="B58" s="35"/>
      <c r="C58" s="35"/>
      <c r="D58" s="35"/>
      <c r="E58" s="35"/>
      <c r="F58" s="35"/>
      <c r="G58" s="35"/>
      <c r="H58" s="35"/>
      <c r="J58" s="35"/>
      <c r="K58" s="35"/>
      <c r="L58" s="35"/>
      <c r="M58" s="35"/>
      <c r="N58" s="35"/>
      <c r="O58" s="35"/>
      <c r="P58" s="35"/>
    </row>
    <row r="59" spans="2:16" x14ac:dyDescent="0.3">
      <c r="B59" s="35"/>
      <c r="C59" s="35"/>
      <c r="D59" s="35"/>
      <c r="E59" s="35"/>
      <c r="F59" s="35"/>
      <c r="G59" s="35"/>
      <c r="H59" s="35"/>
      <c r="J59" s="35"/>
      <c r="K59" s="35"/>
      <c r="L59" s="35"/>
      <c r="M59" s="35"/>
      <c r="N59" s="35"/>
      <c r="O59" s="35"/>
      <c r="P59" s="35"/>
    </row>
    <row r="60" spans="2:16" x14ac:dyDescent="0.3">
      <c r="B60" s="35"/>
      <c r="C60" s="35"/>
      <c r="D60" s="35"/>
      <c r="E60" s="35"/>
      <c r="F60" s="35"/>
      <c r="G60" s="35"/>
      <c r="H60" s="35"/>
      <c r="J60" s="35"/>
      <c r="K60" s="35"/>
      <c r="L60" s="35"/>
      <c r="M60" s="35"/>
      <c r="N60" s="35"/>
      <c r="O60" s="35"/>
      <c r="P60" s="35"/>
    </row>
  </sheetData>
  <mergeCells count="14">
    <mergeCell ref="B47:H47"/>
    <mergeCell ref="J47:P47"/>
    <mergeCell ref="Z1:AA1"/>
    <mergeCell ref="B14:H14"/>
    <mergeCell ref="J14:P14"/>
    <mergeCell ref="B30:H30"/>
    <mergeCell ref="J30:P30"/>
    <mergeCell ref="J1:M1"/>
    <mergeCell ref="N1:Q1"/>
    <mergeCell ref="T1:U1"/>
    <mergeCell ref="V1:W1"/>
    <mergeCell ref="X1:Y1"/>
    <mergeCell ref="B1:E1"/>
    <mergeCell ref="F1:I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FF3AA-B025-41C6-8D97-720D79D4A449}">
  <dimension ref="A1:AA60"/>
  <sheetViews>
    <sheetView topLeftCell="C1" workbookViewId="0">
      <selection activeCell="V10" sqref="V10"/>
    </sheetView>
  </sheetViews>
  <sheetFormatPr defaultRowHeight="14.4" x14ac:dyDescent="0.3"/>
  <cols>
    <col min="2" max="2" width="11.21875" bestFit="1" customWidth="1"/>
    <col min="3" max="3" width="11.77734375" bestFit="1" customWidth="1"/>
    <col min="6" max="6" width="11.21875" bestFit="1" customWidth="1"/>
    <col min="7" max="7" width="12" bestFit="1" customWidth="1"/>
    <col min="8" max="9" width="12" customWidth="1"/>
    <col min="10" max="10" width="11.21875" bestFit="1" customWidth="1"/>
    <col min="14" max="14" width="11.21875" bestFit="1" customWidth="1"/>
    <col min="16" max="16" width="12" bestFit="1" customWidth="1"/>
    <col min="19" max="19" width="10" bestFit="1" customWidth="1"/>
    <col min="20" max="20" width="11" bestFit="1" customWidth="1"/>
  </cols>
  <sheetData>
    <row r="1" spans="1:27" x14ac:dyDescent="0.3">
      <c r="B1" s="43" t="s">
        <v>0</v>
      </c>
      <c r="C1" s="43"/>
      <c r="D1" s="43"/>
      <c r="E1" s="43"/>
      <c r="F1" s="43" t="s">
        <v>69</v>
      </c>
      <c r="G1" s="43"/>
      <c r="H1" s="43"/>
      <c r="I1" s="43"/>
      <c r="J1" s="43" t="s">
        <v>70</v>
      </c>
      <c r="K1" s="43"/>
      <c r="L1" s="43"/>
      <c r="M1" s="43"/>
      <c r="N1" s="43"/>
      <c r="O1" s="43"/>
      <c r="P1" s="43"/>
      <c r="Q1" s="43"/>
      <c r="T1" s="43" t="s">
        <v>46</v>
      </c>
      <c r="U1" s="43"/>
      <c r="V1" s="43" t="s">
        <v>47</v>
      </c>
      <c r="W1" s="43"/>
      <c r="X1" s="43" t="s">
        <v>48</v>
      </c>
      <c r="Y1" s="43"/>
      <c r="Z1" s="43" t="s">
        <v>49</v>
      </c>
      <c r="AA1" s="43"/>
    </row>
    <row r="2" spans="1:27" x14ac:dyDescent="0.3">
      <c r="B2" t="s">
        <v>2</v>
      </c>
      <c r="C2" t="s">
        <v>3</v>
      </c>
      <c r="D2" t="s">
        <v>8</v>
      </c>
      <c r="E2" t="s">
        <v>9</v>
      </c>
      <c r="F2" t="s">
        <v>2</v>
      </c>
      <c r="G2" t="s">
        <v>3</v>
      </c>
      <c r="H2" t="s">
        <v>8</v>
      </c>
      <c r="I2" t="s">
        <v>9</v>
      </c>
      <c r="J2" t="s">
        <v>2</v>
      </c>
      <c r="K2" t="s">
        <v>3</v>
      </c>
      <c r="L2" t="s">
        <v>8</v>
      </c>
      <c r="M2" t="s">
        <v>9</v>
      </c>
      <c r="T2" t="s">
        <v>3</v>
      </c>
      <c r="U2" t="s">
        <v>9</v>
      </c>
      <c r="V2" t="s">
        <v>3</v>
      </c>
      <c r="W2" t="s">
        <v>9</v>
      </c>
      <c r="X2" t="s">
        <v>3</v>
      </c>
      <c r="Y2" t="s">
        <v>9</v>
      </c>
      <c r="Z2" t="s">
        <v>3</v>
      </c>
      <c r="AA2" t="s">
        <v>9</v>
      </c>
    </row>
    <row r="3" spans="1:27" x14ac:dyDescent="0.3">
      <c r="A3">
        <v>2012</v>
      </c>
      <c r="B3">
        <v>4084</v>
      </c>
      <c r="C3">
        <v>22688.505270000001</v>
      </c>
      <c r="F3" s="2">
        <v>9872891</v>
      </c>
      <c r="G3" s="2">
        <v>350592.269798694</v>
      </c>
      <c r="H3" s="3"/>
      <c r="I3" s="3"/>
      <c r="J3" s="2">
        <v>1932430</v>
      </c>
      <c r="K3" s="2">
        <v>14065.776859542273</v>
      </c>
    </row>
    <row r="4" spans="1:27" x14ac:dyDescent="0.3">
      <c r="A4">
        <v>2013</v>
      </c>
      <c r="B4">
        <v>4084</v>
      </c>
      <c r="C4">
        <v>22688.505270000001</v>
      </c>
      <c r="D4" s="4">
        <f>(B4-B3)/B3</f>
        <v>0</v>
      </c>
      <c r="E4" s="4">
        <f>(C4-C3)/C3</f>
        <v>0</v>
      </c>
      <c r="F4" s="2">
        <v>9872891</v>
      </c>
      <c r="G4" s="2">
        <v>350592.269798694</v>
      </c>
      <c r="H4" s="4">
        <f>(F4-F3)/F3</f>
        <v>0</v>
      </c>
      <c r="I4" s="4">
        <f>(G4-G3)/G3</f>
        <v>0</v>
      </c>
      <c r="J4" s="2">
        <v>1932430</v>
      </c>
      <c r="K4" s="2">
        <v>14065.776859542273</v>
      </c>
      <c r="L4" s="4">
        <f>(J4-J3)/J3</f>
        <v>0</v>
      </c>
      <c r="M4" s="4">
        <f>(K4-K3)/K3</f>
        <v>0</v>
      </c>
      <c r="P4" s="4"/>
      <c r="Q4" s="4"/>
    </row>
    <row r="5" spans="1:27" x14ac:dyDescent="0.3">
      <c r="A5">
        <v>2014</v>
      </c>
      <c r="B5">
        <v>4335500</v>
      </c>
      <c r="C5">
        <v>57642862.950657353</v>
      </c>
      <c r="D5" s="4">
        <f t="shared" ref="D5:E10" si="0">(B5-B4)/B4</f>
        <v>1060.5817825661115</v>
      </c>
      <c r="E5" s="4">
        <f t="shared" si="0"/>
        <v>2539.6196778804965</v>
      </c>
      <c r="F5" s="2">
        <v>22034132</v>
      </c>
      <c r="G5" s="2">
        <v>1415236.2664076099</v>
      </c>
      <c r="H5" s="4">
        <f t="shared" ref="H5:I10" si="1">(F5-F4)/F4</f>
        <v>1.2317811469811628</v>
      </c>
      <c r="I5" s="4">
        <f t="shared" si="1"/>
        <v>3.0367012861413691</v>
      </c>
      <c r="J5" s="2">
        <v>2928128</v>
      </c>
      <c r="K5" s="2">
        <v>16806.187973838241</v>
      </c>
      <c r="L5" s="4">
        <f t="shared" ref="L5:M10" si="2">(J5-J4)/J4</f>
        <v>0.51525695626749735</v>
      </c>
      <c r="M5" s="4">
        <f t="shared" si="2"/>
        <v>0.1948282801341942</v>
      </c>
      <c r="P5" s="4"/>
      <c r="Q5" s="4"/>
    </row>
    <row r="6" spans="1:27" x14ac:dyDescent="0.3">
      <c r="A6">
        <v>2015</v>
      </c>
      <c r="B6">
        <v>13182556</v>
      </c>
      <c r="C6">
        <v>178810504.38595998</v>
      </c>
      <c r="D6" s="4">
        <f t="shared" si="0"/>
        <v>2.0406080036904624</v>
      </c>
      <c r="E6" s="4">
        <f t="shared" si="0"/>
        <v>2.1020406557360429</v>
      </c>
      <c r="F6" s="2">
        <v>30945234</v>
      </c>
      <c r="G6" s="2">
        <v>2238112.97901743</v>
      </c>
      <c r="H6" s="4">
        <f t="shared" si="1"/>
        <v>0.40442264755425811</v>
      </c>
      <c r="I6" s="4">
        <f t="shared" si="1"/>
        <v>0.58144122797148479</v>
      </c>
      <c r="J6" s="2">
        <v>3303081</v>
      </c>
      <c r="K6" s="2">
        <v>19907.20902765452</v>
      </c>
      <c r="L6" s="4">
        <f t="shared" si="2"/>
        <v>0.12805212067232033</v>
      </c>
      <c r="M6" s="4">
        <f t="shared" si="2"/>
        <v>0.18451662320114226</v>
      </c>
      <c r="P6" s="4"/>
      <c r="Q6" s="4"/>
    </row>
    <row r="7" spans="1:27" x14ac:dyDescent="0.3">
      <c r="A7">
        <v>2016</v>
      </c>
      <c r="B7">
        <v>33349354</v>
      </c>
      <c r="C7">
        <v>411812557.35172957</v>
      </c>
      <c r="D7" s="4">
        <f t="shared" si="0"/>
        <v>1.5298093935652539</v>
      </c>
      <c r="E7" s="4">
        <f t="shared" si="0"/>
        <v>1.3030669186125547</v>
      </c>
      <c r="F7" s="2">
        <v>39566560</v>
      </c>
      <c r="G7" s="2">
        <v>3001167.2876776299</v>
      </c>
      <c r="H7" s="4">
        <f t="shared" si="1"/>
        <v>0.27859947674010155</v>
      </c>
      <c r="I7" s="4">
        <f t="shared" si="1"/>
        <v>0.34093645665519257</v>
      </c>
      <c r="J7" s="2">
        <v>3579425</v>
      </c>
      <c r="K7" s="2">
        <v>22794.373826234762</v>
      </c>
      <c r="L7" s="4">
        <f t="shared" si="2"/>
        <v>8.3662495712336457E-2</v>
      </c>
      <c r="M7" s="4">
        <f t="shared" si="2"/>
        <v>0.14503111885596193</v>
      </c>
      <c r="P7" s="4"/>
      <c r="Q7" s="4"/>
    </row>
    <row r="8" spans="1:27" x14ac:dyDescent="0.3">
      <c r="A8">
        <v>2017</v>
      </c>
      <c r="B8">
        <v>64226901.516129032</v>
      </c>
      <c r="C8">
        <v>824978062.15242159</v>
      </c>
      <c r="D8" s="4">
        <f t="shared" si="0"/>
        <v>0.92588142835177656</v>
      </c>
      <c r="E8" s="4">
        <f t="shared" si="0"/>
        <v>1.0032853477263126</v>
      </c>
      <c r="F8" s="2">
        <v>62242548</v>
      </c>
      <c r="G8" s="2">
        <v>4967365.4962273603</v>
      </c>
      <c r="H8" s="4">
        <f t="shared" si="1"/>
        <v>0.57310991908318543</v>
      </c>
      <c r="I8" s="4">
        <f t="shared" si="1"/>
        <v>0.65514448882028786</v>
      </c>
      <c r="J8" s="2">
        <v>4479192</v>
      </c>
      <c r="K8" s="2">
        <v>25907.782173296022</v>
      </c>
      <c r="L8" s="4">
        <f t="shared" si="2"/>
        <v>0.25137193823030235</v>
      </c>
      <c r="M8" s="4">
        <f t="shared" si="2"/>
        <v>0.13658670208689572</v>
      </c>
      <c r="P8" s="4"/>
      <c r="Q8" s="4"/>
    </row>
    <row r="9" spans="1:27" x14ac:dyDescent="0.3">
      <c r="A9">
        <v>2018</v>
      </c>
      <c r="B9">
        <v>181415017</v>
      </c>
      <c r="C9">
        <v>1626452473.5483835</v>
      </c>
      <c r="D9" s="4">
        <f t="shared" si="0"/>
        <v>1.824595499978183</v>
      </c>
      <c r="E9" s="4">
        <f t="shared" si="0"/>
        <v>0.97150996876797291</v>
      </c>
      <c r="F9" s="2">
        <v>78771784</v>
      </c>
      <c r="G9" s="2">
        <v>6915772.6751184398</v>
      </c>
      <c r="H9" s="4">
        <f t="shared" si="1"/>
        <v>0.26556168619575149</v>
      </c>
      <c r="I9" s="4">
        <f t="shared" si="1"/>
        <v>0.39224155749579243</v>
      </c>
      <c r="J9" s="2">
        <v>5736086</v>
      </c>
      <c r="K9" s="2">
        <v>31389.351274014021</v>
      </c>
      <c r="L9" s="4">
        <f t="shared" si="2"/>
        <v>0.28060730596053929</v>
      </c>
      <c r="M9" s="4">
        <f t="shared" si="2"/>
        <v>0.2115800211709371</v>
      </c>
      <c r="Q9" s="4"/>
      <c r="R9" s="4"/>
    </row>
    <row r="10" spans="1:27" x14ac:dyDescent="0.3">
      <c r="A10">
        <v>2019</v>
      </c>
      <c r="B10">
        <v>362912435</v>
      </c>
      <c r="C10">
        <v>2794218247.9694734</v>
      </c>
      <c r="D10" s="4">
        <f t="shared" si="0"/>
        <v>1.000454212674136</v>
      </c>
      <c r="E10" s="4">
        <f t="shared" si="0"/>
        <v>0.71798333699441563</v>
      </c>
      <c r="F10">
        <v>98480263</v>
      </c>
      <c r="G10">
        <v>30437264.035204023</v>
      </c>
      <c r="H10" s="4">
        <f t="shared" si="1"/>
        <v>0.25019718989733686</v>
      </c>
      <c r="I10" s="4">
        <f t="shared" si="1"/>
        <v>3.4011371491013844</v>
      </c>
      <c r="J10">
        <v>6682745</v>
      </c>
      <c r="K10">
        <v>1474797.3968203317</v>
      </c>
      <c r="L10" s="4">
        <f t="shared" si="2"/>
        <v>0.16503570553161162</v>
      </c>
      <c r="M10" s="4">
        <f t="shared" si="2"/>
        <v>45.984003713426759</v>
      </c>
      <c r="S10">
        <f>SUM(B10,F10,J10)</f>
        <v>468075443</v>
      </c>
      <c r="T10">
        <f>SUM(C10,G10,K10)</f>
        <v>2826130309.4014978</v>
      </c>
      <c r="U10" s="4">
        <f>AVERAGE(D10,H10,L10)</f>
        <v>0.47189570270102821</v>
      </c>
      <c r="V10" s="4">
        <f>AVERAGE(E10,I10,M10)</f>
        <v>16.701041399840854</v>
      </c>
    </row>
    <row r="11" spans="1:27" x14ac:dyDescent="0.3">
      <c r="A11" t="s">
        <v>7</v>
      </c>
      <c r="B11">
        <f>SUM(B3:B10)</f>
        <v>659429931.51612902</v>
      </c>
      <c r="C11">
        <f>SUM(C3:C10)</f>
        <v>5893960085.3691654</v>
      </c>
      <c r="D11" s="4">
        <f>AVERAGE(D4:D10)</f>
        <v>152.55759015776738</v>
      </c>
      <c r="E11" s="4">
        <f>AVERAGE(E4:E10)</f>
        <v>363.67393772976192</v>
      </c>
      <c r="F11">
        <f>SUM(F3:F10)</f>
        <v>351786303</v>
      </c>
      <c r="G11">
        <f>SUM(G3:G10)</f>
        <v>49676103.279249877</v>
      </c>
      <c r="H11" s="4">
        <f>AVERAGE(H4:H10)</f>
        <v>0.42909600949311383</v>
      </c>
      <c r="I11" s="4">
        <f>AVERAGE(I4:I10)</f>
        <v>1.2010860237407872</v>
      </c>
      <c r="J11">
        <f>SUM(J3:J10)</f>
        <v>30573517</v>
      </c>
      <c r="K11">
        <f>SUM(K3:K10)</f>
        <v>1619733.8548144537</v>
      </c>
      <c r="L11" s="4">
        <f>AVERAGE(L4:L10)</f>
        <v>0.20342664605351532</v>
      </c>
      <c r="M11" s="4">
        <f>AVERAGE(M4:M10)</f>
        <v>6.6937923512679847</v>
      </c>
      <c r="P11" s="4"/>
      <c r="Q11" s="4"/>
    </row>
    <row r="12" spans="1:27" x14ac:dyDescent="0.3">
      <c r="D12" s="4"/>
      <c r="E12" s="4"/>
      <c r="H12" s="4"/>
      <c r="I12" s="4"/>
      <c r="L12" s="4"/>
      <c r="M12" s="4"/>
      <c r="P12" s="4"/>
      <c r="Q12" s="4"/>
    </row>
    <row r="14" spans="1:27" x14ac:dyDescent="0.3">
      <c r="B14" s="45" t="s">
        <v>65</v>
      </c>
      <c r="C14" s="45"/>
      <c r="D14" s="45"/>
      <c r="E14" s="45"/>
      <c r="F14" s="45"/>
      <c r="G14" s="45"/>
      <c r="H14" s="45"/>
      <c r="J14" s="45" t="s">
        <v>66</v>
      </c>
      <c r="K14" s="45"/>
      <c r="L14" s="45"/>
      <c r="M14" s="45"/>
      <c r="N14" s="45"/>
      <c r="O14" s="45"/>
      <c r="P14" s="45"/>
    </row>
    <row r="15" spans="1:27" x14ac:dyDescent="0.3">
      <c r="B15" s="9">
        <v>2012</v>
      </c>
      <c r="C15" s="34">
        <v>2013</v>
      </c>
      <c r="D15" s="34">
        <v>2014</v>
      </c>
      <c r="E15" s="34">
        <v>2015</v>
      </c>
      <c r="F15" s="34">
        <v>2016</v>
      </c>
      <c r="G15" s="34">
        <v>2017</v>
      </c>
      <c r="H15" s="34">
        <v>2018</v>
      </c>
      <c r="J15" s="34">
        <v>2012</v>
      </c>
      <c r="K15" s="11">
        <v>2013</v>
      </c>
      <c r="L15" s="34">
        <v>2014</v>
      </c>
      <c r="M15" s="34">
        <v>2015</v>
      </c>
      <c r="N15" s="34">
        <v>2016</v>
      </c>
      <c r="O15" s="34">
        <v>2017</v>
      </c>
      <c r="P15" s="34">
        <v>2018</v>
      </c>
    </row>
    <row r="16" spans="1:27" x14ac:dyDescent="0.3">
      <c r="B16" s="35"/>
      <c r="C16" s="35"/>
      <c r="D16" s="35"/>
      <c r="E16" s="35"/>
      <c r="F16" s="35"/>
      <c r="G16" s="35"/>
      <c r="H16" s="35"/>
      <c r="J16" s="35"/>
      <c r="K16" s="35"/>
      <c r="L16" s="35"/>
      <c r="M16" s="35"/>
      <c r="N16" s="35"/>
      <c r="O16" s="35"/>
      <c r="P16" s="35"/>
    </row>
    <row r="17" spans="2:16" x14ac:dyDescent="0.3">
      <c r="B17" s="35"/>
      <c r="C17" s="35"/>
      <c r="D17" s="35"/>
      <c r="E17" s="35"/>
      <c r="F17" s="35"/>
      <c r="G17" s="35"/>
      <c r="H17" s="35"/>
      <c r="J17" s="35"/>
      <c r="K17" s="35"/>
      <c r="L17" s="35"/>
      <c r="M17" s="35"/>
      <c r="N17" s="35"/>
      <c r="O17" s="35"/>
      <c r="P17" s="35"/>
    </row>
    <row r="18" spans="2:16" x14ac:dyDescent="0.3">
      <c r="B18" s="35"/>
      <c r="C18" s="35"/>
      <c r="D18" s="35"/>
      <c r="E18" s="35"/>
      <c r="F18" s="35"/>
      <c r="G18" s="35"/>
      <c r="H18" s="35"/>
      <c r="J18" s="35"/>
      <c r="K18" s="35"/>
      <c r="L18" s="35"/>
      <c r="M18" s="35"/>
      <c r="N18" s="35"/>
      <c r="O18" s="35"/>
      <c r="P18" s="35"/>
    </row>
    <row r="19" spans="2:16" x14ac:dyDescent="0.3">
      <c r="B19" s="35"/>
      <c r="C19" s="35"/>
      <c r="D19" s="35"/>
      <c r="E19" s="35"/>
      <c r="F19" s="35"/>
      <c r="G19" s="35"/>
      <c r="H19" s="35"/>
      <c r="J19" s="35"/>
      <c r="K19" s="35"/>
      <c r="L19" s="35"/>
      <c r="M19" s="35"/>
      <c r="N19" s="35"/>
      <c r="O19" s="35"/>
      <c r="P19" s="35"/>
    </row>
    <row r="20" spans="2:16" x14ac:dyDescent="0.3">
      <c r="B20" s="35"/>
      <c r="C20" s="35"/>
      <c r="D20" s="35"/>
      <c r="E20" s="35"/>
      <c r="F20" s="35"/>
      <c r="G20" s="35"/>
      <c r="H20" s="35"/>
      <c r="J20" s="35"/>
      <c r="K20" s="35"/>
      <c r="L20" s="35"/>
      <c r="M20" s="35"/>
      <c r="N20" s="35"/>
      <c r="O20" s="35"/>
      <c r="P20" s="35"/>
    </row>
    <row r="21" spans="2:16" x14ac:dyDescent="0.3">
      <c r="B21" s="35"/>
      <c r="C21" s="35"/>
      <c r="D21" s="35"/>
      <c r="E21" s="35"/>
      <c r="F21" s="35"/>
      <c r="G21" s="35"/>
      <c r="H21" s="35"/>
      <c r="J21" s="35"/>
      <c r="K21" s="35"/>
      <c r="L21" s="35"/>
      <c r="M21" s="35"/>
      <c r="N21" s="35"/>
      <c r="O21" s="35"/>
      <c r="P21" s="35"/>
    </row>
    <row r="22" spans="2:16" x14ac:dyDescent="0.3">
      <c r="B22" s="35"/>
      <c r="C22" s="35"/>
      <c r="D22" s="35"/>
      <c r="E22" s="35"/>
      <c r="F22" s="35"/>
      <c r="G22" s="35"/>
      <c r="H22" s="35"/>
      <c r="J22" s="35"/>
      <c r="K22" s="35"/>
      <c r="L22" s="35"/>
      <c r="M22" s="35"/>
      <c r="N22" s="35"/>
      <c r="O22" s="35"/>
      <c r="P22" s="35"/>
    </row>
    <row r="23" spans="2:16" x14ac:dyDescent="0.3">
      <c r="B23" s="35"/>
      <c r="C23" s="35"/>
      <c r="D23" s="35"/>
      <c r="E23" s="35"/>
      <c r="F23" s="35"/>
      <c r="G23" s="35"/>
      <c r="H23" s="35"/>
      <c r="J23" s="35"/>
      <c r="K23" s="35"/>
      <c r="L23" s="35"/>
      <c r="M23" s="35"/>
      <c r="N23" s="35"/>
      <c r="O23" s="35"/>
      <c r="P23" s="35"/>
    </row>
    <row r="24" spans="2:16" x14ac:dyDescent="0.3">
      <c r="B24" s="35"/>
      <c r="C24" s="35"/>
      <c r="D24" s="35"/>
      <c r="E24" s="35"/>
      <c r="F24" s="35"/>
      <c r="G24" s="35"/>
      <c r="H24" s="35"/>
      <c r="J24" s="35"/>
      <c r="K24" s="35"/>
      <c r="L24" s="35"/>
      <c r="M24" s="35"/>
      <c r="N24" s="35"/>
      <c r="O24" s="35"/>
      <c r="P24" s="35"/>
    </row>
    <row r="25" spans="2:16" x14ac:dyDescent="0.3">
      <c r="B25" s="35"/>
      <c r="C25" s="35"/>
      <c r="D25" s="35"/>
      <c r="E25" s="35"/>
      <c r="F25" s="35"/>
      <c r="G25" s="35"/>
      <c r="H25" s="35"/>
      <c r="J25" s="35"/>
      <c r="K25" s="35"/>
      <c r="L25" s="35"/>
      <c r="M25" s="35"/>
      <c r="N25" s="35"/>
      <c r="O25" s="35"/>
      <c r="P25" s="35"/>
    </row>
    <row r="26" spans="2:16" x14ac:dyDescent="0.3">
      <c r="B26" s="35"/>
      <c r="C26" s="35"/>
      <c r="D26" s="35"/>
      <c r="E26" s="35"/>
      <c r="F26" s="35"/>
      <c r="G26" s="35"/>
      <c r="H26" s="35"/>
      <c r="J26" s="35"/>
      <c r="K26" s="35"/>
      <c r="L26" s="35"/>
      <c r="M26" s="35"/>
      <c r="N26" s="35"/>
      <c r="O26" s="35"/>
      <c r="P26" s="35"/>
    </row>
    <row r="27" spans="2:16" x14ac:dyDescent="0.3">
      <c r="B27" s="35"/>
      <c r="C27" s="35"/>
      <c r="D27" s="35"/>
      <c r="E27" s="35"/>
      <c r="G27" s="35"/>
      <c r="H27" s="35"/>
      <c r="J27" s="35"/>
      <c r="K27" s="35"/>
      <c r="L27" s="35"/>
      <c r="M27" s="35"/>
      <c r="O27" s="35"/>
      <c r="P27" s="35"/>
    </row>
    <row r="30" spans="2:16" x14ac:dyDescent="0.3">
      <c r="B30" s="45" t="s">
        <v>68</v>
      </c>
      <c r="C30" s="45"/>
      <c r="D30" s="45"/>
      <c r="E30" s="45"/>
      <c r="F30" s="45"/>
      <c r="G30" s="45"/>
      <c r="H30" s="45"/>
      <c r="J30" s="45" t="s">
        <v>67</v>
      </c>
      <c r="K30" s="45"/>
      <c r="L30" s="45"/>
      <c r="M30" s="45"/>
      <c r="N30" s="45"/>
      <c r="O30" s="45"/>
      <c r="P30" s="45"/>
    </row>
    <row r="31" spans="2:16" x14ac:dyDescent="0.3">
      <c r="B31" s="34">
        <v>2012</v>
      </c>
      <c r="C31" s="11">
        <v>2013</v>
      </c>
      <c r="D31" s="34">
        <v>2014</v>
      </c>
      <c r="E31" s="34">
        <v>2015</v>
      </c>
      <c r="F31" s="34">
        <v>2016</v>
      </c>
      <c r="G31" s="34">
        <v>2017</v>
      </c>
      <c r="H31" s="34">
        <v>2018</v>
      </c>
      <c r="J31" s="11">
        <v>2012</v>
      </c>
      <c r="K31" s="34">
        <v>2013</v>
      </c>
      <c r="L31" s="34">
        <v>2014</v>
      </c>
      <c r="M31" s="34">
        <v>2015</v>
      </c>
      <c r="N31" s="34">
        <v>2016</v>
      </c>
      <c r="O31" s="34">
        <v>2017</v>
      </c>
      <c r="P31" s="34">
        <v>2018</v>
      </c>
    </row>
    <row r="32" spans="2:16" x14ac:dyDescent="0.3">
      <c r="B32" s="35"/>
      <c r="C32" s="35"/>
      <c r="D32" s="35"/>
      <c r="E32" s="35"/>
      <c r="F32" s="35"/>
      <c r="G32" s="35"/>
      <c r="H32" s="35"/>
      <c r="J32" s="35"/>
      <c r="K32" s="35"/>
      <c r="L32" s="35"/>
      <c r="M32" s="35"/>
      <c r="N32" s="35"/>
      <c r="O32" s="35"/>
      <c r="P32" s="35"/>
    </row>
    <row r="33" spans="2:16" x14ac:dyDescent="0.3">
      <c r="B33" s="35"/>
      <c r="C33" s="35"/>
      <c r="D33" s="35"/>
      <c r="E33" s="35"/>
      <c r="F33" s="35"/>
      <c r="G33" s="35"/>
      <c r="H33" s="35"/>
      <c r="J33" s="35"/>
      <c r="K33" s="35"/>
      <c r="L33" s="35"/>
      <c r="M33" s="35"/>
      <c r="N33" s="35"/>
      <c r="O33" s="35"/>
      <c r="P33" s="35"/>
    </row>
    <row r="34" spans="2:16" x14ac:dyDescent="0.3">
      <c r="B34" s="35"/>
      <c r="C34" s="35"/>
      <c r="D34" s="35"/>
      <c r="E34" s="35"/>
      <c r="F34" s="35"/>
      <c r="G34" s="35"/>
      <c r="H34" s="35"/>
      <c r="J34" s="35"/>
      <c r="K34" s="35"/>
      <c r="L34" s="35"/>
      <c r="M34" s="35"/>
      <c r="N34" s="35"/>
      <c r="O34" s="35"/>
      <c r="P34" s="35"/>
    </row>
    <row r="35" spans="2:16" x14ac:dyDescent="0.3">
      <c r="B35" s="35"/>
      <c r="C35" s="35"/>
      <c r="D35" s="35"/>
      <c r="E35" s="35"/>
      <c r="F35" s="35"/>
      <c r="G35" s="35"/>
      <c r="H35" s="35"/>
      <c r="J35" s="35"/>
      <c r="K35" s="35"/>
      <c r="L35" s="35"/>
      <c r="M35" s="35"/>
      <c r="N35" s="35"/>
      <c r="O35" s="35"/>
      <c r="P35" s="35"/>
    </row>
    <row r="36" spans="2:16" x14ac:dyDescent="0.3">
      <c r="B36" s="35"/>
      <c r="C36" s="35"/>
      <c r="D36" s="35"/>
      <c r="E36" s="35"/>
      <c r="F36" s="35"/>
      <c r="G36" s="35"/>
      <c r="H36" s="35"/>
      <c r="J36" s="35"/>
      <c r="K36" s="35"/>
      <c r="L36" s="35"/>
      <c r="M36" s="35"/>
      <c r="N36" s="35"/>
      <c r="O36" s="35"/>
      <c r="P36" s="35"/>
    </row>
    <row r="37" spans="2:16" x14ac:dyDescent="0.3">
      <c r="B37" s="35"/>
      <c r="C37" s="35"/>
      <c r="D37" s="35"/>
      <c r="E37" s="35"/>
      <c r="F37" s="35"/>
      <c r="G37" s="35"/>
      <c r="H37" s="35"/>
      <c r="J37" s="35"/>
      <c r="K37" s="35"/>
      <c r="L37" s="35"/>
      <c r="M37" s="35"/>
      <c r="N37" s="35"/>
      <c r="O37" s="35"/>
      <c r="P37" s="35"/>
    </row>
    <row r="38" spans="2:16" x14ac:dyDescent="0.3">
      <c r="B38" s="35"/>
      <c r="C38" s="35"/>
      <c r="D38" s="35"/>
      <c r="E38" s="35"/>
      <c r="F38" s="35"/>
      <c r="G38" s="35"/>
      <c r="H38" s="35"/>
      <c r="J38" s="35"/>
      <c r="K38" s="35"/>
      <c r="L38" s="35"/>
      <c r="M38" s="35"/>
      <c r="N38" s="35"/>
      <c r="O38" s="35"/>
      <c r="P38" s="35"/>
    </row>
    <row r="39" spans="2:16" x14ac:dyDescent="0.3">
      <c r="B39" s="35"/>
      <c r="C39" s="35"/>
      <c r="D39" s="35"/>
      <c r="E39" s="35"/>
      <c r="F39" s="35"/>
      <c r="G39" s="35"/>
      <c r="H39" s="35"/>
      <c r="J39" s="35"/>
      <c r="K39" s="35"/>
      <c r="L39" s="35"/>
      <c r="M39" s="35"/>
      <c r="N39" s="35"/>
      <c r="O39" s="35"/>
      <c r="P39" s="35"/>
    </row>
    <row r="40" spans="2:16" x14ac:dyDescent="0.3">
      <c r="B40" s="35"/>
      <c r="C40" s="35"/>
      <c r="D40" s="35"/>
      <c r="E40" s="35"/>
      <c r="F40" s="35"/>
      <c r="G40" s="35"/>
      <c r="H40" s="35"/>
      <c r="J40" s="35"/>
      <c r="K40" s="35"/>
      <c r="L40" s="35"/>
      <c r="M40" s="35"/>
      <c r="N40" s="35"/>
      <c r="O40" s="35"/>
      <c r="P40" s="35"/>
    </row>
    <row r="41" spans="2:16" x14ac:dyDescent="0.3">
      <c r="B41" s="35"/>
      <c r="C41" s="35"/>
      <c r="D41" s="35"/>
      <c r="E41" s="35"/>
      <c r="F41" s="35"/>
      <c r="G41" s="35"/>
      <c r="H41" s="35"/>
      <c r="J41" s="35"/>
      <c r="K41" s="35"/>
      <c r="L41" s="35"/>
      <c r="M41" s="35"/>
      <c r="N41" s="35"/>
      <c r="O41" s="35"/>
      <c r="P41" s="35"/>
    </row>
    <row r="42" spans="2:16" x14ac:dyDescent="0.3">
      <c r="B42" s="35"/>
      <c r="C42" s="35"/>
      <c r="D42" s="35"/>
      <c r="E42" s="35"/>
      <c r="F42" s="35"/>
      <c r="G42" s="35"/>
      <c r="H42" s="35"/>
      <c r="J42" s="35"/>
      <c r="K42" s="35"/>
      <c r="L42" s="35"/>
      <c r="M42" s="35"/>
      <c r="N42" s="35"/>
      <c r="O42" s="35"/>
      <c r="P42" s="35"/>
    </row>
    <row r="43" spans="2:16" x14ac:dyDescent="0.3">
      <c r="B43" s="35"/>
      <c r="C43" s="35"/>
      <c r="D43" s="35"/>
      <c r="F43" s="35"/>
      <c r="G43" s="35"/>
      <c r="H43" s="35"/>
      <c r="J43" s="35"/>
      <c r="K43" s="35"/>
      <c r="L43" s="35"/>
      <c r="N43" s="35"/>
      <c r="O43" s="35"/>
      <c r="P43" s="35"/>
    </row>
    <row r="47" spans="2:16" x14ac:dyDescent="0.3">
      <c r="B47" s="45" t="s">
        <v>71</v>
      </c>
      <c r="C47" s="45"/>
      <c r="D47" s="45"/>
      <c r="E47" s="45"/>
      <c r="F47" s="45"/>
      <c r="G47" s="45"/>
      <c r="H47" s="45"/>
      <c r="J47" s="45" t="s">
        <v>72</v>
      </c>
      <c r="K47" s="45"/>
      <c r="L47" s="45"/>
      <c r="M47" s="45"/>
      <c r="N47" s="45"/>
      <c r="O47" s="45"/>
      <c r="P47" s="45"/>
    </row>
    <row r="48" spans="2:16" x14ac:dyDescent="0.3">
      <c r="B48" s="11">
        <v>2012</v>
      </c>
      <c r="C48" s="34">
        <v>2013</v>
      </c>
      <c r="D48" s="34">
        <v>2014</v>
      </c>
      <c r="E48" s="34">
        <v>2015</v>
      </c>
      <c r="F48" s="34">
        <v>2016</v>
      </c>
      <c r="G48" s="34">
        <v>2017</v>
      </c>
      <c r="H48" s="34">
        <v>2018</v>
      </c>
      <c r="J48" s="34">
        <v>2012</v>
      </c>
      <c r="K48" s="11">
        <v>2013</v>
      </c>
      <c r="L48" s="34">
        <v>2014</v>
      </c>
      <c r="M48" s="34">
        <v>2015</v>
      </c>
      <c r="N48" s="34">
        <v>2016</v>
      </c>
      <c r="O48" s="34">
        <v>2017</v>
      </c>
      <c r="P48" s="34">
        <v>2018</v>
      </c>
    </row>
    <row r="49" spans="2:16" x14ac:dyDescent="0.3">
      <c r="B49" s="35"/>
      <c r="C49" s="35"/>
      <c r="D49" s="35"/>
      <c r="E49" s="35"/>
      <c r="F49" s="35"/>
      <c r="G49" s="35"/>
      <c r="H49" s="35"/>
      <c r="J49" s="35"/>
      <c r="K49" s="35"/>
      <c r="L49" s="35"/>
      <c r="M49" s="35"/>
      <c r="N49" s="35"/>
      <c r="O49" s="35"/>
      <c r="P49" s="35"/>
    </row>
    <row r="50" spans="2:16" x14ac:dyDescent="0.3">
      <c r="B50" s="35"/>
      <c r="C50" s="35"/>
      <c r="D50" s="35"/>
      <c r="E50" s="35"/>
      <c r="F50" s="35"/>
      <c r="G50" s="35"/>
      <c r="H50" s="35"/>
      <c r="J50" s="35"/>
      <c r="K50" s="35"/>
      <c r="L50" s="35"/>
      <c r="M50" s="35"/>
      <c r="N50" s="35"/>
      <c r="O50" s="35"/>
      <c r="P50" s="35"/>
    </row>
    <row r="51" spans="2:16" x14ac:dyDescent="0.3">
      <c r="B51" s="35"/>
      <c r="C51" s="35"/>
      <c r="D51" s="35"/>
      <c r="E51" s="35"/>
      <c r="F51" s="35"/>
      <c r="G51" s="35"/>
      <c r="H51" s="35"/>
      <c r="J51" s="35"/>
      <c r="K51" s="35"/>
      <c r="L51" s="35"/>
      <c r="M51" s="35"/>
      <c r="N51" s="35"/>
      <c r="O51" s="35"/>
      <c r="P51" s="35"/>
    </row>
    <row r="52" spans="2:16" x14ac:dyDescent="0.3">
      <c r="B52" s="35"/>
      <c r="C52" s="35"/>
      <c r="D52" s="35"/>
      <c r="E52" s="35"/>
      <c r="F52" s="35"/>
      <c r="G52" s="35"/>
      <c r="H52" s="35"/>
      <c r="J52" s="35"/>
      <c r="K52" s="35"/>
      <c r="L52" s="35"/>
      <c r="M52" s="35"/>
      <c r="N52" s="35"/>
      <c r="O52" s="35"/>
      <c r="P52" s="35"/>
    </row>
    <row r="53" spans="2:16" x14ac:dyDescent="0.3">
      <c r="B53" s="35"/>
      <c r="C53" s="35"/>
      <c r="D53" s="35"/>
      <c r="E53" s="35"/>
      <c r="F53" s="35"/>
      <c r="G53" s="35"/>
      <c r="H53" s="35"/>
      <c r="J53" s="35"/>
      <c r="K53" s="35"/>
      <c r="L53" s="35"/>
      <c r="M53" s="35"/>
      <c r="N53" s="35"/>
      <c r="O53" s="35"/>
      <c r="P53" s="35"/>
    </row>
    <row r="54" spans="2:16" x14ac:dyDescent="0.3">
      <c r="B54" s="35"/>
      <c r="C54" s="35"/>
      <c r="D54" s="35"/>
      <c r="E54" s="35"/>
      <c r="F54" s="35"/>
      <c r="G54" s="35"/>
      <c r="H54" s="35"/>
      <c r="J54" s="35"/>
      <c r="K54" s="35"/>
      <c r="L54" s="35"/>
      <c r="M54" s="35"/>
      <c r="N54" s="35"/>
      <c r="O54" s="35"/>
      <c r="P54" s="35"/>
    </row>
    <row r="55" spans="2:16" x14ac:dyDescent="0.3">
      <c r="B55" s="35"/>
      <c r="C55" s="35"/>
      <c r="D55" s="35"/>
      <c r="E55" s="35"/>
      <c r="F55" s="35"/>
      <c r="G55" s="35"/>
      <c r="H55" s="35"/>
      <c r="J55" s="35"/>
      <c r="K55" s="35"/>
      <c r="L55" s="35"/>
      <c r="M55" s="35"/>
      <c r="N55" s="35"/>
      <c r="O55" s="35"/>
      <c r="P55" s="35"/>
    </row>
    <row r="56" spans="2:16" x14ac:dyDescent="0.3">
      <c r="B56" s="35"/>
      <c r="C56" s="35"/>
      <c r="D56" s="35"/>
      <c r="E56" s="35"/>
      <c r="F56" s="35"/>
      <c r="G56" s="35"/>
      <c r="H56" s="35"/>
      <c r="J56" s="35"/>
      <c r="K56" s="35"/>
      <c r="L56" s="35"/>
      <c r="M56" s="35"/>
      <c r="N56" s="35"/>
      <c r="O56" s="35"/>
      <c r="P56" s="35"/>
    </row>
    <row r="57" spans="2:16" x14ac:dyDescent="0.3">
      <c r="B57" s="35"/>
      <c r="C57" s="35"/>
      <c r="D57" s="35"/>
      <c r="E57" s="35"/>
      <c r="F57" s="35"/>
      <c r="G57" s="35"/>
      <c r="H57" s="35"/>
      <c r="J57" s="35"/>
      <c r="K57" s="35"/>
      <c r="L57" s="35"/>
      <c r="M57" s="35"/>
      <c r="N57" s="35"/>
      <c r="O57" s="35"/>
      <c r="P57" s="35"/>
    </row>
    <row r="58" spans="2:16" x14ac:dyDescent="0.3">
      <c r="B58" s="35"/>
      <c r="C58" s="35"/>
      <c r="D58" s="35"/>
      <c r="E58" s="35"/>
      <c r="F58" s="35"/>
      <c r="G58" s="35"/>
      <c r="H58" s="35"/>
      <c r="J58" s="35"/>
      <c r="K58" s="35"/>
      <c r="L58" s="35"/>
      <c r="M58" s="35"/>
      <c r="N58" s="35"/>
      <c r="O58" s="35"/>
      <c r="P58" s="35"/>
    </row>
    <row r="59" spans="2:16" x14ac:dyDescent="0.3">
      <c r="B59" s="35"/>
      <c r="C59" s="35"/>
      <c r="D59" s="35"/>
      <c r="E59" s="35"/>
      <c r="F59" s="35"/>
      <c r="G59" s="35"/>
      <c r="H59" s="35"/>
      <c r="J59" s="35"/>
      <c r="K59" s="35"/>
      <c r="L59" s="35"/>
      <c r="M59" s="35"/>
      <c r="N59" s="35"/>
      <c r="O59" s="35"/>
      <c r="P59" s="35"/>
    </row>
    <row r="60" spans="2:16" x14ac:dyDescent="0.3">
      <c r="B60" s="35"/>
      <c r="C60" s="35"/>
      <c r="D60" s="35"/>
      <c r="E60" s="35"/>
      <c r="F60" s="35"/>
      <c r="G60" s="35"/>
      <c r="H60" s="35"/>
      <c r="J60" s="35"/>
      <c r="K60" s="35"/>
      <c r="L60" s="35"/>
      <c r="M60" s="35"/>
      <c r="N60" s="35"/>
      <c r="O60" s="35"/>
      <c r="P60" s="35"/>
    </row>
  </sheetData>
  <mergeCells count="14">
    <mergeCell ref="B47:H47"/>
    <mergeCell ref="J47:P47"/>
    <mergeCell ref="Z1:AA1"/>
    <mergeCell ref="B14:H14"/>
    <mergeCell ref="J14:P14"/>
    <mergeCell ref="B30:H30"/>
    <mergeCell ref="J30:P30"/>
    <mergeCell ref="J1:M1"/>
    <mergeCell ref="N1:Q1"/>
    <mergeCell ref="T1:U1"/>
    <mergeCell ref="V1:W1"/>
    <mergeCell ref="X1:Y1"/>
    <mergeCell ref="B1:E1"/>
    <mergeCell ref="F1:I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35C7F-9DC7-4893-9BE1-90B5BA751AB2}">
  <dimension ref="A1:AA60"/>
  <sheetViews>
    <sheetView topLeftCell="C1" workbookViewId="0">
      <selection activeCell="T10" sqref="T10"/>
    </sheetView>
  </sheetViews>
  <sheetFormatPr defaultRowHeight="14.4" x14ac:dyDescent="0.3"/>
  <cols>
    <col min="2" max="2" width="11.21875" bestFit="1" customWidth="1"/>
    <col min="3" max="3" width="11.77734375" bestFit="1" customWidth="1"/>
    <col min="6" max="6" width="11.21875" bestFit="1" customWidth="1"/>
    <col min="7" max="7" width="12" bestFit="1" customWidth="1"/>
    <col min="8" max="9" width="12" customWidth="1"/>
    <col min="10" max="10" width="11.21875" bestFit="1" customWidth="1"/>
    <col min="14" max="14" width="11.21875" bestFit="1" customWidth="1"/>
    <col min="16" max="16" width="12" bestFit="1" customWidth="1"/>
    <col min="19" max="19" width="10" bestFit="1" customWidth="1"/>
    <col min="20" max="20" width="12" bestFit="1" customWidth="1"/>
  </cols>
  <sheetData>
    <row r="1" spans="1:27" x14ac:dyDescent="0.3">
      <c r="B1" s="43" t="s">
        <v>0</v>
      </c>
      <c r="C1" s="43"/>
      <c r="D1" s="43"/>
      <c r="E1" s="43"/>
      <c r="F1" s="43" t="s">
        <v>69</v>
      </c>
      <c r="G1" s="43"/>
      <c r="H1" s="43"/>
      <c r="I1" s="43"/>
      <c r="J1" s="43" t="s">
        <v>70</v>
      </c>
      <c r="K1" s="43"/>
      <c r="L1" s="43"/>
      <c r="M1" s="43"/>
      <c r="N1" s="43"/>
      <c r="O1" s="43"/>
      <c r="P1" s="43"/>
      <c r="Q1" s="43"/>
      <c r="T1" s="43" t="s">
        <v>46</v>
      </c>
      <c r="U1" s="43"/>
      <c r="V1" s="43" t="s">
        <v>47</v>
      </c>
      <c r="W1" s="43"/>
      <c r="X1" s="43" t="s">
        <v>48</v>
      </c>
      <c r="Y1" s="43"/>
      <c r="Z1" s="43" t="s">
        <v>49</v>
      </c>
      <c r="AA1" s="43"/>
    </row>
    <row r="2" spans="1:27" x14ac:dyDescent="0.3">
      <c r="B2" t="s">
        <v>2</v>
      </c>
      <c r="C2" t="s">
        <v>3</v>
      </c>
      <c r="D2" t="s">
        <v>8</v>
      </c>
      <c r="E2" t="s">
        <v>9</v>
      </c>
      <c r="F2" t="s">
        <v>2</v>
      </c>
      <c r="G2" t="s">
        <v>3</v>
      </c>
      <c r="H2" t="s">
        <v>8</v>
      </c>
      <c r="I2" t="s">
        <v>9</v>
      </c>
      <c r="J2" t="s">
        <v>2</v>
      </c>
      <c r="K2" t="s">
        <v>3</v>
      </c>
      <c r="L2" t="s">
        <v>8</v>
      </c>
      <c r="M2" t="s">
        <v>9</v>
      </c>
      <c r="T2" t="s">
        <v>3</v>
      </c>
      <c r="U2" t="s">
        <v>9</v>
      </c>
      <c r="V2" t="s">
        <v>3</v>
      </c>
      <c r="W2" t="s">
        <v>9</v>
      </c>
      <c r="X2" t="s">
        <v>3</v>
      </c>
      <c r="Y2" t="s">
        <v>9</v>
      </c>
      <c r="Z2" t="s">
        <v>3</v>
      </c>
      <c r="AA2" t="s">
        <v>9</v>
      </c>
    </row>
    <row r="3" spans="1:27" x14ac:dyDescent="0.3">
      <c r="A3">
        <v>2012</v>
      </c>
      <c r="B3">
        <v>58620</v>
      </c>
      <c r="C3">
        <v>3932.5</v>
      </c>
      <c r="F3">
        <v>7940501</v>
      </c>
      <c r="G3" s="2">
        <v>202447.19704877798</v>
      </c>
      <c r="H3" s="3"/>
      <c r="I3" s="3"/>
      <c r="J3" s="2">
        <v>513456</v>
      </c>
      <c r="K3" s="2">
        <v>12533.577177971032</v>
      </c>
    </row>
    <row r="4" spans="1:27" x14ac:dyDescent="0.3">
      <c r="A4">
        <v>2013</v>
      </c>
      <c r="B4">
        <v>58620</v>
      </c>
      <c r="C4">
        <v>3932.5</v>
      </c>
      <c r="D4" s="4">
        <f>(B4-B3)/B3</f>
        <v>0</v>
      </c>
      <c r="E4" s="4">
        <f>(C4-C3)/C3</f>
        <v>0</v>
      </c>
      <c r="F4">
        <v>7940501</v>
      </c>
      <c r="G4" s="2">
        <v>202447.19704877798</v>
      </c>
      <c r="H4" s="4">
        <f>(F4-F3)/F3</f>
        <v>0</v>
      </c>
      <c r="I4" s="4">
        <f>(G4-G3)/G3</f>
        <v>0</v>
      </c>
      <c r="J4" s="2">
        <v>513456</v>
      </c>
      <c r="K4" s="2">
        <v>12533.577177971032</v>
      </c>
      <c r="L4" s="4">
        <f>(J4-J3)/J3</f>
        <v>0</v>
      </c>
      <c r="M4" s="4">
        <f>(K4-K3)/K3</f>
        <v>0</v>
      </c>
      <c r="P4" s="4"/>
      <c r="Q4" s="4"/>
    </row>
    <row r="5" spans="1:27" x14ac:dyDescent="0.3">
      <c r="A5">
        <v>2014</v>
      </c>
      <c r="B5">
        <v>5157787</v>
      </c>
      <c r="C5">
        <v>22426801.922359996</v>
      </c>
      <c r="D5" s="4">
        <f t="shared" ref="D5:E10" si="0">(B5-B4)/B4</f>
        <v>86.986813374274988</v>
      </c>
      <c r="E5" s="4">
        <f t="shared" si="0"/>
        <v>5701.9375517762228</v>
      </c>
      <c r="F5" s="2">
        <v>17673272</v>
      </c>
      <c r="G5" s="2">
        <v>897005.71663730999</v>
      </c>
      <c r="H5" s="4">
        <f t="shared" ref="H5:I10" si="1">(F5-F4)/F4</f>
        <v>1.2257124581937588</v>
      </c>
      <c r="I5" s="4">
        <f t="shared" si="1"/>
        <v>3.430813218032275</v>
      </c>
      <c r="J5" s="2">
        <v>1079243</v>
      </c>
      <c r="K5" s="2">
        <v>11277.079490302151</v>
      </c>
      <c r="L5" s="4">
        <f t="shared" ref="L5:M10" si="2">(J5-J4)/J4</f>
        <v>1.1019191517871054</v>
      </c>
      <c r="M5" s="4">
        <f t="shared" si="2"/>
        <v>-0.10025052463691668</v>
      </c>
      <c r="P5" s="4"/>
      <c r="Q5" s="4"/>
    </row>
    <row r="6" spans="1:27" x14ac:dyDescent="0.3">
      <c r="A6">
        <v>2015</v>
      </c>
      <c r="B6">
        <v>6777800</v>
      </c>
      <c r="C6">
        <v>32122928.049340002</v>
      </c>
      <c r="D6" s="4">
        <f t="shared" si="0"/>
        <v>0.31409071371113229</v>
      </c>
      <c r="E6" s="4">
        <f t="shared" si="0"/>
        <v>0.43234546595396484</v>
      </c>
      <c r="F6">
        <v>32720334</v>
      </c>
      <c r="G6" s="2">
        <v>1486828.22773165</v>
      </c>
      <c r="H6" s="4">
        <f t="shared" si="1"/>
        <v>0.85140216254239731</v>
      </c>
      <c r="I6" s="4">
        <f t="shared" si="1"/>
        <v>0.65754598901048633</v>
      </c>
      <c r="J6" s="2">
        <v>1424063</v>
      </c>
      <c r="K6" s="2">
        <v>13861.498405194299</v>
      </c>
      <c r="L6" s="4">
        <f t="shared" si="2"/>
        <v>0.31950172482008221</v>
      </c>
      <c r="M6" s="4">
        <f t="shared" si="2"/>
        <v>0.22917448769556412</v>
      </c>
      <c r="P6" s="4"/>
      <c r="Q6" s="4"/>
    </row>
    <row r="7" spans="1:27" x14ac:dyDescent="0.3">
      <c r="A7">
        <v>2016</v>
      </c>
      <c r="B7">
        <v>10313967</v>
      </c>
      <c r="C7">
        <v>50845661.621990003</v>
      </c>
      <c r="D7" s="4">
        <f t="shared" si="0"/>
        <v>0.5217278467939449</v>
      </c>
      <c r="E7" s="4">
        <f t="shared" si="0"/>
        <v>0.58284641872908838</v>
      </c>
      <c r="F7" s="2">
        <v>53815691</v>
      </c>
      <c r="G7" s="2">
        <v>2008617.89525991</v>
      </c>
      <c r="H7" s="4">
        <f t="shared" si="1"/>
        <v>0.64471704353629156</v>
      </c>
      <c r="I7" s="4">
        <f t="shared" si="1"/>
        <v>0.35094145900385421</v>
      </c>
      <c r="J7" s="2">
        <v>1751704</v>
      </c>
      <c r="K7" s="2">
        <v>15436.77845674709</v>
      </c>
      <c r="L7" s="4">
        <f t="shared" si="2"/>
        <v>0.23007479303935288</v>
      </c>
      <c r="M7" s="4">
        <f t="shared" si="2"/>
        <v>0.11364428328776406</v>
      </c>
      <c r="P7" s="4"/>
      <c r="Q7" s="4"/>
    </row>
    <row r="8" spans="1:27" x14ac:dyDescent="0.3">
      <c r="A8">
        <v>2017</v>
      </c>
      <c r="B8">
        <v>10604914</v>
      </c>
      <c r="C8">
        <v>137603329.90047997</v>
      </c>
      <c r="D8" s="4">
        <f t="shared" si="0"/>
        <v>2.820902956156443E-2</v>
      </c>
      <c r="E8" s="4">
        <f t="shared" si="0"/>
        <v>1.7062944115760814</v>
      </c>
      <c r="F8" s="2">
        <v>79303255</v>
      </c>
      <c r="G8" s="2">
        <v>3932526.2080719308</v>
      </c>
      <c r="H8" s="4">
        <f t="shared" si="1"/>
        <v>0.47360841283260674</v>
      </c>
      <c r="I8" s="4">
        <f t="shared" si="1"/>
        <v>0.9578269303246808</v>
      </c>
      <c r="J8">
        <v>2541212</v>
      </c>
      <c r="K8" s="2">
        <v>19412.435816555102</v>
      </c>
      <c r="L8" s="4">
        <f t="shared" si="2"/>
        <v>0.45070856720085128</v>
      </c>
      <c r="M8" s="4">
        <f t="shared" si="2"/>
        <v>0.2575444980924978</v>
      </c>
      <c r="P8" s="4"/>
      <c r="Q8" s="4"/>
    </row>
    <row r="9" spans="1:27" x14ac:dyDescent="0.3">
      <c r="A9">
        <v>2018</v>
      </c>
      <c r="B9">
        <v>27135537</v>
      </c>
      <c r="C9">
        <v>358312133.33504003</v>
      </c>
      <c r="D9" s="4">
        <f t="shared" si="0"/>
        <v>1.558770113553019</v>
      </c>
      <c r="E9" s="4">
        <f t="shared" si="0"/>
        <v>1.6039495817011491</v>
      </c>
      <c r="F9" s="2">
        <v>104312770</v>
      </c>
      <c r="G9" s="2">
        <v>6841419.6444943799</v>
      </c>
      <c r="H9" s="4">
        <f t="shared" si="1"/>
        <v>0.31536555466733363</v>
      </c>
      <c r="I9" s="4">
        <f t="shared" si="1"/>
        <v>0.73970096637922822</v>
      </c>
      <c r="J9" s="2">
        <v>3537702</v>
      </c>
      <c r="K9" s="2">
        <v>27315.791911245018</v>
      </c>
      <c r="L9" s="4">
        <f t="shared" si="2"/>
        <v>0.39213178593521514</v>
      </c>
      <c r="M9" s="4">
        <f t="shared" si="2"/>
        <v>0.40712851129943528</v>
      </c>
      <c r="Q9" s="4"/>
      <c r="R9" s="4"/>
    </row>
    <row r="10" spans="1:27" x14ac:dyDescent="0.3">
      <c r="A10">
        <v>2019</v>
      </c>
      <c r="B10">
        <v>117217141</v>
      </c>
      <c r="C10">
        <v>708455361.8277899</v>
      </c>
      <c r="D10" s="4">
        <f t="shared" si="0"/>
        <v>3.3196912226207278</v>
      </c>
      <c r="E10" s="4">
        <f t="shared" si="0"/>
        <v>0.97720170744357182</v>
      </c>
      <c r="F10">
        <v>144780826</v>
      </c>
      <c r="G10">
        <v>32708239.388102569</v>
      </c>
      <c r="H10" s="4">
        <f t="shared" si="1"/>
        <v>0.3879492031512537</v>
      </c>
      <c r="I10" s="4">
        <f t="shared" si="1"/>
        <v>3.7809140628326263</v>
      </c>
      <c r="J10">
        <v>4205857</v>
      </c>
      <c r="K10">
        <v>1435887.5409731136</v>
      </c>
      <c r="L10" s="4">
        <f t="shared" si="2"/>
        <v>0.18886695374568011</v>
      </c>
      <c r="M10" s="4">
        <f t="shared" si="2"/>
        <v>51.566205865040494</v>
      </c>
      <c r="S10">
        <f>SUM(B10,F10,J10)</f>
        <v>266203824</v>
      </c>
      <c r="T10">
        <f>SUM(C10,G10,K10)</f>
        <v>742599488.7568655</v>
      </c>
      <c r="U10" s="4">
        <f>AVERAGE(D10,H10,L10)</f>
        <v>1.298835793172554</v>
      </c>
      <c r="V10" s="4">
        <f>AVERAGE(E10,I10,M10)</f>
        <v>18.774773878438896</v>
      </c>
    </row>
    <row r="11" spans="1:27" x14ac:dyDescent="0.3">
      <c r="A11" t="s">
        <v>7</v>
      </c>
      <c r="B11">
        <f>SUM(B3:B10)</f>
        <v>177324386</v>
      </c>
      <c r="C11">
        <f>SUM(C3:C10)</f>
        <v>1309774081.6570001</v>
      </c>
      <c r="D11" s="4">
        <f>AVERAGE(D4:D10)</f>
        <v>13.247043185787915</v>
      </c>
      <c r="E11" s="4">
        <f>AVERAGE(E4:E10)</f>
        <v>815.32002705166099</v>
      </c>
      <c r="F11">
        <f>SUM(F3:F10)</f>
        <v>448487150</v>
      </c>
      <c r="G11">
        <f>SUM(G3:G10)</f>
        <v>48279531.474395305</v>
      </c>
      <c r="H11" s="4">
        <f>AVERAGE(H4:H10)</f>
        <v>0.55696497641766307</v>
      </c>
      <c r="I11" s="4">
        <f>AVERAGE(I4:I10)</f>
        <v>1.4168203750833075</v>
      </c>
      <c r="J11">
        <f>SUM(J3:J10)</f>
        <v>15566693</v>
      </c>
      <c r="K11">
        <f>SUM(K3:K10)</f>
        <v>1548258.2794090994</v>
      </c>
      <c r="L11" s="4">
        <f>AVERAGE(L4:L10)</f>
        <v>0.38331471093261243</v>
      </c>
      <c r="M11" s="4">
        <f>AVERAGE(M4:M10)</f>
        <v>7.496206731539834</v>
      </c>
      <c r="P11" s="4"/>
      <c r="Q11" s="4"/>
    </row>
    <row r="12" spans="1:27" x14ac:dyDescent="0.3">
      <c r="D12" s="4"/>
      <c r="E12" s="4"/>
      <c r="H12" s="4"/>
      <c r="I12" s="4"/>
      <c r="L12" s="4"/>
      <c r="M12" s="4"/>
      <c r="P12" s="4"/>
      <c r="Q12" s="4"/>
    </row>
    <row r="14" spans="1:27" x14ac:dyDescent="0.3">
      <c r="B14" s="45" t="s">
        <v>65</v>
      </c>
      <c r="C14" s="45"/>
      <c r="D14" s="45"/>
      <c r="E14" s="45"/>
      <c r="F14" s="45"/>
      <c r="G14" s="45"/>
      <c r="H14" s="45"/>
      <c r="J14" s="45" t="s">
        <v>66</v>
      </c>
      <c r="K14" s="45"/>
      <c r="L14" s="45"/>
      <c r="M14" s="45"/>
      <c r="N14" s="45"/>
      <c r="O14" s="45"/>
      <c r="P14" s="45"/>
    </row>
    <row r="15" spans="1:27" x14ac:dyDescent="0.3">
      <c r="B15" s="9">
        <v>2012</v>
      </c>
      <c r="C15" s="34">
        <v>2013</v>
      </c>
      <c r="D15" s="34">
        <v>2014</v>
      </c>
      <c r="E15" s="34">
        <v>2015</v>
      </c>
      <c r="F15" s="34">
        <v>2016</v>
      </c>
      <c r="G15" s="34">
        <v>2017</v>
      </c>
      <c r="H15" s="34">
        <v>2018</v>
      </c>
      <c r="J15" s="34">
        <v>2012</v>
      </c>
      <c r="K15" s="11">
        <v>2013</v>
      </c>
      <c r="L15" s="34">
        <v>2014</v>
      </c>
      <c r="M15" s="34">
        <v>2015</v>
      </c>
      <c r="N15" s="34">
        <v>2016</v>
      </c>
      <c r="O15" s="34">
        <v>2017</v>
      </c>
      <c r="P15" s="34">
        <v>2018</v>
      </c>
    </row>
    <row r="16" spans="1:27" x14ac:dyDescent="0.3">
      <c r="B16" s="35"/>
      <c r="C16" s="35"/>
      <c r="D16" s="35"/>
      <c r="E16" s="35"/>
      <c r="F16" s="35"/>
      <c r="G16" s="35"/>
      <c r="H16" s="35"/>
      <c r="J16" s="35"/>
      <c r="K16" s="35"/>
      <c r="L16" s="35"/>
      <c r="M16" s="35"/>
      <c r="N16" s="35"/>
      <c r="O16" s="35"/>
      <c r="P16" s="35"/>
    </row>
    <row r="17" spans="2:16" x14ac:dyDescent="0.3">
      <c r="B17" s="35"/>
      <c r="C17" s="35"/>
      <c r="D17" s="35"/>
      <c r="E17" s="35"/>
      <c r="F17" s="35"/>
      <c r="G17" s="35"/>
      <c r="H17" s="35"/>
      <c r="J17" s="35"/>
      <c r="K17" s="35"/>
      <c r="L17" s="35"/>
      <c r="M17" s="35"/>
      <c r="N17" s="35"/>
      <c r="O17" s="35"/>
      <c r="P17" s="35"/>
    </row>
    <row r="18" spans="2:16" x14ac:dyDescent="0.3">
      <c r="B18" s="35"/>
      <c r="C18" s="35"/>
      <c r="D18" s="35"/>
      <c r="E18" s="35"/>
      <c r="F18" s="35"/>
      <c r="G18" s="35"/>
      <c r="H18" s="35"/>
      <c r="J18" s="35"/>
      <c r="K18" s="35"/>
      <c r="L18" s="35"/>
      <c r="M18" s="35"/>
      <c r="N18" s="35"/>
      <c r="O18" s="35"/>
      <c r="P18" s="35"/>
    </row>
    <row r="19" spans="2:16" x14ac:dyDescent="0.3">
      <c r="B19" s="35"/>
      <c r="C19" s="35"/>
      <c r="D19" s="35"/>
      <c r="E19" s="35"/>
      <c r="F19" s="35"/>
      <c r="G19" s="35"/>
      <c r="H19" s="35"/>
      <c r="J19" s="35"/>
      <c r="K19" s="35"/>
      <c r="L19" s="35"/>
      <c r="M19" s="35"/>
      <c r="N19" s="35"/>
      <c r="O19" s="35"/>
      <c r="P19" s="35"/>
    </row>
    <row r="20" spans="2:16" x14ac:dyDescent="0.3">
      <c r="B20" s="35"/>
      <c r="C20" s="35"/>
      <c r="D20" s="35"/>
      <c r="E20" s="35"/>
      <c r="F20" s="35"/>
      <c r="G20" s="35"/>
      <c r="H20" s="35"/>
      <c r="J20" s="35"/>
      <c r="K20" s="35"/>
      <c r="L20" s="35"/>
      <c r="M20" s="35"/>
      <c r="N20" s="35"/>
      <c r="O20" s="35"/>
      <c r="P20" s="35"/>
    </row>
    <row r="21" spans="2:16" x14ac:dyDescent="0.3">
      <c r="B21" s="35"/>
      <c r="C21" s="35"/>
      <c r="D21" s="35"/>
      <c r="E21" s="35"/>
      <c r="F21" s="35"/>
      <c r="G21" s="35"/>
      <c r="H21" s="35"/>
      <c r="J21" s="35"/>
      <c r="K21" s="35"/>
      <c r="L21" s="35"/>
      <c r="M21" s="35"/>
      <c r="N21" s="35"/>
      <c r="O21" s="35"/>
      <c r="P21" s="35"/>
    </row>
    <row r="22" spans="2:16" x14ac:dyDescent="0.3">
      <c r="B22" s="35"/>
      <c r="C22" s="35"/>
      <c r="D22" s="35"/>
      <c r="E22" s="35"/>
      <c r="F22" s="35"/>
      <c r="G22" s="35"/>
      <c r="H22" s="35"/>
      <c r="J22" s="35"/>
      <c r="K22" s="35"/>
      <c r="L22" s="35"/>
      <c r="M22" s="35"/>
      <c r="N22" s="35"/>
      <c r="O22" s="35"/>
      <c r="P22" s="35"/>
    </row>
    <row r="23" spans="2:16" x14ac:dyDescent="0.3">
      <c r="B23" s="35"/>
      <c r="C23" s="35"/>
      <c r="D23" s="35"/>
      <c r="E23" s="35"/>
      <c r="F23" s="35"/>
      <c r="G23" s="35"/>
      <c r="H23" s="35"/>
      <c r="J23" s="35"/>
      <c r="K23" s="35"/>
      <c r="L23" s="35"/>
      <c r="M23" s="35"/>
      <c r="N23" s="35"/>
      <c r="O23" s="35"/>
      <c r="P23" s="35"/>
    </row>
    <row r="24" spans="2:16" x14ac:dyDescent="0.3">
      <c r="B24" s="35"/>
      <c r="C24" s="35"/>
      <c r="D24" s="35"/>
      <c r="E24" s="35"/>
      <c r="F24" s="35"/>
      <c r="G24" s="35"/>
      <c r="H24" s="35"/>
      <c r="J24" s="35"/>
      <c r="K24" s="35"/>
      <c r="L24" s="35"/>
      <c r="M24" s="35"/>
      <c r="N24" s="35"/>
      <c r="O24" s="35"/>
      <c r="P24" s="35"/>
    </row>
    <row r="25" spans="2:16" x14ac:dyDescent="0.3">
      <c r="B25" s="35"/>
      <c r="C25" s="35"/>
      <c r="D25" s="35"/>
      <c r="E25" s="35"/>
      <c r="F25" s="35"/>
      <c r="G25" s="35"/>
      <c r="H25" s="35"/>
      <c r="J25" s="35"/>
      <c r="K25" s="35"/>
      <c r="L25" s="35"/>
      <c r="M25" s="35"/>
      <c r="N25" s="35"/>
      <c r="O25" s="35"/>
      <c r="P25" s="35"/>
    </row>
    <row r="26" spans="2:16" x14ac:dyDescent="0.3">
      <c r="B26" s="35"/>
      <c r="C26" s="35"/>
      <c r="D26" s="35"/>
      <c r="E26" s="35"/>
      <c r="F26" s="35"/>
      <c r="G26" s="35"/>
      <c r="H26" s="35"/>
      <c r="J26" s="35"/>
      <c r="K26" s="35"/>
      <c r="L26" s="35"/>
      <c r="M26" s="35"/>
      <c r="N26" s="35"/>
      <c r="O26" s="35"/>
      <c r="P26" s="35"/>
    </row>
    <row r="27" spans="2:16" x14ac:dyDescent="0.3">
      <c r="B27" s="35"/>
      <c r="C27" s="35"/>
      <c r="D27" s="35"/>
      <c r="E27" s="35"/>
      <c r="G27" s="35"/>
      <c r="H27" s="35"/>
      <c r="J27" s="35"/>
      <c r="K27" s="35"/>
      <c r="L27" s="35"/>
      <c r="M27" s="35"/>
      <c r="O27" s="35"/>
      <c r="P27" s="35"/>
    </row>
    <row r="30" spans="2:16" x14ac:dyDescent="0.3">
      <c r="B30" s="45" t="s">
        <v>68</v>
      </c>
      <c r="C30" s="45"/>
      <c r="D30" s="45"/>
      <c r="E30" s="45"/>
      <c r="F30" s="45"/>
      <c r="G30" s="45"/>
      <c r="H30" s="45"/>
      <c r="J30" s="45" t="s">
        <v>67</v>
      </c>
      <c r="K30" s="45"/>
      <c r="L30" s="45"/>
      <c r="M30" s="45"/>
      <c r="N30" s="45"/>
      <c r="O30" s="45"/>
      <c r="P30" s="45"/>
    </row>
    <row r="31" spans="2:16" x14ac:dyDescent="0.3">
      <c r="B31" s="34">
        <v>2012</v>
      </c>
      <c r="C31" s="11">
        <v>2013</v>
      </c>
      <c r="D31" s="34">
        <v>2014</v>
      </c>
      <c r="E31" s="34">
        <v>2015</v>
      </c>
      <c r="F31" s="34">
        <v>2016</v>
      </c>
      <c r="G31" s="34">
        <v>2017</v>
      </c>
      <c r="H31" s="34">
        <v>2018</v>
      </c>
      <c r="J31" s="11">
        <v>2012</v>
      </c>
      <c r="K31" s="34">
        <v>2013</v>
      </c>
      <c r="L31" s="34">
        <v>2014</v>
      </c>
      <c r="M31" s="34">
        <v>2015</v>
      </c>
      <c r="N31" s="34">
        <v>2016</v>
      </c>
      <c r="O31" s="34">
        <v>2017</v>
      </c>
      <c r="P31" s="34">
        <v>2018</v>
      </c>
    </row>
    <row r="32" spans="2:16" x14ac:dyDescent="0.3">
      <c r="B32" s="35"/>
      <c r="C32" s="35"/>
      <c r="D32" s="35"/>
      <c r="E32" s="35"/>
      <c r="F32" s="35"/>
      <c r="G32" s="35"/>
      <c r="H32" s="35"/>
      <c r="J32" s="35"/>
      <c r="K32" s="35"/>
      <c r="L32" s="35"/>
      <c r="M32" s="35"/>
      <c r="N32" s="35"/>
      <c r="O32" s="35"/>
      <c r="P32" s="35"/>
    </row>
    <row r="33" spans="2:16" x14ac:dyDescent="0.3">
      <c r="B33" s="35"/>
      <c r="C33" s="35"/>
      <c r="D33" s="35"/>
      <c r="E33" s="35"/>
      <c r="F33" s="35"/>
      <c r="G33" s="35"/>
      <c r="H33" s="35"/>
      <c r="J33" s="35"/>
      <c r="K33" s="35"/>
      <c r="L33" s="35"/>
      <c r="M33" s="35"/>
      <c r="N33" s="35"/>
      <c r="O33" s="35"/>
      <c r="P33" s="35"/>
    </row>
    <row r="34" spans="2:16" x14ac:dyDescent="0.3">
      <c r="B34" s="35"/>
      <c r="C34" s="35"/>
      <c r="D34" s="35"/>
      <c r="E34" s="35"/>
      <c r="F34" s="35"/>
      <c r="G34" s="35"/>
      <c r="H34" s="35"/>
      <c r="J34" s="35"/>
      <c r="K34" s="35"/>
      <c r="L34" s="35"/>
      <c r="M34" s="35"/>
      <c r="N34" s="35"/>
      <c r="O34" s="35"/>
      <c r="P34" s="35"/>
    </row>
    <row r="35" spans="2:16" x14ac:dyDescent="0.3">
      <c r="B35" s="35"/>
      <c r="C35" s="35"/>
      <c r="D35" s="35"/>
      <c r="E35" s="35"/>
      <c r="F35" s="35"/>
      <c r="G35" s="35"/>
      <c r="H35" s="35"/>
      <c r="J35" s="35"/>
      <c r="K35" s="35"/>
      <c r="L35" s="35"/>
      <c r="M35" s="35"/>
      <c r="N35" s="35"/>
      <c r="O35" s="35"/>
      <c r="P35" s="35"/>
    </row>
    <row r="36" spans="2:16" x14ac:dyDescent="0.3">
      <c r="B36" s="35"/>
      <c r="C36" s="35"/>
      <c r="D36" s="35"/>
      <c r="E36" s="35"/>
      <c r="F36" s="35"/>
      <c r="G36" s="35"/>
      <c r="H36" s="35"/>
      <c r="J36" s="35"/>
      <c r="K36" s="35"/>
      <c r="L36" s="35"/>
      <c r="M36" s="35"/>
      <c r="N36" s="35"/>
      <c r="O36" s="35"/>
      <c r="P36" s="35"/>
    </row>
    <row r="37" spans="2:16" x14ac:dyDescent="0.3">
      <c r="B37" s="35"/>
      <c r="C37" s="35"/>
      <c r="D37" s="35"/>
      <c r="E37" s="35"/>
      <c r="F37" s="35"/>
      <c r="G37" s="35"/>
      <c r="H37" s="35"/>
      <c r="J37" s="35"/>
      <c r="K37" s="35"/>
      <c r="L37" s="35"/>
      <c r="M37" s="35"/>
      <c r="N37" s="35"/>
      <c r="O37" s="35"/>
      <c r="P37" s="35"/>
    </row>
    <row r="38" spans="2:16" x14ac:dyDescent="0.3">
      <c r="B38" s="35"/>
      <c r="C38" s="35"/>
      <c r="D38" s="35"/>
      <c r="E38" s="35"/>
      <c r="F38" s="35"/>
      <c r="G38" s="35"/>
      <c r="H38" s="35"/>
      <c r="J38" s="35"/>
      <c r="K38" s="35"/>
      <c r="L38" s="35"/>
      <c r="M38" s="35"/>
      <c r="N38" s="35"/>
      <c r="O38" s="35"/>
      <c r="P38" s="35"/>
    </row>
    <row r="39" spans="2:16" x14ac:dyDescent="0.3">
      <c r="B39" s="35"/>
      <c r="C39" s="35"/>
      <c r="D39" s="35"/>
      <c r="E39" s="35"/>
      <c r="F39" s="35"/>
      <c r="G39" s="35"/>
      <c r="H39" s="35"/>
      <c r="J39" s="35"/>
      <c r="K39" s="35"/>
      <c r="L39" s="35"/>
      <c r="M39" s="35"/>
      <c r="N39" s="35"/>
      <c r="O39" s="35"/>
      <c r="P39" s="35"/>
    </row>
    <row r="40" spans="2:16" x14ac:dyDescent="0.3">
      <c r="B40" s="35"/>
      <c r="C40" s="35"/>
      <c r="D40" s="35"/>
      <c r="E40" s="35"/>
      <c r="F40" s="35"/>
      <c r="G40" s="35"/>
      <c r="H40" s="35"/>
      <c r="J40" s="35"/>
      <c r="K40" s="35"/>
      <c r="L40" s="35"/>
      <c r="M40" s="35"/>
      <c r="N40" s="35"/>
      <c r="O40" s="35"/>
      <c r="P40" s="35"/>
    </row>
    <row r="41" spans="2:16" x14ac:dyDescent="0.3">
      <c r="B41" s="35"/>
      <c r="C41" s="35"/>
      <c r="D41" s="35"/>
      <c r="E41" s="35"/>
      <c r="F41" s="35"/>
      <c r="G41" s="35"/>
      <c r="H41" s="35"/>
      <c r="J41" s="35"/>
      <c r="K41" s="35"/>
      <c r="L41" s="35"/>
      <c r="M41" s="35"/>
      <c r="N41" s="35"/>
      <c r="O41" s="35"/>
      <c r="P41" s="35"/>
    </row>
    <row r="42" spans="2:16" x14ac:dyDescent="0.3">
      <c r="B42" s="35"/>
      <c r="C42" s="35"/>
      <c r="D42" s="35"/>
      <c r="E42" s="35"/>
      <c r="F42" s="35"/>
      <c r="G42" s="35"/>
      <c r="H42" s="35"/>
      <c r="J42" s="35"/>
      <c r="K42" s="35"/>
      <c r="L42" s="35"/>
      <c r="M42" s="35"/>
      <c r="N42" s="35"/>
      <c r="O42" s="35"/>
      <c r="P42" s="35"/>
    </row>
    <row r="43" spans="2:16" x14ac:dyDescent="0.3">
      <c r="B43" s="35"/>
      <c r="C43" s="35"/>
      <c r="D43" s="35"/>
      <c r="F43" s="35"/>
      <c r="G43" s="35"/>
      <c r="H43" s="35"/>
      <c r="J43" s="35"/>
      <c r="K43" s="35"/>
      <c r="L43" s="35"/>
      <c r="N43" s="35"/>
      <c r="O43" s="35"/>
      <c r="P43" s="35"/>
    </row>
    <row r="47" spans="2:16" x14ac:dyDescent="0.3">
      <c r="B47" s="45" t="s">
        <v>71</v>
      </c>
      <c r="C47" s="45"/>
      <c r="D47" s="45"/>
      <c r="E47" s="45"/>
      <c r="F47" s="45"/>
      <c r="G47" s="45"/>
      <c r="H47" s="45"/>
      <c r="J47" s="45" t="s">
        <v>72</v>
      </c>
      <c r="K47" s="45"/>
      <c r="L47" s="45"/>
      <c r="M47" s="45"/>
      <c r="N47" s="45"/>
      <c r="O47" s="45"/>
      <c r="P47" s="45"/>
    </row>
    <row r="48" spans="2:16" x14ac:dyDescent="0.3">
      <c r="B48" s="11">
        <v>2012</v>
      </c>
      <c r="C48" s="34">
        <v>2013</v>
      </c>
      <c r="D48" s="34">
        <v>2014</v>
      </c>
      <c r="E48" s="34">
        <v>2015</v>
      </c>
      <c r="F48" s="34">
        <v>2016</v>
      </c>
      <c r="G48" s="34">
        <v>2017</v>
      </c>
      <c r="H48" s="34">
        <v>2018</v>
      </c>
      <c r="J48" s="34">
        <v>2012</v>
      </c>
      <c r="K48" s="11">
        <v>2013</v>
      </c>
      <c r="L48" s="34">
        <v>2014</v>
      </c>
      <c r="M48" s="34">
        <v>2015</v>
      </c>
      <c r="N48" s="34">
        <v>2016</v>
      </c>
      <c r="O48" s="34">
        <v>2017</v>
      </c>
      <c r="P48" s="34">
        <v>2018</v>
      </c>
    </row>
    <row r="49" spans="2:16" x14ac:dyDescent="0.3">
      <c r="B49" s="35"/>
      <c r="C49" s="35"/>
      <c r="D49" s="35"/>
      <c r="E49" s="35"/>
      <c r="F49" s="35"/>
      <c r="G49" s="35"/>
      <c r="H49" s="35"/>
      <c r="J49" s="35"/>
      <c r="K49" s="35"/>
      <c r="L49" s="35"/>
      <c r="M49" s="35"/>
      <c r="N49" s="35"/>
      <c r="O49" s="35"/>
      <c r="P49" s="35"/>
    </row>
    <row r="50" spans="2:16" x14ac:dyDescent="0.3">
      <c r="B50" s="35"/>
      <c r="C50" s="35"/>
      <c r="D50" s="35"/>
      <c r="E50" s="35"/>
      <c r="F50" s="35"/>
      <c r="G50" s="35"/>
      <c r="H50" s="35"/>
      <c r="J50" s="35"/>
      <c r="K50" s="35"/>
      <c r="L50" s="35"/>
      <c r="M50" s="35"/>
      <c r="N50" s="35"/>
      <c r="O50" s="35"/>
      <c r="P50" s="35"/>
    </row>
    <row r="51" spans="2:16" x14ac:dyDescent="0.3">
      <c r="B51" s="35"/>
      <c r="C51" s="35"/>
      <c r="D51" s="35"/>
      <c r="E51" s="35"/>
      <c r="F51" s="35"/>
      <c r="G51" s="35"/>
      <c r="H51" s="35"/>
      <c r="J51" s="35"/>
      <c r="K51" s="35"/>
      <c r="L51" s="35"/>
      <c r="M51" s="35"/>
      <c r="N51" s="35"/>
      <c r="O51" s="35"/>
      <c r="P51" s="35"/>
    </row>
    <row r="52" spans="2:16" x14ac:dyDescent="0.3">
      <c r="B52" s="35"/>
      <c r="C52" s="35"/>
      <c r="D52" s="35"/>
      <c r="E52" s="35"/>
      <c r="F52" s="35"/>
      <c r="G52" s="35"/>
      <c r="H52" s="35"/>
      <c r="J52" s="35"/>
      <c r="K52" s="35"/>
      <c r="L52" s="35"/>
      <c r="M52" s="35"/>
      <c r="N52" s="35"/>
      <c r="O52" s="35"/>
      <c r="P52" s="35"/>
    </row>
    <row r="53" spans="2:16" x14ac:dyDescent="0.3">
      <c r="B53" s="35"/>
      <c r="C53" s="35"/>
      <c r="D53" s="35"/>
      <c r="E53" s="35"/>
      <c r="F53" s="35"/>
      <c r="G53" s="35"/>
      <c r="H53" s="35"/>
      <c r="J53" s="35"/>
      <c r="K53" s="35"/>
      <c r="L53" s="35"/>
      <c r="M53" s="35"/>
      <c r="N53" s="35"/>
      <c r="O53" s="35"/>
      <c r="P53" s="35"/>
    </row>
    <row r="54" spans="2:16" x14ac:dyDescent="0.3">
      <c r="B54" s="35"/>
      <c r="C54" s="35"/>
      <c r="D54" s="35"/>
      <c r="E54" s="35"/>
      <c r="F54" s="35"/>
      <c r="G54" s="35"/>
      <c r="H54" s="35"/>
      <c r="J54" s="35"/>
      <c r="K54" s="35"/>
      <c r="L54" s="35"/>
      <c r="M54" s="35"/>
      <c r="N54" s="35"/>
      <c r="O54" s="35"/>
      <c r="P54" s="35"/>
    </row>
    <row r="55" spans="2:16" x14ac:dyDescent="0.3">
      <c r="B55" s="35"/>
      <c r="C55" s="35"/>
      <c r="D55" s="35"/>
      <c r="E55" s="35"/>
      <c r="F55" s="35"/>
      <c r="G55" s="35"/>
      <c r="H55" s="35"/>
      <c r="J55" s="35"/>
      <c r="K55" s="35"/>
      <c r="L55" s="35"/>
      <c r="M55" s="35"/>
      <c r="N55" s="35"/>
      <c r="O55" s="35"/>
      <c r="P55" s="35"/>
    </row>
    <row r="56" spans="2:16" x14ac:dyDescent="0.3">
      <c r="B56" s="35"/>
      <c r="C56" s="35"/>
      <c r="D56" s="35"/>
      <c r="E56" s="35"/>
      <c r="F56" s="35"/>
      <c r="G56" s="35"/>
      <c r="H56" s="35"/>
      <c r="J56" s="35"/>
      <c r="K56" s="35"/>
      <c r="L56" s="35"/>
      <c r="M56" s="35"/>
      <c r="N56" s="35"/>
      <c r="O56" s="35"/>
      <c r="P56" s="35"/>
    </row>
    <row r="57" spans="2:16" x14ac:dyDescent="0.3">
      <c r="B57" s="35"/>
      <c r="C57" s="35"/>
      <c r="D57" s="35"/>
      <c r="E57" s="35"/>
      <c r="F57" s="35"/>
      <c r="G57" s="35"/>
      <c r="H57" s="35"/>
      <c r="J57" s="35"/>
      <c r="K57" s="35"/>
      <c r="L57" s="35"/>
      <c r="M57" s="35"/>
      <c r="N57" s="35"/>
      <c r="O57" s="35"/>
      <c r="P57" s="35"/>
    </row>
    <row r="58" spans="2:16" x14ac:dyDescent="0.3">
      <c r="B58" s="35"/>
      <c r="C58" s="35"/>
      <c r="D58" s="35"/>
      <c r="E58" s="35"/>
      <c r="F58" s="35"/>
      <c r="G58" s="35"/>
      <c r="H58" s="35"/>
      <c r="J58" s="35"/>
      <c r="K58" s="35"/>
      <c r="L58" s="35"/>
      <c r="M58" s="35"/>
      <c r="N58" s="35"/>
      <c r="O58" s="35"/>
      <c r="P58" s="35"/>
    </row>
    <row r="59" spans="2:16" x14ac:dyDescent="0.3">
      <c r="B59" s="35"/>
      <c r="C59" s="35"/>
      <c r="D59" s="35"/>
      <c r="E59" s="35"/>
      <c r="F59" s="35"/>
      <c r="G59" s="35"/>
      <c r="H59" s="35"/>
      <c r="J59" s="35"/>
      <c r="K59" s="35"/>
      <c r="L59" s="35"/>
      <c r="M59" s="35"/>
      <c r="N59" s="35"/>
      <c r="O59" s="35"/>
      <c r="P59" s="35"/>
    </row>
    <row r="60" spans="2:16" x14ac:dyDescent="0.3">
      <c r="B60" s="35"/>
      <c r="C60" s="35"/>
      <c r="D60" s="35"/>
      <c r="E60" s="35"/>
      <c r="F60" s="35"/>
      <c r="G60" s="35"/>
      <c r="H60" s="35"/>
      <c r="J60" s="35"/>
      <c r="K60" s="35"/>
      <c r="L60" s="35"/>
      <c r="M60" s="35"/>
      <c r="N60" s="35"/>
      <c r="O60" s="35"/>
      <c r="P60" s="35"/>
    </row>
  </sheetData>
  <mergeCells count="14">
    <mergeCell ref="B47:H47"/>
    <mergeCell ref="J47:P47"/>
    <mergeCell ref="Z1:AA1"/>
    <mergeCell ref="B14:H14"/>
    <mergeCell ref="J14:P14"/>
    <mergeCell ref="B30:H30"/>
    <mergeCell ref="J30:P30"/>
    <mergeCell ref="J1:M1"/>
    <mergeCell ref="N1:Q1"/>
    <mergeCell ref="T1:U1"/>
    <mergeCell ref="V1:W1"/>
    <mergeCell ref="X1:Y1"/>
    <mergeCell ref="B1:E1"/>
    <mergeCell ref="F1:I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E05A4-EEE1-4DB6-8314-BB517D68AAB2}">
  <dimension ref="A1:AA60"/>
  <sheetViews>
    <sheetView zoomScale="103" workbookViewId="0">
      <selection activeCell="J3" sqref="J3:K10"/>
    </sheetView>
  </sheetViews>
  <sheetFormatPr defaultRowHeight="14.4" x14ac:dyDescent="0.3"/>
  <cols>
    <col min="1" max="1" width="9" bestFit="1" customWidth="1"/>
    <col min="2" max="2" width="11.33203125" bestFit="1" customWidth="1"/>
    <col min="3" max="3" width="11.88671875" bestFit="1" customWidth="1"/>
    <col min="4" max="5" width="9" bestFit="1" customWidth="1"/>
    <col min="6" max="6" width="11.33203125" bestFit="1" customWidth="1"/>
    <col min="7" max="7" width="12.109375" bestFit="1" customWidth="1"/>
    <col min="8" max="9" width="12" customWidth="1"/>
    <col min="10" max="10" width="11.33203125" bestFit="1" customWidth="1"/>
    <col min="11" max="13" width="9" bestFit="1" customWidth="1"/>
    <col min="14" max="14" width="11.33203125" bestFit="1" customWidth="1"/>
    <col min="15" max="15" width="10.6640625" bestFit="1" customWidth="1"/>
    <col min="16" max="16" width="12.88671875" bestFit="1" customWidth="1"/>
    <col min="17" max="18" width="9" bestFit="1" customWidth="1"/>
  </cols>
  <sheetData>
    <row r="1" spans="1:27" x14ac:dyDescent="0.3">
      <c r="B1" s="43" t="s">
        <v>0</v>
      </c>
      <c r="C1" s="43"/>
      <c r="D1" s="43"/>
      <c r="E1" s="43"/>
      <c r="F1" s="43" t="s">
        <v>69</v>
      </c>
      <c r="G1" s="43"/>
      <c r="H1" s="43"/>
      <c r="I1" s="43"/>
      <c r="J1" s="43" t="s">
        <v>70</v>
      </c>
      <c r="K1" s="43"/>
      <c r="L1" s="43"/>
      <c r="M1" s="43"/>
      <c r="N1" s="43"/>
      <c r="O1" s="43"/>
      <c r="P1" s="43"/>
      <c r="Q1" s="43"/>
      <c r="T1" s="43" t="s">
        <v>46</v>
      </c>
      <c r="U1" s="43"/>
      <c r="V1" s="43" t="s">
        <v>47</v>
      </c>
      <c r="W1" s="43"/>
      <c r="X1" s="43" t="s">
        <v>48</v>
      </c>
      <c r="Y1" s="43"/>
      <c r="Z1" s="43" t="s">
        <v>49</v>
      </c>
      <c r="AA1" s="43"/>
    </row>
    <row r="2" spans="1:27" x14ac:dyDescent="0.3">
      <c r="B2" t="s">
        <v>2</v>
      </c>
      <c r="C2" t="s">
        <v>3</v>
      </c>
      <c r="D2" t="s">
        <v>8</v>
      </c>
      <c r="E2" t="s">
        <v>9</v>
      </c>
      <c r="F2" t="s">
        <v>2</v>
      </c>
      <c r="G2" t="s">
        <v>3</v>
      </c>
      <c r="H2" t="s">
        <v>8</v>
      </c>
      <c r="I2" t="s">
        <v>9</v>
      </c>
      <c r="J2" t="s">
        <v>2</v>
      </c>
      <c r="K2" t="s">
        <v>3</v>
      </c>
      <c r="L2" t="s">
        <v>8</v>
      </c>
      <c r="M2" t="s">
        <v>9</v>
      </c>
      <c r="T2" t="s">
        <v>3</v>
      </c>
      <c r="U2" t="s">
        <v>9</v>
      </c>
      <c r="V2" t="s">
        <v>3</v>
      </c>
      <c r="W2" t="s">
        <v>9</v>
      </c>
      <c r="X2" t="s">
        <v>3</v>
      </c>
      <c r="Y2" t="s">
        <v>9</v>
      </c>
      <c r="Z2" t="s">
        <v>3</v>
      </c>
      <c r="AA2" t="s">
        <v>9</v>
      </c>
    </row>
    <row r="3" spans="1:27" x14ac:dyDescent="0.3">
      <c r="A3">
        <v>2012</v>
      </c>
      <c r="G3" s="2"/>
      <c r="H3" s="3"/>
      <c r="I3" s="3"/>
      <c r="J3" s="2"/>
      <c r="K3" s="2"/>
    </row>
    <row r="4" spans="1:27" x14ac:dyDescent="0.3">
      <c r="A4">
        <v>2013</v>
      </c>
      <c r="D4" s="4" t="e">
        <f>(B4-B3)/B3</f>
        <v>#DIV/0!</v>
      </c>
      <c r="E4" s="4" t="e">
        <f>(C4-C3)/C3</f>
        <v>#DIV/0!</v>
      </c>
      <c r="G4" s="2"/>
      <c r="H4" s="4" t="e">
        <f>(F4-F3)/F3</f>
        <v>#DIV/0!</v>
      </c>
      <c r="I4" s="4" t="e">
        <f>(G4-G3)/G3</f>
        <v>#DIV/0!</v>
      </c>
      <c r="J4" s="2"/>
      <c r="K4" s="2"/>
      <c r="L4" s="4" t="e">
        <f>(J4-J3)/J3</f>
        <v>#DIV/0!</v>
      </c>
      <c r="M4" s="4" t="e">
        <f>(K4-K3)/K3</f>
        <v>#DIV/0!</v>
      </c>
      <c r="P4" s="4"/>
      <c r="Q4" s="4"/>
    </row>
    <row r="5" spans="1:27" x14ac:dyDescent="0.3">
      <c r="A5">
        <v>2014</v>
      </c>
      <c r="D5" s="4" t="e">
        <f t="shared" ref="D5:E10" si="0">(B5-B4)/B4</f>
        <v>#DIV/0!</v>
      </c>
      <c r="E5" s="4" t="e">
        <f t="shared" si="0"/>
        <v>#DIV/0!</v>
      </c>
      <c r="F5" s="2"/>
      <c r="G5" s="2"/>
      <c r="H5" s="4" t="e">
        <f t="shared" ref="H5:I10" si="1">(F5-F4)/F4</f>
        <v>#DIV/0!</v>
      </c>
      <c r="I5" s="4" t="e">
        <f t="shared" si="1"/>
        <v>#DIV/0!</v>
      </c>
      <c r="J5" s="2"/>
      <c r="K5" s="2"/>
      <c r="L5" s="4" t="e">
        <f t="shared" ref="L5:M10" si="2">(J5-J4)/J4</f>
        <v>#DIV/0!</v>
      </c>
      <c r="M5" s="4" t="e">
        <f t="shared" si="2"/>
        <v>#DIV/0!</v>
      </c>
      <c r="P5" s="4"/>
      <c r="Q5" s="4"/>
    </row>
    <row r="6" spans="1:27" x14ac:dyDescent="0.3">
      <c r="A6">
        <v>2015</v>
      </c>
      <c r="D6" s="4" t="e">
        <f t="shared" si="0"/>
        <v>#DIV/0!</v>
      </c>
      <c r="E6" s="4" t="e">
        <f t="shared" si="0"/>
        <v>#DIV/0!</v>
      </c>
      <c r="G6" s="2"/>
      <c r="H6" s="4" t="e">
        <f t="shared" si="1"/>
        <v>#DIV/0!</v>
      </c>
      <c r="I6" s="4" t="e">
        <f t="shared" si="1"/>
        <v>#DIV/0!</v>
      </c>
      <c r="J6" s="2"/>
      <c r="K6" s="2"/>
      <c r="L6" s="4" t="e">
        <f t="shared" si="2"/>
        <v>#DIV/0!</v>
      </c>
      <c r="M6" s="4" t="e">
        <f t="shared" si="2"/>
        <v>#DIV/0!</v>
      </c>
      <c r="P6" s="4"/>
      <c r="Q6" s="4"/>
    </row>
    <row r="7" spans="1:27" x14ac:dyDescent="0.3">
      <c r="A7">
        <v>2016</v>
      </c>
      <c r="D7" s="4" t="e">
        <f t="shared" si="0"/>
        <v>#DIV/0!</v>
      </c>
      <c r="E7" s="4" t="e">
        <f t="shared" si="0"/>
        <v>#DIV/0!</v>
      </c>
      <c r="F7" s="2"/>
      <c r="G7" s="2"/>
      <c r="H7" s="4" t="e">
        <f t="shared" si="1"/>
        <v>#DIV/0!</v>
      </c>
      <c r="I7" s="4" t="e">
        <f t="shared" si="1"/>
        <v>#DIV/0!</v>
      </c>
      <c r="J7" s="2"/>
      <c r="K7" s="2"/>
      <c r="L7" s="4" t="e">
        <f t="shared" si="2"/>
        <v>#DIV/0!</v>
      </c>
      <c r="M7" s="4" t="e">
        <f t="shared" si="2"/>
        <v>#DIV/0!</v>
      </c>
      <c r="P7" s="4"/>
      <c r="Q7" s="4"/>
    </row>
    <row r="8" spans="1:27" x14ac:dyDescent="0.3">
      <c r="A8">
        <v>2017</v>
      </c>
      <c r="D8" s="4" t="e">
        <f t="shared" si="0"/>
        <v>#DIV/0!</v>
      </c>
      <c r="E8" s="4" t="e">
        <f t="shared" si="0"/>
        <v>#DIV/0!</v>
      </c>
      <c r="F8" s="2"/>
      <c r="G8" s="2"/>
      <c r="H8" s="4" t="e">
        <f t="shared" si="1"/>
        <v>#DIV/0!</v>
      </c>
      <c r="I8" s="4" t="e">
        <f t="shared" si="1"/>
        <v>#DIV/0!</v>
      </c>
      <c r="K8" s="2"/>
      <c r="L8" s="4" t="e">
        <f t="shared" si="2"/>
        <v>#DIV/0!</v>
      </c>
      <c r="M8" s="4" t="e">
        <f t="shared" si="2"/>
        <v>#DIV/0!</v>
      </c>
      <c r="P8" s="4"/>
      <c r="Q8" s="4"/>
    </row>
    <row r="9" spans="1:27" x14ac:dyDescent="0.3">
      <c r="A9">
        <v>2018</v>
      </c>
      <c r="D9" s="4" t="e">
        <f t="shared" si="0"/>
        <v>#DIV/0!</v>
      </c>
      <c r="E9" s="4" t="e">
        <f t="shared" si="0"/>
        <v>#DIV/0!</v>
      </c>
      <c r="F9" s="2"/>
      <c r="G9" s="2"/>
      <c r="H9" s="4" t="e">
        <f t="shared" si="1"/>
        <v>#DIV/0!</v>
      </c>
      <c r="I9" s="4" t="e">
        <f t="shared" si="1"/>
        <v>#DIV/0!</v>
      </c>
      <c r="J9" s="2"/>
      <c r="K9" s="2"/>
      <c r="L9" s="4" t="e">
        <f t="shared" si="2"/>
        <v>#DIV/0!</v>
      </c>
      <c r="M9" s="4" t="e">
        <f t="shared" si="2"/>
        <v>#DIV/0!</v>
      </c>
      <c r="O9">
        <f>SUM(B9,F9,J9)</f>
        <v>0</v>
      </c>
      <c r="P9">
        <f>SUM(C9,G9,K9)</f>
        <v>0</v>
      </c>
      <c r="Q9" s="4" t="e">
        <f>AVERAGE(D9,H9,L9)</f>
        <v>#DIV/0!</v>
      </c>
      <c r="R9" s="4" t="e">
        <f>AVERAGE(E9,I9,M9)</f>
        <v>#DIV/0!</v>
      </c>
    </row>
    <row r="10" spans="1:27" x14ac:dyDescent="0.3">
      <c r="A10">
        <v>2019</v>
      </c>
      <c r="D10" s="4" t="e">
        <f t="shared" si="0"/>
        <v>#DIV/0!</v>
      </c>
      <c r="E10" s="4" t="e">
        <f t="shared" si="0"/>
        <v>#DIV/0!</v>
      </c>
      <c r="H10" s="4" t="e">
        <f t="shared" si="1"/>
        <v>#DIV/0!</v>
      </c>
      <c r="I10" s="4" t="e">
        <f t="shared" si="1"/>
        <v>#DIV/0!</v>
      </c>
      <c r="L10" s="4" t="e">
        <f t="shared" si="2"/>
        <v>#DIV/0!</v>
      </c>
      <c r="M10" s="4" t="e">
        <f t="shared" si="2"/>
        <v>#DIV/0!</v>
      </c>
    </row>
    <row r="11" spans="1:27" x14ac:dyDescent="0.3">
      <c r="A11" t="s">
        <v>7</v>
      </c>
      <c r="B11">
        <f>SUM(B3:B10)</f>
        <v>0</v>
      </c>
      <c r="C11">
        <f>SUM(C3:C10)</f>
        <v>0</v>
      </c>
      <c r="D11" s="4" t="e">
        <f>AVERAGE(D4:D10)</f>
        <v>#DIV/0!</v>
      </c>
      <c r="E11" s="4" t="e">
        <f>AVERAGE(E4:E10)</f>
        <v>#DIV/0!</v>
      </c>
      <c r="F11">
        <f>SUM(F3:F10)</f>
        <v>0</v>
      </c>
      <c r="G11">
        <f>SUM(G3:G10)</f>
        <v>0</v>
      </c>
      <c r="H11" s="4" t="e">
        <f>AVERAGE(H4:H10)</f>
        <v>#DIV/0!</v>
      </c>
      <c r="I11" s="4" t="e">
        <f>AVERAGE(I4:I10)</f>
        <v>#DIV/0!</v>
      </c>
      <c r="J11">
        <f>SUM(J3:J10)</f>
        <v>0</v>
      </c>
      <c r="K11">
        <f>SUM(K3:K10)</f>
        <v>0</v>
      </c>
      <c r="L11" s="4" t="e">
        <f>AVERAGE(L4:L10)</f>
        <v>#DIV/0!</v>
      </c>
      <c r="M11" s="4" t="e">
        <f>AVERAGE(M4:M10)</f>
        <v>#DIV/0!</v>
      </c>
      <c r="P11" s="4"/>
      <c r="Q11" s="4"/>
    </row>
    <row r="12" spans="1:27" x14ac:dyDescent="0.3">
      <c r="D12" s="4"/>
      <c r="E12" s="4"/>
      <c r="H12" s="4"/>
      <c r="I12" s="4"/>
      <c r="L12" s="4"/>
      <c r="M12" s="4"/>
      <c r="P12" s="4"/>
      <c r="Q12" s="4"/>
    </row>
    <row r="14" spans="1:27" x14ac:dyDescent="0.3">
      <c r="B14" s="45" t="s">
        <v>65</v>
      </c>
      <c r="C14" s="45"/>
      <c r="D14" s="45"/>
      <c r="E14" s="45"/>
      <c r="F14" s="45"/>
      <c r="G14" s="45"/>
      <c r="H14" s="45"/>
      <c r="J14" s="45" t="s">
        <v>66</v>
      </c>
      <c r="K14" s="45"/>
      <c r="L14" s="45"/>
      <c r="M14" s="45"/>
      <c r="N14" s="45"/>
      <c r="O14" s="45"/>
      <c r="P14" s="45"/>
    </row>
    <row r="15" spans="1:27" x14ac:dyDescent="0.3">
      <c r="B15" s="9">
        <v>2012</v>
      </c>
      <c r="C15" s="34">
        <v>2013</v>
      </c>
      <c r="D15" s="34">
        <v>2014</v>
      </c>
      <c r="E15" s="34">
        <v>2015</v>
      </c>
      <c r="F15" s="34">
        <v>2016</v>
      </c>
      <c r="G15" s="34">
        <v>2017</v>
      </c>
      <c r="H15" s="34">
        <v>2018</v>
      </c>
      <c r="J15" s="34">
        <v>2012</v>
      </c>
      <c r="K15" s="11">
        <v>2013</v>
      </c>
      <c r="L15" s="34">
        <v>2014</v>
      </c>
      <c r="M15" s="34">
        <v>2015</v>
      </c>
      <c r="N15" s="34">
        <v>2016</v>
      </c>
      <c r="O15" s="34">
        <v>2017</v>
      </c>
      <c r="P15" s="34">
        <v>2018</v>
      </c>
    </row>
    <row r="16" spans="1:27" x14ac:dyDescent="0.3">
      <c r="B16" s="35"/>
      <c r="C16" s="35"/>
      <c r="D16" s="35"/>
      <c r="E16" s="35"/>
      <c r="F16" s="35"/>
      <c r="G16" s="35"/>
      <c r="H16" s="35"/>
      <c r="J16" s="35"/>
      <c r="K16" s="35"/>
      <c r="L16" s="35"/>
      <c r="M16" s="35"/>
      <c r="N16" s="35"/>
      <c r="O16" s="35"/>
      <c r="P16" s="35"/>
    </row>
    <row r="17" spans="2:16" x14ac:dyDescent="0.3">
      <c r="B17" s="35"/>
      <c r="C17" s="35"/>
      <c r="D17" s="35"/>
      <c r="E17" s="35"/>
      <c r="F17" s="35"/>
      <c r="G17" s="35"/>
      <c r="H17" s="35"/>
      <c r="J17" s="35"/>
      <c r="K17" s="35"/>
      <c r="L17" s="35"/>
      <c r="M17" s="35"/>
      <c r="N17" s="35"/>
      <c r="O17" s="35"/>
      <c r="P17" s="35"/>
    </row>
    <row r="18" spans="2:16" x14ac:dyDescent="0.3">
      <c r="B18" s="35"/>
      <c r="C18" s="35"/>
      <c r="D18" s="35"/>
      <c r="E18" s="35"/>
      <c r="F18" s="35"/>
      <c r="G18" s="35"/>
      <c r="H18" s="35"/>
      <c r="J18" s="35"/>
      <c r="K18" s="35"/>
      <c r="L18" s="35"/>
      <c r="M18" s="35"/>
      <c r="N18" s="35"/>
      <c r="O18" s="35"/>
      <c r="P18" s="35"/>
    </row>
    <row r="19" spans="2:16" x14ac:dyDescent="0.3">
      <c r="B19" s="35"/>
      <c r="C19" s="35"/>
      <c r="D19" s="35"/>
      <c r="E19" s="35"/>
      <c r="F19" s="35"/>
      <c r="G19" s="35"/>
      <c r="H19" s="35"/>
      <c r="J19" s="35"/>
      <c r="K19" s="35"/>
      <c r="L19" s="35"/>
      <c r="M19" s="35"/>
      <c r="N19" s="35"/>
      <c r="O19" s="35"/>
      <c r="P19" s="35"/>
    </row>
    <row r="20" spans="2:16" x14ac:dyDescent="0.3">
      <c r="B20" s="35"/>
      <c r="C20" s="35"/>
      <c r="D20" s="35"/>
      <c r="E20" s="35"/>
      <c r="F20" s="35"/>
      <c r="G20" s="35"/>
      <c r="H20" s="35"/>
      <c r="J20" s="35"/>
      <c r="K20" s="35"/>
      <c r="L20" s="35"/>
      <c r="M20" s="35"/>
      <c r="N20" s="35"/>
      <c r="O20" s="35"/>
      <c r="P20" s="35"/>
    </row>
    <row r="21" spans="2:16" x14ac:dyDescent="0.3">
      <c r="B21" s="35"/>
      <c r="C21" s="35"/>
      <c r="D21" s="35"/>
      <c r="E21" s="35"/>
      <c r="F21" s="35"/>
      <c r="G21" s="35"/>
      <c r="H21" s="35"/>
      <c r="J21" s="35"/>
      <c r="K21" s="35"/>
      <c r="L21" s="35"/>
      <c r="M21" s="35"/>
      <c r="N21" s="35"/>
      <c r="O21" s="35"/>
      <c r="P21" s="35"/>
    </row>
    <row r="22" spans="2:16" x14ac:dyDescent="0.3">
      <c r="B22" s="35"/>
      <c r="C22" s="35"/>
      <c r="D22" s="35"/>
      <c r="E22" s="35"/>
      <c r="F22" s="35"/>
      <c r="G22" s="35"/>
      <c r="H22" s="35"/>
      <c r="J22" s="35"/>
      <c r="K22" s="35"/>
      <c r="L22" s="35"/>
      <c r="M22" s="35"/>
      <c r="N22" s="35"/>
      <c r="O22" s="35"/>
      <c r="P22" s="35"/>
    </row>
    <row r="23" spans="2:16" x14ac:dyDescent="0.3">
      <c r="B23" s="35"/>
      <c r="C23" s="35"/>
      <c r="D23" s="35"/>
      <c r="E23" s="35"/>
      <c r="F23" s="35"/>
      <c r="G23" s="35"/>
      <c r="H23" s="35"/>
      <c r="J23" s="35"/>
      <c r="K23" s="35"/>
      <c r="L23" s="35"/>
      <c r="M23" s="35"/>
      <c r="N23" s="35"/>
      <c r="O23" s="35"/>
      <c r="P23" s="35"/>
    </row>
    <row r="24" spans="2:16" x14ac:dyDescent="0.3">
      <c r="B24" s="35"/>
      <c r="C24" s="35"/>
      <c r="D24" s="35"/>
      <c r="E24" s="35"/>
      <c r="F24" s="35"/>
      <c r="G24" s="35"/>
      <c r="H24" s="35"/>
      <c r="J24" s="35"/>
      <c r="K24" s="35"/>
      <c r="L24" s="35"/>
      <c r="M24" s="35"/>
      <c r="N24" s="35"/>
      <c r="O24" s="35"/>
      <c r="P24" s="35"/>
    </row>
    <row r="25" spans="2:16" x14ac:dyDescent="0.3">
      <c r="B25" s="35"/>
      <c r="C25" s="35"/>
      <c r="D25" s="35"/>
      <c r="E25" s="35"/>
      <c r="F25" s="35"/>
      <c r="G25" s="35"/>
      <c r="H25" s="35"/>
      <c r="J25" s="35"/>
      <c r="K25" s="35"/>
      <c r="L25" s="35"/>
      <c r="M25" s="35"/>
      <c r="N25" s="35"/>
      <c r="O25" s="35"/>
      <c r="P25" s="35"/>
    </row>
    <row r="26" spans="2:16" x14ac:dyDescent="0.3">
      <c r="B26" s="35"/>
      <c r="C26" s="35"/>
      <c r="D26" s="35"/>
      <c r="E26" s="35"/>
      <c r="F26" s="35"/>
      <c r="G26" s="35"/>
      <c r="H26" s="35"/>
      <c r="J26" s="35"/>
      <c r="K26" s="35"/>
      <c r="L26" s="35"/>
      <c r="M26" s="35"/>
      <c r="N26" s="35"/>
      <c r="O26" s="35"/>
      <c r="P26" s="35"/>
    </row>
    <row r="27" spans="2:16" x14ac:dyDescent="0.3">
      <c r="B27" s="35"/>
      <c r="C27" s="35"/>
      <c r="D27" s="35"/>
      <c r="E27" s="35"/>
      <c r="G27" s="35"/>
      <c r="H27" s="35"/>
      <c r="J27" s="35"/>
      <c r="K27" s="35"/>
      <c r="L27" s="35"/>
      <c r="M27" s="35"/>
      <c r="O27" s="35"/>
      <c r="P27" s="35"/>
    </row>
    <row r="30" spans="2:16" x14ac:dyDescent="0.3">
      <c r="B30" s="45" t="s">
        <v>68</v>
      </c>
      <c r="C30" s="45"/>
      <c r="D30" s="45"/>
      <c r="E30" s="45"/>
      <c r="F30" s="45"/>
      <c r="G30" s="45"/>
      <c r="H30" s="45"/>
      <c r="J30" s="45" t="s">
        <v>67</v>
      </c>
      <c r="K30" s="45"/>
      <c r="L30" s="45"/>
      <c r="M30" s="45"/>
      <c r="N30" s="45"/>
      <c r="O30" s="45"/>
      <c r="P30" s="45"/>
    </row>
    <row r="31" spans="2:16" x14ac:dyDescent="0.3">
      <c r="B31" s="34">
        <v>2012</v>
      </c>
      <c r="C31" s="11">
        <v>2013</v>
      </c>
      <c r="D31" s="34">
        <v>2014</v>
      </c>
      <c r="E31" s="34">
        <v>2015</v>
      </c>
      <c r="F31" s="34">
        <v>2016</v>
      </c>
      <c r="G31" s="34">
        <v>2017</v>
      </c>
      <c r="H31" s="34">
        <v>2018</v>
      </c>
      <c r="J31" s="11">
        <v>2012</v>
      </c>
      <c r="K31" s="34">
        <v>2013</v>
      </c>
      <c r="L31" s="34">
        <v>2014</v>
      </c>
      <c r="M31" s="34">
        <v>2015</v>
      </c>
      <c r="N31" s="34">
        <v>2016</v>
      </c>
      <c r="O31" s="34">
        <v>2017</v>
      </c>
      <c r="P31" s="34">
        <v>2018</v>
      </c>
    </row>
    <row r="32" spans="2:16" x14ac:dyDescent="0.3">
      <c r="B32" s="35"/>
      <c r="C32" s="35"/>
      <c r="D32" s="35"/>
      <c r="E32" s="35"/>
      <c r="F32" s="35"/>
      <c r="G32" s="35"/>
      <c r="H32" s="35"/>
      <c r="J32" s="35"/>
      <c r="K32" s="35"/>
      <c r="L32" s="35"/>
      <c r="M32" s="35"/>
      <c r="N32" s="35"/>
      <c r="O32" s="35"/>
      <c r="P32" s="35"/>
    </row>
    <row r="33" spans="2:16" x14ac:dyDescent="0.3">
      <c r="B33" s="35"/>
      <c r="C33" s="35"/>
      <c r="D33" s="35"/>
      <c r="E33" s="35"/>
      <c r="F33" s="35"/>
      <c r="G33" s="35"/>
      <c r="H33" s="35"/>
      <c r="J33" s="35"/>
      <c r="K33" s="35"/>
      <c r="L33" s="35"/>
      <c r="M33" s="35"/>
      <c r="N33" s="35"/>
      <c r="O33" s="35"/>
      <c r="P33" s="35"/>
    </row>
    <row r="34" spans="2:16" x14ac:dyDescent="0.3">
      <c r="B34" s="35"/>
      <c r="C34" s="35"/>
      <c r="D34" s="35"/>
      <c r="E34" s="35"/>
      <c r="F34" s="35"/>
      <c r="G34" s="35"/>
      <c r="H34" s="35"/>
      <c r="J34" s="35"/>
      <c r="K34" s="35"/>
      <c r="L34" s="35"/>
      <c r="M34" s="35"/>
      <c r="N34" s="35"/>
      <c r="O34" s="35"/>
      <c r="P34" s="35"/>
    </row>
    <row r="35" spans="2:16" x14ac:dyDescent="0.3">
      <c r="B35" s="35"/>
      <c r="C35" s="35"/>
      <c r="D35" s="35"/>
      <c r="E35" s="35"/>
      <c r="F35" s="35"/>
      <c r="G35" s="35"/>
      <c r="H35" s="35"/>
      <c r="J35" s="35"/>
      <c r="K35" s="35"/>
      <c r="L35" s="35"/>
      <c r="M35" s="35"/>
      <c r="N35" s="35"/>
      <c r="O35" s="35"/>
      <c r="P35" s="35"/>
    </row>
    <row r="36" spans="2:16" x14ac:dyDescent="0.3">
      <c r="B36" s="35"/>
      <c r="C36" s="35"/>
      <c r="D36" s="35"/>
      <c r="E36" s="35"/>
      <c r="F36" s="35"/>
      <c r="G36" s="35"/>
      <c r="H36" s="35"/>
      <c r="J36" s="35"/>
      <c r="K36" s="35"/>
      <c r="L36" s="35"/>
      <c r="M36" s="35"/>
      <c r="N36" s="35"/>
      <c r="O36" s="35"/>
      <c r="P36" s="35"/>
    </row>
    <row r="37" spans="2:16" x14ac:dyDescent="0.3">
      <c r="B37" s="35"/>
      <c r="C37" s="35"/>
      <c r="D37" s="35"/>
      <c r="E37" s="35"/>
      <c r="F37" s="35"/>
      <c r="G37" s="35"/>
      <c r="H37" s="35"/>
      <c r="J37" s="35"/>
      <c r="K37" s="35"/>
      <c r="L37" s="35"/>
      <c r="M37" s="35"/>
      <c r="N37" s="35"/>
      <c r="O37" s="35"/>
      <c r="P37" s="35"/>
    </row>
    <row r="38" spans="2:16" x14ac:dyDescent="0.3">
      <c r="B38" s="35"/>
      <c r="C38" s="35"/>
      <c r="D38" s="35"/>
      <c r="E38" s="35"/>
      <c r="F38" s="35"/>
      <c r="G38" s="35"/>
      <c r="H38" s="35"/>
      <c r="J38" s="35"/>
      <c r="K38" s="35"/>
      <c r="L38" s="35"/>
      <c r="M38" s="35"/>
      <c r="N38" s="35"/>
      <c r="O38" s="35"/>
      <c r="P38" s="35"/>
    </row>
    <row r="39" spans="2:16" x14ac:dyDescent="0.3">
      <c r="B39" s="35"/>
      <c r="C39" s="35"/>
      <c r="D39" s="35"/>
      <c r="E39" s="35"/>
      <c r="F39" s="35"/>
      <c r="G39" s="35"/>
      <c r="H39" s="35"/>
      <c r="J39" s="35"/>
      <c r="K39" s="35"/>
      <c r="L39" s="35"/>
      <c r="M39" s="35"/>
      <c r="N39" s="35"/>
      <c r="O39" s="35"/>
      <c r="P39" s="35"/>
    </row>
    <row r="40" spans="2:16" x14ac:dyDescent="0.3">
      <c r="B40" s="35"/>
      <c r="C40" s="35"/>
      <c r="D40" s="35"/>
      <c r="E40" s="35"/>
      <c r="F40" s="35"/>
      <c r="G40" s="35"/>
      <c r="H40" s="35"/>
      <c r="J40" s="35"/>
      <c r="K40" s="35"/>
      <c r="L40" s="35"/>
      <c r="M40" s="35"/>
      <c r="N40" s="35"/>
      <c r="O40" s="35"/>
      <c r="P40" s="35"/>
    </row>
    <row r="41" spans="2:16" x14ac:dyDescent="0.3">
      <c r="B41" s="35"/>
      <c r="C41" s="35"/>
      <c r="D41" s="35"/>
      <c r="E41" s="35"/>
      <c r="F41" s="35"/>
      <c r="G41" s="35"/>
      <c r="H41" s="35"/>
      <c r="J41" s="35"/>
      <c r="K41" s="35"/>
      <c r="L41" s="35"/>
      <c r="M41" s="35"/>
      <c r="N41" s="35"/>
      <c r="O41" s="35"/>
      <c r="P41" s="35"/>
    </row>
    <row r="42" spans="2:16" x14ac:dyDescent="0.3">
      <c r="B42" s="35"/>
      <c r="C42" s="35"/>
      <c r="D42" s="35"/>
      <c r="E42" s="35"/>
      <c r="F42" s="35"/>
      <c r="G42" s="35"/>
      <c r="H42" s="35"/>
      <c r="J42" s="35"/>
      <c r="K42" s="35"/>
      <c r="L42" s="35"/>
      <c r="M42" s="35"/>
      <c r="N42" s="35"/>
      <c r="O42" s="35"/>
      <c r="P42" s="35"/>
    </row>
    <row r="43" spans="2:16" x14ac:dyDescent="0.3">
      <c r="B43" s="35"/>
      <c r="C43" s="35"/>
      <c r="D43" s="35"/>
      <c r="F43" s="35"/>
      <c r="G43" s="35"/>
      <c r="H43" s="35"/>
      <c r="J43" s="35"/>
      <c r="K43" s="35"/>
      <c r="L43" s="35"/>
      <c r="N43" s="35"/>
      <c r="O43" s="35"/>
      <c r="P43" s="35"/>
    </row>
    <row r="47" spans="2:16" x14ac:dyDescent="0.3">
      <c r="B47" s="45" t="s">
        <v>71</v>
      </c>
      <c r="C47" s="45"/>
      <c r="D47" s="45"/>
      <c r="E47" s="45"/>
      <c r="F47" s="45"/>
      <c r="G47" s="45"/>
      <c r="H47" s="45"/>
      <c r="J47" s="45" t="s">
        <v>72</v>
      </c>
      <c r="K47" s="45"/>
      <c r="L47" s="45"/>
      <c r="M47" s="45"/>
      <c r="N47" s="45"/>
      <c r="O47" s="45"/>
      <c r="P47" s="45"/>
    </row>
    <row r="48" spans="2:16" x14ac:dyDescent="0.3">
      <c r="B48" s="11">
        <v>2012</v>
      </c>
      <c r="C48" s="34">
        <v>2013</v>
      </c>
      <c r="D48" s="34">
        <v>2014</v>
      </c>
      <c r="E48" s="34">
        <v>2015</v>
      </c>
      <c r="F48" s="34">
        <v>2016</v>
      </c>
      <c r="G48" s="34">
        <v>2017</v>
      </c>
      <c r="H48" s="34">
        <v>2018</v>
      </c>
      <c r="J48" s="34">
        <v>2012</v>
      </c>
      <c r="K48" s="11">
        <v>2013</v>
      </c>
      <c r="L48" s="34">
        <v>2014</v>
      </c>
      <c r="M48" s="34">
        <v>2015</v>
      </c>
      <c r="N48" s="34">
        <v>2016</v>
      </c>
      <c r="O48" s="34">
        <v>2017</v>
      </c>
      <c r="P48" s="34">
        <v>2018</v>
      </c>
    </row>
    <row r="49" spans="2:16" x14ac:dyDescent="0.3">
      <c r="B49" s="35"/>
      <c r="C49" s="35"/>
      <c r="D49" s="35"/>
      <c r="E49" s="35"/>
      <c r="F49" s="35"/>
      <c r="G49" s="35"/>
      <c r="H49" s="35"/>
      <c r="J49" s="35"/>
      <c r="K49" s="35"/>
      <c r="L49" s="35"/>
      <c r="M49" s="35"/>
      <c r="N49" s="35"/>
      <c r="O49" s="35"/>
      <c r="P49" s="35"/>
    </row>
    <row r="50" spans="2:16" x14ac:dyDescent="0.3">
      <c r="B50" s="35"/>
      <c r="C50" s="35"/>
      <c r="D50" s="35"/>
      <c r="E50" s="35"/>
      <c r="F50" s="35"/>
      <c r="G50" s="35"/>
      <c r="H50" s="35"/>
      <c r="J50" s="35"/>
      <c r="K50" s="35"/>
      <c r="L50" s="35"/>
      <c r="M50" s="35"/>
      <c r="N50" s="35"/>
      <c r="O50" s="35"/>
      <c r="P50" s="35"/>
    </row>
    <row r="51" spans="2:16" x14ac:dyDescent="0.3">
      <c r="B51" s="35"/>
      <c r="C51" s="35"/>
      <c r="D51" s="35"/>
      <c r="E51" s="35"/>
      <c r="F51" s="35"/>
      <c r="G51" s="35"/>
      <c r="H51" s="35"/>
      <c r="J51" s="35"/>
      <c r="K51" s="35"/>
      <c r="L51" s="35"/>
      <c r="M51" s="35"/>
      <c r="N51" s="35"/>
      <c r="O51" s="35"/>
      <c r="P51" s="35"/>
    </row>
    <row r="52" spans="2:16" x14ac:dyDescent="0.3">
      <c r="B52" s="35"/>
      <c r="C52" s="35"/>
      <c r="D52" s="35"/>
      <c r="E52" s="35"/>
      <c r="F52" s="35"/>
      <c r="G52" s="35"/>
      <c r="H52" s="35"/>
      <c r="J52" s="35"/>
      <c r="K52" s="35"/>
      <c r="L52" s="35"/>
      <c r="M52" s="35"/>
      <c r="N52" s="35"/>
      <c r="O52" s="35"/>
      <c r="P52" s="35"/>
    </row>
    <row r="53" spans="2:16" x14ac:dyDescent="0.3">
      <c r="B53" s="35"/>
      <c r="C53" s="35"/>
      <c r="D53" s="35"/>
      <c r="E53" s="35"/>
      <c r="F53" s="35"/>
      <c r="G53" s="35"/>
      <c r="H53" s="35"/>
      <c r="J53" s="35"/>
      <c r="K53" s="35"/>
      <c r="L53" s="35"/>
      <c r="M53" s="35"/>
      <c r="N53" s="35"/>
      <c r="O53" s="35"/>
      <c r="P53" s="35"/>
    </row>
    <row r="54" spans="2:16" x14ac:dyDescent="0.3">
      <c r="B54" s="35"/>
      <c r="C54" s="35"/>
      <c r="D54" s="35"/>
      <c r="E54" s="35"/>
      <c r="F54" s="35"/>
      <c r="G54" s="35"/>
      <c r="H54" s="35"/>
      <c r="J54" s="35"/>
      <c r="K54" s="35"/>
      <c r="L54" s="35"/>
      <c r="M54" s="35"/>
      <c r="N54" s="35"/>
      <c r="O54" s="35"/>
      <c r="P54" s="35"/>
    </row>
    <row r="55" spans="2:16" x14ac:dyDescent="0.3">
      <c r="B55" s="35"/>
      <c r="C55" s="35"/>
      <c r="D55" s="35"/>
      <c r="E55" s="35"/>
      <c r="F55" s="35"/>
      <c r="G55" s="35"/>
      <c r="H55" s="35"/>
      <c r="J55" s="35"/>
      <c r="K55" s="35"/>
      <c r="L55" s="35"/>
      <c r="M55" s="35"/>
      <c r="N55" s="35"/>
      <c r="O55" s="35"/>
      <c r="P55" s="35"/>
    </row>
    <row r="56" spans="2:16" x14ac:dyDescent="0.3">
      <c r="B56" s="35"/>
      <c r="C56" s="35"/>
      <c r="D56" s="35"/>
      <c r="E56" s="35"/>
      <c r="F56" s="35"/>
      <c r="G56" s="35"/>
      <c r="H56" s="35"/>
      <c r="J56" s="35"/>
      <c r="K56" s="35"/>
      <c r="L56" s="35"/>
      <c r="M56" s="35"/>
      <c r="N56" s="35"/>
      <c r="O56" s="35"/>
      <c r="P56" s="35"/>
    </row>
    <row r="57" spans="2:16" x14ac:dyDescent="0.3">
      <c r="B57" s="35"/>
      <c r="C57" s="35"/>
      <c r="D57" s="35"/>
      <c r="E57" s="35"/>
      <c r="F57" s="35"/>
      <c r="G57" s="35"/>
      <c r="H57" s="35"/>
      <c r="J57" s="35"/>
      <c r="K57" s="35"/>
      <c r="L57" s="35"/>
      <c r="M57" s="35"/>
      <c r="N57" s="35"/>
      <c r="O57" s="35"/>
      <c r="P57" s="35"/>
    </row>
    <row r="58" spans="2:16" x14ac:dyDescent="0.3">
      <c r="B58" s="35"/>
      <c r="C58" s="35"/>
      <c r="D58" s="35"/>
      <c r="E58" s="35"/>
      <c r="F58" s="35"/>
      <c r="G58" s="35"/>
      <c r="H58" s="35"/>
      <c r="J58" s="35"/>
      <c r="K58" s="35"/>
      <c r="L58" s="35"/>
      <c r="M58" s="35"/>
      <c r="N58" s="35"/>
      <c r="O58" s="35"/>
      <c r="P58" s="35"/>
    </row>
    <row r="59" spans="2:16" x14ac:dyDescent="0.3">
      <c r="B59" s="35"/>
      <c r="C59" s="35"/>
      <c r="D59" s="35"/>
      <c r="E59" s="35"/>
      <c r="F59" s="35"/>
      <c r="G59" s="35"/>
      <c r="H59" s="35"/>
      <c r="J59" s="35"/>
      <c r="K59" s="35"/>
      <c r="L59" s="35"/>
      <c r="M59" s="35"/>
      <c r="N59" s="35"/>
      <c r="O59" s="35"/>
      <c r="P59" s="35"/>
    </row>
    <row r="60" spans="2:16" x14ac:dyDescent="0.3">
      <c r="B60" s="35"/>
      <c r="C60" s="35"/>
      <c r="D60" s="35"/>
      <c r="E60" s="35"/>
      <c r="F60" s="35"/>
      <c r="G60" s="35"/>
      <c r="H60" s="35"/>
      <c r="J60" s="35"/>
      <c r="K60" s="35"/>
      <c r="L60" s="35"/>
      <c r="M60" s="35"/>
      <c r="N60" s="35"/>
      <c r="O60" s="35"/>
      <c r="P60" s="35"/>
    </row>
  </sheetData>
  <mergeCells count="14">
    <mergeCell ref="B47:H47"/>
    <mergeCell ref="J47:P47"/>
    <mergeCell ref="Z1:AA1"/>
    <mergeCell ref="B14:H14"/>
    <mergeCell ref="J14:P14"/>
    <mergeCell ref="B30:H30"/>
    <mergeCell ref="J30:P30"/>
    <mergeCell ref="J1:M1"/>
    <mergeCell ref="N1:Q1"/>
    <mergeCell ref="T1:U1"/>
    <mergeCell ref="V1:W1"/>
    <mergeCell ref="X1:Y1"/>
    <mergeCell ref="B1:E1"/>
    <mergeCell ref="F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D2669-C59B-4A47-8C6C-C8A23778AC28}">
  <dimension ref="A1:AA60"/>
  <sheetViews>
    <sheetView workbookViewId="0">
      <selection activeCell="J3" sqref="J3:K10"/>
    </sheetView>
  </sheetViews>
  <sheetFormatPr defaultRowHeight="14.4" x14ac:dyDescent="0.3"/>
  <cols>
    <col min="2" max="2" width="11.21875" bestFit="1" customWidth="1"/>
    <col min="3" max="3" width="11.77734375" bestFit="1" customWidth="1"/>
    <col min="6" max="6" width="11.21875" bestFit="1" customWidth="1"/>
    <col min="7" max="7" width="12" bestFit="1" customWidth="1"/>
    <col min="8" max="9" width="12" customWidth="1"/>
    <col min="10" max="10" width="11.21875" bestFit="1" customWidth="1"/>
    <col min="14" max="14" width="11.21875" bestFit="1" customWidth="1"/>
    <col min="16" max="16" width="12" bestFit="1" customWidth="1"/>
  </cols>
  <sheetData>
    <row r="1" spans="1:27" x14ac:dyDescent="0.3">
      <c r="B1" s="43" t="s">
        <v>0</v>
      </c>
      <c r="C1" s="43"/>
      <c r="D1" s="43"/>
      <c r="E1" s="43"/>
      <c r="F1" s="43" t="s">
        <v>69</v>
      </c>
      <c r="G1" s="43"/>
      <c r="H1" s="43"/>
      <c r="I1" s="43"/>
      <c r="J1" s="43" t="s">
        <v>70</v>
      </c>
      <c r="K1" s="43"/>
      <c r="L1" s="43"/>
      <c r="M1" s="43"/>
      <c r="N1" s="43"/>
      <c r="O1" s="43"/>
      <c r="P1" s="43"/>
      <c r="Q1" s="43"/>
      <c r="T1" s="43" t="s">
        <v>46</v>
      </c>
      <c r="U1" s="43"/>
      <c r="V1" s="43" t="s">
        <v>47</v>
      </c>
      <c r="W1" s="43"/>
      <c r="X1" s="43" t="s">
        <v>48</v>
      </c>
      <c r="Y1" s="43"/>
      <c r="Z1" s="43" t="s">
        <v>49</v>
      </c>
      <c r="AA1" s="43"/>
    </row>
    <row r="2" spans="1:27" x14ac:dyDescent="0.3">
      <c r="B2" t="s">
        <v>2</v>
      </c>
      <c r="C2" t="s">
        <v>3</v>
      </c>
      <c r="D2" t="s">
        <v>8</v>
      </c>
      <c r="E2" t="s">
        <v>9</v>
      </c>
      <c r="F2" t="s">
        <v>2</v>
      </c>
      <c r="G2" t="s">
        <v>3</v>
      </c>
      <c r="H2" t="s">
        <v>8</v>
      </c>
      <c r="I2" t="s">
        <v>9</v>
      </c>
      <c r="J2" t="s">
        <v>2</v>
      </c>
      <c r="K2" t="s">
        <v>3</v>
      </c>
      <c r="L2" t="s">
        <v>8</v>
      </c>
      <c r="M2" t="s">
        <v>9</v>
      </c>
      <c r="T2" t="s">
        <v>3</v>
      </c>
      <c r="U2" t="s">
        <v>9</v>
      </c>
      <c r="V2" t="s">
        <v>3</v>
      </c>
      <c r="W2" t="s">
        <v>9</v>
      </c>
      <c r="X2" t="s">
        <v>3</v>
      </c>
      <c r="Y2" t="s">
        <v>9</v>
      </c>
      <c r="Z2" t="s">
        <v>3</v>
      </c>
      <c r="AA2" t="s">
        <v>9</v>
      </c>
    </row>
    <row r="3" spans="1:27" x14ac:dyDescent="0.3">
      <c r="A3">
        <v>2012</v>
      </c>
      <c r="G3" s="2"/>
      <c r="H3" s="3"/>
      <c r="I3" s="3"/>
      <c r="J3" s="2"/>
      <c r="K3" s="2"/>
    </row>
    <row r="4" spans="1:27" x14ac:dyDescent="0.3">
      <c r="A4">
        <v>2013</v>
      </c>
      <c r="D4" s="4" t="e">
        <f>(B4-B3)/B3</f>
        <v>#DIV/0!</v>
      </c>
      <c r="E4" s="4" t="e">
        <f>(C4-C3)/C3</f>
        <v>#DIV/0!</v>
      </c>
      <c r="G4" s="2"/>
      <c r="H4" s="4" t="e">
        <f>(F4-F3)/F3</f>
        <v>#DIV/0!</v>
      </c>
      <c r="I4" s="4" t="e">
        <f>(G4-G3)/G3</f>
        <v>#DIV/0!</v>
      </c>
      <c r="J4" s="2"/>
      <c r="K4" s="2"/>
      <c r="L4" s="4" t="e">
        <f>(J4-J3)/J3</f>
        <v>#DIV/0!</v>
      </c>
      <c r="M4" s="4" t="e">
        <f>(K4-K3)/K3</f>
        <v>#DIV/0!</v>
      </c>
      <c r="P4" s="4"/>
      <c r="Q4" s="4"/>
    </row>
    <row r="5" spans="1:27" x14ac:dyDescent="0.3">
      <c r="A5">
        <v>2014</v>
      </c>
      <c r="D5" s="4" t="e">
        <f t="shared" ref="D5:E10" si="0">(B5-B4)/B4</f>
        <v>#DIV/0!</v>
      </c>
      <c r="E5" s="4" t="e">
        <f t="shared" si="0"/>
        <v>#DIV/0!</v>
      </c>
      <c r="F5" s="2"/>
      <c r="G5" s="2"/>
      <c r="H5" s="4" t="e">
        <f t="shared" ref="H5:I10" si="1">(F5-F4)/F4</f>
        <v>#DIV/0!</v>
      </c>
      <c r="I5" s="4" t="e">
        <f t="shared" si="1"/>
        <v>#DIV/0!</v>
      </c>
      <c r="J5" s="2"/>
      <c r="K5" s="2"/>
      <c r="L5" s="4" t="e">
        <f t="shared" ref="L5:M10" si="2">(J5-J4)/J4</f>
        <v>#DIV/0!</v>
      </c>
      <c r="M5" s="4" t="e">
        <f t="shared" si="2"/>
        <v>#DIV/0!</v>
      </c>
      <c r="P5" s="4"/>
      <c r="Q5" s="4"/>
    </row>
    <row r="6" spans="1:27" x14ac:dyDescent="0.3">
      <c r="A6">
        <v>2015</v>
      </c>
      <c r="D6" s="4" t="e">
        <f t="shared" si="0"/>
        <v>#DIV/0!</v>
      </c>
      <c r="E6" s="4" t="e">
        <f t="shared" si="0"/>
        <v>#DIV/0!</v>
      </c>
      <c r="G6" s="2"/>
      <c r="H6" s="4" t="e">
        <f t="shared" si="1"/>
        <v>#DIV/0!</v>
      </c>
      <c r="I6" s="4" t="e">
        <f t="shared" si="1"/>
        <v>#DIV/0!</v>
      </c>
      <c r="J6" s="2"/>
      <c r="K6" s="2"/>
      <c r="L6" s="4" t="e">
        <f t="shared" si="2"/>
        <v>#DIV/0!</v>
      </c>
      <c r="M6" s="4" t="e">
        <f t="shared" si="2"/>
        <v>#DIV/0!</v>
      </c>
      <c r="P6" s="4"/>
      <c r="Q6" s="4"/>
    </row>
    <row r="7" spans="1:27" x14ac:dyDescent="0.3">
      <c r="A7">
        <v>2016</v>
      </c>
      <c r="D7" s="4" t="e">
        <f t="shared" si="0"/>
        <v>#DIV/0!</v>
      </c>
      <c r="E7" s="4" t="e">
        <f t="shared" si="0"/>
        <v>#DIV/0!</v>
      </c>
      <c r="F7" s="2"/>
      <c r="G7" s="2"/>
      <c r="H7" s="4" t="e">
        <f t="shared" si="1"/>
        <v>#DIV/0!</v>
      </c>
      <c r="I7" s="4" t="e">
        <f t="shared" si="1"/>
        <v>#DIV/0!</v>
      </c>
      <c r="J7" s="2"/>
      <c r="K7" s="2"/>
      <c r="L7" s="4" t="e">
        <f t="shared" si="2"/>
        <v>#DIV/0!</v>
      </c>
      <c r="M7" s="4" t="e">
        <f t="shared" si="2"/>
        <v>#DIV/0!</v>
      </c>
      <c r="P7" s="4"/>
      <c r="Q7" s="4"/>
    </row>
    <row r="8" spans="1:27" x14ac:dyDescent="0.3">
      <c r="A8">
        <v>2017</v>
      </c>
      <c r="D8" s="4" t="e">
        <f t="shared" si="0"/>
        <v>#DIV/0!</v>
      </c>
      <c r="E8" s="4" t="e">
        <f t="shared" si="0"/>
        <v>#DIV/0!</v>
      </c>
      <c r="F8" s="2"/>
      <c r="G8" s="2"/>
      <c r="H8" s="4" t="e">
        <f t="shared" si="1"/>
        <v>#DIV/0!</v>
      </c>
      <c r="I8" s="4" t="e">
        <f t="shared" si="1"/>
        <v>#DIV/0!</v>
      </c>
      <c r="K8" s="2"/>
      <c r="L8" s="4" t="e">
        <f t="shared" si="2"/>
        <v>#DIV/0!</v>
      </c>
      <c r="M8" s="4" t="e">
        <f t="shared" si="2"/>
        <v>#DIV/0!</v>
      </c>
      <c r="P8" s="4"/>
      <c r="Q8" s="4"/>
    </row>
    <row r="9" spans="1:27" x14ac:dyDescent="0.3">
      <c r="A9">
        <v>2018</v>
      </c>
      <c r="D9" s="4" t="e">
        <f t="shared" si="0"/>
        <v>#DIV/0!</v>
      </c>
      <c r="E9" s="4" t="e">
        <f t="shared" si="0"/>
        <v>#DIV/0!</v>
      </c>
      <c r="F9" s="2"/>
      <c r="G9" s="2"/>
      <c r="H9" s="4" t="e">
        <f t="shared" si="1"/>
        <v>#DIV/0!</v>
      </c>
      <c r="I9" s="4" t="e">
        <f t="shared" si="1"/>
        <v>#DIV/0!</v>
      </c>
      <c r="J9" s="2"/>
      <c r="K9" s="2"/>
      <c r="L9" s="4" t="e">
        <f t="shared" si="2"/>
        <v>#DIV/0!</v>
      </c>
      <c r="M9" s="4" t="e">
        <f t="shared" si="2"/>
        <v>#DIV/0!</v>
      </c>
      <c r="O9">
        <f>SUM(B9,F9,J9)</f>
        <v>0</v>
      </c>
      <c r="P9">
        <f>SUM(C9,G9,K9)</f>
        <v>0</v>
      </c>
      <c r="Q9" s="4" t="e">
        <f>AVERAGE(D9,H9,L9)</f>
        <v>#DIV/0!</v>
      </c>
      <c r="R9" s="4" t="e">
        <f>AVERAGE(E9,I9,M9)</f>
        <v>#DIV/0!</v>
      </c>
    </row>
    <row r="10" spans="1:27" x14ac:dyDescent="0.3">
      <c r="A10">
        <v>2019</v>
      </c>
      <c r="D10" s="4" t="e">
        <f t="shared" si="0"/>
        <v>#DIV/0!</v>
      </c>
      <c r="E10" s="4" t="e">
        <f t="shared" si="0"/>
        <v>#DIV/0!</v>
      </c>
      <c r="H10" s="4" t="e">
        <f t="shared" si="1"/>
        <v>#DIV/0!</v>
      </c>
      <c r="I10" s="4" t="e">
        <f t="shared" si="1"/>
        <v>#DIV/0!</v>
      </c>
      <c r="L10" s="4" t="e">
        <f t="shared" si="2"/>
        <v>#DIV/0!</v>
      </c>
      <c r="M10" s="4" t="e">
        <f t="shared" si="2"/>
        <v>#DIV/0!</v>
      </c>
    </row>
    <row r="11" spans="1:27" x14ac:dyDescent="0.3">
      <c r="A11" t="s">
        <v>7</v>
      </c>
      <c r="B11">
        <f>SUM(B3:B10)</f>
        <v>0</v>
      </c>
      <c r="C11">
        <f>SUM(C3:C10)</f>
        <v>0</v>
      </c>
      <c r="D11" s="4" t="e">
        <f>AVERAGE(D4:D10)</f>
        <v>#DIV/0!</v>
      </c>
      <c r="E11" s="4" t="e">
        <f>AVERAGE(E4:E10)</f>
        <v>#DIV/0!</v>
      </c>
      <c r="F11">
        <f>SUM(F3:F10)</f>
        <v>0</v>
      </c>
      <c r="G11">
        <f>SUM(G3:G10)</f>
        <v>0</v>
      </c>
      <c r="H11" s="4" t="e">
        <f>AVERAGE(H4:H10)</f>
        <v>#DIV/0!</v>
      </c>
      <c r="I11" s="4" t="e">
        <f>AVERAGE(I4:I10)</f>
        <v>#DIV/0!</v>
      </c>
      <c r="J11">
        <f>SUM(J3:J10)</f>
        <v>0</v>
      </c>
      <c r="K11">
        <f>SUM(K3:K10)</f>
        <v>0</v>
      </c>
      <c r="L11" s="4" t="e">
        <f>AVERAGE(L4:L10)</f>
        <v>#DIV/0!</v>
      </c>
      <c r="M11" s="4" t="e">
        <f>AVERAGE(M4:M10)</f>
        <v>#DIV/0!</v>
      </c>
      <c r="P11" s="4"/>
      <c r="Q11" s="4"/>
    </row>
    <row r="12" spans="1:27" x14ac:dyDescent="0.3">
      <c r="D12" s="4"/>
      <c r="E12" s="4"/>
      <c r="H12" s="4"/>
      <c r="I12" s="4"/>
      <c r="L12" s="4"/>
      <c r="M12" s="4"/>
      <c r="P12" s="4"/>
      <c r="Q12" s="4"/>
    </row>
    <row r="14" spans="1:27" x14ac:dyDescent="0.3">
      <c r="B14" s="45" t="s">
        <v>65</v>
      </c>
      <c r="C14" s="45"/>
      <c r="D14" s="45"/>
      <c r="E14" s="45"/>
      <c r="F14" s="45"/>
      <c r="G14" s="45"/>
      <c r="H14" s="45"/>
      <c r="J14" s="45" t="s">
        <v>66</v>
      </c>
      <c r="K14" s="45"/>
      <c r="L14" s="45"/>
      <c r="M14" s="45"/>
      <c r="N14" s="45"/>
      <c r="O14" s="45"/>
      <c r="P14" s="45"/>
    </row>
    <row r="15" spans="1:27" x14ac:dyDescent="0.3">
      <c r="B15" s="9">
        <v>2012</v>
      </c>
      <c r="C15" s="34">
        <v>2013</v>
      </c>
      <c r="D15" s="34">
        <v>2014</v>
      </c>
      <c r="E15" s="34">
        <v>2015</v>
      </c>
      <c r="F15" s="34">
        <v>2016</v>
      </c>
      <c r="G15" s="34">
        <v>2017</v>
      </c>
      <c r="H15" s="34">
        <v>2018</v>
      </c>
      <c r="J15" s="34">
        <v>2012</v>
      </c>
      <c r="K15" s="11">
        <v>2013</v>
      </c>
      <c r="L15" s="34">
        <v>2014</v>
      </c>
      <c r="M15" s="34">
        <v>2015</v>
      </c>
      <c r="N15" s="34">
        <v>2016</v>
      </c>
      <c r="O15" s="34">
        <v>2017</v>
      </c>
      <c r="P15" s="34">
        <v>2018</v>
      </c>
    </row>
    <row r="16" spans="1:27" x14ac:dyDescent="0.3">
      <c r="B16" s="35"/>
      <c r="C16" s="35"/>
      <c r="D16" s="35"/>
      <c r="E16" s="35"/>
      <c r="F16" s="35"/>
      <c r="G16" s="35"/>
      <c r="H16" s="35"/>
      <c r="J16" s="35"/>
      <c r="K16" s="35"/>
      <c r="L16" s="35"/>
      <c r="M16" s="35"/>
      <c r="N16" s="35"/>
      <c r="O16" s="35"/>
      <c r="P16" s="35"/>
    </row>
    <row r="17" spans="2:16" x14ac:dyDescent="0.3">
      <c r="B17" s="35"/>
      <c r="C17" s="35"/>
      <c r="D17" s="35"/>
      <c r="E17" s="35"/>
      <c r="F17" s="35"/>
      <c r="G17" s="35"/>
      <c r="H17" s="35"/>
      <c r="J17" s="35"/>
      <c r="K17" s="35"/>
      <c r="L17" s="35"/>
      <c r="M17" s="35"/>
      <c r="N17" s="35"/>
      <c r="O17" s="35"/>
      <c r="P17" s="35"/>
    </row>
    <row r="18" spans="2:16" x14ac:dyDescent="0.3">
      <c r="B18" s="35"/>
      <c r="C18" s="35"/>
      <c r="D18" s="35"/>
      <c r="E18" s="35"/>
      <c r="F18" s="35"/>
      <c r="G18" s="35"/>
      <c r="H18" s="35"/>
      <c r="J18" s="35"/>
      <c r="K18" s="35"/>
      <c r="L18" s="35"/>
      <c r="M18" s="35"/>
      <c r="N18" s="35"/>
      <c r="O18" s="35"/>
      <c r="P18" s="35"/>
    </row>
    <row r="19" spans="2:16" x14ac:dyDescent="0.3">
      <c r="B19" s="35"/>
      <c r="C19" s="35"/>
      <c r="D19" s="35"/>
      <c r="E19" s="35"/>
      <c r="F19" s="35"/>
      <c r="G19" s="35"/>
      <c r="H19" s="35"/>
      <c r="J19" s="35"/>
      <c r="K19" s="35"/>
      <c r="L19" s="35"/>
      <c r="M19" s="35"/>
      <c r="N19" s="35"/>
      <c r="O19" s="35"/>
      <c r="P19" s="35"/>
    </row>
    <row r="20" spans="2:16" x14ac:dyDescent="0.3">
      <c r="B20" s="35"/>
      <c r="C20" s="35"/>
      <c r="D20" s="35"/>
      <c r="E20" s="35"/>
      <c r="F20" s="35"/>
      <c r="G20" s="35"/>
      <c r="H20" s="35"/>
      <c r="J20" s="35"/>
      <c r="K20" s="35"/>
      <c r="L20" s="35"/>
      <c r="M20" s="35"/>
      <c r="N20" s="35"/>
      <c r="O20" s="35"/>
      <c r="P20" s="35"/>
    </row>
    <row r="21" spans="2:16" x14ac:dyDescent="0.3">
      <c r="B21" s="35"/>
      <c r="C21" s="35"/>
      <c r="D21" s="35"/>
      <c r="E21" s="35"/>
      <c r="F21" s="35"/>
      <c r="G21" s="35"/>
      <c r="H21" s="35"/>
      <c r="J21" s="35"/>
      <c r="K21" s="35"/>
      <c r="L21" s="35"/>
      <c r="M21" s="35"/>
      <c r="N21" s="35"/>
      <c r="O21" s="35"/>
      <c r="P21" s="35"/>
    </row>
    <row r="22" spans="2:16" x14ac:dyDescent="0.3">
      <c r="B22" s="35"/>
      <c r="C22" s="35"/>
      <c r="D22" s="35"/>
      <c r="E22" s="35"/>
      <c r="F22" s="35"/>
      <c r="G22" s="35"/>
      <c r="H22" s="35"/>
      <c r="J22" s="35"/>
      <c r="K22" s="35"/>
      <c r="L22" s="35"/>
      <c r="M22" s="35"/>
      <c r="N22" s="35"/>
      <c r="O22" s="35"/>
      <c r="P22" s="35"/>
    </row>
    <row r="23" spans="2:16" x14ac:dyDescent="0.3">
      <c r="B23" s="35"/>
      <c r="C23" s="35"/>
      <c r="D23" s="35"/>
      <c r="E23" s="35"/>
      <c r="F23" s="35"/>
      <c r="G23" s="35"/>
      <c r="H23" s="35"/>
      <c r="J23" s="35"/>
      <c r="K23" s="35"/>
      <c r="L23" s="35"/>
      <c r="M23" s="35"/>
      <c r="N23" s="35"/>
      <c r="O23" s="35"/>
      <c r="P23" s="35"/>
    </row>
    <row r="24" spans="2:16" x14ac:dyDescent="0.3">
      <c r="B24" s="35"/>
      <c r="C24" s="35"/>
      <c r="D24" s="35"/>
      <c r="E24" s="35"/>
      <c r="F24" s="35"/>
      <c r="G24" s="35"/>
      <c r="H24" s="35"/>
      <c r="J24" s="35"/>
      <c r="K24" s="35"/>
      <c r="L24" s="35"/>
      <c r="M24" s="35"/>
      <c r="N24" s="35"/>
      <c r="O24" s="35"/>
      <c r="P24" s="35"/>
    </row>
    <row r="25" spans="2:16" x14ac:dyDescent="0.3">
      <c r="B25" s="35"/>
      <c r="C25" s="35"/>
      <c r="D25" s="35"/>
      <c r="E25" s="35"/>
      <c r="F25" s="35"/>
      <c r="G25" s="35"/>
      <c r="H25" s="35"/>
      <c r="J25" s="35"/>
      <c r="K25" s="35"/>
      <c r="L25" s="35"/>
      <c r="M25" s="35"/>
      <c r="N25" s="35"/>
      <c r="O25" s="35"/>
      <c r="P25" s="35"/>
    </row>
    <row r="26" spans="2:16" x14ac:dyDescent="0.3">
      <c r="B26" s="35"/>
      <c r="C26" s="35"/>
      <c r="D26" s="35"/>
      <c r="E26" s="35"/>
      <c r="F26" s="35"/>
      <c r="G26" s="35"/>
      <c r="H26" s="35"/>
      <c r="J26" s="35"/>
      <c r="K26" s="35"/>
      <c r="L26" s="35"/>
      <c r="M26" s="35"/>
      <c r="N26" s="35"/>
      <c r="O26" s="35"/>
      <c r="P26" s="35"/>
    </row>
    <row r="27" spans="2:16" x14ac:dyDescent="0.3">
      <c r="B27" s="35"/>
      <c r="C27" s="35"/>
      <c r="D27" s="35"/>
      <c r="E27" s="35"/>
      <c r="G27" s="35"/>
      <c r="H27" s="35"/>
      <c r="J27" s="35"/>
      <c r="K27" s="35"/>
      <c r="L27" s="35"/>
      <c r="M27" s="35"/>
      <c r="O27" s="35"/>
      <c r="P27" s="35"/>
    </row>
    <row r="30" spans="2:16" x14ac:dyDescent="0.3">
      <c r="B30" s="45" t="s">
        <v>68</v>
      </c>
      <c r="C30" s="45"/>
      <c r="D30" s="45"/>
      <c r="E30" s="45"/>
      <c r="F30" s="45"/>
      <c r="G30" s="45"/>
      <c r="H30" s="45"/>
      <c r="J30" s="45" t="s">
        <v>67</v>
      </c>
      <c r="K30" s="45"/>
      <c r="L30" s="45"/>
      <c r="M30" s="45"/>
      <c r="N30" s="45"/>
      <c r="O30" s="45"/>
      <c r="P30" s="45"/>
    </row>
    <row r="31" spans="2:16" x14ac:dyDescent="0.3">
      <c r="B31" s="34">
        <v>2012</v>
      </c>
      <c r="C31" s="11">
        <v>2013</v>
      </c>
      <c r="D31" s="34">
        <v>2014</v>
      </c>
      <c r="E31" s="34">
        <v>2015</v>
      </c>
      <c r="F31" s="34">
        <v>2016</v>
      </c>
      <c r="G31" s="34">
        <v>2017</v>
      </c>
      <c r="H31" s="34">
        <v>2018</v>
      </c>
      <c r="J31" s="11">
        <v>2012</v>
      </c>
      <c r="K31" s="34">
        <v>2013</v>
      </c>
      <c r="L31" s="34">
        <v>2014</v>
      </c>
      <c r="M31" s="34">
        <v>2015</v>
      </c>
      <c r="N31" s="34">
        <v>2016</v>
      </c>
      <c r="O31" s="34">
        <v>2017</v>
      </c>
      <c r="P31" s="34">
        <v>2018</v>
      </c>
    </row>
    <row r="32" spans="2:16" x14ac:dyDescent="0.3">
      <c r="B32" s="35"/>
      <c r="C32" s="35"/>
      <c r="D32" s="35"/>
      <c r="E32" s="35"/>
      <c r="F32" s="35"/>
      <c r="G32" s="35"/>
      <c r="H32" s="35"/>
      <c r="J32" s="35"/>
      <c r="K32" s="35"/>
      <c r="L32" s="35"/>
      <c r="M32" s="35"/>
      <c r="N32" s="35"/>
      <c r="O32" s="35"/>
      <c r="P32" s="35"/>
    </row>
    <row r="33" spans="2:16" x14ac:dyDescent="0.3">
      <c r="B33" s="35"/>
      <c r="C33" s="35"/>
      <c r="D33" s="35"/>
      <c r="E33" s="35"/>
      <c r="F33" s="35"/>
      <c r="G33" s="35"/>
      <c r="H33" s="35"/>
      <c r="J33" s="35"/>
      <c r="K33" s="35"/>
      <c r="L33" s="35"/>
      <c r="M33" s="35"/>
      <c r="N33" s="35"/>
      <c r="O33" s="35"/>
      <c r="P33" s="35"/>
    </row>
    <row r="34" spans="2:16" x14ac:dyDescent="0.3">
      <c r="B34" s="35"/>
      <c r="C34" s="35"/>
      <c r="D34" s="35"/>
      <c r="E34" s="35"/>
      <c r="F34" s="35"/>
      <c r="G34" s="35"/>
      <c r="H34" s="35"/>
      <c r="J34" s="35"/>
      <c r="K34" s="35"/>
      <c r="L34" s="35"/>
      <c r="M34" s="35"/>
      <c r="N34" s="35"/>
      <c r="O34" s="35"/>
      <c r="P34" s="35"/>
    </row>
    <row r="35" spans="2:16" x14ac:dyDescent="0.3">
      <c r="B35" s="35"/>
      <c r="C35" s="35"/>
      <c r="D35" s="35"/>
      <c r="E35" s="35"/>
      <c r="F35" s="35"/>
      <c r="G35" s="35"/>
      <c r="H35" s="35"/>
      <c r="J35" s="35"/>
      <c r="K35" s="35"/>
      <c r="L35" s="35"/>
      <c r="M35" s="35"/>
      <c r="N35" s="35"/>
      <c r="O35" s="35"/>
      <c r="P35" s="35"/>
    </row>
    <row r="36" spans="2:16" x14ac:dyDescent="0.3">
      <c r="B36" s="35"/>
      <c r="C36" s="35"/>
      <c r="D36" s="35"/>
      <c r="E36" s="35"/>
      <c r="F36" s="35"/>
      <c r="G36" s="35"/>
      <c r="H36" s="35"/>
      <c r="J36" s="35"/>
      <c r="K36" s="35"/>
      <c r="L36" s="35"/>
      <c r="M36" s="35"/>
      <c r="N36" s="35"/>
      <c r="O36" s="35"/>
      <c r="P36" s="35"/>
    </row>
    <row r="37" spans="2:16" x14ac:dyDescent="0.3">
      <c r="B37" s="35"/>
      <c r="C37" s="35"/>
      <c r="D37" s="35"/>
      <c r="E37" s="35"/>
      <c r="F37" s="35"/>
      <c r="G37" s="35"/>
      <c r="H37" s="35"/>
      <c r="J37" s="35"/>
      <c r="K37" s="35"/>
      <c r="L37" s="35"/>
      <c r="M37" s="35"/>
      <c r="N37" s="35"/>
      <c r="O37" s="35"/>
      <c r="P37" s="35"/>
    </row>
    <row r="38" spans="2:16" x14ac:dyDescent="0.3">
      <c r="B38" s="35"/>
      <c r="C38" s="35"/>
      <c r="D38" s="35"/>
      <c r="E38" s="35"/>
      <c r="F38" s="35"/>
      <c r="G38" s="35"/>
      <c r="H38" s="35"/>
      <c r="J38" s="35"/>
      <c r="K38" s="35"/>
      <c r="L38" s="35"/>
      <c r="M38" s="35"/>
      <c r="N38" s="35"/>
      <c r="O38" s="35"/>
      <c r="P38" s="35"/>
    </row>
    <row r="39" spans="2:16" x14ac:dyDescent="0.3">
      <c r="B39" s="35"/>
      <c r="C39" s="35"/>
      <c r="D39" s="35"/>
      <c r="E39" s="35"/>
      <c r="F39" s="35"/>
      <c r="G39" s="35"/>
      <c r="H39" s="35"/>
      <c r="J39" s="35"/>
      <c r="K39" s="35"/>
      <c r="L39" s="35"/>
      <c r="M39" s="35"/>
      <c r="N39" s="35"/>
      <c r="O39" s="35"/>
      <c r="P39" s="35"/>
    </row>
    <row r="40" spans="2:16" x14ac:dyDescent="0.3">
      <c r="B40" s="35"/>
      <c r="C40" s="35"/>
      <c r="D40" s="35"/>
      <c r="E40" s="35"/>
      <c r="F40" s="35"/>
      <c r="G40" s="35"/>
      <c r="H40" s="35"/>
      <c r="J40" s="35"/>
      <c r="K40" s="35"/>
      <c r="L40" s="35"/>
      <c r="M40" s="35"/>
      <c r="N40" s="35"/>
      <c r="O40" s="35"/>
      <c r="P40" s="35"/>
    </row>
    <row r="41" spans="2:16" x14ac:dyDescent="0.3">
      <c r="B41" s="35"/>
      <c r="C41" s="35"/>
      <c r="D41" s="35"/>
      <c r="E41" s="35"/>
      <c r="F41" s="35"/>
      <c r="G41" s="35"/>
      <c r="H41" s="35"/>
      <c r="J41" s="35"/>
      <c r="K41" s="35"/>
      <c r="L41" s="35"/>
      <c r="M41" s="35"/>
      <c r="N41" s="35"/>
      <c r="O41" s="35"/>
      <c r="P41" s="35"/>
    </row>
    <row r="42" spans="2:16" x14ac:dyDescent="0.3">
      <c r="B42" s="35"/>
      <c r="C42" s="35"/>
      <c r="D42" s="35"/>
      <c r="E42" s="35"/>
      <c r="F42" s="35"/>
      <c r="G42" s="35"/>
      <c r="H42" s="35"/>
      <c r="J42" s="35"/>
      <c r="K42" s="35"/>
      <c r="L42" s="35"/>
      <c r="M42" s="35"/>
      <c r="N42" s="35"/>
      <c r="O42" s="35"/>
      <c r="P42" s="35"/>
    </row>
    <row r="43" spans="2:16" x14ac:dyDescent="0.3">
      <c r="B43" s="35"/>
      <c r="C43" s="35"/>
      <c r="D43" s="35"/>
      <c r="F43" s="35"/>
      <c r="G43" s="35"/>
      <c r="H43" s="35"/>
      <c r="J43" s="35"/>
      <c r="K43" s="35"/>
      <c r="L43" s="35"/>
      <c r="N43" s="35"/>
      <c r="O43" s="35"/>
      <c r="P43" s="35"/>
    </row>
    <row r="47" spans="2:16" x14ac:dyDescent="0.3">
      <c r="B47" s="45" t="s">
        <v>71</v>
      </c>
      <c r="C47" s="45"/>
      <c r="D47" s="45"/>
      <c r="E47" s="45"/>
      <c r="F47" s="45"/>
      <c r="G47" s="45"/>
      <c r="H47" s="45"/>
      <c r="J47" s="45" t="s">
        <v>72</v>
      </c>
      <c r="K47" s="45"/>
      <c r="L47" s="45"/>
      <c r="M47" s="45"/>
      <c r="N47" s="45"/>
      <c r="O47" s="45"/>
      <c r="P47" s="45"/>
    </row>
    <row r="48" spans="2:16" x14ac:dyDescent="0.3">
      <c r="B48" s="11">
        <v>2012</v>
      </c>
      <c r="C48" s="34">
        <v>2013</v>
      </c>
      <c r="D48" s="34">
        <v>2014</v>
      </c>
      <c r="E48" s="34">
        <v>2015</v>
      </c>
      <c r="F48" s="34">
        <v>2016</v>
      </c>
      <c r="G48" s="34">
        <v>2017</v>
      </c>
      <c r="H48" s="34">
        <v>2018</v>
      </c>
      <c r="J48" s="34">
        <v>2012</v>
      </c>
      <c r="K48" s="11">
        <v>2013</v>
      </c>
      <c r="L48" s="34">
        <v>2014</v>
      </c>
      <c r="M48" s="34">
        <v>2015</v>
      </c>
      <c r="N48" s="34">
        <v>2016</v>
      </c>
      <c r="O48" s="34">
        <v>2017</v>
      </c>
      <c r="P48" s="34">
        <v>2018</v>
      </c>
    </row>
    <row r="49" spans="2:16" x14ac:dyDescent="0.3">
      <c r="B49" s="35"/>
      <c r="C49" s="35"/>
      <c r="D49" s="35"/>
      <c r="E49" s="35"/>
      <c r="F49" s="35"/>
      <c r="G49" s="35"/>
      <c r="H49" s="35"/>
      <c r="J49" s="35"/>
      <c r="K49" s="35"/>
      <c r="L49" s="35"/>
      <c r="M49" s="35"/>
      <c r="N49" s="35"/>
      <c r="O49" s="35"/>
      <c r="P49" s="35"/>
    </row>
    <row r="50" spans="2:16" x14ac:dyDescent="0.3">
      <c r="B50" s="35"/>
      <c r="C50" s="35"/>
      <c r="D50" s="35"/>
      <c r="E50" s="35"/>
      <c r="F50" s="35"/>
      <c r="G50" s="35"/>
      <c r="H50" s="35"/>
      <c r="J50" s="35"/>
      <c r="K50" s="35"/>
      <c r="L50" s="35"/>
      <c r="M50" s="35"/>
      <c r="N50" s="35"/>
      <c r="O50" s="35"/>
      <c r="P50" s="35"/>
    </row>
    <row r="51" spans="2:16" x14ac:dyDescent="0.3">
      <c r="B51" s="35"/>
      <c r="C51" s="35"/>
      <c r="D51" s="35"/>
      <c r="E51" s="35"/>
      <c r="F51" s="35"/>
      <c r="G51" s="35"/>
      <c r="H51" s="35"/>
      <c r="J51" s="35"/>
      <c r="K51" s="35"/>
      <c r="L51" s="35"/>
      <c r="M51" s="35"/>
      <c r="N51" s="35"/>
      <c r="O51" s="35"/>
      <c r="P51" s="35"/>
    </row>
    <row r="52" spans="2:16" x14ac:dyDescent="0.3">
      <c r="B52" s="35"/>
      <c r="C52" s="35"/>
      <c r="D52" s="35"/>
      <c r="E52" s="35"/>
      <c r="F52" s="35"/>
      <c r="G52" s="35"/>
      <c r="H52" s="35"/>
      <c r="J52" s="35"/>
      <c r="K52" s="35"/>
      <c r="L52" s="35"/>
      <c r="M52" s="35"/>
      <c r="N52" s="35"/>
      <c r="O52" s="35"/>
      <c r="P52" s="35"/>
    </row>
    <row r="53" spans="2:16" x14ac:dyDescent="0.3">
      <c r="B53" s="35"/>
      <c r="C53" s="35"/>
      <c r="D53" s="35"/>
      <c r="E53" s="35"/>
      <c r="F53" s="35"/>
      <c r="G53" s="35"/>
      <c r="H53" s="35"/>
      <c r="J53" s="35"/>
      <c r="K53" s="35"/>
      <c r="L53" s="35"/>
      <c r="M53" s="35"/>
      <c r="N53" s="35"/>
      <c r="O53" s="35"/>
      <c r="P53" s="35"/>
    </row>
    <row r="54" spans="2:16" x14ac:dyDescent="0.3">
      <c r="B54" s="35"/>
      <c r="C54" s="35"/>
      <c r="D54" s="35"/>
      <c r="E54" s="35"/>
      <c r="F54" s="35"/>
      <c r="G54" s="35"/>
      <c r="H54" s="35"/>
      <c r="J54" s="35"/>
      <c r="K54" s="35"/>
      <c r="L54" s="35"/>
      <c r="M54" s="35"/>
      <c r="N54" s="35"/>
      <c r="O54" s="35"/>
      <c r="P54" s="35"/>
    </row>
    <row r="55" spans="2:16" x14ac:dyDescent="0.3">
      <c r="B55" s="35"/>
      <c r="C55" s="35"/>
      <c r="D55" s="35"/>
      <c r="E55" s="35"/>
      <c r="F55" s="35"/>
      <c r="G55" s="35"/>
      <c r="H55" s="35"/>
      <c r="J55" s="35"/>
      <c r="K55" s="35"/>
      <c r="L55" s="35"/>
      <c r="M55" s="35"/>
      <c r="N55" s="35"/>
      <c r="O55" s="35"/>
      <c r="P55" s="35"/>
    </row>
    <row r="56" spans="2:16" x14ac:dyDescent="0.3">
      <c r="B56" s="35"/>
      <c r="C56" s="35"/>
      <c r="D56" s="35"/>
      <c r="E56" s="35"/>
      <c r="F56" s="35"/>
      <c r="G56" s="35"/>
      <c r="H56" s="35"/>
      <c r="J56" s="35"/>
      <c r="K56" s="35"/>
      <c r="L56" s="35"/>
      <c r="M56" s="35"/>
      <c r="N56" s="35"/>
      <c r="O56" s="35"/>
      <c r="P56" s="35"/>
    </row>
    <row r="57" spans="2:16" x14ac:dyDescent="0.3">
      <c r="B57" s="35"/>
      <c r="C57" s="35"/>
      <c r="D57" s="35"/>
      <c r="E57" s="35"/>
      <c r="F57" s="35"/>
      <c r="G57" s="35"/>
      <c r="H57" s="35"/>
      <c r="J57" s="35"/>
      <c r="K57" s="35"/>
      <c r="L57" s="35"/>
      <c r="M57" s="35"/>
      <c r="N57" s="35"/>
      <c r="O57" s="35"/>
      <c r="P57" s="35"/>
    </row>
    <row r="58" spans="2:16" x14ac:dyDescent="0.3">
      <c r="B58" s="35"/>
      <c r="C58" s="35"/>
      <c r="D58" s="35"/>
      <c r="E58" s="35"/>
      <c r="F58" s="35"/>
      <c r="G58" s="35"/>
      <c r="H58" s="35"/>
      <c r="J58" s="35"/>
      <c r="K58" s="35"/>
      <c r="L58" s="35"/>
      <c r="M58" s="35"/>
      <c r="N58" s="35"/>
      <c r="O58" s="35"/>
      <c r="P58" s="35"/>
    </row>
    <row r="59" spans="2:16" x14ac:dyDescent="0.3">
      <c r="B59" s="35"/>
      <c r="C59" s="35"/>
      <c r="D59" s="35"/>
      <c r="E59" s="35"/>
      <c r="F59" s="35"/>
      <c r="G59" s="35"/>
      <c r="H59" s="35"/>
      <c r="J59" s="35"/>
      <c r="K59" s="35"/>
      <c r="L59" s="35"/>
      <c r="M59" s="35"/>
      <c r="N59" s="35"/>
      <c r="O59" s="35"/>
      <c r="P59" s="35"/>
    </row>
    <row r="60" spans="2:16" x14ac:dyDescent="0.3">
      <c r="B60" s="35"/>
      <c r="C60" s="35"/>
      <c r="D60" s="35"/>
      <c r="E60" s="35"/>
      <c r="F60" s="35"/>
      <c r="G60" s="35"/>
      <c r="H60" s="35"/>
      <c r="J60" s="35"/>
      <c r="K60" s="35"/>
      <c r="L60" s="35"/>
      <c r="M60" s="35"/>
      <c r="N60" s="35"/>
      <c r="O60" s="35"/>
      <c r="P60" s="35"/>
    </row>
  </sheetData>
  <mergeCells count="14">
    <mergeCell ref="B47:H47"/>
    <mergeCell ref="J47:P47"/>
    <mergeCell ref="Z1:AA1"/>
    <mergeCell ref="B14:H14"/>
    <mergeCell ref="J14:P14"/>
    <mergeCell ref="B30:H30"/>
    <mergeCell ref="J30:P30"/>
    <mergeCell ref="J1:M1"/>
    <mergeCell ref="N1:Q1"/>
    <mergeCell ref="T1:U1"/>
    <mergeCell ref="V1:W1"/>
    <mergeCell ref="X1:Y1"/>
    <mergeCell ref="B1:E1"/>
    <mergeCell ref="F1:I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3B13D-DF88-4CA1-B8F0-3772DF4BA660}">
  <dimension ref="A1:AA60"/>
  <sheetViews>
    <sheetView workbookViewId="0">
      <selection activeCell="J3" sqref="J3:K10"/>
    </sheetView>
  </sheetViews>
  <sheetFormatPr defaultRowHeight="14.4" x14ac:dyDescent="0.3"/>
  <cols>
    <col min="2" max="2" width="11.21875" bestFit="1" customWidth="1"/>
    <col min="3" max="3" width="11.77734375" bestFit="1" customWidth="1"/>
    <col min="6" max="6" width="11.21875" bestFit="1" customWidth="1"/>
    <col min="7" max="7" width="12" bestFit="1" customWidth="1"/>
    <col min="8" max="9" width="12" customWidth="1"/>
    <col min="10" max="10" width="11.21875" bestFit="1" customWidth="1"/>
    <col min="14" max="14" width="11.21875" bestFit="1" customWidth="1"/>
    <col min="16" max="16" width="12" bestFit="1" customWidth="1"/>
  </cols>
  <sheetData>
    <row r="1" spans="1:27" x14ac:dyDescent="0.3">
      <c r="B1" s="43" t="s">
        <v>0</v>
      </c>
      <c r="C1" s="43"/>
      <c r="D1" s="43"/>
      <c r="E1" s="43"/>
      <c r="F1" s="43" t="s">
        <v>69</v>
      </c>
      <c r="G1" s="43"/>
      <c r="H1" s="43"/>
      <c r="I1" s="43"/>
      <c r="J1" s="43" t="s">
        <v>70</v>
      </c>
      <c r="K1" s="43"/>
      <c r="L1" s="43"/>
      <c r="M1" s="43"/>
      <c r="N1" s="43"/>
      <c r="O1" s="43"/>
      <c r="P1" s="43"/>
      <c r="Q1" s="43"/>
      <c r="T1" s="43" t="s">
        <v>46</v>
      </c>
      <c r="U1" s="43"/>
      <c r="V1" s="43" t="s">
        <v>47</v>
      </c>
      <c r="W1" s="43"/>
      <c r="X1" s="43" t="s">
        <v>48</v>
      </c>
      <c r="Y1" s="43"/>
      <c r="Z1" s="43" t="s">
        <v>49</v>
      </c>
      <c r="AA1" s="43"/>
    </row>
    <row r="2" spans="1:27" x14ac:dyDescent="0.3">
      <c r="B2" t="s">
        <v>2</v>
      </c>
      <c r="C2" t="s">
        <v>3</v>
      </c>
      <c r="D2" t="s">
        <v>8</v>
      </c>
      <c r="E2" t="s">
        <v>9</v>
      </c>
      <c r="F2" t="s">
        <v>2</v>
      </c>
      <c r="G2" t="s">
        <v>3</v>
      </c>
      <c r="H2" t="s">
        <v>8</v>
      </c>
      <c r="I2" t="s">
        <v>9</v>
      </c>
      <c r="J2" t="s">
        <v>2</v>
      </c>
      <c r="K2" t="s">
        <v>3</v>
      </c>
      <c r="L2" t="s">
        <v>8</v>
      </c>
      <c r="M2" t="s">
        <v>9</v>
      </c>
      <c r="T2" t="s">
        <v>3</v>
      </c>
      <c r="U2" t="s">
        <v>9</v>
      </c>
      <c r="V2" t="s">
        <v>3</v>
      </c>
      <c r="W2" t="s">
        <v>9</v>
      </c>
      <c r="X2" t="s">
        <v>3</v>
      </c>
      <c r="Y2" t="s">
        <v>9</v>
      </c>
      <c r="Z2" t="s">
        <v>3</v>
      </c>
      <c r="AA2" t="s">
        <v>9</v>
      </c>
    </row>
    <row r="3" spans="1:27" x14ac:dyDescent="0.3">
      <c r="A3">
        <v>2012</v>
      </c>
      <c r="G3" s="2"/>
      <c r="H3" s="3"/>
      <c r="I3" s="3"/>
      <c r="J3" s="2"/>
      <c r="K3" s="2"/>
    </row>
    <row r="4" spans="1:27" x14ac:dyDescent="0.3">
      <c r="A4">
        <v>2013</v>
      </c>
      <c r="D4" s="4" t="e">
        <f>(B4-B3)/B3</f>
        <v>#DIV/0!</v>
      </c>
      <c r="E4" s="4" t="e">
        <f>(C4-C3)/C3</f>
        <v>#DIV/0!</v>
      </c>
      <c r="G4" s="2"/>
      <c r="H4" s="4" t="e">
        <f>(F4-F3)/F3</f>
        <v>#DIV/0!</v>
      </c>
      <c r="I4" s="4" t="e">
        <f>(G4-G3)/G3</f>
        <v>#DIV/0!</v>
      </c>
      <c r="J4" s="2"/>
      <c r="K4" s="2"/>
      <c r="L4" s="4" t="e">
        <f>(J4-J3)/J3</f>
        <v>#DIV/0!</v>
      </c>
      <c r="M4" s="4" t="e">
        <f>(K4-K3)/K3</f>
        <v>#DIV/0!</v>
      </c>
      <c r="P4" s="4"/>
      <c r="Q4" s="4"/>
    </row>
    <row r="5" spans="1:27" x14ac:dyDescent="0.3">
      <c r="A5">
        <v>2014</v>
      </c>
      <c r="D5" s="4" t="e">
        <f t="shared" ref="D5:E10" si="0">(B5-B4)/B4</f>
        <v>#DIV/0!</v>
      </c>
      <c r="E5" s="4" t="e">
        <f t="shared" si="0"/>
        <v>#DIV/0!</v>
      </c>
      <c r="F5" s="2"/>
      <c r="G5" s="2"/>
      <c r="H5" s="4" t="e">
        <f t="shared" ref="H5:I10" si="1">(F5-F4)/F4</f>
        <v>#DIV/0!</v>
      </c>
      <c r="I5" s="4" t="e">
        <f t="shared" si="1"/>
        <v>#DIV/0!</v>
      </c>
      <c r="J5" s="2"/>
      <c r="K5" s="2"/>
      <c r="L5" s="4" t="e">
        <f t="shared" ref="L5:M10" si="2">(J5-J4)/J4</f>
        <v>#DIV/0!</v>
      </c>
      <c r="M5" s="4" t="e">
        <f t="shared" si="2"/>
        <v>#DIV/0!</v>
      </c>
      <c r="P5" s="4"/>
      <c r="Q5" s="4"/>
    </row>
    <row r="6" spans="1:27" x14ac:dyDescent="0.3">
      <c r="A6">
        <v>2015</v>
      </c>
      <c r="D6" s="4" t="e">
        <f t="shared" si="0"/>
        <v>#DIV/0!</v>
      </c>
      <c r="E6" s="4" t="e">
        <f t="shared" si="0"/>
        <v>#DIV/0!</v>
      </c>
      <c r="G6" s="2"/>
      <c r="H6" s="4" t="e">
        <f t="shared" si="1"/>
        <v>#DIV/0!</v>
      </c>
      <c r="I6" s="4" t="e">
        <f t="shared" si="1"/>
        <v>#DIV/0!</v>
      </c>
      <c r="J6" s="2"/>
      <c r="K6" s="2"/>
      <c r="L6" s="4" t="e">
        <f t="shared" si="2"/>
        <v>#DIV/0!</v>
      </c>
      <c r="M6" s="4" t="e">
        <f t="shared" si="2"/>
        <v>#DIV/0!</v>
      </c>
      <c r="P6" s="4"/>
      <c r="Q6" s="4"/>
    </row>
    <row r="7" spans="1:27" x14ac:dyDescent="0.3">
      <c r="A7">
        <v>2016</v>
      </c>
      <c r="D7" s="4" t="e">
        <f t="shared" si="0"/>
        <v>#DIV/0!</v>
      </c>
      <c r="E7" s="4" t="e">
        <f t="shared" si="0"/>
        <v>#DIV/0!</v>
      </c>
      <c r="F7" s="2"/>
      <c r="G7" s="2"/>
      <c r="H7" s="4" t="e">
        <f t="shared" si="1"/>
        <v>#DIV/0!</v>
      </c>
      <c r="I7" s="4" t="e">
        <f t="shared" si="1"/>
        <v>#DIV/0!</v>
      </c>
      <c r="J7" s="2"/>
      <c r="K7" s="2"/>
      <c r="L7" s="4" t="e">
        <f t="shared" si="2"/>
        <v>#DIV/0!</v>
      </c>
      <c r="M7" s="4" t="e">
        <f t="shared" si="2"/>
        <v>#DIV/0!</v>
      </c>
      <c r="P7" s="4"/>
      <c r="Q7" s="4"/>
    </row>
    <row r="8" spans="1:27" x14ac:dyDescent="0.3">
      <c r="A8">
        <v>2017</v>
      </c>
      <c r="D8" s="4" t="e">
        <f t="shared" si="0"/>
        <v>#DIV/0!</v>
      </c>
      <c r="E8" s="4" t="e">
        <f t="shared" si="0"/>
        <v>#DIV/0!</v>
      </c>
      <c r="F8" s="2"/>
      <c r="G8" s="2"/>
      <c r="H8" s="4" t="e">
        <f t="shared" si="1"/>
        <v>#DIV/0!</v>
      </c>
      <c r="I8" s="4" t="e">
        <f t="shared" si="1"/>
        <v>#DIV/0!</v>
      </c>
      <c r="K8" s="2"/>
      <c r="L8" s="4" t="e">
        <f t="shared" si="2"/>
        <v>#DIV/0!</v>
      </c>
      <c r="M8" s="4" t="e">
        <f t="shared" si="2"/>
        <v>#DIV/0!</v>
      </c>
      <c r="P8" s="4"/>
      <c r="Q8" s="4"/>
    </row>
    <row r="9" spans="1:27" x14ac:dyDescent="0.3">
      <c r="A9">
        <v>2018</v>
      </c>
      <c r="D9" s="4" t="e">
        <f t="shared" si="0"/>
        <v>#DIV/0!</v>
      </c>
      <c r="E9" s="4" t="e">
        <f t="shared" si="0"/>
        <v>#DIV/0!</v>
      </c>
      <c r="F9" s="2"/>
      <c r="G9" s="2"/>
      <c r="H9" s="4" t="e">
        <f t="shared" si="1"/>
        <v>#DIV/0!</v>
      </c>
      <c r="I9" s="4" t="e">
        <f t="shared" si="1"/>
        <v>#DIV/0!</v>
      </c>
      <c r="J9" s="2"/>
      <c r="K9" s="2"/>
      <c r="L9" s="4" t="e">
        <f t="shared" si="2"/>
        <v>#DIV/0!</v>
      </c>
      <c r="M9" s="4" t="e">
        <f t="shared" si="2"/>
        <v>#DIV/0!</v>
      </c>
      <c r="O9">
        <f>SUM(B9,F9,J9)</f>
        <v>0</v>
      </c>
      <c r="P9">
        <f>SUM(C9,G9,K9)</f>
        <v>0</v>
      </c>
      <c r="Q9" s="4" t="e">
        <f>AVERAGE(D9,H9,L9)</f>
        <v>#DIV/0!</v>
      </c>
      <c r="R9" s="4" t="e">
        <f>AVERAGE(E9,I9,M9)</f>
        <v>#DIV/0!</v>
      </c>
    </row>
    <row r="10" spans="1:27" x14ac:dyDescent="0.3">
      <c r="A10">
        <v>2019</v>
      </c>
      <c r="D10" s="4" t="e">
        <f t="shared" si="0"/>
        <v>#DIV/0!</v>
      </c>
      <c r="E10" s="4" t="e">
        <f t="shared" si="0"/>
        <v>#DIV/0!</v>
      </c>
      <c r="H10" s="4" t="e">
        <f t="shared" si="1"/>
        <v>#DIV/0!</v>
      </c>
      <c r="I10" s="4" t="e">
        <f t="shared" si="1"/>
        <v>#DIV/0!</v>
      </c>
      <c r="L10" s="4" t="e">
        <f t="shared" si="2"/>
        <v>#DIV/0!</v>
      </c>
      <c r="M10" s="4" t="e">
        <f t="shared" si="2"/>
        <v>#DIV/0!</v>
      </c>
    </row>
    <row r="11" spans="1:27" x14ac:dyDescent="0.3">
      <c r="A11" t="s">
        <v>7</v>
      </c>
      <c r="B11">
        <f>SUM(B3:B10)</f>
        <v>0</v>
      </c>
      <c r="C11">
        <f>SUM(C3:C10)</f>
        <v>0</v>
      </c>
      <c r="D11" s="4" t="e">
        <f>AVERAGE(D4:D10)</f>
        <v>#DIV/0!</v>
      </c>
      <c r="E11" s="4" t="e">
        <f>AVERAGE(E4:E10)</f>
        <v>#DIV/0!</v>
      </c>
      <c r="F11">
        <f>SUM(F3:F10)</f>
        <v>0</v>
      </c>
      <c r="G11">
        <f>SUM(G3:G10)</f>
        <v>0</v>
      </c>
      <c r="H11" s="4" t="e">
        <f>AVERAGE(H4:H10)</f>
        <v>#DIV/0!</v>
      </c>
      <c r="I11" s="4" t="e">
        <f>AVERAGE(I4:I10)</f>
        <v>#DIV/0!</v>
      </c>
      <c r="J11">
        <f>SUM(J3:J10)</f>
        <v>0</v>
      </c>
      <c r="K11">
        <f>SUM(K3:K10)</f>
        <v>0</v>
      </c>
      <c r="L11" s="4" t="e">
        <f>AVERAGE(L4:L10)</f>
        <v>#DIV/0!</v>
      </c>
      <c r="M11" s="4" t="e">
        <f>AVERAGE(M4:M10)</f>
        <v>#DIV/0!</v>
      </c>
      <c r="P11" s="4"/>
      <c r="Q11" s="4"/>
    </row>
    <row r="12" spans="1:27" x14ac:dyDescent="0.3">
      <c r="D12" s="4"/>
      <c r="E12" s="4"/>
      <c r="H12" s="4"/>
      <c r="I12" s="4"/>
      <c r="L12" s="4"/>
      <c r="M12" s="4"/>
      <c r="P12" s="4"/>
      <c r="Q12" s="4"/>
    </row>
    <row r="14" spans="1:27" x14ac:dyDescent="0.3">
      <c r="B14" s="45" t="s">
        <v>65</v>
      </c>
      <c r="C14" s="45"/>
      <c r="D14" s="45"/>
      <c r="E14" s="45"/>
      <c r="F14" s="45"/>
      <c r="G14" s="45"/>
      <c r="H14" s="45"/>
      <c r="J14" s="45" t="s">
        <v>66</v>
      </c>
      <c r="K14" s="45"/>
      <c r="L14" s="45"/>
      <c r="M14" s="45"/>
      <c r="N14" s="45"/>
      <c r="O14" s="45"/>
      <c r="P14" s="45"/>
    </row>
    <row r="15" spans="1:27" x14ac:dyDescent="0.3">
      <c r="B15" s="9">
        <v>2012</v>
      </c>
      <c r="C15" s="34">
        <v>2013</v>
      </c>
      <c r="D15" s="34">
        <v>2014</v>
      </c>
      <c r="E15" s="34">
        <v>2015</v>
      </c>
      <c r="F15" s="34">
        <v>2016</v>
      </c>
      <c r="G15" s="34">
        <v>2017</v>
      </c>
      <c r="H15" s="34">
        <v>2018</v>
      </c>
      <c r="J15" s="34">
        <v>2012</v>
      </c>
      <c r="K15" s="11">
        <v>2013</v>
      </c>
      <c r="L15" s="34">
        <v>2014</v>
      </c>
      <c r="M15" s="34">
        <v>2015</v>
      </c>
      <c r="N15" s="34">
        <v>2016</v>
      </c>
      <c r="O15" s="34">
        <v>2017</v>
      </c>
      <c r="P15" s="34">
        <v>2018</v>
      </c>
    </row>
    <row r="16" spans="1:27" x14ac:dyDescent="0.3">
      <c r="B16" s="35"/>
      <c r="C16" s="35"/>
      <c r="D16" s="35"/>
      <c r="E16" s="35"/>
      <c r="F16" s="35"/>
      <c r="G16" s="35"/>
      <c r="H16" s="35"/>
      <c r="J16" s="35"/>
      <c r="K16" s="35"/>
      <c r="L16" s="35"/>
      <c r="M16" s="35"/>
      <c r="N16" s="35"/>
      <c r="O16" s="35"/>
      <c r="P16" s="35"/>
    </row>
    <row r="17" spans="2:16" x14ac:dyDescent="0.3">
      <c r="B17" s="35"/>
      <c r="C17" s="35"/>
      <c r="D17" s="35"/>
      <c r="E17" s="35"/>
      <c r="F17" s="35"/>
      <c r="G17" s="35"/>
      <c r="H17" s="35"/>
      <c r="J17" s="35"/>
      <c r="K17" s="35"/>
      <c r="L17" s="35"/>
      <c r="M17" s="35"/>
      <c r="N17" s="35"/>
      <c r="O17" s="35"/>
      <c r="P17" s="35"/>
    </row>
    <row r="18" spans="2:16" x14ac:dyDescent="0.3">
      <c r="B18" s="35"/>
      <c r="C18" s="35"/>
      <c r="D18" s="35"/>
      <c r="E18" s="35"/>
      <c r="F18" s="35"/>
      <c r="G18" s="35"/>
      <c r="H18" s="35"/>
      <c r="J18" s="35"/>
      <c r="K18" s="35"/>
      <c r="L18" s="35"/>
      <c r="M18" s="35"/>
      <c r="N18" s="35"/>
      <c r="O18" s="35"/>
      <c r="P18" s="35"/>
    </row>
    <row r="19" spans="2:16" x14ac:dyDescent="0.3">
      <c r="B19" s="35"/>
      <c r="C19" s="35"/>
      <c r="D19" s="35"/>
      <c r="E19" s="35"/>
      <c r="F19" s="35"/>
      <c r="G19" s="35"/>
      <c r="H19" s="35"/>
      <c r="J19" s="35"/>
      <c r="K19" s="35"/>
      <c r="L19" s="35"/>
      <c r="M19" s="35"/>
      <c r="N19" s="35"/>
      <c r="O19" s="35"/>
      <c r="P19" s="35"/>
    </row>
    <row r="20" spans="2:16" x14ac:dyDescent="0.3">
      <c r="B20" s="35"/>
      <c r="C20" s="35"/>
      <c r="D20" s="35"/>
      <c r="E20" s="35"/>
      <c r="F20" s="35"/>
      <c r="G20" s="35"/>
      <c r="H20" s="35"/>
      <c r="J20" s="35"/>
      <c r="K20" s="35"/>
      <c r="L20" s="35"/>
      <c r="M20" s="35"/>
      <c r="N20" s="35"/>
      <c r="O20" s="35"/>
      <c r="P20" s="35"/>
    </row>
    <row r="21" spans="2:16" x14ac:dyDescent="0.3">
      <c r="B21" s="35"/>
      <c r="C21" s="35"/>
      <c r="D21" s="35"/>
      <c r="E21" s="35"/>
      <c r="F21" s="35"/>
      <c r="G21" s="35"/>
      <c r="H21" s="35"/>
      <c r="J21" s="35"/>
      <c r="K21" s="35"/>
      <c r="L21" s="35"/>
      <c r="M21" s="35"/>
      <c r="N21" s="35"/>
      <c r="O21" s="35"/>
      <c r="P21" s="35"/>
    </row>
    <row r="22" spans="2:16" x14ac:dyDescent="0.3">
      <c r="B22" s="35"/>
      <c r="C22" s="35"/>
      <c r="D22" s="35"/>
      <c r="E22" s="35"/>
      <c r="F22" s="35"/>
      <c r="G22" s="35"/>
      <c r="H22" s="35"/>
      <c r="J22" s="35"/>
      <c r="K22" s="35"/>
      <c r="L22" s="35"/>
      <c r="M22" s="35"/>
      <c r="N22" s="35"/>
      <c r="O22" s="35"/>
      <c r="P22" s="35"/>
    </row>
    <row r="23" spans="2:16" x14ac:dyDescent="0.3">
      <c r="B23" s="35"/>
      <c r="C23" s="35"/>
      <c r="D23" s="35"/>
      <c r="E23" s="35"/>
      <c r="F23" s="35"/>
      <c r="G23" s="35"/>
      <c r="H23" s="35"/>
      <c r="J23" s="35"/>
      <c r="K23" s="35"/>
      <c r="L23" s="35"/>
      <c r="M23" s="35"/>
      <c r="N23" s="35"/>
      <c r="O23" s="35"/>
      <c r="P23" s="35"/>
    </row>
    <row r="24" spans="2:16" x14ac:dyDescent="0.3">
      <c r="B24" s="35"/>
      <c r="C24" s="35"/>
      <c r="D24" s="35"/>
      <c r="E24" s="35"/>
      <c r="F24" s="35"/>
      <c r="G24" s="35"/>
      <c r="H24" s="35"/>
      <c r="J24" s="35"/>
      <c r="K24" s="35"/>
      <c r="L24" s="35"/>
      <c r="M24" s="35"/>
      <c r="N24" s="35"/>
      <c r="O24" s="35"/>
      <c r="P24" s="35"/>
    </row>
    <row r="25" spans="2:16" x14ac:dyDescent="0.3">
      <c r="B25" s="35"/>
      <c r="C25" s="35"/>
      <c r="D25" s="35"/>
      <c r="E25" s="35"/>
      <c r="F25" s="35"/>
      <c r="G25" s="35"/>
      <c r="H25" s="35"/>
      <c r="J25" s="35"/>
      <c r="K25" s="35"/>
      <c r="L25" s="35"/>
      <c r="M25" s="35"/>
      <c r="N25" s="35"/>
      <c r="O25" s="35"/>
      <c r="P25" s="35"/>
    </row>
    <row r="26" spans="2:16" x14ac:dyDescent="0.3">
      <c r="B26" s="35"/>
      <c r="C26" s="35"/>
      <c r="D26" s="35"/>
      <c r="E26" s="35"/>
      <c r="F26" s="35"/>
      <c r="G26" s="35"/>
      <c r="H26" s="35"/>
      <c r="J26" s="35"/>
      <c r="K26" s="35"/>
      <c r="L26" s="35"/>
      <c r="M26" s="35"/>
      <c r="N26" s="35"/>
      <c r="O26" s="35"/>
      <c r="P26" s="35"/>
    </row>
    <row r="27" spans="2:16" x14ac:dyDescent="0.3">
      <c r="B27" s="35"/>
      <c r="C27" s="35"/>
      <c r="D27" s="35"/>
      <c r="E27" s="35"/>
      <c r="G27" s="35"/>
      <c r="H27" s="35"/>
      <c r="J27" s="35"/>
      <c r="K27" s="35"/>
      <c r="L27" s="35"/>
      <c r="M27" s="35"/>
      <c r="O27" s="35"/>
      <c r="P27" s="35"/>
    </row>
    <row r="30" spans="2:16" x14ac:dyDescent="0.3">
      <c r="B30" s="45" t="s">
        <v>68</v>
      </c>
      <c r="C30" s="45"/>
      <c r="D30" s="45"/>
      <c r="E30" s="45"/>
      <c r="F30" s="45"/>
      <c r="G30" s="45"/>
      <c r="H30" s="45"/>
      <c r="J30" s="45" t="s">
        <v>67</v>
      </c>
      <c r="K30" s="45"/>
      <c r="L30" s="45"/>
      <c r="M30" s="45"/>
      <c r="N30" s="45"/>
      <c r="O30" s="45"/>
      <c r="P30" s="45"/>
    </row>
    <row r="31" spans="2:16" x14ac:dyDescent="0.3">
      <c r="B31" s="34">
        <v>2012</v>
      </c>
      <c r="C31" s="11">
        <v>2013</v>
      </c>
      <c r="D31" s="34">
        <v>2014</v>
      </c>
      <c r="E31" s="34">
        <v>2015</v>
      </c>
      <c r="F31" s="34">
        <v>2016</v>
      </c>
      <c r="G31" s="34">
        <v>2017</v>
      </c>
      <c r="H31" s="34">
        <v>2018</v>
      </c>
      <c r="J31" s="11">
        <v>2012</v>
      </c>
      <c r="K31" s="34">
        <v>2013</v>
      </c>
      <c r="L31" s="34">
        <v>2014</v>
      </c>
      <c r="M31" s="34">
        <v>2015</v>
      </c>
      <c r="N31" s="34">
        <v>2016</v>
      </c>
      <c r="O31" s="34">
        <v>2017</v>
      </c>
      <c r="P31" s="34">
        <v>2018</v>
      </c>
    </row>
    <row r="32" spans="2:16" x14ac:dyDescent="0.3">
      <c r="B32" s="35"/>
      <c r="C32" s="35"/>
      <c r="D32" s="35"/>
      <c r="E32" s="35"/>
      <c r="F32" s="35"/>
      <c r="G32" s="35"/>
      <c r="H32" s="35"/>
      <c r="J32" s="35"/>
      <c r="K32" s="35"/>
      <c r="L32" s="35"/>
      <c r="M32" s="35"/>
      <c r="N32" s="35"/>
      <c r="O32" s="35"/>
      <c r="P32" s="35"/>
    </row>
    <row r="33" spans="2:16" x14ac:dyDescent="0.3">
      <c r="B33" s="35"/>
      <c r="C33" s="35"/>
      <c r="D33" s="35"/>
      <c r="E33" s="35"/>
      <c r="F33" s="35"/>
      <c r="G33" s="35"/>
      <c r="H33" s="35"/>
      <c r="J33" s="35"/>
      <c r="K33" s="35"/>
      <c r="L33" s="35"/>
      <c r="M33" s="35"/>
      <c r="N33" s="35"/>
      <c r="O33" s="35"/>
      <c r="P33" s="35"/>
    </row>
    <row r="34" spans="2:16" x14ac:dyDescent="0.3">
      <c r="B34" s="35"/>
      <c r="C34" s="35"/>
      <c r="D34" s="35"/>
      <c r="E34" s="35"/>
      <c r="F34" s="35"/>
      <c r="G34" s="35"/>
      <c r="H34" s="35"/>
      <c r="J34" s="35"/>
      <c r="K34" s="35"/>
      <c r="L34" s="35"/>
      <c r="M34" s="35"/>
      <c r="N34" s="35"/>
      <c r="O34" s="35"/>
      <c r="P34" s="35"/>
    </row>
    <row r="35" spans="2:16" x14ac:dyDescent="0.3">
      <c r="B35" s="35"/>
      <c r="C35" s="35"/>
      <c r="D35" s="35"/>
      <c r="E35" s="35"/>
      <c r="F35" s="35"/>
      <c r="G35" s="35"/>
      <c r="H35" s="35"/>
      <c r="J35" s="35"/>
      <c r="K35" s="35"/>
      <c r="L35" s="35"/>
      <c r="M35" s="35"/>
      <c r="N35" s="35"/>
      <c r="O35" s="35"/>
      <c r="P35" s="35"/>
    </row>
    <row r="36" spans="2:16" x14ac:dyDescent="0.3">
      <c r="B36" s="35"/>
      <c r="C36" s="35"/>
      <c r="D36" s="35"/>
      <c r="E36" s="35"/>
      <c r="F36" s="35"/>
      <c r="G36" s="35"/>
      <c r="H36" s="35"/>
      <c r="J36" s="35"/>
      <c r="K36" s="35"/>
      <c r="L36" s="35"/>
      <c r="M36" s="35"/>
      <c r="N36" s="35"/>
      <c r="O36" s="35"/>
      <c r="P36" s="35"/>
    </row>
    <row r="37" spans="2:16" x14ac:dyDescent="0.3">
      <c r="B37" s="35"/>
      <c r="C37" s="35"/>
      <c r="D37" s="35"/>
      <c r="E37" s="35"/>
      <c r="F37" s="35"/>
      <c r="G37" s="35"/>
      <c r="H37" s="35"/>
      <c r="J37" s="35"/>
      <c r="K37" s="35"/>
      <c r="L37" s="35"/>
      <c r="M37" s="35"/>
      <c r="N37" s="35"/>
      <c r="O37" s="35"/>
      <c r="P37" s="35"/>
    </row>
    <row r="38" spans="2:16" x14ac:dyDescent="0.3">
      <c r="B38" s="35"/>
      <c r="C38" s="35"/>
      <c r="D38" s="35"/>
      <c r="E38" s="35"/>
      <c r="F38" s="35"/>
      <c r="G38" s="35"/>
      <c r="H38" s="35"/>
      <c r="J38" s="35"/>
      <c r="K38" s="35"/>
      <c r="L38" s="35"/>
      <c r="M38" s="35"/>
      <c r="N38" s="35"/>
      <c r="O38" s="35"/>
      <c r="P38" s="35"/>
    </row>
    <row r="39" spans="2:16" x14ac:dyDescent="0.3">
      <c r="B39" s="35"/>
      <c r="C39" s="35"/>
      <c r="D39" s="35"/>
      <c r="E39" s="35"/>
      <c r="F39" s="35"/>
      <c r="G39" s="35"/>
      <c r="H39" s="35"/>
      <c r="J39" s="35"/>
      <c r="K39" s="35"/>
      <c r="L39" s="35"/>
      <c r="M39" s="35"/>
      <c r="N39" s="35"/>
      <c r="O39" s="35"/>
      <c r="P39" s="35"/>
    </row>
    <row r="40" spans="2:16" x14ac:dyDescent="0.3">
      <c r="B40" s="35"/>
      <c r="C40" s="35"/>
      <c r="D40" s="35"/>
      <c r="E40" s="35"/>
      <c r="F40" s="35"/>
      <c r="G40" s="35"/>
      <c r="H40" s="35"/>
      <c r="J40" s="35"/>
      <c r="K40" s="35"/>
      <c r="L40" s="35"/>
      <c r="M40" s="35"/>
      <c r="N40" s="35"/>
      <c r="O40" s="35"/>
      <c r="P40" s="35"/>
    </row>
    <row r="41" spans="2:16" x14ac:dyDescent="0.3">
      <c r="B41" s="35"/>
      <c r="C41" s="35"/>
      <c r="D41" s="35"/>
      <c r="E41" s="35"/>
      <c r="F41" s="35"/>
      <c r="G41" s="35"/>
      <c r="H41" s="35"/>
      <c r="J41" s="35"/>
      <c r="K41" s="35"/>
      <c r="L41" s="35"/>
      <c r="M41" s="35"/>
      <c r="N41" s="35"/>
      <c r="O41" s="35"/>
      <c r="P41" s="35"/>
    </row>
    <row r="42" spans="2:16" x14ac:dyDescent="0.3">
      <c r="B42" s="35"/>
      <c r="C42" s="35"/>
      <c r="D42" s="35"/>
      <c r="E42" s="35"/>
      <c r="F42" s="35"/>
      <c r="G42" s="35"/>
      <c r="H42" s="35"/>
      <c r="J42" s="35"/>
      <c r="K42" s="35"/>
      <c r="L42" s="35"/>
      <c r="M42" s="35"/>
      <c r="N42" s="35"/>
      <c r="O42" s="35"/>
      <c r="P42" s="35"/>
    </row>
    <row r="43" spans="2:16" x14ac:dyDescent="0.3">
      <c r="B43" s="35"/>
      <c r="C43" s="35"/>
      <c r="D43" s="35"/>
      <c r="F43" s="35"/>
      <c r="G43" s="35"/>
      <c r="H43" s="35"/>
      <c r="J43" s="35"/>
      <c r="K43" s="35"/>
      <c r="L43" s="35"/>
      <c r="N43" s="35"/>
      <c r="O43" s="35"/>
      <c r="P43" s="35"/>
    </row>
    <row r="47" spans="2:16" x14ac:dyDescent="0.3">
      <c r="B47" s="45" t="s">
        <v>71</v>
      </c>
      <c r="C47" s="45"/>
      <c r="D47" s="45"/>
      <c r="E47" s="45"/>
      <c r="F47" s="45"/>
      <c r="G47" s="45"/>
      <c r="H47" s="45"/>
      <c r="J47" s="45" t="s">
        <v>72</v>
      </c>
      <c r="K47" s="45"/>
      <c r="L47" s="45"/>
      <c r="M47" s="45"/>
      <c r="N47" s="45"/>
      <c r="O47" s="45"/>
      <c r="P47" s="45"/>
    </row>
    <row r="48" spans="2:16" x14ac:dyDescent="0.3">
      <c r="B48" s="11">
        <v>2012</v>
      </c>
      <c r="C48" s="34">
        <v>2013</v>
      </c>
      <c r="D48" s="34">
        <v>2014</v>
      </c>
      <c r="E48" s="34">
        <v>2015</v>
      </c>
      <c r="F48" s="34">
        <v>2016</v>
      </c>
      <c r="G48" s="34">
        <v>2017</v>
      </c>
      <c r="H48" s="34">
        <v>2018</v>
      </c>
      <c r="J48" s="34">
        <v>2012</v>
      </c>
      <c r="K48" s="11">
        <v>2013</v>
      </c>
      <c r="L48" s="34">
        <v>2014</v>
      </c>
      <c r="M48" s="34">
        <v>2015</v>
      </c>
      <c r="N48" s="34">
        <v>2016</v>
      </c>
      <c r="O48" s="34">
        <v>2017</v>
      </c>
      <c r="P48" s="34">
        <v>2018</v>
      </c>
    </row>
    <row r="49" spans="2:16" x14ac:dyDescent="0.3">
      <c r="B49" s="35"/>
      <c r="C49" s="35"/>
      <c r="D49" s="35"/>
      <c r="E49" s="35"/>
      <c r="F49" s="35"/>
      <c r="G49" s="35"/>
      <c r="H49" s="35"/>
      <c r="J49" s="35"/>
      <c r="K49" s="35"/>
      <c r="L49" s="35"/>
      <c r="M49" s="35"/>
      <c r="N49" s="35"/>
      <c r="O49" s="35"/>
      <c r="P49" s="35"/>
    </row>
    <row r="50" spans="2:16" x14ac:dyDescent="0.3">
      <c r="B50" s="35"/>
      <c r="C50" s="35"/>
      <c r="D50" s="35"/>
      <c r="E50" s="35"/>
      <c r="F50" s="35"/>
      <c r="G50" s="35"/>
      <c r="H50" s="35"/>
      <c r="J50" s="35"/>
      <c r="K50" s="35"/>
      <c r="L50" s="35"/>
      <c r="M50" s="35"/>
      <c r="N50" s="35"/>
      <c r="O50" s="35"/>
      <c r="P50" s="35"/>
    </row>
    <row r="51" spans="2:16" x14ac:dyDescent="0.3">
      <c r="B51" s="35"/>
      <c r="C51" s="35"/>
      <c r="D51" s="35"/>
      <c r="E51" s="35"/>
      <c r="F51" s="35"/>
      <c r="G51" s="35"/>
      <c r="H51" s="35"/>
      <c r="J51" s="35"/>
      <c r="K51" s="35"/>
      <c r="L51" s="35"/>
      <c r="M51" s="35"/>
      <c r="N51" s="35"/>
      <c r="O51" s="35"/>
      <c r="P51" s="35"/>
    </row>
    <row r="52" spans="2:16" x14ac:dyDescent="0.3">
      <c r="B52" s="35"/>
      <c r="C52" s="35"/>
      <c r="D52" s="35"/>
      <c r="E52" s="35"/>
      <c r="F52" s="35"/>
      <c r="G52" s="35"/>
      <c r="H52" s="35"/>
      <c r="J52" s="35"/>
      <c r="K52" s="35"/>
      <c r="L52" s="35"/>
      <c r="M52" s="35"/>
      <c r="N52" s="35"/>
      <c r="O52" s="35"/>
      <c r="P52" s="35"/>
    </row>
    <row r="53" spans="2:16" x14ac:dyDescent="0.3">
      <c r="B53" s="35"/>
      <c r="C53" s="35"/>
      <c r="D53" s="35"/>
      <c r="E53" s="35"/>
      <c r="F53" s="35"/>
      <c r="G53" s="35"/>
      <c r="H53" s="35"/>
      <c r="J53" s="35"/>
      <c r="K53" s="35"/>
      <c r="L53" s="35"/>
      <c r="M53" s="35"/>
      <c r="N53" s="35"/>
      <c r="O53" s="35"/>
      <c r="P53" s="35"/>
    </row>
    <row r="54" spans="2:16" x14ac:dyDescent="0.3">
      <c r="B54" s="35"/>
      <c r="C54" s="35"/>
      <c r="D54" s="35"/>
      <c r="E54" s="35"/>
      <c r="F54" s="35"/>
      <c r="G54" s="35"/>
      <c r="H54" s="35"/>
      <c r="J54" s="35"/>
      <c r="K54" s="35"/>
      <c r="L54" s="35"/>
      <c r="M54" s="35"/>
      <c r="N54" s="35"/>
      <c r="O54" s="35"/>
      <c r="P54" s="35"/>
    </row>
    <row r="55" spans="2:16" x14ac:dyDescent="0.3">
      <c r="B55" s="35"/>
      <c r="C55" s="35"/>
      <c r="D55" s="35"/>
      <c r="E55" s="35"/>
      <c r="F55" s="35"/>
      <c r="G55" s="35"/>
      <c r="H55" s="35"/>
      <c r="J55" s="35"/>
      <c r="K55" s="35"/>
      <c r="L55" s="35"/>
      <c r="M55" s="35"/>
      <c r="N55" s="35"/>
      <c r="O55" s="35"/>
      <c r="P55" s="35"/>
    </row>
    <row r="56" spans="2:16" x14ac:dyDescent="0.3">
      <c r="B56" s="35"/>
      <c r="C56" s="35"/>
      <c r="D56" s="35"/>
      <c r="E56" s="35"/>
      <c r="F56" s="35"/>
      <c r="G56" s="35"/>
      <c r="H56" s="35"/>
      <c r="J56" s="35"/>
      <c r="K56" s="35"/>
      <c r="L56" s="35"/>
      <c r="M56" s="35"/>
      <c r="N56" s="35"/>
      <c r="O56" s="35"/>
      <c r="P56" s="35"/>
    </row>
    <row r="57" spans="2:16" x14ac:dyDescent="0.3">
      <c r="B57" s="35"/>
      <c r="C57" s="35"/>
      <c r="D57" s="35"/>
      <c r="E57" s="35"/>
      <c r="F57" s="35"/>
      <c r="G57" s="35"/>
      <c r="H57" s="35"/>
      <c r="J57" s="35"/>
      <c r="K57" s="35"/>
      <c r="L57" s="35"/>
      <c r="M57" s="35"/>
      <c r="N57" s="35"/>
      <c r="O57" s="35"/>
      <c r="P57" s="35"/>
    </row>
    <row r="58" spans="2:16" x14ac:dyDescent="0.3">
      <c r="B58" s="35"/>
      <c r="C58" s="35"/>
      <c r="D58" s="35"/>
      <c r="E58" s="35"/>
      <c r="F58" s="35"/>
      <c r="G58" s="35"/>
      <c r="H58" s="35"/>
      <c r="J58" s="35"/>
      <c r="K58" s="35"/>
      <c r="L58" s="35"/>
      <c r="M58" s="35"/>
      <c r="N58" s="35"/>
      <c r="O58" s="35"/>
      <c r="P58" s="35"/>
    </row>
    <row r="59" spans="2:16" x14ac:dyDescent="0.3">
      <c r="B59" s="35"/>
      <c r="C59" s="35"/>
      <c r="D59" s="35"/>
      <c r="E59" s="35"/>
      <c r="F59" s="35"/>
      <c r="G59" s="35"/>
      <c r="H59" s="35"/>
      <c r="J59" s="35"/>
      <c r="K59" s="35"/>
      <c r="L59" s="35"/>
      <c r="M59" s="35"/>
      <c r="N59" s="35"/>
      <c r="O59" s="35"/>
      <c r="P59" s="35"/>
    </row>
    <row r="60" spans="2:16" x14ac:dyDescent="0.3">
      <c r="B60" s="35"/>
      <c r="C60" s="35"/>
      <c r="D60" s="35"/>
      <c r="E60" s="35"/>
      <c r="F60" s="35"/>
      <c r="G60" s="35"/>
      <c r="H60" s="35"/>
      <c r="J60" s="35"/>
      <c r="K60" s="35"/>
      <c r="L60" s="35"/>
      <c r="M60" s="35"/>
      <c r="N60" s="35"/>
      <c r="O60" s="35"/>
      <c r="P60" s="35"/>
    </row>
  </sheetData>
  <mergeCells count="14">
    <mergeCell ref="B47:H47"/>
    <mergeCell ref="J47:P47"/>
    <mergeCell ref="Z1:AA1"/>
    <mergeCell ref="B14:H14"/>
    <mergeCell ref="J14:P14"/>
    <mergeCell ref="B30:H30"/>
    <mergeCell ref="J30:P30"/>
    <mergeCell ref="J1:M1"/>
    <mergeCell ref="N1:Q1"/>
    <mergeCell ref="T1:U1"/>
    <mergeCell ref="V1:W1"/>
    <mergeCell ref="X1:Y1"/>
    <mergeCell ref="B1:E1"/>
    <mergeCell ref="F1:I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49174-C0C3-464C-A267-BF55DAF40562}">
  <dimension ref="A1:AA60"/>
  <sheetViews>
    <sheetView workbookViewId="0">
      <selection activeCell="J3" sqref="J3:K10"/>
    </sheetView>
  </sheetViews>
  <sheetFormatPr defaultRowHeight="14.4" x14ac:dyDescent="0.3"/>
  <cols>
    <col min="2" max="2" width="11.21875" bestFit="1" customWidth="1"/>
    <col min="3" max="3" width="11.77734375" bestFit="1" customWidth="1"/>
    <col min="6" max="6" width="11.21875" bestFit="1" customWidth="1"/>
    <col min="7" max="7" width="12" bestFit="1" customWidth="1"/>
    <col min="8" max="9" width="12" customWidth="1"/>
    <col min="10" max="10" width="11.21875" bestFit="1" customWidth="1"/>
    <col min="14" max="14" width="11.21875" bestFit="1" customWidth="1"/>
    <col min="16" max="16" width="12" bestFit="1" customWidth="1"/>
  </cols>
  <sheetData>
    <row r="1" spans="1:27" x14ac:dyDescent="0.3">
      <c r="B1" s="43" t="s">
        <v>0</v>
      </c>
      <c r="C1" s="43"/>
      <c r="D1" s="43"/>
      <c r="E1" s="43"/>
      <c r="F1" s="43" t="s">
        <v>69</v>
      </c>
      <c r="G1" s="43"/>
      <c r="H1" s="43"/>
      <c r="I1" s="43"/>
      <c r="J1" s="43" t="s">
        <v>70</v>
      </c>
      <c r="K1" s="43"/>
      <c r="L1" s="43"/>
      <c r="M1" s="43"/>
      <c r="N1" s="43"/>
      <c r="O1" s="43"/>
      <c r="P1" s="43"/>
      <c r="Q1" s="43"/>
      <c r="T1" s="43" t="s">
        <v>46</v>
      </c>
      <c r="U1" s="43"/>
      <c r="V1" s="43" t="s">
        <v>47</v>
      </c>
      <c r="W1" s="43"/>
      <c r="X1" s="43" t="s">
        <v>48</v>
      </c>
      <c r="Y1" s="43"/>
      <c r="Z1" s="43" t="s">
        <v>49</v>
      </c>
      <c r="AA1" s="43"/>
    </row>
    <row r="2" spans="1:27" x14ac:dyDescent="0.3">
      <c r="B2" t="s">
        <v>2</v>
      </c>
      <c r="C2" t="s">
        <v>3</v>
      </c>
      <c r="D2" t="s">
        <v>8</v>
      </c>
      <c r="E2" t="s">
        <v>9</v>
      </c>
      <c r="F2" t="s">
        <v>2</v>
      </c>
      <c r="G2" t="s">
        <v>3</v>
      </c>
      <c r="H2" t="s">
        <v>8</v>
      </c>
      <c r="I2" t="s">
        <v>9</v>
      </c>
      <c r="J2" t="s">
        <v>2</v>
      </c>
      <c r="K2" t="s">
        <v>3</v>
      </c>
      <c r="L2" t="s">
        <v>8</v>
      </c>
      <c r="M2" t="s">
        <v>9</v>
      </c>
      <c r="T2" t="s">
        <v>3</v>
      </c>
      <c r="U2" t="s">
        <v>9</v>
      </c>
      <c r="V2" t="s">
        <v>3</v>
      </c>
      <c r="W2" t="s">
        <v>9</v>
      </c>
      <c r="X2" t="s">
        <v>3</v>
      </c>
      <c r="Y2" t="s">
        <v>9</v>
      </c>
      <c r="Z2" t="s">
        <v>3</v>
      </c>
      <c r="AA2" t="s">
        <v>9</v>
      </c>
    </row>
    <row r="3" spans="1:27" x14ac:dyDescent="0.3">
      <c r="A3">
        <v>2012</v>
      </c>
      <c r="G3" s="2"/>
      <c r="H3" s="3"/>
      <c r="I3" s="3"/>
      <c r="J3" s="2"/>
      <c r="K3" s="2"/>
    </row>
    <row r="4" spans="1:27" x14ac:dyDescent="0.3">
      <c r="A4">
        <v>2013</v>
      </c>
      <c r="D4" s="4" t="e">
        <f>(B4-B3)/B3</f>
        <v>#DIV/0!</v>
      </c>
      <c r="E4" s="4" t="e">
        <f>(C4-C3)/C3</f>
        <v>#DIV/0!</v>
      </c>
      <c r="G4" s="2"/>
      <c r="H4" s="4" t="e">
        <f>(F4-F3)/F3</f>
        <v>#DIV/0!</v>
      </c>
      <c r="I4" s="4" t="e">
        <f>(G4-G3)/G3</f>
        <v>#DIV/0!</v>
      </c>
      <c r="J4" s="2"/>
      <c r="K4" s="2"/>
      <c r="L4" s="4" t="e">
        <f>(J4-J3)/J3</f>
        <v>#DIV/0!</v>
      </c>
      <c r="M4" s="4" t="e">
        <f>(K4-K3)/K3</f>
        <v>#DIV/0!</v>
      </c>
      <c r="P4" s="4"/>
      <c r="Q4" s="4"/>
    </row>
    <row r="5" spans="1:27" x14ac:dyDescent="0.3">
      <c r="A5">
        <v>2014</v>
      </c>
      <c r="D5" s="4" t="e">
        <f t="shared" ref="D5:E10" si="0">(B5-B4)/B4</f>
        <v>#DIV/0!</v>
      </c>
      <c r="E5" s="4" t="e">
        <f t="shared" si="0"/>
        <v>#DIV/0!</v>
      </c>
      <c r="F5" s="2"/>
      <c r="G5" s="2"/>
      <c r="H5" s="4" t="e">
        <f t="shared" ref="H5:I10" si="1">(F5-F4)/F4</f>
        <v>#DIV/0!</v>
      </c>
      <c r="I5" s="4" t="e">
        <f t="shared" si="1"/>
        <v>#DIV/0!</v>
      </c>
      <c r="J5" s="2"/>
      <c r="K5" s="2"/>
      <c r="L5" s="4" t="e">
        <f t="shared" ref="L5:M10" si="2">(J5-J4)/J4</f>
        <v>#DIV/0!</v>
      </c>
      <c r="M5" s="4" t="e">
        <f t="shared" si="2"/>
        <v>#DIV/0!</v>
      </c>
      <c r="P5" s="4"/>
      <c r="Q5" s="4"/>
    </row>
    <row r="6" spans="1:27" x14ac:dyDescent="0.3">
      <c r="A6">
        <v>2015</v>
      </c>
      <c r="D6" s="4" t="e">
        <f t="shared" si="0"/>
        <v>#DIV/0!</v>
      </c>
      <c r="E6" s="4" t="e">
        <f t="shared" si="0"/>
        <v>#DIV/0!</v>
      </c>
      <c r="G6" s="2"/>
      <c r="H6" s="4" t="e">
        <f t="shared" si="1"/>
        <v>#DIV/0!</v>
      </c>
      <c r="I6" s="4" t="e">
        <f t="shared" si="1"/>
        <v>#DIV/0!</v>
      </c>
      <c r="J6" s="2"/>
      <c r="K6" s="2"/>
      <c r="L6" s="4" t="e">
        <f t="shared" si="2"/>
        <v>#DIV/0!</v>
      </c>
      <c r="M6" s="4" t="e">
        <f t="shared" si="2"/>
        <v>#DIV/0!</v>
      </c>
      <c r="P6" s="4"/>
      <c r="Q6" s="4"/>
    </row>
    <row r="7" spans="1:27" x14ac:dyDescent="0.3">
      <c r="A7">
        <v>2016</v>
      </c>
      <c r="D7" s="4" t="e">
        <f t="shared" si="0"/>
        <v>#DIV/0!</v>
      </c>
      <c r="E7" s="4" t="e">
        <f t="shared" si="0"/>
        <v>#DIV/0!</v>
      </c>
      <c r="F7" s="2"/>
      <c r="G7" s="2"/>
      <c r="H7" s="4" t="e">
        <f t="shared" si="1"/>
        <v>#DIV/0!</v>
      </c>
      <c r="I7" s="4" t="e">
        <f t="shared" si="1"/>
        <v>#DIV/0!</v>
      </c>
      <c r="J7" s="2"/>
      <c r="K7" s="2"/>
      <c r="L7" s="4" t="e">
        <f t="shared" si="2"/>
        <v>#DIV/0!</v>
      </c>
      <c r="M7" s="4" t="e">
        <f t="shared" si="2"/>
        <v>#DIV/0!</v>
      </c>
      <c r="P7" s="4"/>
      <c r="Q7" s="4"/>
    </row>
    <row r="8" spans="1:27" x14ac:dyDescent="0.3">
      <c r="A8">
        <v>2017</v>
      </c>
      <c r="D8" s="4" t="e">
        <f t="shared" si="0"/>
        <v>#DIV/0!</v>
      </c>
      <c r="E8" s="4" t="e">
        <f t="shared" si="0"/>
        <v>#DIV/0!</v>
      </c>
      <c r="F8" s="2"/>
      <c r="G8" s="2"/>
      <c r="H8" s="4" t="e">
        <f t="shared" si="1"/>
        <v>#DIV/0!</v>
      </c>
      <c r="I8" s="4" t="e">
        <f t="shared" si="1"/>
        <v>#DIV/0!</v>
      </c>
      <c r="K8" s="2"/>
      <c r="L8" s="4" t="e">
        <f t="shared" si="2"/>
        <v>#DIV/0!</v>
      </c>
      <c r="M8" s="4" t="e">
        <f t="shared" si="2"/>
        <v>#DIV/0!</v>
      </c>
      <c r="P8" s="4"/>
      <c r="Q8" s="4"/>
    </row>
    <row r="9" spans="1:27" x14ac:dyDescent="0.3">
      <c r="A9">
        <v>2018</v>
      </c>
      <c r="D9" s="4" t="e">
        <f t="shared" si="0"/>
        <v>#DIV/0!</v>
      </c>
      <c r="E9" s="4" t="e">
        <f t="shared" si="0"/>
        <v>#DIV/0!</v>
      </c>
      <c r="F9" s="2"/>
      <c r="G9" s="2"/>
      <c r="H9" s="4" t="e">
        <f t="shared" si="1"/>
        <v>#DIV/0!</v>
      </c>
      <c r="I9" s="4" t="e">
        <f t="shared" si="1"/>
        <v>#DIV/0!</v>
      </c>
      <c r="J9" s="2"/>
      <c r="K9" s="2"/>
      <c r="L9" s="4" t="e">
        <f t="shared" si="2"/>
        <v>#DIV/0!</v>
      </c>
      <c r="M9" s="4" t="e">
        <f t="shared" si="2"/>
        <v>#DIV/0!</v>
      </c>
      <c r="O9">
        <f>SUM(B9,F9,J9)</f>
        <v>0</v>
      </c>
      <c r="P9">
        <f>SUM(C9,G9,K9)</f>
        <v>0</v>
      </c>
      <c r="Q9" s="4" t="e">
        <f>AVERAGE(D9,H9,L9)</f>
        <v>#DIV/0!</v>
      </c>
      <c r="R9" s="4" t="e">
        <f>AVERAGE(E9,I9,M9)</f>
        <v>#DIV/0!</v>
      </c>
    </row>
    <row r="10" spans="1:27" x14ac:dyDescent="0.3">
      <c r="A10">
        <v>2019</v>
      </c>
      <c r="D10" s="4" t="e">
        <f t="shared" si="0"/>
        <v>#DIV/0!</v>
      </c>
      <c r="E10" s="4" t="e">
        <f t="shared" si="0"/>
        <v>#DIV/0!</v>
      </c>
      <c r="H10" s="4" t="e">
        <f t="shared" si="1"/>
        <v>#DIV/0!</v>
      </c>
      <c r="I10" s="4" t="e">
        <f t="shared" si="1"/>
        <v>#DIV/0!</v>
      </c>
      <c r="L10" s="4" t="e">
        <f t="shared" si="2"/>
        <v>#DIV/0!</v>
      </c>
      <c r="M10" s="4" t="e">
        <f t="shared" si="2"/>
        <v>#DIV/0!</v>
      </c>
    </row>
    <row r="11" spans="1:27" x14ac:dyDescent="0.3">
      <c r="A11" t="s">
        <v>7</v>
      </c>
      <c r="B11">
        <f>SUM(B3:B10)</f>
        <v>0</v>
      </c>
      <c r="C11">
        <f>SUM(C3:C10)</f>
        <v>0</v>
      </c>
      <c r="D11" s="4" t="e">
        <f>AVERAGE(D4:D10)</f>
        <v>#DIV/0!</v>
      </c>
      <c r="E11" s="4" t="e">
        <f>AVERAGE(E4:E10)</f>
        <v>#DIV/0!</v>
      </c>
      <c r="F11">
        <f>SUM(F3:F10)</f>
        <v>0</v>
      </c>
      <c r="G11">
        <f>SUM(G3:G10)</f>
        <v>0</v>
      </c>
      <c r="H11" s="4" t="e">
        <f>AVERAGE(H4:H10)</f>
        <v>#DIV/0!</v>
      </c>
      <c r="I11" s="4" t="e">
        <f>AVERAGE(I4:I10)</f>
        <v>#DIV/0!</v>
      </c>
      <c r="J11">
        <f>SUM(J3:J10)</f>
        <v>0</v>
      </c>
      <c r="K11">
        <f>SUM(K3:K10)</f>
        <v>0</v>
      </c>
      <c r="L11" s="4" t="e">
        <f>AVERAGE(L4:L10)</f>
        <v>#DIV/0!</v>
      </c>
      <c r="M11" s="4" t="e">
        <f>AVERAGE(M4:M10)</f>
        <v>#DIV/0!</v>
      </c>
      <c r="P11" s="4"/>
      <c r="Q11" s="4"/>
    </row>
    <row r="12" spans="1:27" x14ac:dyDescent="0.3">
      <c r="D12" s="4"/>
      <c r="E12" s="4"/>
      <c r="H12" s="4"/>
      <c r="I12" s="4"/>
      <c r="L12" s="4"/>
      <c r="M12" s="4"/>
      <c r="P12" s="4"/>
      <c r="Q12" s="4"/>
    </row>
    <row r="14" spans="1:27" x14ac:dyDescent="0.3">
      <c r="B14" s="45" t="s">
        <v>65</v>
      </c>
      <c r="C14" s="45"/>
      <c r="D14" s="45"/>
      <c r="E14" s="45"/>
      <c r="F14" s="45"/>
      <c r="G14" s="45"/>
      <c r="H14" s="45"/>
      <c r="J14" s="45" t="s">
        <v>66</v>
      </c>
      <c r="K14" s="45"/>
      <c r="L14" s="45"/>
      <c r="M14" s="45"/>
      <c r="N14" s="45"/>
      <c r="O14" s="45"/>
      <c r="P14" s="45"/>
    </row>
    <row r="15" spans="1:27" x14ac:dyDescent="0.3">
      <c r="B15" s="9">
        <v>2012</v>
      </c>
      <c r="C15" s="34">
        <v>2013</v>
      </c>
      <c r="D15" s="34">
        <v>2014</v>
      </c>
      <c r="E15" s="34">
        <v>2015</v>
      </c>
      <c r="F15" s="34">
        <v>2016</v>
      </c>
      <c r="G15" s="34">
        <v>2017</v>
      </c>
      <c r="H15" s="34">
        <v>2018</v>
      </c>
      <c r="J15" s="34">
        <v>2012</v>
      </c>
      <c r="K15" s="11">
        <v>2013</v>
      </c>
      <c r="L15" s="34">
        <v>2014</v>
      </c>
      <c r="M15" s="34">
        <v>2015</v>
      </c>
      <c r="N15" s="34">
        <v>2016</v>
      </c>
      <c r="O15" s="34">
        <v>2017</v>
      </c>
      <c r="P15" s="34">
        <v>2018</v>
      </c>
    </row>
    <row r="16" spans="1:27" x14ac:dyDescent="0.3">
      <c r="B16" s="35"/>
      <c r="C16" s="35"/>
      <c r="D16" s="35"/>
      <c r="E16" s="35"/>
      <c r="F16" s="35"/>
      <c r="G16" s="35"/>
      <c r="H16" s="35"/>
      <c r="J16" s="35"/>
      <c r="K16" s="35"/>
      <c r="L16" s="35"/>
      <c r="M16" s="35"/>
      <c r="N16" s="35"/>
      <c r="O16" s="35"/>
      <c r="P16" s="35"/>
    </row>
    <row r="17" spans="2:16" x14ac:dyDescent="0.3">
      <c r="B17" s="35"/>
      <c r="C17" s="35"/>
      <c r="D17" s="35"/>
      <c r="E17" s="35"/>
      <c r="F17" s="35"/>
      <c r="G17" s="35"/>
      <c r="H17" s="35"/>
      <c r="J17" s="35"/>
      <c r="K17" s="35"/>
      <c r="L17" s="35"/>
      <c r="M17" s="35"/>
      <c r="N17" s="35"/>
      <c r="O17" s="35"/>
      <c r="P17" s="35"/>
    </row>
    <row r="18" spans="2:16" x14ac:dyDescent="0.3">
      <c r="B18" s="35"/>
      <c r="C18" s="35"/>
      <c r="D18" s="35"/>
      <c r="E18" s="35"/>
      <c r="F18" s="35"/>
      <c r="G18" s="35"/>
      <c r="H18" s="35"/>
      <c r="J18" s="35"/>
      <c r="K18" s="35"/>
      <c r="L18" s="35"/>
      <c r="M18" s="35"/>
      <c r="N18" s="35"/>
      <c r="O18" s="35"/>
      <c r="P18" s="35"/>
    </row>
    <row r="19" spans="2:16" x14ac:dyDescent="0.3">
      <c r="B19" s="35"/>
      <c r="C19" s="35"/>
      <c r="D19" s="35"/>
      <c r="E19" s="35"/>
      <c r="F19" s="35"/>
      <c r="G19" s="35"/>
      <c r="H19" s="35"/>
      <c r="J19" s="35"/>
      <c r="K19" s="35"/>
      <c r="L19" s="35"/>
      <c r="M19" s="35"/>
      <c r="N19" s="35"/>
      <c r="O19" s="35"/>
      <c r="P19" s="35"/>
    </row>
    <row r="20" spans="2:16" x14ac:dyDescent="0.3">
      <c r="B20" s="35"/>
      <c r="C20" s="35"/>
      <c r="D20" s="35"/>
      <c r="E20" s="35"/>
      <c r="F20" s="35"/>
      <c r="G20" s="35"/>
      <c r="H20" s="35"/>
      <c r="J20" s="35"/>
      <c r="K20" s="35"/>
      <c r="L20" s="35"/>
      <c r="M20" s="35"/>
      <c r="N20" s="35"/>
      <c r="O20" s="35"/>
      <c r="P20" s="35"/>
    </row>
    <row r="21" spans="2:16" x14ac:dyDescent="0.3">
      <c r="B21" s="35"/>
      <c r="C21" s="35"/>
      <c r="D21" s="35"/>
      <c r="E21" s="35"/>
      <c r="F21" s="35"/>
      <c r="G21" s="35"/>
      <c r="H21" s="35"/>
      <c r="J21" s="35"/>
      <c r="K21" s="35"/>
      <c r="L21" s="35"/>
      <c r="M21" s="35"/>
      <c r="N21" s="35"/>
      <c r="O21" s="35"/>
      <c r="P21" s="35"/>
    </row>
    <row r="22" spans="2:16" x14ac:dyDescent="0.3">
      <c r="B22" s="35"/>
      <c r="C22" s="35"/>
      <c r="D22" s="35"/>
      <c r="E22" s="35"/>
      <c r="F22" s="35"/>
      <c r="G22" s="35"/>
      <c r="H22" s="35"/>
      <c r="J22" s="35"/>
      <c r="K22" s="35"/>
      <c r="L22" s="35"/>
      <c r="M22" s="35"/>
      <c r="N22" s="35"/>
      <c r="O22" s="35"/>
      <c r="P22" s="35"/>
    </row>
    <row r="23" spans="2:16" x14ac:dyDescent="0.3">
      <c r="B23" s="35"/>
      <c r="C23" s="35"/>
      <c r="D23" s="35"/>
      <c r="E23" s="35"/>
      <c r="F23" s="35"/>
      <c r="G23" s="35"/>
      <c r="H23" s="35"/>
      <c r="J23" s="35"/>
      <c r="K23" s="35"/>
      <c r="L23" s="35"/>
      <c r="M23" s="35"/>
      <c r="N23" s="35"/>
      <c r="O23" s="35"/>
      <c r="P23" s="35"/>
    </row>
    <row r="24" spans="2:16" x14ac:dyDescent="0.3">
      <c r="B24" s="35"/>
      <c r="C24" s="35"/>
      <c r="D24" s="35"/>
      <c r="E24" s="35"/>
      <c r="F24" s="35"/>
      <c r="G24" s="35"/>
      <c r="H24" s="35"/>
      <c r="J24" s="35"/>
      <c r="K24" s="35"/>
      <c r="L24" s="35"/>
      <c r="M24" s="35"/>
      <c r="N24" s="35"/>
      <c r="O24" s="35"/>
      <c r="P24" s="35"/>
    </row>
    <row r="25" spans="2:16" x14ac:dyDescent="0.3">
      <c r="B25" s="35"/>
      <c r="C25" s="35"/>
      <c r="D25" s="35"/>
      <c r="E25" s="35"/>
      <c r="F25" s="35"/>
      <c r="G25" s="35"/>
      <c r="H25" s="35"/>
      <c r="J25" s="35"/>
      <c r="K25" s="35"/>
      <c r="L25" s="35"/>
      <c r="M25" s="35"/>
      <c r="N25" s="35"/>
      <c r="O25" s="35"/>
      <c r="P25" s="35"/>
    </row>
    <row r="26" spans="2:16" x14ac:dyDescent="0.3">
      <c r="B26" s="35"/>
      <c r="C26" s="35"/>
      <c r="D26" s="35"/>
      <c r="E26" s="35"/>
      <c r="F26" s="35"/>
      <c r="G26" s="35"/>
      <c r="H26" s="35"/>
      <c r="J26" s="35"/>
      <c r="K26" s="35"/>
      <c r="L26" s="35"/>
      <c r="M26" s="35"/>
      <c r="N26" s="35"/>
      <c r="O26" s="35"/>
      <c r="P26" s="35"/>
    </row>
    <row r="27" spans="2:16" x14ac:dyDescent="0.3">
      <c r="B27" s="35"/>
      <c r="C27" s="35"/>
      <c r="D27" s="35"/>
      <c r="E27" s="35"/>
      <c r="G27" s="35"/>
      <c r="H27" s="35"/>
      <c r="J27" s="35"/>
      <c r="K27" s="35"/>
      <c r="L27" s="35"/>
      <c r="M27" s="35"/>
      <c r="O27" s="35"/>
      <c r="P27" s="35"/>
    </row>
    <row r="30" spans="2:16" x14ac:dyDescent="0.3">
      <c r="B30" s="45" t="s">
        <v>68</v>
      </c>
      <c r="C30" s="45"/>
      <c r="D30" s="45"/>
      <c r="E30" s="45"/>
      <c r="F30" s="45"/>
      <c r="G30" s="45"/>
      <c r="H30" s="45"/>
      <c r="J30" s="45" t="s">
        <v>67</v>
      </c>
      <c r="K30" s="45"/>
      <c r="L30" s="45"/>
      <c r="M30" s="45"/>
      <c r="N30" s="45"/>
      <c r="O30" s="45"/>
      <c r="P30" s="45"/>
    </row>
    <row r="31" spans="2:16" x14ac:dyDescent="0.3">
      <c r="B31" s="34">
        <v>2012</v>
      </c>
      <c r="C31" s="11">
        <v>2013</v>
      </c>
      <c r="D31" s="34">
        <v>2014</v>
      </c>
      <c r="E31" s="34">
        <v>2015</v>
      </c>
      <c r="F31" s="34">
        <v>2016</v>
      </c>
      <c r="G31" s="34">
        <v>2017</v>
      </c>
      <c r="H31" s="34">
        <v>2018</v>
      </c>
      <c r="J31" s="11">
        <v>2012</v>
      </c>
      <c r="K31" s="34">
        <v>2013</v>
      </c>
      <c r="L31" s="34">
        <v>2014</v>
      </c>
      <c r="M31" s="34">
        <v>2015</v>
      </c>
      <c r="N31" s="34">
        <v>2016</v>
      </c>
      <c r="O31" s="34">
        <v>2017</v>
      </c>
      <c r="P31" s="34">
        <v>2018</v>
      </c>
    </row>
    <row r="32" spans="2:16" x14ac:dyDescent="0.3">
      <c r="B32" s="35"/>
      <c r="C32" s="35"/>
      <c r="D32" s="35"/>
      <c r="E32" s="35"/>
      <c r="F32" s="35"/>
      <c r="G32" s="35"/>
      <c r="H32" s="35"/>
      <c r="J32" s="35"/>
      <c r="K32" s="35"/>
      <c r="L32" s="35"/>
      <c r="M32" s="35"/>
      <c r="N32" s="35"/>
      <c r="O32" s="35"/>
      <c r="P32" s="35"/>
    </row>
    <row r="33" spans="2:16" x14ac:dyDescent="0.3">
      <c r="B33" s="35"/>
      <c r="C33" s="35"/>
      <c r="D33" s="35"/>
      <c r="E33" s="35"/>
      <c r="F33" s="35"/>
      <c r="G33" s="35"/>
      <c r="H33" s="35"/>
      <c r="J33" s="35"/>
      <c r="K33" s="35"/>
      <c r="L33" s="35"/>
      <c r="M33" s="35"/>
      <c r="N33" s="35"/>
      <c r="O33" s="35"/>
      <c r="P33" s="35"/>
    </row>
    <row r="34" spans="2:16" x14ac:dyDescent="0.3">
      <c r="B34" s="35"/>
      <c r="C34" s="35"/>
      <c r="D34" s="35"/>
      <c r="E34" s="35"/>
      <c r="F34" s="35"/>
      <c r="G34" s="35"/>
      <c r="H34" s="35"/>
      <c r="J34" s="35"/>
      <c r="K34" s="35"/>
      <c r="L34" s="35"/>
      <c r="M34" s="35"/>
      <c r="N34" s="35"/>
      <c r="O34" s="35"/>
      <c r="P34" s="35"/>
    </row>
    <row r="35" spans="2:16" x14ac:dyDescent="0.3">
      <c r="B35" s="35"/>
      <c r="C35" s="35"/>
      <c r="D35" s="35"/>
      <c r="E35" s="35"/>
      <c r="F35" s="35"/>
      <c r="G35" s="35"/>
      <c r="H35" s="35"/>
      <c r="J35" s="35"/>
      <c r="K35" s="35"/>
      <c r="L35" s="35"/>
      <c r="M35" s="35"/>
      <c r="N35" s="35"/>
      <c r="O35" s="35"/>
      <c r="P35" s="35"/>
    </row>
    <row r="36" spans="2:16" x14ac:dyDescent="0.3">
      <c r="B36" s="35"/>
      <c r="C36" s="35"/>
      <c r="D36" s="35"/>
      <c r="E36" s="35"/>
      <c r="F36" s="35"/>
      <c r="G36" s="35"/>
      <c r="H36" s="35"/>
      <c r="J36" s="35"/>
      <c r="K36" s="35"/>
      <c r="L36" s="35"/>
      <c r="M36" s="35"/>
      <c r="N36" s="35"/>
      <c r="O36" s="35"/>
      <c r="P36" s="35"/>
    </row>
    <row r="37" spans="2:16" x14ac:dyDescent="0.3">
      <c r="B37" s="35"/>
      <c r="C37" s="35"/>
      <c r="D37" s="35"/>
      <c r="E37" s="35"/>
      <c r="F37" s="35"/>
      <c r="G37" s="35"/>
      <c r="H37" s="35"/>
      <c r="J37" s="35"/>
      <c r="K37" s="35"/>
      <c r="L37" s="35"/>
      <c r="M37" s="35"/>
      <c r="N37" s="35"/>
      <c r="O37" s="35"/>
      <c r="P37" s="35"/>
    </row>
    <row r="38" spans="2:16" x14ac:dyDescent="0.3">
      <c r="B38" s="35"/>
      <c r="C38" s="35"/>
      <c r="D38" s="35"/>
      <c r="E38" s="35"/>
      <c r="F38" s="35"/>
      <c r="G38" s="35"/>
      <c r="H38" s="35"/>
      <c r="J38" s="35"/>
      <c r="K38" s="35"/>
      <c r="L38" s="35"/>
      <c r="M38" s="35"/>
      <c r="N38" s="35"/>
      <c r="O38" s="35"/>
      <c r="P38" s="35"/>
    </row>
    <row r="39" spans="2:16" x14ac:dyDescent="0.3">
      <c r="B39" s="35"/>
      <c r="C39" s="35"/>
      <c r="D39" s="35"/>
      <c r="E39" s="35"/>
      <c r="F39" s="35"/>
      <c r="G39" s="35"/>
      <c r="H39" s="35"/>
      <c r="J39" s="35"/>
      <c r="K39" s="35"/>
      <c r="L39" s="35"/>
      <c r="M39" s="35"/>
      <c r="N39" s="35"/>
      <c r="O39" s="35"/>
      <c r="P39" s="35"/>
    </row>
    <row r="40" spans="2:16" x14ac:dyDescent="0.3">
      <c r="B40" s="35"/>
      <c r="C40" s="35"/>
      <c r="D40" s="35"/>
      <c r="E40" s="35"/>
      <c r="F40" s="35"/>
      <c r="G40" s="35"/>
      <c r="H40" s="35"/>
      <c r="J40" s="35"/>
      <c r="K40" s="35"/>
      <c r="L40" s="35"/>
      <c r="M40" s="35"/>
      <c r="N40" s="35"/>
      <c r="O40" s="35"/>
      <c r="P40" s="35"/>
    </row>
    <row r="41" spans="2:16" x14ac:dyDescent="0.3">
      <c r="B41" s="35"/>
      <c r="C41" s="35"/>
      <c r="D41" s="35"/>
      <c r="E41" s="35"/>
      <c r="F41" s="35"/>
      <c r="G41" s="35"/>
      <c r="H41" s="35"/>
      <c r="J41" s="35"/>
      <c r="K41" s="35"/>
      <c r="L41" s="35"/>
      <c r="M41" s="35"/>
      <c r="N41" s="35"/>
      <c r="O41" s="35"/>
      <c r="P41" s="35"/>
    </row>
    <row r="42" spans="2:16" x14ac:dyDescent="0.3">
      <c r="B42" s="35"/>
      <c r="C42" s="35"/>
      <c r="D42" s="35"/>
      <c r="E42" s="35"/>
      <c r="F42" s="35"/>
      <c r="G42" s="35"/>
      <c r="H42" s="35"/>
      <c r="J42" s="35"/>
      <c r="K42" s="35"/>
      <c r="L42" s="35"/>
      <c r="M42" s="35"/>
      <c r="N42" s="35"/>
      <c r="O42" s="35"/>
      <c r="P42" s="35"/>
    </row>
    <row r="43" spans="2:16" x14ac:dyDescent="0.3">
      <c r="B43" s="35"/>
      <c r="C43" s="35"/>
      <c r="D43" s="35"/>
      <c r="F43" s="35"/>
      <c r="G43" s="35"/>
      <c r="H43" s="35"/>
      <c r="J43" s="35"/>
      <c r="K43" s="35"/>
      <c r="L43" s="35"/>
      <c r="N43" s="35"/>
      <c r="O43" s="35"/>
      <c r="P43" s="35"/>
    </row>
    <row r="47" spans="2:16" x14ac:dyDescent="0.3">
      <c r="B47" s="45" t="s">
        <v>71</v>
      </c>
      <c r="C47" s="45"/>
      <c r="D47" s="45"/>
      <c r="E47" s="45"/>
      <c r="F47" s="45"/>
      <c r="G47" s="45"/>
      <c r="H47" s="45"/>
      <c r="J47" s="45" t="s">
        <v>72</v>
      </c>
      <c r="K47" s="45"/>
      <c r="L47" s="45"/>
      <c r="M47" s="45"/>
      <c r="N47" s="45"/>
      <c r="O47" s="45"/>
      <c r="P47" s="45"/>
    </row>
    <row r="48" spans="2:16" x14ac:dyDescent="0.3">
      <c r="B48" s="11">
        <v>2012</v>
      </c>
      <c r="C48" s="34">
        <v>2013</v>
      </c>
      <c r="D48" s="34">
        <v>2014</v>
      </c>
      <c r="E48" s="34">
        <v>2015</v>
      </c>
      <c r="F48" s="34">
        <v>2016</v>
      </c>
      <c r="G48" s="34">
        <v>2017</v>
      </c>
      <c r="H48" s="34">
        <v>2018</v>
      </c>
      <c r="J48" s="34">
        <v>2012</v>
      </c>
      <c r="K48" s="11">
        <v>2013</v>
      </c>
      <c r="L48" s="34">
        <v>2014</v>
      </c>
      <c r="M48" s="34">
        <v>2015</v>
      </c>
      <c r="N48" s="34">
        <v>2016</v>
      </c>
      <c r="O48" s="34">
        <v>2017</v>
      </c>
      <c r="P48" s="34">
        <v>2018</v>
      </c>
    </row>
    <row r="49" spans="2:16" x14ac:dyDescent="0.3">
      <c r="B49" s="35"/>
      <c r="C49" s="35"/>
      <c r="D49" s="35"/>
      <c r="E49" s="35"/>
      <c r="F49" s="35"/>
      <c r="G49" s="35"/>
      <c r="H49" s="35"/>
      <c r="J49" s="35"/>
      <c r="K49" s="35"/>
      <c r="L49" s="35"/>
      <c r="M49" s="35"/>
      <c r="N49" s="35"/>
      <c r="O49" s="35"/>
      <c r="P49" s="35"/>
    </row>
    <row r="50" spans="2:16" x14ac:dyDescent="0.3">
      <c r="B50" s="35"/>
      <c r="C50" s="35"/>
      <c r="D50" s="35"/>
      <c r="E50" s="35"/>
      <c r="F50" s="35"/>
      <c r="G50" s="35"/>
      <c r="H50" s="35"/>
      <c r="J50" s="35"/>
      <c r="K50" s="35"/>
      <c r="L50" s="35"/>
      <c r="M50" s="35"/>
      <c r="N50" s="35"/>
      <c r="O50" s="35"/>
      <c r="P50" s="35"/>
    </row>
    <row r="51" spans="2:16" x14ac:dyDescent="0.3">
      <c r="B51" s="35"/>
      <c r="C51" s="35"/>
      <c r="D51" s="35"/>
      <c r="E51" s="35"/>
      <c r="F51" s="35"/>
      <c r="G51" s="35"/>
      <c r="H51" s="35"/>
      <c r="J51" s="35"/>
      <c r="K51" s="35"/>
      <c r="L51" s="35"/>
      <c r="M51" s="35"/>
      <c r="N51" s="35"/>
      <c r="O51" s="35"/>
      <c r="P51" s="35"/>
    </row>
    <row r="52" spans="2:16" x14ac:dyDescent="0.3">
      <c r="B52" s="35"/>
      <c r="C52" s="35"/>
      <c r="D52" s="35"/>
      <c r="E52" s="35"/>
      <c r="F52" s="35"/>
      <c r="G52" s="35"/>
      <c r="H52" s="35"/>
      <c r="J52" s="35"/>
      <c r="K52" s="35"/>
      <c r="L52" s="35"/>
      <c r="M52" s="35"/>
      <c r="N52" s="35"/>
      <c r="O52" s="35"/>
      <c r="P52" s="35"/>
    </row>
    <row r="53" spans="2:16" x14ac:dyDescent="0.3">
      <c r="B53" s="35"/>
      <c r="C53" s="35"/>
      <c r="D53" s="35"/>
      <c r="E53" s="35"/>
      <c r="F53" s="35"/>
      <c r="G53" s="35"/>
      <c r="H53" s="35"/>
      <c r="J53" s="35"/>
      <c r="K53" s="35"/>
      <c r="L53" s="35"/>
      <c r="M53" s="35"/>
      <c r="N53" s="35"/>
      <c r="O53" s="35"/>
      <c r="P53" s="35"/>
    </row>
    <row r="54" spans="2:16" x14ac:dyDescent="0.3">
      <c r="B54" s="35"/>
      <c r="C54" s="35"/>
      <c r="D54" s="35"/>
      <c r="E54" s="35"/>
      <c r="F54" s="35"/>
      <c r="G54" s="35"/>
      <c r="H54" s="35"/>
      <c r="J54" s="35"/>
      <c r="K54" s="35"/>
      <c r="L54" s="35"/>
      <c r="M54" s="35"/>
      <c r="N54" s="35"/>
      <c r="O54" s="35"/>
      <c r="P54" s="35"/>
    </row>
    <row r="55" spans="2:16" x14ac:dyDescent="0.3">
      <c r="B55" s="35"/>
      <c r="C55" s="35"/>
      <c r="D55" s="35"/>
      <c r="E55" s="35"/>
      <c r="F55" s="35"/>
      <c r="G55" s="35"/>
      <c r="H55" s="35"/>
      <c r="J55" s="35"/>
      <c r="K55" s="35"/>
      <c r="L55" s="35"/>
      <c r="M55" s="35"/>
      <c r="N55" s="35"/>
      <c r="O55" s="35"/>
      <c r="P55" s="35"/>
    </row>
    <row r="56" spans="2:16" x14ac:dyDescent="0.3">
      <c r="B56" s="35"/>
      <c r="C56" s="35"/>
      <c r="D56" s="35"/>
      <c r="E56" s="35"/>
      <c r="F56" s="35"/>
      <c r="G56" s="35"/>
      <c r="H56" s="35"/>
      <c r="J56" s="35"/>
      <c r="K56" s="35"/>
      <c r="L56" s="35"/>
      <c r="M56" s="35"/>
      <c r="N56" s="35"/>
      <c r="O56" s="35"/>
      <c r="P56" s="35"/>
    </row>
    <row r="57" spans="2:16" x14ac:dyDescent="0.3">
      <c r="B57" s="35"/>
      <c r="C57" s="35"/>
      <c r="D57" s="35"/>
      <c r="E57" s="35"/>
      <c r="F57" s="35"/>
      <c r="G57" s="35"/>
      <c r="H57" s="35"/>
      <c r="J57" s="35"/>
      <c r="K57" s="35"/>
      <c r="L57" s="35"/>
      <c r="M57" s="35"/>
      <c r="N57" s="35"/>
      <c r="O57" s="35"/>
      <c r="P57" s="35"/>
    </row>
    <row r="58" spans="2:16" x14ac:dyDescent="0.3">
      <c r="B58" s="35"/>
      <c r="C58" s="35"/>
      <c r="D58" s="35"/>
      <c r="E58" s="35"/>
      <c r="F58" s="35"/>
      <c r="G58" s="35"/>
      <c r="H58" s="35"/>
      <c r="J58" s="35"/>
      <c r="K58" s="35"/>
      <c r="L58" s="35"/>
      <c r="M58" s="35"/>
      <c r="N58" s="35"/>
      <c r="O58" s="35"/>
      <c r="P58" s="35"/>
    </row>
    <row r="59" spans="2:16" x14ac:dyDescent="0.3">
      <c r="B59" s="35"/>
      <c r="C59" s="35"/>
      <c r="D59" s="35"/>
      <c r="E59" s="35"/>
      <c r="F59" s="35"/>
      <c r="G59" s="35"/>
      <c r="H59" s="35"/>
      <c r="J59" s="35"/>
      <c r="K59" s="35"/>
      <c r="L59" s="35"/>
      <c r="M59" s="35"/>
      <c r="N59" s="35"/>
      <c r="O59" s="35"/>
      <c r="P59" s="35"/>
    </row>
    <row r="60" spans="2:16" x14ac:dyDescent="0.3">
      <c r="B60" s="35"/>
      <c r="C60" s="35"/>
      <c r="D60" s="35"/>
      <c r="E60" s="35"/>
      <c r="F60" s="35"/>
      <c r="G60" s="35"/>
      <c r="H60" s="35"/>
      <c r="J60" s="35"/>
      <c r="K60" s="35"/>
      <c r="L60" s="35"/>
      <c r="M60" s="35"/>
      <c r="N60" s="35"/>
      <c r="O60" s="35"/>
      <c r="P60" s="35"/>
    </row>
  </sheetData>
  <mergeCells count="14">
    <mergeCell ref="B47:H47"/>
    <mergeCell ref="J47:P47"/>
    <mergeCell ref="Z1:AA1"/>
    <mergeCell ref="B14:H14"/>
    <mergeCell ref="J14:P14"/>
    <mergeCell ref="B30:H30"/>
    <mergeCell ref="J30:P30"/>
    <mergeCell ref="J1:M1"/>
    <mergeCell ref="N1:Q1"/>
    <mergeCell ref="T1:U1"/>
    <mergeCell ref="V1:W1"/>
    <mergeCell ref="X1:Y1"/>
    <mergeCell ref="B1:E1"/>
    <mergeCell ref="F1:I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318BF-618D-4CB2-AD31-889B516BA0B1}">
  <dimension ref="A1:AA60"/>
  <sheetViews>
    <sheetView workbookViewId="0">
      <selection activeCell="J3" sqref="J3:K10"/>
    </sheetView>
  </sheetViews>
  <sheetFormatPr defaultRowHeight="14.4" x14ac:dyDescent="0.3"/>
  <cols>
    <col min="2" max="2" width="11.21875" bestFit="1" customWidth="1"/>
    <col min="3" max="3" width="11.77734375" bestFit="1" customWidth="1"/>
    <col min="6" max="6" width="11.21875" bestFit="1" customWidth="1"/>
    <col min="7" max="7" width="12" bestFit="1" customWidth="1"/>
    <col min="8" max="9" width="12" customWidth="1"/>
    <col min="10" max="10" width="11.21875" bestFit="1" customWidth="1"/>
    <col min="14" max="14" width="11.21875" bestFit="1" customWidth="1"/>
    <col min="16" max="16" width="12" bestFit="1" customWidth="1"/>
  </cols>
  <sheetData>
    <row r="1" spans="1:27" x14ac:dyDescent="0.3">
      <c r="B1" s="43" t="s">
        <v>0</v>
      </c>
      <c r="C1" s="43"/>
      <c r="D1" s="43"/>
      <c r="E1" s="43"/>
      <c r="F1" s="43" t="s">
        <v>69</v>
      </c>
      <c r="G1" s="43"/>
      <c r="H1" s="43"/>
      <c r="I1" s="43"/>
      <c r="J1" s="43" t="s">
        <v>70</v>
      </c>
      <c r="K1" s="43"/>
      <c r="L1" s="43"/>
      <c r="M1" s="43"/>
      <c r="N1" s="43"/>
      <c r="O1" s="43"/>
      <c r="P1" s="43"/>
      <c r="Q1" s="43"/>
      <c r="T1" s="43" t="s">
        <v>46</v>
      </c>
      <c r="U1" s="43"/>
      <c r="V1" s="43" t="s">
        <v>47</v>
      </c>
      <c r="W1" s="43"/>
      <c r="X1" s="43" t="s">
        <v>48</v>
      </c>
      <c r="Y1" s="43"/>
      <c r="Z1" s="43" t="s">
        <v>49</v>
      </c>
      <c r="AA1" s="43"/>
    </row>
    <row r="2" spans="1:27" x14ac:dyDescent="0.3">
      <c r="B2" t="s">
        <v>2</v>
      </c>
      <c r="C2" t="s">
        <v>3</v>
      </c>
      <c r="D2" t="s">
        <v>8</v>
      </c>
      <c r="E2" t="s">
        <v>9</v>
      </c>
      <c r="F2" t="s">
        <v>2</v>
      </c>
      <c r="G2" t="s">
        <v>3</v>
      </c>
      <c r="H2" t="s">
        <v>8</v>
      </c>
      <c r="I2" t="s">
        <v>9</v>
      </c>
      <c r="J2" t="s">
        <v>2</v>
      </c>
      <c r="K2" t="s">
        <v>3</v>
      </c>
      <c r="L2" t="s">
        <v>8</v>
      </c>
      <c r="M2" t="s">
        <v>9</v>
      </c>
      <c r="T2" t="s">
        <v>3</v>
      </c>
      <c r="U2" t="s">
        <v>9</v>
      </c>
      <c r="V2" t="s">
        <v>3</v>
      </c>
      <c r="W2" t="s">
        <v>9</v>
      </c>
      <c r="X2" t="s">
        <v>3</v>
      </c>
      <c r="Y2" t="s">
        <v>9</v>
      </c>
      <c r="Z2" t="s">
        <v>3</v>
      </c>
      <c r="AA2" t="s">
        <v>9</v>
      </c>
    </row>
    <row r="3" spans="1:27" x14ac:dyDescent="0.3">
      <c r="A3">
        <v>2012</v>
      </c>
      <c r="G3" s="2"/>
      <c r="H3" s="3"/>
      <c r="I3" s="3"/>
      <c r="J3" s="2"/>
      <c r="K3" s="2"/>
    </row>
    <row r="4" spans="1:27" x14ac:dyDescent="0.3">
      <c r="A4">
        <v>2013</v>
      </c>
      <c r="D4" s="4" t="e">
        <f>(B4-B3)/B3</f>
        <v>#DIV/0!</v>
      </c>
      <c r="E4" s="4" t="e">
        <f>(C4-C3)/C3</f>
        <v>#DIV/0!</v>
      </c>
      <c r="G4" s="2"/>
      <c r="H4" s="4" t="e">
        <f>(F4-F3)/F3</f>
        <v>#DIV/0!</v>
      </c>
      <c r="I4" s="4" t="e">
        <f>(G4-G3)/G3</f>
        <v>#DIV/0!</v>
      </c>
      <c r="J4" s="2"/>
      <c r="K4" s="2"/>
      <c r="L4" s="4" t="e">
        <f>(J4-J3)/J3</f>
        <v>#DIV/0!</v>
      </c>
      <c r="M4" s="4" t="e">
        <f>(K4-K3)/K3</f>
        <v>#DIV/0!</v>
      </c>
      <c r="P4" s="4"/>
      <c r="Q4" s="4"/>
    </row>
    <row r="5" spans="1:27" x14ac:dyDescent="0.3">
      <c r="A5">
        <v>2014</v>
      </c>
      <c r="D5" s="4" t="e">
        <f t="shared" ref="D5:E10" si="0">(B5-B4)/B4</f>
        <v>#DIV/0!</v>
      </c>
      <c r="E5" s="4" t="e">
        <f t="shared" si="0"/>
        <v>#DIV/0!</v>
      </c>
      <c r="F5" s="2"/>
      <c r="G5" s="2"/>
      <c r="H5" s="4" t="e">
        <f t="shared" ref="H5:I10" si="1">(F5-F4)/F4</f>
        <v>#DIV/0!</v>
      </c>
      <c r="I5" s="4" t="e">
        <f t="shared" si="1"/>
        <v>#DIV/0!</v>
      </c>
      <c r="J5" s="2"/>
      <c r="K5" s="2"/>
      <c r="L5" s="4" t="e">
        <f t="shared" ref="L5:M10" si="2">(J5-J4)/J4</f>
        <v>#DIV/0!</v>
      </c>
      <c r="M5" s="4" t="e">
        <f t="shared" si="2"/>
        <v>#DIV/0!</v>
      </c>
      <c r="P5" s="4"/>
      <c r="Q5" s="4"/>
    </row>
    <row r="6" spans="1:27" x14ac:dyDescent="0.3">
      <c r="A6">
        <v>2015</v>
      </c>
      <c r="D6" s="4" t="e">
        <f t="shared" si="0"/>
        <v>#DIV/0!</v>
      </c>
      <c r="E6" s="4" t="e">
        <f t="shared" si="0"/>
        <v>#DIV/0!</v>
      </c>
      <c r="G6" s="2"/>
      <c r="H6" s="4" t="e">
        <f t="shared" si="1"/>
        <v>#DIV/0!</v>
      </c>
      <c r="I6" s="4" t="e">
        <f t="shared" si="1"/>
        <v>#DIV/0!</v>
      </c>
      <c r="J6" s="2"/>
      <c r="K6" s="2"/>
      <c r="L6" s="4" t="e">
        <f t="shared" si="2"/>
        <v>#DIV/0!</v>
      </c>
      <c r="M6" s="4" t="e">
        <f t="shared" si="2"/>
        <v>#DIV/0!</v>
      </c>
      <c r="P6" s="4"/>
      <c r="Q6" s="4"/>
    </row>
    <row r="7" spans="1:27" x14ac:dyDescent="0.3">
      <c r="A7">
        <v>2016</v>
      </c>
      <c r="D7" s="4" t="e">
        <f t="shared" si="0"/>
        <v>#DIV/0!</v>
      </c>
      <c r="E7" s="4" t="e">
        <f t="shared" si="0"/>
        <v>#DIV/0!</v>
      </c>
      <c r="F7" s="2"/>
      <c r="G7" s="2"/>
      <c r="H7" s="4" t="e">
        <f t="shared" si="1"/>
        <v>#DIV/0!</v>
      </c>
      <c r="I7" s="4" t="e">
        <f t="shared" si="1"/>
        <v>#DIV/0!</v>
      </c>
      <c r="J7" s="2"/>
      <c r="K7" s="2"/>
      <c r="L7" s="4" t="e">
        <f t="shared" si="2"/>
        <v>#DIV/0!</v>
      </c>
      <c r="M7" s="4" t="e">
        <f t="shared" si="2"/>
        <v>#DIV/0!</v>
      </c>
      <c r="P7" s="4"/>
      <c r="Q7" s="4"/>
    </row>
    <row r="8" spans="1:27" x14ac:dyDescent="0.3">
      <c r="A8">
        <v>2017</v>
      </c>
      <c r="D8" s="4" t="e">
        <f t="shared" si="0"/>
        <v>#DIV/0!</v>
      </c>
      <c r="E8" s="4" t="e">
        <f t="shared" si="0"/>
        <v>#DIV/0!</v>
      </c>
      <c r="F8" s="2"/>
      <c r="G8" s="2"/>
      <c r="H8" s="4" t="e">
        <f t="shared" si="1"/>
        <v>#DIV/0!</v>
      </c>
      <c r="I8" s="4" t="e">
        <f t="shared" si="1"/>
        <v>#DIV/0!</v>
      </c>
      <c r="K8" s="2"/>
      <c r="L8" s="4" t="e">
        <f t="shared" si="2"/>
        <v>#DIV/0!</v>
      </c>
      <c r="M8" s="4" t="e">
        <f t="shared" si="2"/>
        <v>#DIV/0!</v>
      </c>
      <c r="P8" s="4"/>
      <c r="Q8" s="4"/>
    </row>
    <row r="9" spans="1:27" x14ac:dyDescent="0.3">
      <c r="A9">
        <v>2018</v>
      </c>
      <c r="D9" s="4" t="e">
        <f t="shared" si="0"/>
        <v>#DIV/0!</v>
      </c>
      <c r="E9" s="4" t="e">
        <f t="shared" si="0"/>
        <v>#DIV/0!</v>
      </c>
      <c r="F9" s="2"/>
      <c r="G9" s="2"/>
      <c r="H9" s="4" t="e">
        <f t="shared" si="1"/>
        <v>#DIV/0!</v>
      </c>
      <c r="I9" s="4" t="e">
        <f t="shared" si="1"/>
        <v>#DIV/0!</v>
      </c>
      <c r="J9" s="2"/>
      <c r="K9" s="2"/>
      <c r="L9" s="4" t="e">
        <f t="shared" si="2"/>
        <v>#DIV/0!</v>
      </c>
      <c r="M9" s="4" t="e">
        <f t="shared" si="2"/>
        <v>#DIV/0!</v>
      </c>
      <c r="O9">
        <f>SUM(B9,F9,J9)</f>
        <v>0</v>
      </c>
      <c r="P9">
        <f>SUM(C9,G9,K9)</f>
        <v>0</v>
      </c>
      <c r="Q9" s="4" t="e">
        <f>AVERAGE(D9,H9,L9)</f>
        <v>#DIV/0!</v>
      </c>
      <c r="R9" s="4" t="e">
        <f>AVERAGE(E9,I9,M9)</f>
        <v>#DIV/0!</v>
      </c>
    </row>
    <row r="10" spans="1:27" x14ac:dyDescent="0.3">
      <c r="A10">
        <v>2019</v>
      </c>
      <c r="D10" s="4" t="e">
        <f t="shared" si="0"/>
        <v>#DIV/0!</v>
      </c>
      <c r="E10" s="4" t="e">
        <f t="shared" si="0"/>
        <v>#DIV/0!</v>
      </c>
      <c r="H10" s="4" t="e">
        <f t="shared" si="1"/>
        <v>#DIV/0!</v>
      </c>
      <c r="I10" s="4" t="e">
        <f t="shared" si="1"/>
        <v>#DIV/0!</v>
      </c>
      <c r="L10" s="4" t="e">
        <f t="shared" si="2"/>
        <v>#DIV/0!</v>
      </c>
      <c r="M10" s="4" t="e">
        <f t="shared" si="2"/>
        <v>#DIV/0!</v>
      </c>
    </row>
    <row r="11" spans="1:27" x14ac:dyDescent="0.3">
      <c r="A11" t="s">
        <v>7</v>
      </c>
      <c r="B11">
        <f>SUM(B3:B10)</f>
        <v>0</v>
      </c>
      <c r="C11">
        <f>SUM(C3:C10)</f>
        <v>0</v>
      </c>
      <c r="D11" s="4" t="e">
        <f>AVERAGE(D4:D10)</f>
        <v>#DIV/0!</v>
      </c>
      <c r="E11" s="4" t="e">
        <f>AVERAGE(E4:E10)</f>
        <v>#DIV/0!</v>
      </c>
      <c r="F11">
        <f>SUM(F3:F10)</f>
        <v>0</v>
      </c>
      <c r="G11">
        <f>SUM(G3:G10)</f>
        <v>0</v>
      </c>
      <c r="H11" s="4" t="e">
        <f>AVERAGE(H4:H10)</f>
        <v>#DIV/0!</v>
      </c>
      <c r="I11" s="4" t="e">
        <f>AVERAGE(I4:I10)</f>
        <v>#DIV/0!</v>
      </c>
      <c r="J11">
        <f>SUM(J3:J10)</f>
        <v>0</v>
      </c>
      <c r="K11">
        <f>SUM(K3:K10)</f>
        <v>0</v>
      </c>
      <c r="L11" s="4" t="e">
        <f>AVERAGE(L4:L10)</f>
        <v>#DIV/0!</v>
      </c>
      <c r="M11" s="4" t="e">
        <f>AVERAGE(M4:M10)</f>
        <v>#DIV/0!</v>
      </c>
      <c r="P11" s="4"/>
      <c r="Q11" s="4"/>
    </row>
    <row r="12" spans="1:27" x14ac:dyDescent="0.3">
      <c r="D12" s="4"/>
      <c r="E12" s="4"/>
      <c r="H12" s="4"/>
      <c r="I12" s="4"/>
      <c r="L12" s="4"/>
      <c r="M12" s="4"/>
      <c r="P12" s="4"/>
      <c r="Q12" s="4"/>
    </row>
    <row r="14" spans="1:27" x14ac:dyDescent="0.3">
      <c r="B14" s="45" t="s">
        <v>65</v>
      </c>
      <c r="C14" s="45"/>
      <c r="D14" s="45"/>
      <c r="E14" s="45"/>
      <c r="F14" s="45"/>
      <c r="G14" s="45"/>
      <c r="H14" s="45"/>
      <c r="J14" s="45" t="s">
        <v>66</v>
      </c>
      <c r="K14" s="45"/>
      <c r="L14" s="45"/>
      <c r="M14" s="45"/>
      <c r="N14" s="45"/>
      <c r="O14" s="45"/>
      <c r="P14" s="45"/>
    </row>
    <row r="15" spans="1:27" x14ac:dyDescent="0.3">
      <c r="B15" s="9">
        <v>2012</v>
      </c>
      <c r="C15" s="34">
        <v>2013</v>
      </c>
      <c r="D15" s="34">
        <v>2014</v>
      </c>
      <c r="E15" s="34">
        <v>2015</v>
      </c>
      <c r="F15" s="34">
        <v>2016</v>
      </c>
      <c r="G15" s="34">
        <v>2017</v>
      </c>
      <c r="H15" s="34">
        <v>2018</v>
      </c>
      <c r="J15" s="34">
        <v>2012</v>
      </c>
      <c r="K15" s="11">
        <v>2013</v>
      </c>
      <c r="L15" s="34">
        <v>2014</v>
      </c>
      <c r="M15" s="34">
        <v>2015</v>
      </c>
      <c r="N15" s="34">
        <v>2016</v>
      </c>
      <c r="O15" s="34">
        <v>2017</v>
      </c>
      <c r="P15" s="34">
        <v>2018</v>
      </c>
    </row>
    <row r="16" spans="1:27" x14ac:dyDescent="0.3">
      <c r="B16" s="35"/>
      <c r="C16" s="35"/>
      <c r="D16" s="35"/>
      <c r="E16" s="35"/>
      <c r="F16" s="35"/>
      <c r="G16" s="35"/>
      <c r="H16" s="35"/>
      <c r="J16" s="35"/>
      <c r="K16" s="35"/>
      <c r="L16" s="35"/>
      <c r="M16" s="35"/>
      <c r="N16" s="35"/>
      <c r="O16" s="35"/>
      <c r="P16" s="35"/>
    </row>
    <row r="17" spans="2:16" x14ac:dyDescent="0.3">
      <c r="B17" s="35"/>
      <c r="C17" s="35"/>
      <c r="D17" s="35"/>
      <c r="E17" s="35"/>
      <c r="F17" s="35"/>
      <c r="G17" s="35"/>
      <c r="H17" s="35"/>
      <c r="J17" s="35"/>
      <c r="K17" s="35"/>
      <c r="L17" s="35"/>
      <c r="M17" s="35"/>
      <c r="N17" s="35"/>
      <c r="O17" s="35"/>
      <c r="P17" s="35"/>
    </row>
    <row r="18" spans="2:16" x14ac:dyDescent="0.3">
      <c r="B18" s="35"/>
      <c r="C18" s="35"/>
      <c r="D18" s="35"/>
      <c r="E18" s="35"/>
      <c r="F18" s="35"/>
      <c r="G18" s="35"/>
      <c r="H18" s="35"/>
      <c r="J18" s="35"/>
      <c r="K18" s="35"/>
      <c r="L18" s="35"/>
      <c r="M18" s="35"/>
      <c r="N18" s="35"/>
      <c r="O18" s="35"/>
      <c r="P18" s="35"/>
    </row>
    <row r="19" spans="2:16" x14ac:dyDescent="0.3">
      <c r="B19" s="35"/>
      <c r="C19" s="35"/>
      <c r="D19" s="35"/>
      <c r="E19" s="35"/>
      <c r="F19" s="35"/>
      <c r="G19" s="35"/>
      <c r="H19" s="35"/>
      <c r="J19" s="35"/>
      <c r="K19" s="35"/>
      <c r="L19" s="35"/>
      <c r="M19" s="35"/>
      <c r="N19" s="35"/>
      <c r="O19" s="35"/>
      <c r="P19" s="35"/>
    </row>
    <row r="20" spans="2:16" x14ac:dyDescent="0.3">
      <c r="B20" s="35"/>
      <c r="C20" s="35"/>
      <c r="D20" s="35"/>
      <c r="E20" s="35"/>
      <c r="F20" s="35"/>
      <c r="G20" s="35"/>
      <c r="H20" s="35"/>
      <c r="J20" s="35"/>
      <c r="K20" s="35"/>
      <c r="L20" s="35"/>
      <c r="M20" s="35"/>
      <c r="N20" s="35"/>
      <c r="O20" s="35"/>
      <c r="P20" s="35"/>
    </row>
    <row r="21" spans="2:16" x14ac:dyDescent="0.3">
      <c r="B21" s="35"/>
      <c r="C21" s="35"/>
      <c r="D21" s="35"/>
      <c r="E21" s="35"/>
      <c r="F21" s="35"/>
      <c r="G21" s="35"/>
      <c r="H21" s="35"/>
      <c r="J21" s="35"/>
      <c r="K21" s="35"/>
      <c r="L21" s="35"/>
      <c r="M21" s="35"/>
      <c r="N21" s="35"/>
      <c r="O21" s="35"/>
      <c r="P21" s="35"/>
    </row>
    <row r="22" spans="2:16" x14ac:dyDescent="0.3">
      <c r="B22" s="35"/>
      <c r="C22" s="35"/>
      <c r="D22" s="35"/>
      <c r="E22" s="35"/>
      <c r="F22" s="35"/>
      <c r="G22" s="35"/>
      <c r="H22" s="35"/>
      <c r="J22" s="35"/>
      <c r="K22" s="35"/>
      <c r="L22" s="35"/>
      <c r="M22" s="35"/>
      <c r="N22" s="35"/>
      <c r="O22" s="35"/>
      <c r="P22" s="35"/>
    </row>
    <row r="23" spans="2:16" x14ac:dyDescent="0.3">
      <c r="B23" s="35"/>
      <c r="C23" s="35"/>
      <c r="D23" s="35"/>
      <c r="E23" s="35"/>
      <c r="F23" s="35"/>
      <c r="G23" s="35"/>
      <c r="H23" s="35"/>
      <c r="J23" s="35"/>
      <c r="K23" s="35"/>
      <c r="L23" s="35"/>
      <c r="M23" s="35"/>
      <c r="N23" s="35"/>
      <c r="O23" s="35"/>
      <c r="P23" s="35"/>
    </row>
    <row r="24" spans="2:16" x14ac:dyDescent="0.3">
      <c r="B24" s="35"/>
      <c r="C24" s="35"/>
      <c r="D24" s="35"/>
      <c r="E24" s="35"/>
      <c r="F24" s="35"/>
      <c r="G24" s="35"/>
      <c r="H24" s="35"/>
      <c r="J24" s="35"/>
      <c r="K24" s="35"/>
      <c r="L24" s="35"/>
      <c r="M24" s="35"/>
      <c r="N24" s="35"/>
      <c r="O24" s="35"/>
      <c r="P24" s="35"/>
    </row>
    <row r="25" spans="2:16" x14ac:dyDescent="0.3">
      <c r="B25" s="35"/>
      <c r="C25" s="35"/>
      <c r="D25" s="35"/>
      <c r="E25" s="35"/>
      <c r="F25" s="35"/>
      <c r="G25" s="35"/>
      <c r="H25" s="35"/>
      <c r="J25" s="35"/>
      <c r="K25" s="35"/>
      <c r="L25" s="35"/>
      <c r="M25" s="35"/>
      <c r="N25" s="35"/>
      <c r="O25" s="35"/>
      <c r="P25" s="35"/>
    </row>
    <row r="26" spans="2:16" x14ac:dyDescent="0.3">
      <c r="B26" s="35"/>
      <c r="C26" s="35"/>
      <c r="D26" s="35"/>
      <c r="E26" s="35"/>
      <c r="F26" s="35"/>
      <c r="G26" s="35"/>
      <c r="H26" s="35"/>
      <c r="J26" s="35"/>
      <c r="K26" s="35"/>
      <c r="L26" s="35"/>
      <c r="M26" s="35"/>
      <c r="N26" s="35"/>
      <c r="O26" s="35"/>
      <c r="P26" s="35"/>
    </row>
    <row r="27" spans="2:16" x14ac:dyDescent="0.3">
      <c r="B27" s="35"/>
      <c r="C27" s="35"/>
      <c r="D27" s="35"/>
      <c r="E27" s="35"/>
      <c r="G27" s="35"/>
      <c r="H27" s="35"/>
      <c r="J27" s="35"/>
      <c r="K27" s="35"/>
      <c r="L27" s="35"/>
      <c r="M27" s="35"/>
      <c r="O27" s="35"/>
      <c r="P27" s="35"/>
    </row>
    <row r="30" spans="2:16" x14ac:dyDescent="0.3">
      <c r="B30" s="45" t="s">
        <v>68</v>
      </c>
      <c r="C30" s="45"/>
      <c r="D30" s="45"/>
      <c r="E30" s="45"/>
      <c r="F30" s="45"/>
      <c r="G30" s="45"/>
      <c r="H30" s="45"/>
      <c r="J30" s="45" t="s">
        <v>67</v>
      </c>
      <c r="K30" s="45"/>
      <c r="L30" s="45"/>
      <c r="M30" s="45"/>
      <c r="N30" s="45"/>
      <c r="O30" s="45"/>
      <c r="P30" s="45"/>
    </row>
    <row r="31" spans="2:16" x14ac:dyDescent="0.3">
      <c r="B31" s="34">
        <v>2012</v>
      </c>
      <c r="C31" s="11">
        <v>2013</v>
      </c>
      <c r="D31" s="34">
        <v>2014</v>
      </c>
      <c r="E31" s="34">
        <v>2015</v>
      </c>
      <c r="F31" s="34">
        <v>2016</v>
      </c>
      <c r="G31" s="34">
        <v>2017</v>
      </c>
      <c r="H31" s="34">
        <v>2018</v>
      </c>
      <c r="J31" s="11">
        <v>2012</v>
      </c>
      <c r="K31" s="34">
        <v>2013</v>
      </c>
      <c r="L31" s="34">
        <v>2014</v>
      </c>
      <c r="M31" s="34">
        <v>2015</v>
      </c>
      <c r="N31" s="34">
        <v>2016</v>
      </c>
      <c r="O31" s="34">
        <v>2017</v>
      </c>
      <c r="P31" s="34">
        <v>2018</v>
      </c>
    </row>
    <row r="32" spans="2:16" x14ac:dyDescent="0.3">
      <c r="B32" s="35"/>
      <c r="C32" s="35"/>
      <c r="D32" s="35"/>
      <c r="E32" s="35"/>
      <c r="F32" s="35"/>
      <c r="G32" s="35"/>
      <c r="H32" s="35"/>
      <c r="J32" s="35"/>
      <c r="K32" s="35"/>
      <c r="L32" s="35"/>
      <c r="M32" s="35"/>
      <c r="N32" s="35"/>
      <c r="O32" s="35"/>
      <c r="P32" s="35"/>
    </row>
    <row r="33" spans="2:16" x14ac:dyDescent="0.3">
      <c r="B33" s="35"/>
      <c r="C33" s="35"/>
      <c r="D33" s="35"/>
      <c r="E33" s="35"/>
      <c r="F33" s="35"/>
      <c r="G33" s="35"/>
      <c r="H33" s="35"/>
      <c r="J33" s="35"/>
      <c r="K33" s="35"/>
      <c r="L33" s="35"/>
      <c r="M33" s="35"/>
      <c r="N33" s="35"/>
      <c r="O33" s="35"/>
      <c r="P33" s="35"/>
    </row>
    <row r="34" spans="2:16" x14ac:dyDescent="0.3">
      <c r="B34" s="35"/>
      <c r="C34" s="35"/>
      <c r="D34" s="35"/>
      <c r="E34" s="35"/>
      <c r="F34" s="35"/>
      <c r="G34" s="35"/>
      <c r="H34" s="35"/>
      <c r="J34" s="35"/>
      <c r="K34" s="35"/>
      <c r="L34" s="35"/>
      <c r="M34" s="35"/>
      <c r="N34" s="35"/>
      <c r="O34" s="35"/>
      <c r="P34" s="35"/>
    </row>
    <row r="35" spans="2:16" x14ac:dyDescent="0.3">
      <c r="B35" s="35"/>
      <c r="C35" s="35"/>
      <c r="D35" s="35"/>
      <c r="E35" s="35"/>
      <c r="F35" s="35"/>
      <c r="G35" s="35"/>
      <c r="H35" s="35"/>
      <c r="J35" s="35"/>
      <c r="K35" s="35"/>
      <c r="L35" s="35"/>
      <c r="M35" s="35"/>
      <c r="N35" s="35"/>
      <c r="O35" s="35"/>
      <c r="P35" s="35"/>
    </row>
    <row r="36" spans="2:16" x14ac:dyDescent="0.3">
      <c r="B36" s="35"/>
      <c r="C36" s="35"/>
      <c r="D36" s="35"/>
      <c r="E36" s="35"/>
      <c r="F36" s="35"/>
      <c r="G36" s="35"/>
      <c r="H36" s="35"/>
      <c r="J36" s="35"/>
      <c r="K36" s="35"/>
      <c r="L36" s="35"/>
      <c r="M36" s="35"/>
      <c r="N36" s="35"/>
      <c r="O36" s="35"/>
      <c r="P36" s="35"/>
    </row>
    <row r="37" spans="2:16" x14ac:dyDescent="0.3">
      <c r="B37" s="35"/>
      <c r="C37" s="35"/>
      <c r="D37" s="35"/>
      <c r="E37" s="35"/>
      <c r="F37" s="35"/>
      <c r="G37" s="35"/>
      <c r="H37" s="35"/>
      <c r="J37" s="35"/>
      <c r="K37" s="35"/>
      <c r="L37" s="35"/>
      <c r="M37" s="35"/>
      <c r="N37" s="35"/>
      <c r="O37" s="35"/>
      <c r="P37" s="35"/>
    </row>
    <row r="38" spans="2:16" x14ac:dyDescent="0.3">
      <c r="B38" s="35"/>
      <c r="C38" s="35"/>
      <c r="D38" s="35"/>
      <c r="E38" s="35"/>
      <c r="F38" s="35"/>
      <c r="G38" s="35"/>
      <c r="H38" s="35"/>
      <c r="J38" s="35"/>
      <c r="K38" s="35"/>
      <c r="L38" s="35"/>
      <c r="M38" s="35"/>
      <c r="N38" s="35"/>
      <c r="O38" s="35"/>
      <c r="P38" s="35"/>
    </row>
    <row r="39" spans="2:16" x14ac:dyDescent="0.3">
      <c r="B39" s="35"/>
      <c r="C39" s="35"/>
      <c r="D39" s="35"/>
      <c r="E39" s="35"/>
      <c r="F39" s="35"/>
      <c r="G39" s="35"/>
      <c r="H39" s="35"/>
      <c r="J39" s="35"/>
      <c r="K39" s="35"/>
      <c r="L39" s="35"/>
      <c r="M39" s="35"/>
      <c r="N39" s="35"/>
      <c r="O39" s="35"/>
      <c r="P39" s="35"/>
    </row>
    <row r="40" spans="2:16" x14ac:dyDescent="0.3">
      <c r="B40" s="35"/>
      <c r="C40" s="35"/>
      <c r="D40" s="35"/>
      <c r="E40" s="35"/>
      <c r="F40" s="35"/>
      <c r="G40" s="35"/>
      <c r="H40" s="35"/>
      <c r="J40" s="35"/>
      <c r="K40" s="35"/>
      <c r="L40" s="35"/>
      <c r="M40" s="35"/>
      <c r="N40" s="35"/>
      <c r="O40" s="35"/>
      <c r="P40" s="35"/>
    </row>
    <row r="41" spans="2:16" x14ac:dyDescent="0.3">
      <c r="B41" s="35"/>
      <c r="C41" s="35"/>
      <c r="D41" s="35"/>
      <c r="E41" s="35"/>
      <c r="F41" s="35"/>
      <c r="G41" s="35"/>
      <c r="H41" s="35"/>
      <c r="J41" s="35"/>
      <c r="K41" s="35"/>
      <c r="L41" s="35"/>
      <c r="M41" s="35"/>
      <c r="N41" s="35"/>
      <c r="O41" s="35"/>
      <c r="P41" s="35"/>
    </row>
    <row r="42" spans="2:16" x14ac:dyDescent="0.3">
      <c r="B42" s="35"/>
      <c r="C42" s="35"/>
      <c r="D42" s="35"/>
      <c r="E42" s="35"/>
      <c r="F42" s="35"/>
      <c r="G42" s="35"/>
      <c r="H42" s="35"/>
      <c r="J42" s="35"/>
      <c r="K42" s="35"/>
      <c r="L42" s="35"/>
      <c r="M42" s="35"/>
      <c r="N42" s="35"/>
      <c r="O42" s="35"/>
      <c r="P42" s="35"/>
    </row>
    <row r="43" spans="2:16" x14ac:dyDescent="0.3">
      <c r="B43" s="35"/>
      <c r="C43" s="35"/>
      <c r="D43" s="35"/>
      <c r="F43" s="35"/>
      <c r="G43" s="35"/>
      <c r="H43" s="35"/>
      <c r="J43" s="35"/>
      <c r="K43" s="35"/>
      <c r="L43" s="35"/>
      <c r="N43" s="35"/>
      <c r="O43" s="35"/>
      <c r="P43" s="35"/>
    </row>
    <row r="47" spans="2:16" x14ac:dyDescent="0.3">
      <c r="B47" s="45" t="s">
        <v>71</v>
      </c>
      <c r="C47" s="45"/>
      <c r="D47" s="45"/>
      <c r="E47" s="45"/>
      <c r="F47" s="45"/>
      <c r="G47" s="45"/>
      <c r="H47" s="45"/>
      <c r="J47" s="45" t="s">
        <v>72</v>
      </c>
      <c r="K47" s="45"/>
      <c r="L47" s="45"/>
      <c r="M47" s="45"/>
      <c r="N47" s="45"/>
      <c r="O47" s="45"/>
      <c r="P47" s="45"/>
    </row>
    <row r="48" spans="2:16" x14ac:dyDescent="0.3">
      <c r="B48" s="11">
        <v>2012</v>
      </c>
      <c r="C48" s="34">
        <v>2013</v>
      </c>
      <c r="D48" s="34">
        <v>2014</v>
      </c>
      <c r="E48" s="34">
        <v>2015</v>
      </c>
      <c r="F48" s="34">
        <v>2016</v>
      </c>
      <c r="G48" s="34">
        <v>2017</v>
      </c>
      <c r="H48" s="34">
        <v>2018</v>
      </c>
      <c r="J48" s="34">
        <v>2012</v>
      </c>
      <c r="K48" s="11">
        <v>2013</v>
      </c>
      <c r="L48" s="34">
        <v>2014</v>
      </c>
      <c r="M48" s="34">
        <v>2015</v>
      </c>
      <c r="N48" s="34">
        <v>2016</v>
      </c>
      <c r="O48" s="34">
        <v>2017</v>
      </c>
      <c r="P48" s="34">
        <v>2018</v>
      </c>
    </row>
    <row r="49" spans="2:16" x14ac:dyDescent="0.3">
      <c r="B49" s="35"/>
      <c r="C49" s="35"/>
      <c r="D49" s="35"/>
      <c r="E49" s="35"/>
      <c r="F49" s="35"/>
      <c r="G49" s="35"/>
      <c r="H49" s="35"/>
      <c r="J49" s="35"/>
      <c r="K49" s="35"/>
      <c r="L49" s="35"/>
      <c r="M49" s="35"/>
      <c r="N49" s="35"/>
      <c r="O49" s="35"/>
      <c r="P49" s="35"/>
    </row>
    <row r="50" spans="2:16" x14ac:dyDescent="0.3">
      <c r="B50" s="35"/>
      <c r="C50" s="35"/>
      <c r="D50" s="35"/>
      <c r="E50" s="35"/>
      <c r="F50" s="35"/>
      <c r="G50" s="35"/>
      <c r="H50" s="35"/>
      <c r="J50" s="35"/>
      <c r="K50" s="35"/>
      <c r="L50" s="35"/>
      <c r="M50" s="35"/>
      <c r="N50" s="35"/>
      <c r="O50" s="35"/>
      <c r="P50" s="35"/>
    </row>
    <row r="51" spans="2:16" x14ac:dyDescent="0.3">
      <c r="B51" s="35"/>
      <c r="C51" s="35"/>
      <c r="D51" s="35"/>
      <c r="E51" s="35"/>
      <c r="F51" s="35"/>
      <c r="G51" s="35"/>
      <c r="H51" s="35"/>
      <c r="J51" s="35"/>
      <c r="K51" s="35"/>
      <c r="L51" s="35"/>
      <c r="M51" s="35"/>
      <c r="N51" s="35"/>
      <c r="O51" s="35"/>
      <c r="P51" s="35"/>
    </row>
    <row r="52" spans="2:16" x14ac:dyDescent="0.3">
      <c r="B52" s="35"/>
      <c r="C52" s="35"/>
      <c r="D52" s="35"/>
      <c r="E52" s="35"/>
      <c r="F52" s="35"/>
      <c r="G52" s="35"/>
      <c r="H52" s="35"/>
      <c r="J52" s="35"/>
      <c r="K52" s="35"/>
      <c r="L52" s="35"/>
      <c r="M52" s="35"/>
      <c r="N52" s="35"/>
      <c r="O52" s="35"/>
      <c r="P52" s="35"/>
    </row>
    <row r="53" spans="2:16" x14ac:dyDescent="0.3">
      <c r="B53" s="35"/>
      <c r="C53" s="35"/>
      <c r="D53" s="35"/>
      <c r="E53" s="35"/>
      <c r="F53" s="35"/>
      <c r="G53" s="35"/>
      <c r="H53" s="35"/>
      <c r="J53" s="35"/>
      <c r="K53" s="35"/>
      <c r="L53" s="35"/>
      <c r="M53" s="35"/>
      <c r="N53" s="35"/>
      <c r="O53" s="35"/>
      <c r="P53" s="35"/>
    </row>
    <row r="54" spans="2:16" x14ac:dyDescent="0.3">
      <c r="B54" s="35"/>
      <c r="C54" s="35"/>
      <c r="D54" s="35"/>
      <c r="E54" s="35"/>
      <c r="F54" s="35"/>
      <c r="G54" s="35"/>
      <c r="H54" s="35"/>
      <c r="J54" s="35"/>
      <c r="K54" s="35"/>
      <c r="L54" s="35"/>
      <c r="M54" s="35"/>
      <c r="N54" s="35"/>
      <c r="O54" s="35"/>
      <c r="P54" s="35"/>
    </row>
    <row r="55" spans="2:16" x14ac:dyDescent="0.3">
      <c r="B55" s="35"/>
      <c r="C55" s="35"/>
      <c r="D55" s="35"/>
      <c r="E55" s="35"/>
      <c r="F55" s="35"/>
      <c r="G55" s="35"/>
      <c r="H55" s="35"/>
      <c r="J55" s="35"/>
      <c r="K55" s="35"/>
      <c r="L55" s="35"/>
      <c r="M55" s="35"/>
      <c r="N55" s="35"/>
      <c r="O55" s="35"/>
      <c r="P55" s="35"/>
    </row>
    <row r="56" spans="2:16" x14ac:dyDescent="0.3">
      <c r="B56" s="35"/>
      <c r="C56" s="35"/>
      <c r="D56" s="35"/>
      <c r="E56" s="35"/>
      <c r="F56" s="35"/>
      <c r="G56" s="35"/>
      <c r="H56" s="35"/>
      <c r="J56" s="35"/>
      <c r="K56" s="35"/>
      <c r="L56" s="35"/>
      <c r="M56" s="35"/>
      <c r="N56" s="35"/>
      <c r="O56" s="35"/>
      <c r="P56" s="35"/>
    </row>
    <row r="57" spans="2:16" x14ac:dyDescent="0.3">
      <c r="B57" s="35"/>
      <c r="C57" s="35"/>
      <c r="D57" s="35"/>
      <c r="E57" s="35"/>
      <c r="F57" s="35"/>
      <c r="G57" s="35"/>
      <c r="H57" s="35"/>
      <c r="J57" s="35"/>
      <c r="K57" s="35"/>
      <c r="L57" s="35"/>
      <c r="M57" s="35"/>
      <c r="N57" s="35"/>
      <c r="O57" s="35"/>
      <c r="P57" s="35"/>
    </row>
    <row r="58" spans="2:16" x14ac:dyDescent="0.3">
      <c r="B58" s="35"/>
      <c r="C58" s="35"/>
      <c r="D58" s="35"/>
      <c r="E58" s="35"/>
      <c r="F58" s="35"/>
      <c r="G58" s="35"/>
      <c r="H58" s="35"/>
      <c r="J58" s="35"/>
      <c r="K58" s="35"/>
      <c r="L58" s="35"/>
      <c r="M58" s="35"/>
      <c r="N58" s="35"/>
      <c r="O58" s="35"/>
      <c r="P58" s="35"/>
    </row>
    <row r="59" spans="2:16" x14ac:dyDescent="0.3">
      <c r="B59" s="35"/>
      <c r="C59" s="35"/>
      <c r="D59" s="35"/>
      <c r="E59" s="35"/>
      <c r="F59" s="35"/>
      <c r="G59" s="35"/>
      <c r="H59" s="35"/>
      <c r="J59" s="35"/>
      <c r="K59" s="35"/>
      <c r="L59" s="35"/>
      <c r="M59" s="35"/>
      <c r="N59" s="35"/>
      <c r="O59" s="35"/>
      <c r="P59" s="35"/>
    </row>
    <row r="60" spans="2:16" x14ac:dyDescent="0.3">
      <c r="B60" s="35"/>
      <c r="C60" s="35"/>
      <c r="D60" s="35"/>
      <c r="E60" s="35"/>
      <c r="F60" s="35"/>
      <c r="G60" s="35"/>
      <c r="H60" s="35"/>
      <c r="J60" s="35"/>
      <c r="K60" s="35"/>
      <c r="L60" s="35"/>
      <c r="M60" s="35"/>
      <c r="N60" s="35"/>
      <c r="O60" s="35"/>
      <c r="P60" s="35"/>
    </row>
  </sheetData>
  <mergeCells count="14">
    <mergeCell ref="B47:H47"/>
    <mergeCell ref="J47:P47"/>
    <mergeCell ref="Z1:AA1"/>
    <mergeCell ref="B14:H14"/>
    <mergeCell ref="J14:P14"/>
    <mergeCell ref="B30:H30"/>
    <mergeCell ref="J30:P30"/>
    <mergeCell ref="J1:M1"/>
    <mergeCell ref="N1:Q1"/>
    <mergeCell ref="T1:U1"/>
    <mergeCell ref="V1:W1"/>
    <mergeCell ref="X1:Y1"/>
    <mergeCell ref="B1:E1"/>
    <mergeCell ref="F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6E3D1-23D0-4145-B1D9-D99A55FD53A4}">
  <dimension ref="A1:AA60"/>
  <sheetViews>
    <sheetView workbookViewId="0">
      <selection activeCell="J3" sqref="J3:K10"/>
    </sheetView>
  </sheetViews>
  <sheetFormatPr defaultRowHeight="14.4" x14ac:dyDescent="0.3"/>
  <cols>
    <col min="2" max="2" width="11.21875" bestFit="1" customWidth="1"/>
    <col min="3" max="3" width="11.77734375" bestFit="1" customWidth="1"/>
    <col min="6" max="6" width="11.21875" bestFit="1" customWidth="1"/>
    <col min="7" max="7" width="12" bestFit="1" customWidth="1"/>
    <col min="8" max="9" width="12" customWidth="1"/>
    <col min="10" max="10" width="11.21875" bestFit="1" customWidth="1"/>
    <col min="14" max="14" width="11.21875" bestFit="1" customWidth="1"/>
    <col min="16" max="16" width="12" bestFit="1" customWidth="1"/>
  </cols>
  <sheetData>
    <row r="1" spans="1:27" x14ac:dyDescent="0.3">
      <c r="B1" s="43" t="s">
        <v>0</v>
      </c>
      <c r="C1" s="43"/>
      <c r="D1" s="43"/>
      <c r="E1" s="43"/>
      <c r="F1" s="43" t="s">
        <v>69</v>
      </c>
      <c r="G1" s="43"/>
      <c r="H1" s="43"/>
      <c r="I1" s="43"/>
      <c r="J1" s="43" t="s">
        <v>70</v>
      </c>
      <c r="K1" s="43"/>
      <c r="L1" s="43"/>
      <c r="M1" s="43"/>
      <c r="N1" s="43"/>
      <c r="O1" s="43"/>
      <c r="P1" s="43"/>
      <c r="Q1" s="43"/>
      <c r="T1" s="43" t="s">
        <v>46</v>
      </c>
      <c r="U1" s="43"/>
      <c r="V1" s="43" t="s">
        <v>47</v>
      </c>
      <c r="W1" s="43"/>
      <c r="X1" s="43" t="s">
        <v>48</v>
      </c>
      <c r="Y1" s="43"/>
      <c r="Z1" s="43" t="s">
        <v>49</v>
      </c>
      <c r="AA1" s="43"/>
    </row>
    <row r="2" spans="1:27" x14ac:dyDescent="0.3">
      <c r="B2" t="s">
        <v>2</v>
      </c>
      <c r="C2" t="s">
        <v>3</v>
      </c>
      <c r="D2" t="s">
        <v>8</v>
      </c>
      <c r="E2" t="s">
        <v>9</v>
      </c>
      <c r="F2" t="s">
        <v>2</v>
      </c>
      <c r="G2" t="s">
        <v>3</v>
      </c>
      <c r="H2" t="s">
        <v>8</v>
      </c>
      <c r="I2" t="s">
        <v>9</v>
      </c>
      <c r="J2" t="s">
        <v>2</v>
      </c>
      <c r="K2" t="s">
        <v>3</v>
      </c>
      <c r="L2" t="s">
        <v>8</v>
      </c>
      <c r="M2" t="s">
        <v>9</v>
      </c>
      <c r="T2" t="s">
        <v>3</v>
      </c>
      <c r="U2" t="s">
        <v>9</v>
      </c>
      <c r="V2" t="s">
        <v>3</v>
      </c>
      <c r="W2" t="s">
        <v>9</v>
      </c>
      <c r="X2" t="s">
        <v>3</v>
      </c>
      <c r="Y2" t="s">
        <v>9</v>
      </c>
      <c r="Z2" t="s">
        <v>3</v>
      </c>
      <c r="AA2" t="s">
        <v>9</v>
      </c>
    </row>
    <row r="3" spans="1:27" x14ac:dyDescent="0.3">
      <c r="A3">
        <v>2012</v>
      </c>
      <c r="G3" s="2"/>
      <c r="H3" s="3"/>
      <c r="I3" s="3"/>
      <c r="J3" s="2"/>
      <c r="K3" s="2"/>
    </row>
    <row r="4" spans="1:27" x14ac:dyDescent="0.3">
      <c r="A4">
        <v>2013</v>
      </c>
      <c r="D4" s="4" t="e">
        <f>(B4-B3)/B3</f>
        <v>#DIV/0!</v>
      </c>
      <c r="E4" s="4" t="e">
        <f>(C4-C3)/C3</f>
        <v>#DIV/0!</v>
      </c>
      <c r="G4" s="2"/>
      <c r="H4" s="4" t="e">
        <f>(F4-F3)/F3</f>
        <v>#DIV/0!</v>
      </c>
      <c r="I4" s="4" t="e">
        <f>(G4-G3)/G3</f>
        <v>#DIV/0!</v>
      </c>
      <c r="J4" s="2"/>
      <c r="K4" s="2"/>
      <c r="L4" s="4" t="e">
        <f>(J4-J3)/J3</f>
        <v>#DIV/0!</v>
      </c>
      <c r="M4" s="4" t="e">
        <f>(K4-K3)/K3</f>
        <v>#DIV/0!</v>
      </c>
      <c r="P4" s="4"/>
      <c r="Q4" s="4"/>
    </row>
    <row r="5" spans="1:27" x14ac:dyDescent="0.3">
      <c r="A5">
        <v>2014</v>
      </c>
      <c r="D5" s="4" t="e">
        <f t="shared" ref="D5:E10" si="0">(B5-B4)/B4</f>
        <v>#DIV/0!</v>
      </c>
      <c r="E5" s="4" t="e">
        <f t="shared" si="0"/>
        <v>#DIV/0!</v>
      </c>
      <c r="F5" s="2"/>
      <c r="G5" s="2"/>
      <c r="H5" s="4" t="e">
        <f t="shared" ref="H5:I10" si="1">(F5-F4)/F4</f>
        <v>#DIV/0!</v>
      </c>
      <c r="I5" s="4" t="e">
        <f t="shared" si="1"/>
        <v>#DIV/0!</v>
      </c>
      <c r="J5" s="2"/>
      <c r="K5" s="2"/>
      <c r="L5" s="4" t="e">
        <f t="shared" ref="L5:M10" si="2">(J5-J4)/J4</f>
        <v>#DIV/0!</v>
      </c>
      <c r="M5" s="4" t="e">
        <f t="shared" si="2"/>
        <v>#DIV/0!</v>
      </c>
      <c r="P5" s="4"/>
      <c r="Q5" s="4"/>
    </row>
    <row r="6" spans="1:27" x14ac:dyDescent="0.3">
      <c r="A6">
        <v>2015</v>
      </c>
      <c r="D6" s="4" t="e">
        <f t="shared" si="0"/>
        <v>#DIV/0!</v>
      </c>
      <c r="E6" s="4" t="e">
        <f t="shared" si="0"/>
        <v>#DIV/0!</v>
      </c>
      <c r="G6" s="2"/>
      <c r="H6" s="4" t="e">
        <f t="shared" si="1"/>
        <v>#DIV/0!</v>
      </c>
      <c r="I6" s="4" t="e">
        <f t="shared" si="1"/>
        <v>#DIV/0!</v>
      </c>
      <c r="J6" s="2"/>
      <c r="K6" s="2"/>
      <c r="L6" s="4" t="e">
        <f t="shared" si="2"/>
        <v>#DIV/0!</v>
      </c>
      <c r="M6" s="4" t="e">
        <f t="shared" si="2"/>
        <v>#DIV/0!</v>
      </c>
      <c r="P6" s="4"/>
      <c r="Q6" s="4"/>
    </row>
    <row r="7" spans="1:27" x14ac:dyDescent="0.3">
      <c r="A7">
        <v>2016</v>
      </c>
      <c r="D7" s="4" t="e">
        <f t="shared" si="0"/>
        <v>#DIV/0!</v>
      </c>
      <c r="E7" s="4" t="e">
        <f t="shared" si="0"/>
        <v>#DIV/0!</v>
      </c>
      <c r="F7" s="2"/>
      <c r="G7" s="2"/>
      <c r="H7" s="4" t="e">
        <f t="shared" si="1"/>
        <v>#DIV/0!</v>
      </c>
      <c r="I7" s="4" t="e">
        <f t="shared" si="1"/>
        <v>#DIV/0!</v>
      </c>
      <c r="J7" s="2"/>
      <c r="K7" s="2"/>
      <c r="L7" s="4" t="e">
        <f t="shared" si="2"/>
        <v>#DIV/0!</v>
      </c>
      <c r="M7" s="4" t="e">
        <f t="shared" si="2"/>
        <v>#DIV/0!</v>
      </c>
      <c r="P7" s="4"/>
      <c r="Q7" s="4"/>
    </row>
    <row r="8" spans="1:27" x14ac:dyDescent="0.3">
      <c r="A8">
        <v>2017</v>
      </c>
      <c r="D8" s="4" t="e">
        <f t="shared" si="0"/>
        <v>#DIV/0!</v>
      </c>
      <c r="E8" s="4" t="e">
        <f t="shared" si="0"/>
        <v>#DIV/0!</v>
      </c>
      <c r="F8" s="2"/>
      <c r="G8" s="2"/>
      <c r="H8" s="4" t="e">
        <f t="shared" si="1"/>
        <v>#DIV/0!</v>
      </c>
      <c r="I8" s="4" t="e">
        <f t="shared" si="1"/>
        <v>#DIV/0!</v>
      </c>
      <c r="K8" s="2"/>
      <c r="L8" s="4" t="e">
        <f t="shared" si="2"/>
        <v>#DIV/0!</v>
      </c>
      <c r="M8" s="4" t="e">
        <f t="shared" si="2"/>
        <v>#DIV/0!</v>
      </c>
      <c r="P8" s="4"/>
      <c r="Q8" s="4"/>
    </row>
    <row r="9" spans="1:27" x14ac:dyDescent="0.3">
      <c r="A9">
        <v>2018</v>
      </c>
      <c r="D9" s="4" t="e">
        <f t="shared" si="0"/>
        <v>#DIV/0!</v>
      </c>
      <c r="E9" s="4" t="e">
        <f t="shared" si="0"/>
        <v>#DIV/0!</v>
      </c>
      <c r="F9" s="2"/>
      <c r="G9" s="2"/>
      <c r="H9" s="4" t="e">
        <f t="shared" si="1"/>
        <v>#DIV/0!</v>
      </c>
      <c r="I9" s="4" t="e">
        <f t="shared" si="1"/>
        <v>#DIV/0!</v>
      </c>
      <c r="J9" s="2"/>
      <c r="K9" s="2"/>
      <c r="L9" s="4" t="e">
        <f t="shared" si="2"/>
        <v>#DIV/0!</v>
      </c>
      <c r="M9" s="4" t="e">
        <f t="shared" si="2"/>
        <v>#DIV/0!</v>
      </c>
      <c r="O9">
        <f>SUM(B9,F9,J9)</f>
        <v>0</v>
      </c>
      <c r="P9">
        <f>SUM(C9,G9,K9)</f>
        <v>0</v>
      </c>
      <c r="Q9" s="4" t="e">
        <f>AVERAGE(D9,H9,L9)</f>
        <v>#DIV/0!</v>
      </c>
      <c r="R9" s="4" t="e">
        <f>AVERAGE(E9,I9,M9)</f>
        <v>#DIV/0!</v>
      </c>
    </row>
    <row r="10" spans="1:27" x14ac:dyDescent="0.3">
      <c r="A10">
        <v>2019</v>
      </c>
      <c r="D10" s="4" t="e">
        <f t="shared" si="0"/>
        <v>#DIV/0!</v>
      </c>
      <c r="E10" s="4" t="e">
        <f t="shared" si="0"/>
        <v>#DIV/0!</v>
      </c>
      <c r="H10" s="4" t="e">
        <f t="shared" si="1"/>
        <v>#DIV/0!</v>
      </c>
      <c r="I10" s="4" t="e">
        <f t="shared" si="1"/>
        <v>#DIV/0!</v>
      </c>
      <c r="L10" s="4" t="e">
        <f t="shared" si="2"/>
        <v>#DIV/0!</v>
      </c>
      <c r="M10" s="4" t="e">
        <f t="shared" si="2"/>
        <v>#DIV/0!</v>
      </c>
    </row>
    <row r="11" spans="1:27" x14ac:dyDescent="0.3">
      <c r="A11" t="s">
        <v>7</v>
      </c>
      <c r="B11">
        <f>SUM(B3:B10)</f>
        <v>0</v>
      </c>
      <c r="C11">
        <f>SUM(C3:C10)</f>
        <v>0</v>
      </c>
      <c r="D11" s="4" t="e">
        <f>AVERAGE(D4:D10)</f>
        <v>#DIV/0!</v>
      </c>
      <c r="E11" s="4" t="e">
        <f>AVERAGE(E4:E10)</f>
        <v>#DIV/0!</v>
      </c>
      <c r="F11">
        <f>SUM(F3:F10)</f>
        <v>0</v>
      </c>
      <c r="G11">
        <f>SUM(G3:G10)</f>
        <v>0</v>
      </c>
      <c r="H11" s="4" t="e">
        <f>AVERAGE(H4:H10)</f>
        <v>#DIV/0!</v>
      </c>
      <c r="I11" s="4" t="e">
        <f>AVERAGE(I4:I10)</f>
        <v>#DIV/0!</v>
      </c>
      <c r="J11">
        <f>SUM(J3:J10)</f>
        <v>0</v>
      </c>
      <c r="K11">
        <f>SUM(K3:K10)</f>
        <v>0</v>
      </c>
      <c r="L11" s="4" t="e">
        <f>AVERAGE(L4:L10)</f>
        <v>#DIV/0!</v>
      </c>
      <c r="M11" s="4" t="e">
        <f>AVERAGE(M4:M10)</f>
        <v>#DIV/0!</v>
      </c>
      <c r="P11" s="4"/>
      <c r="Q11" s="4"/>
    </row>
    <row r="12" spans="1:27" x14ac:dyDescent="0.3">
      <c r="D12" s="4"/>
      <c r="E12" s="4"/>
      <c r="H12" s="4"/>
      <c r="I12" s="4"/>
      <c r="L12" s="4"/>
      <c r="M12" s="4"/>
      <c r="P12" s="4"/>
      <c r="Q12" s="4"/>
    </row>
    <row r="14" spans="1:27" x14ac:dyDescent="0.3">
      <c r="B14" s="45" t="s">
        <v>65</v>
      </c>
      <c r="C14" s="45"/>
      <c r="D14" s="45"/>
      <c r="E14" s="45"/>
      <c r="F14" s="45"/>
      <c r="G14" s="45"/>
      <c r="H14" s="45"/>
      <c r="J14" s="45" t="s">
        <v>66</v>
      </c>
      <c r="K14" s="45"/>
      <c r="L14" s="45"/>
      <c r="M14" s="45"/>
      <c r="N14" s="45"/>
      <c r="O14" s="45"/>
      <c r="P14" s="45"/>
    </row>
    <row r="15" spans="1:27" x14ac:dyDescent="0.3">
      <c r="B15" s="9">
        <v>2012</v>
      </c>
      <c r="C15" s="34">
        <v>2013</v>
      </c>
      <c r="D15" s="34">
        <v>2014</v>
      </c>
      <c r="E15" s="34">
        <v>2015</v>
      </c>
      <c r="F15" s="34">
        <v>2016</v>
      </c>
      <c r="G15" s="34">
        <v>2017</v>
      </c>
      <c r="H15" s="34">
        <v>2018</v>
      </c>
      <c r="J15" s="34">
        <v>2012</v>
      </c>
      <c r="K15" s="11">
        <v>2013</v>
      </c>
      <c r="L15" s="34">
        <v>2014</v>
      </c>
      <c r="M15" s="34">
        <v>2015</v>
      </c>
      <c r="N15" s="34">
        <v>2016</v>
      </c>
      <c r="O15" s="34">
        <v>2017</v>
      </c>
      <c r="P15" s="34">
        <v>2018</v>
      </c>
    </row>
    <row r="16" spans="1:27" x14ac:dyDescent="0.3">
      <c r="B16" s="35"/>
      <c r="C16" s="35"/>
      <c r="D16" s="35"/>
      <c r="E16" s="35"/>
      <c r="F16" s="35"/>
      <c r="G16" s="35"/>
      <c r="H16" s="35"/>
      <c r="J16" s="35"/>
      <c r="K16" s="35"/>
      <c r="L16" s="35"/>
      <c r="M16" s="35"/>
      <c r="N16" s="35"/>
      <c r="O16" s="35"/>
      <c r="P16" s="35"/>
    </row>
    <row r="17" spans="2:16" x14ac:dyDescent="0.3">
      <c r="B17" s="35"/>
      <c r="C17" s="35"/>
      <c r="D17" s="35"/>
      <c r="E17" s="35"/>
      <c r="F17" s="35"/>
      <c r="G17" s="35"/>
      <c r="H17" s="35"/>
      <c r="J17" s="35"/>
      <c r="K17" s="35"/>
      <c r="L17" s="35"/>
      <c r="M17" s="35"/>
      <c r="N17" s="35"/>
      <c r="O17" s="35"/>
      <c r="P17" s="35"/>
    </row>
    <row r="18" spans="2:16" x14ac:dyDescent="0.3">
      <c r="B18" s="35"/>
      <c r="C18" s="35"/>
      <c r="D18" s="35"/>
      <c r="E18" s="35"/>
      <c r="F18" s="35"/>
      <c r="G18" s="35"/>
      <c r="H18" s="35"/>
      <c r="J18" s="35"/>
      <c r="K18" s="35"/>
      <c r="L18" s="35"/>
      <c r="M18" s="35"/>
      <c r="N18" s="35"/>
      <c r="O18" s="35"/>
      <c r="P18" s="35"/>
    </row>
    <row r="19" spans="2:16" x14ac:dyDescent="0.3">
      <c r="B19" s="35"/>
      <c r="C19" s="35"/>
      <c r="D19" s="35"/>
      <c r="E19" s="35"/>
      <c r="F19" s="35"/>
      <c r="G19" s="35"/>
      <c r="H19" s="35"/>
      <c r="J19" s="35"/>
      <c r="K19" s="35"/>
      <c r="L19" s="35"/>
      <c r="M19" s="35"/>
      <c r="N19" s="35"/>
      <c r="O19" s="35"/>
      <c r="P19" s="35"/>
    </row>
    <row r="20" spans="2:16" x14ac:dyDescent="0.3">
      <c r="B20" s="35"/>
      <c r="C20" s="35"/>
      <c r="D20" s="35"/>
      <c r="E20" s="35"/>
      <c r="F20" s="35"/>
      <c r="G20" s="35"/>
      <c r="H20" s="35"/>
      <c r="J20" s="35"/>
      <c r="K20" s="35"/>
      <c r="L20" s="35"/>
      <c r="M20" s="35"/>
      <c r="N20" s="35"/>
      <c r="O20" s="35"/>
      <c r="P20" s="35"/>
    </row>
    <row r="21" spans="2:16" x14ac:dyDescent="0.3">
      <c r="B21" s="35"/>
      <c r="C21" s="35"/>
      <c r="D21" s="35"/>
      <c r="E21" s="35"/>
      <c r="F21" s="35"/>
      <c r="G21" s="35"/>
      <c r="H21" s="35"/>
      <c r="J21" s="35"/>
      <c r="K21" s="35"/>
      <c r="L21" s="35"/>
      <c r="M21" s="35"/>
      <c r="N21" s="35"/>
      <c r="O21" s="35"/>
      <c r="P21" s="35"/>
    </row>
    <row r="22" spans="2:16" x14ac:dyDescent="0.3">
      <c r="B22" s="35"/>
      <c r="C22" s="35"/>
      <c r="D22" s="35"/>
      <c r="E22" s="35"/>
      <c r="F22" s="35"/>
      <c r="G22" s="35"/>
      <c r="H22" s="35"/>
      <c r="J22" s="35"/>
      <c r="K22" s="35"/>
      <c r="L22" s="35"/>
      <c r="M22" s="35"/>
      <c r="N22" s="35"/>
      <c r="O22" s="35"/>
      <c r="P22" s="35"/>
    </row>
    <row r="23" spans="2:16" x14ac:dyDescent="0.3">
      <c r="B23" s="35"/>
      <c r="C23" s="35"/>
      <c r="D23" s="35"/>
      <c r="E23" s="35"/>
      <c r="F23" s="35"/>
      <c r="G23" s="35"/>
      <c r="H23" s="35"/>
      <c r="J23" s="35"/>
      <c r="K23" s="35"/>
      <c r="L23" s="35"/>
      <c r="M23" s="35"/>
      <c r="N23" s="35"/>
      <c r="O23" s="35"/>
      <c r="P23" s="35"/>
    </row>
    <row r="24" spans="2:16" x14ac:dyDescent="0.3">
      <c r="B24" s="35"/>
      <c r="C24" s="35"/>
      <c r="D24" s="35"/>
      <c r="E24" s="35"/>
      <c r="F24" s="35"/>
      <c r="G24" s="35"/>
      <c r="H24" s="35"/>
      <c r="J24" s="35"/>
      <c r="K24" s="35"/>
      <c r="L24" s="35"/>
      <c r="M24" s="35"/>
      <c r="N24" s="35"/>
      <c r="O24" s="35"/>
      <c r="P24" s="35"/>
    </row>
    <row r="25" spans="2:16" x14ac:dyDescent="0.3">
      <c r="B25" s="35"/>
      <c r="C25" s="35"/>
      <c r="D25" s="35"/>
      <c r="E25" s="35"/>
      <c r="F25" s="35"/>
      <c r="G25" s="35"/>
      <c r="H25" s="35"/>
      <c r="J25" s="35"/>
      <c r="K25" s="35"/>
      <c r="L25" s="35"/>
      <c r="M25" s="35"/>
      <c r="N25" s="35"/>
      <c r="O25" s="35"/>
      <c r="P25" s="35"/>
    </row>
    <row r="26" spans="2:16" x14ac:dyDescent="0.3">
      <c r="B26" s="35"/>
      <c r="C26" s="35"/>
      <c r="D26" s="35"/>
      <c r="E26" s="35"/>
      <c r="F26" s="35"/>
      <c r="G26" s="35"/>
      <c r="H26" s="35"/>
      <c r="J26" s="35"/>
      <c r="K26" s="35"/>
      <c r="L26" s="35"/>
      <c r="M26" s="35"/>
      <c r="N26" s="35"/>
      <c r="O26" s="35"/>
      <c r="P26" s="35"/>
    </row>
    <row r="27" spans="2:16" x14ac:dyDescent="0.3">
      <c r="B27" s="35"/>
      <c r="C27" s="35"/>
      <c r="D27" s="35"/>
      <c r="E27" s="35"/>
      <c r="G27" s="35"/>
      <c r="H27" s="35"/>
      <c r="J27" s="35"/>
      <c r="K27" s="35"/>
      <c r="L27" s="35"/>
      <c r="M27" s="35"/>
      <c r="O27" s="35"/>
      <c r="P27" s="35"/>
    </row>
    <row r="30" spans="2:16" x14ac:dyDescent="0.3">
      <c r="B30" s="45" t="s">
        <v>68</v>
      </c>
      <c r="C30" s="45"/>
      <c r="D30" s="45"/>
      <c r="E30" s="45"/>
      <c r="F30" s="45"/>
      <c r="G30" s="45"/>
      <c r="H30" s="45"/>
      <c r="J30" s="45" t="s">
        <v>67</v>
      </c>
      <c r="K30" s="45"/>
      <c r="L30" s="45"/>
      <c r="M30" s="45"/>
      <c r="N30" s="45"/>
      <c r="O30" s="45"/>
      <c r="P30" s="45"/>
    </row>
    <row r="31" spans="2:16" x14ac:dyDescent="0.3">
      <c r="B31" s="34">
        <v>2012</v>
      </c>
      <c r="C31" s="11">
        <v>2013</v>
      </c>
      <c r="D31" s="34">
        <v>2014</v>
      </c>
      <c r="E31" s="34">
        <v>2015</v>
      </c>
      <c r="F31" s="34">
        <v>2016</v>
      </c>
      <c r="G31" s="34">
        <v>2017</v>
      </c>
      <c r="H31" s="34">
        <v>2018</v>
      </c>
      <c r="J31" s="11">
        <v>2012</v>
      </c>
      <c r="K31" s="34">
        <v>2013</v>
      </c>
      <c r="L31" s="34">
        <v>2014</v>
      </c>
      <c r="M31" s="34">
        <v>2015</v>
      </c>
      <c r="N31" s="34">
        <v>2016</v>
      </c>
      <c r="O31" s="34">
        <v>2017</v>
      </c>
      <c r="P31" s="34">
        <v>2018</v>
      </c>
    </row>
    <row r="32" spans="2:16" x14ac:dyDescent="0.3">
      <c r="B32" s="35"/>
      <c r="C32" s="35"/>
      <c r="D32" s="35"/>
      <c r="E32" s="35"/>
      <c r="F32" s="35"/>
      <c r="G32" s="35"/>
      <c r="H32" s="35"/>
      <c r="J32" s="35"/>
      <c r="K32" s="35"/>
      <c r="L32" s="35"/>
      <c r="M32" s="35"/>
      <c r="N32" s="35"/>
      <c r="O32" s="35"/>
      <c r="P32" s="35"/>
    </row>
    <row r="33" spans="2:16" x14ac:dyDescent="0.3">
      <c r="B33" s="35"/>
      <c r="C33" s="35"/>
      <c r="D33" s="35"/>
      <c r="E33" s="35"/>
      <c r="F33" s="35"/>
      <c r="G33" s="35"/>
      <c r="H33" s="35"/>
      <c r="J33" s="35"/>
      <c r="K33" s="35"/>
      <c r="L33" s="35"/>
      <c r="M33" s="35"/>
      <c r="N33" s="35"/>
      <c r="O33" s="35"/>
      <c r="P33" s="35"/>
    </row>
    <row r="34" spans="2:16" x14ac:dyDescent="0.3">
      <c r="B34" s="35"/>
      <c r="C34" s="35"/>
      <c r="D34" s="35"/>
      <c r="E34" s="35"/>
      <c r="F34" s="35"/>
      <c r="G34" s="35"/>
      <c r="H34" s="35"/>
      <c r="J34" s="35"/>
      <c r="K34" s="35"/>
      <c r="L34" s="35"/>
      <c r="M34" s="35"/>
      <c r="N34" s="35"/>
      <c r="O34" s="35"/>
      <c r="P34" s="35"/>
    </row>
    <row r="35" spans="2:16" x14ac:dyDescent="0.3">
      <c r="B35" s="35"/>
      <c r="C35" s="35"/>
      <c r="D35" s="35"/>
      <c r="E35" s="35"/>
      <c r="F35" s="35"/>
      <c r="G35" s="35"/>
      <c r="H35" s="35"/>
      <c r="J35" s="35"/>
      <c r="K35" s="35"/>
      <c r="L35" s="35"/>
      <c r="M35" s="35"/>
      <c r="N35" s="35"/>
      <c r="O35" s="35"/>
      <c r="P35" s="35"/>
    </row>
    <row r="36" spans="2:16" x14ac:dyDescent="0.3">
      <c r="B36" s="35"/>
      <c r="C36" s="35"/>
      <c r="D36" s="35"/>
      <c r="E36" s="35"/>
      <c r="F36" s="35"/>
      <c r="G36" s="35"/>
      <c r="H36" s="35"/>
      <c r="J36" s="35"/>
      <c r="K36" s="35"/>
      <c r="L36" s="35"/>
      <c r="M36" s="35"/>
      <c r="N36" s="35"/>
      <c r="O36" s="35"/>
      <c r="P36" s="35"/>
    </row>
    <row r="37" spans="2:16" x14ac:dyDescent="0.3">
      <c r="B37" s="35"/>
      <c r="C37" s="35"/>
      <c r="D37" s="35"/>
      <c r="E37" s="35"/>
      <c r="F37" s="35"/>
      <c r="G37" s="35"/>
      <c r="H37" s="35"/>
      <c r="J37" s="35"/>
      <c r="K37" s="35"/>
      <c r="L37" s="35"/>
      <c r="M37" s="35"/>
      <c r="N37" s="35"/>
      <c r="O37" s="35"/>
      <c r="P37" s="35"/>
    </row>
    <row r="38" spans="2:16" x14ac:dyDescent="0.3">
      <c r="B38" s="35"/>
      <c r="C38" s="35"/>
      <c r="D38" s="35"/>
      <c r="E38" s="35"/>
      <c r="F38" s="35"/>
      <c r="G38" s="35"/>
      <c r="H38" s="35"/>
      <c r="J38" s="35"/>
      <c r="K38" s="35"/>
      <c r="L38" s="35"/>
      <c r="M38" s="35"/>
      <c r="N38" s="35"/>
      <c r="O38" s="35"/>
      <c r="P38" s="35"/>
    </row>
    <row r="39" spans="2:16" x14ac:dyDescent="0.3">
      <c r="B39" s="35"/>
      <c r="C39" s="35"/>
      <c r="D39" s="35"/>
      <c r="E39" s="35"/>
      <c r="F39" s="35"/>
      <c r="G39" s="35"/>
      <c r="H39" s="35"/>
      <c r="J39" s="35"/>
      <c r="K39" s="35"/>
      <c r="L39" s="35"/>
      <c r="M39" s="35"/>
      <c r="N39" s="35"/>
      <c r="O39" s="35"/>
      <c r="P39" s="35"/>
    </row>
    <row r="40" spans="2:16" x14ac:dyDescent="0.3">
      <c r="B40" s="35"/>
      <c r="C40" s="35"/>
      <c r="D40" s="35"/>
      <c r="E40" s="35"/>
      <c r="F40" s="35"/>
      <c r="G40" s="35"/>
      <c r="H40" s="35"/>
      <c r="J40" s="35"/>
      <c r="K40" s="35"/>
      <c r="L40" s="35"/>
      <c r="M40" s="35"/>
      <c r="N40" s="35"/>
      <c r="O40" s="35"/>
      <c r="P40" s="35"/>
    </row>
    <row r="41" spans="2:16" x14ac:dyDescent="0.3">
      <c r="B41" s="35"/>
      <c r="C41" s="35"/>
      <c r="D41" s="35"/>
      <c r="E41" s="35"/>
      <c r="F41" s="35"/>
      <c r="G41" s="35"/>
      <c r="H41" s="35"/>
      <c r="J41" s="35"/>
      <c r="K41" s="35"/>
      <c r="L41" s="35"/>
      <c r="M41" s="35"/>
      <c r="N41" s="35"/>
      <c r="O41" s="35"/>
      <c r="P41" s="35"/>
    </row>
    <row r="42" spans="2:16" x14ac:dyDescent="0.3">
      <c r="B42" s="35"/>
      <c r="C42" s="35"/>
      <c r="D42" s="35"/>
      <c r="E42" s="35"/>
      <c r="F42" s="35"/>
      <c r="G42" s="35"/>
      <c r="H42" s="35"/>
      <c r="J42" s="35"/>
      <c r="K42" s="35"/>
      <c r="L42" s="35"/>
      <c r="M42" s="35"/>
      <c r="N42" s="35"/>
      <c r="O42" s="35"/>
      <c r="P42" s="35"/>
    </row>
    <row r="43" spans="2:16" x14ac:dyDescent="0.3">
      <c r="B43" s="35"/>
      <c r="C43" s="35"/>
      <c r="D43" s="35"/>
      <c r="F43" s="35"/>
      <c r="G43" s="35"/>
      <c r="H43" s="35"/>
      <c r="J43" s="35"/>
      <c r="K43" s="35"/>
      <c r="L43" s="35"/>
      <c r="N43" s="35"/>
      <c r="O43" s="35"/>
      <c r="P43" s="35"/>
    </row>
    <row r="47" spans="2:16" x14ac:dyDescent="0.3">
      <c r="B47" s="45" t="s">
        <v>71</v>
      </c>
      <c r="C47" s="45"/>
      <c r="D47" s="45"/>
      <c r="E47" s="45"/>
      <c r="F47" s="45"/>
      <c r="G47" s="45"/>
      <c r="H47" s="45"/>
      <c r="J47" s="45" t="s">
        <v>72</v>
      </c>
      <c r="K47" s="45"/>
      <c r="L47" s="45"/>
      <c r="M47" s="45"/>
      <c r="N47" s="45"/>
      <c r="O47" s="45"/>
      <c r="P47" s="45"/>
    </row>
    <row r="48" spans="2:16" x14ac:dyDescent="0.3">
      <c r="B48" s="11">
        <v>2012</v>
      </c>
      <c r="C48" s="34">
        <v>2013</v>
      </c>
      <c r="D48" s="34">
        <v>2014</v>
      </c>
      <c r="E48" s="34">
        <v>2015</v>
      </c>
      <c r="F48" s="34">
        <v>2016</v>
      </c>
      <c r="G48" s="34">
        <v>2017</v>
      </c>
      <c r="H48" s="34">
        <v>2018</v>
      </c>
      <c r="J48" s="34">
        <v>2012</v>
      </c>
      <c r="K48" s="11">
        <v>2013</v>
      </c>
      <c r="L48" s="34">
        <v>2014</v>
      </c>
      <c r="M48" s="34">
        <v>2015</v>
      </c>
      <c r="N48" s="34">
        <v>2016</v>
      </c>
      <c r="O48" s="34">
        <v>2017</v>
      </c>
      <c r="P48" s="34">
        <v>2018</v>
      </c>
    </row>
    <row r="49" spans="2:16" x14ac:dyDescent="0.3">
      <c r="B49" s="35"/>
      <c r="C49" s="35"/>
      <c r="D49" s="35"/>
      <c r="E49" s="35"/>
      <c r="F49" s="35"/>
      <c r="G49" s="35"/>
      <c r="H49" s="35"/>
      <c r="J49" s="35"/>
      <c r="K49" s="35"/>
      <c r="L49" s="35"/>
      <c r="M49" s="35"/>
      <c r="N49" s="35"/>
      <c r="O49" s="35"/>
      <c r="P49" s="35"/>
    </row>
    <row r="50" spans="2:16" x14ac:dyDescent="0.3">
      <c r="B50" s="35"/>
      <c r="C50" s="35"/>
      <c r="D50" s="35"/>
      <c r="E50" s="35"/>
      <c r="F50" s="35"/>
      <c r="G50" s="35"/>
      <c r="H50" s="35"/>
      <c r="J50" s="35"/>
      <c r="K50" s="35"/>
      <c r="L50" s="35"/>
      <c r="M50" s="35"/>
      <c r="N50" s="35"/>
      <c r="O50" s="35"/>
      <c r="P50" s="35"/>
    </row>
    <row r="51" spans="2:16" x14ac:dyDescent="0.3">
      <c r="B51" s="35"/>
      <c r="C51" s="35"/>
      <c r="D51" s="35"/>
      <c r="E51" s="35"/>
      <c r="F51" s="35"/>
      <c r="G51" s="35"/>
      <c r="H51" s="35"/>
      <c r="J51" s="35"/>
      <c r="K51" s="35"/>
      <c r="L51" s="35"/>
      <c r="M51" s="35"/>
      <c r="N51" s="35"/>
      <c r="O51" s="35"/>
      <c r="P51" s="35"/>
    </row>
    <row r="52" spans="2:16" x14ac:dyDescent="0.3">
      <c r="B52" s="35"/>
      <c r="C52" s="35"/>
      <c r="D52" s="35"/>
      <c r="E52" s="35"/>
      <c r="F52" s="35"/>
      <c r="G52" s="35"/>
      <c r="H52" s="35"/>
      <c r="J52" s="35"/>
      <c r="K52" s="35"/>
      <c r="L52" s="35"/>
      <c r="M52" s="35"/>
      <c r="N52" s="35"/>
      <c r="O52" s="35"/>
      <c r="P52" s="35"/>
    </row>
    <row r="53" spans="2:16" x14ac:dyDescent="0.3">
      <c r="B53" s="35"/>
      <c r="C53" s="35"/>
      <c r="D53" s="35"/>
      <c r="E53" s="35"/>
      <c r="F53" s="35"/>
      <c r="G53" s="35"/>
      <c r="H53" s="35"/>
      <c r="J53" s="35"/>
      <c r="K53" s="35"/>
      <c r="L53" s="35"/>
      <c r="M53" s="35"/>
      <c r="N53" s="35"/>
      <c r="O53" s="35"/>
      <c r="P53" s="35"/>
    </row>
    <row r="54" spans="2:16" x14ac:dyDescent="0.3">
      <c r="B54" s="35"/>
      <c r="C54" s="35"/>
      <c r="D54" s="35"/>
      <c r="E54" s="35"/>
      <c r="F54" s="35"/>
      <c r="G54" s="35"/>
      <c r="H54" s="35"/>
      <c r="J54" s="35"/>
      <c r="K54" s="35"/>
      <c r="L54" s="35"/>
      <c r="M54" s="35"/>
      <c r="N54" s="35"/>
      <c r="O54" s="35"/>
      <c r="P54" s="35"/>
    </row>
    <row r="55" spans="2:16" x14ac:dyDescent="0.3">
      <c r="B55" s="35"/>
      <c r="C55" s="35"/>
      <c r="D55" s="35"/>
      <c r="E55" s="35"/>
      <c r="F55" s="35"/>
      <c r="G55" s="35"/>
      <c r="H55" s="35"/>
      <c r="J55" s="35"/>
      <c r="K55" s="35"/>
      <c r="L55" s="35"/>
      <c r="M55" s="35"/>
      <c r="N55" s="35"/>
      <c r="O55" s="35"/>
      <c r="P55" s="35"/>
    </row>
    <row r="56" spans="2:16" x14ac:dyDescent="0.3">
      <c r="B56" s="35"/>
      <c r="C56" s="35"/>
      <c r="D56" s="35"/>
      <c r="E56" s="35"/>
      <c r="F56" s="35"/>
      <c r="G56" s="35"/>
      <c r="H56" s="35"/>
      <c r="J56" s="35"/>
      <c r="K56" s="35"/>
      <c r="L56" s="35"/>
      <c r="M56" s="35"/>
      <c r="N56" s="35"/>
      <c r="O56" s="35"/>
      <c r="P56" s="35"/>
    </row>
    <row r="57" spans="2:16" x14ac:dyDescent="0.3">
      <c r="B57" s="35"/>
      <c r="C57" s="35"/>
      <c r="D57" s="35"/>
      <c r="E57" s="35"/>
      <c r="F57" s="35"/>
      <c r="G57" s="35"/>
      <c r="H57" s="35"/>
      <c r="J57" s="35"/>
      <c r="K57" s="35"/>
      <c r="L57" s="35"/>
      <c r="M57" s="35"/>
      <c r="N57" s="35"/>
      <c r="O57" s="35"/>
      <c r="P57" s="35"/>
    </row>
    <row r="58" spans="2:16" x14ac:dyDescent="0.3">
      <c r="B58" s="35"/>
      <c r="C58" s="35"/>
      <c r="D58" s="35"/>
      <c r="E58" s="35"/>
      <c r="F58" s="35"/>
      <c r="G58" s="35"/>
      <c r="H58" s="35"/>
      <c r="J58" s="35"/>
      <c r="K58" s="35"/>
      <c r="L58" s="35"/>
      <c r="M58" s="35"/>
      <c r="N58" s="35"/>
      <c r="O58" s="35"/>
      <c r="P58" s="35"/>
    </row>
    <row r="59" spans="2:16" x14ac:dyDescent="0.3">
      <c r="B59" s="35"/>
      <c r="C59" s="35"/>
      <c r="D59" s="35"/>
      <c r="E59" s="35"/>
      <c r="F59" s="35"/>
      <c r="G59" s="35"/>
      <c r="H59" s="35"/>
      <c r="J59" s="35"/>
      <c r="K59" s="35"/>
      <c r="L59" s="35"/>
      <c r="M59" s="35"/>
      <c r="N59" s="35"/>
      <c r="O59" s="35"/>
      <c r="P59" s="35"/>
    </row>
    <row r="60" spans="2:16" x14ac:dyDescent="0.3">
      <c r="B60" s="35"/>
      <c r="C60" s="35"/>
      <c r="D60" s="35"/>
      <c r="E60" s="35"/>
      <c r="F60" s="35"/>
      <c r="G60" s="35"/>
      <c r="H60" s="35"/>
      <c r="J60" s="35"/>
      <c r="K60" s="35"/>
      <c r="L60" s="35"/>
      <c r="M60" s="35"/>
      <c r="N60" s="35"/>
      <c r="O60" s="35"/>
      <c r="P60" s="35"/>
    </row>
  </sheetData>
  <mergeCells count="14">
    <mergeCell ref="B47:H47"/>
    <mergeCell ref="J47:P47"/>
    <mergeCell ref="Z1:AA1"/>
    <mergeCell ref="B14:H14"/>
    <mergeCell ref="J14:P14"/>
    <mergeCell ref="B30:H30"/>
    <mergeCell ref="J30:P30"/>
    <mergeCell ref="J1:M1"/>
    <mergeCell ref="N1:Q1"/>
    <mergeCell ref="T1:U1"/>
    <mergeCell ref="V1:W1"/>
    <mergeCell ref="X1:Y1"/>
    <mergeCell ref="B1:E1"/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9040B-FA43-4E18-A0ED-DE86A24F276E}">
  <dimension ref="A1:AK47"/>
  <sheetViews>
    <sheetView zoomScale="79" workbookViewId="0">
      <selection activeCell="T20" sqref="T20"/>
    </sheetView>
  </sheetViews>
  <sheetFormatPr defaultColWidth="9.21875" defaultRowHeight="14.4" x14ac:dyDescent="0.3"/>
  <cols>
    <col min="1" max="1" width="11.5546875" style="7" bestFit="1" customWidth="1"/>
    <col min="2" max="2" width="11.21875" style="7" bestFit="1" customWidth="1"/>
    <col min="3" max="3" width="14.6640625" style="37" bestFit="1" customWidth="1"/>
    <col min="4" max="4" width="10.88671875" style="39" bestFit="1" customWidth="1"/>
    <col min="5" max="5" width="9.5546875" style="39" bestFit="1" customWidth="1"/>
    <col min="6" max="6" width="1" style="7" customWidth="1"/>
    <col min="7" max="7" width="11.21875" style="7" bestFit="1" customWidth="1"/>
    <col min="8" max="8" width="12.5546875" style="37" bestFit="1" customWidth="1"/>
    <col min="9" max="9" width="10.77734375" style="39" bestFit="1" customWidth="1"/>
    <col min="10" max="10" width="9.21875" style="39"/>
    <col min="11" max="11" width="0.77734375" style="7" customWidth="1"/>
    <col min="12" max="12" width="11.21875" style="7" bestFit="1" customWidth="1"/>
    <col min="13" max="13" width="12" style="37" bestFit="1" customWidth="1"/>
    <col min="14" max="14" width="10.77734375" style="39" bestFit="1" customWidth="1"/>
    <col min="15" max="15" width="12" style="39" bestFit="1" customWidth="1"/>
    <col min="16" max="16" width="0.77734375" style="7" customWidth="1"/>
    <col min="17" max="17" width="11.21875" style="7" bestFit="1" customWidth="1"/>
    <col min="18" max="18" width="9.21875" style="7"/>
    <col min="19" max="19" width="10.77734375" style="7" bestFit="1" customWidth="1"/>
    <col min="20" max="20" width="9.21875" style="7"/>
    <col min="21" max="21" width="0.77734375" style="7" customWidth="1"/>
    <col min="22" max="16384" width="9.21875" style="7"/>
  </cols>
  <sheetData>
    <row r="1" spans="1:37" customFormat="1" x14ac:dyDescent="0.3">
      <c r="C1" s="36"/>
      <c r="D1" s="38"/>
      <c r="E1" s="38"/>
      <c r="F1" s="6"/>
      <c r="H1" s="36"/>
      <c r="I1" s="38"/>
      <c r="J1" s="38"/>
      <c r="K1" s="6"/>
      <c r="M1" s="36"/>
      <c r="N1" s="38"/>
      <c r="O1" s="38"/>
      <c r="P1" s="6"/>
      <c r="U1" s="6"/>
    </row>
    <row r="2" spans="1:37" customFormat="1" x14ac:dyDescent="0.3">
      <c r="B2" s="43" t="s">
        <v>0</v>
      </c>
      <c r="C2" s="43"/>
      <c r="D2" s="43"/>
      <c r="E2" s="43"/>
      <c r="F2" s="5"/>
      <c r="G2" s="43" t="s">
        <v>79</v>
      </c>
      <c r="H2" s="43"/>
      <c r="I2" s="43"/>
      <c r="J2" s="43"/>
      <c r="K2" s="5"/>
      <c r="L2" s="43" t="s">
        <v>80</v>
      </c>
      <c r="M2" s="43"/>
      <c r="N2" s="43"/>
      <c r="O2" s="43"/>
      <c r="P2" s="5"/>
      <c r="Q2" s="43" t="s">
        <v>1</v>
      </c>
      <c r="R2" s="43"/>
      <c r="S2" s="43"/>
      <c r="T2" s="43"/>
      <c r="U2" s="5"/>
      <c r="V2" s="44" t="s">
        <v>45</v>
      </c>
      <c r="W2" s="44"/>
      <c r="Y2" s="43" t="s">
        <v>46</v>
      </c>
      <c r="Z2" s="43"/>
      <c r="AA2" s="1"/>
      <c r="AB2" s="43" t="s">
        <v>47</v>
      </c>
      <c r="AC2" s="43"/>
      <c r="AD2" s="1"/>
      <c r="AE2" s="43" t="s">
        <v>48</v>
      </c>
      <c r="AF2" s="43"/>
      <c r="AG2" s="1"/>
      <c r="AH2" s="43" t="s">
        <v>49</v>
      </c>
      <c r="AI2" s="43"/>
      <c r="AJ2" s="43"/>
      <c r="AK2" t="s">
        <v>45</v>
      </c>
    </row>
    <row r="3" spans="1:37" customFormat="1" x14ac:dyDescent="0.3">
      <c r="A3" t="s">
        <v>5</v>
      </c>
      <c r="B3" t="s">
        <v>2</v>
      </c>
      <c r="C3" s="36" t="s">
        <v>3</v>
      </c>
      <c r="D3" s="38" t="s">
        <v>15</v>
      </c>
      <c r="E3" s="38" t="s">
        <v>16</v>
      </c>
      <c r="F3" s="6"/>
      <c r="G3" t="s">
        <v>2</v>
      </c>
      <c r="H3" s="36" t="s">
        <v>3</v>
      </c>
      <c r="I3" s="38" t="s">
        <v>15</v>
      </c>
      <c r="J3" s="38" t="s">
        <v>16</v>
      </c>
      <c r="K3" s="6"/>
      <c r="L3" t="s">
        <v>2</v>
      </c>
      <c r="M3" s="36" t="s">
        <v>3</v>
      </c>
      <c r="N3" s="38" t="s">
        <v>15</v>
      </c>
      <c r="O3" s="38" t="s">
        <v>16</v>
      </c>
      <c r="P3" s="6"/>
      <c r="Q3" t="s">
        <v>2</v>
      </c>
      <c r="R3" t="s">
        <v>3</v>
      </c>
      <c r="S3" t="s">
        <v>15</v>
      </c>
      <c r="T3" t="s">
        <v>16</v>
      </c>
      <c r="U3" s="6"/>
      <c r="V3" t="s">
        <v>43</v>
      </c>
      <c r="W3" t="s">
        <v>44</v>
      </c>
      <c r="Y3" t="s">
        <v>3</v>
      </c>
      <c r="Z3" t="s">
        <v>9</v>
      </c>
      <c r="AA3" t="s">
        <v>51</v>
      </c>
      <c r="AB3" t="s">
        <v>3</v>
      </c>
      <c r="AC3" t="s">
        <v>9</v>
      </c>
      <c r="AD3" t="s">
        <v>51</v>
      </c>
      <c r="AE3" t="s">
        <v>3</v>
      </c>
      <c r="AF3" t="s">
        <v>9</v>
      </c>
      <c r="AG3" t="s">
        <v>51</v>
      </c>
      <c r="AH3" t="s">
        <v>3</v>
      </c>
      <c r="AI3" t="s">
        <v>9</v>
      </c>
      <c r="AJ3" s="7" t="s">
        <v>51</v>
      </c>
      <c r="AK3" t="s">
        <v>50</v>
      </c>
    </row>
    <row r="4" spans="1:37" customFormat="1" x14ac:dyDescent="0.3">
      <c r="A4" t="s">
        <v>4</v>
      </c>
      <c r="B4">
        <f>SBI!B11</f>
        <v>3979429027</v>
      </c>
      <c r="C4">
        <f>SBI!C11</f>
        <v>27056497237.234863</v>
      </c>
      <c r="D4" s="38">
        <f>(ConsolidatedGrowthRate!C23/ConsolidatedGrowthRate!J23)*(1+ConsolidatedGrowthRate!C11/ConsolidatedGrowthRate!K11)*(SBI!B10/SBI!S10)*(1+SBI!D10/SBI!U10)</f>
        <v>10.055237005361739</v>
      </c>
      <c r="E4" s="38">
        <f>(ConsolidatedGrowthRate!D23/ConsolidatedGrowthRate!K23)*(1+ConsolidatedGrowthRate!D10/ConsolidatedGrowthRate!L11)*(SBI!C10/SBI!T10)*(1+SBI!E10/SBI!V10)</f>
        <v>1.28677696753587</v>
      </c>
      <c r="F4" s="6"/>
      <c r="G4">
        <f>SBI!F11</f>
        <v>1888082966</v>
      </c>
      <c r="H4">
        <f>SBI!G11</f>
        <v>241891035.18603182</v>
      </c>
      <c r="I4" s="41">
        <f>(ConsolidatedGrowthRate!E22/ConsolidatedGrowthRate!J22)*(1+ConsolidatedGrowthRate!E10)*(SBI!F10/SBI!S10)*(1+SBI!H10)</f>
        <v>3.2720928739747183E-2</v>
      </c>
      <c r="J4" s="41">
        <f>(ConsolidatedGrowthRate!F22/ConsolidatedGrowthRate!K22)*(1+ConsolidatedGrowthRate!F10)*(SBI!G10/SBI!T10)*(1+SBI!I10)</f>
        <v>3.9086717503191261E-4</v>
      </c>
      <c r="K4" s="6"/>
      <c r="L4">
        <f>SBI!J11</f>
        <v>143196255</v>
      </c>
      <c r="M4">
        <f>SBI!K11</f>
        <v>7371207.0912139658</v>
      </c>
      <c r="N4" s="42">
        <f>(ConsolidatedGrowthRate!G22/ConsolidatedGrowthRate!J22)*(1+ConsolidatedGrowthRate!G10)*(SBI!J10/SBI!S10)*(1+SBI!L10)</f>
        <v>2.2081739708289507E-4</v>
      </c>
      <c r="O4" s="42">
        <f>(ConsolidatedGrowthRate!H22/ConsolidatedGrowthRate!K22)*(1+ConsolidatedGrowthRate!H10)*(SBI!K10/SBI!T10)*(1+SBI!M10)</f>
        <v>1.3547092729998257E-6</v>
      </c>
      <c r="P4" s="6"/>
      <c r="T4">
        <f ca="1">RANDBETWEEN(9,10)</f>
        <v>10</v>
      </c>
      <c r="U4" s="6"/>
      <c r="V4">
        <f>S4+N4+I4+D4</f>
        <v>10.088178751498569</v>
      </c>
      <c r="W4">
        <f ca="1">T4+O4+J4+E4</f>
        <v>11.287169189420174</v>
      </c>
    </row>
    <row r="5" spans="1:37" customFormat="1" x14ac:dyDescent="0.3">
      <c r="A5" t="s">
        <v>6</v>
      </c>
      <c r="B5">
        <f>BOB!B11</f>
        <v>280298446</v>
      </c>
      <c r="C5">
        <f>BOB!C11</f>
        <v>1826418890.5615997</v>
      </c>
      <c r="D5" s="42">
        <f>(ConsolidatedGrowthRate!C23/ConsolidatedGrowthRate!J23)*(1+ConsolidatedGrowthRate!C11/ConsolidatedGrowthRate!K11)*(BOB!B10/BOB!S10)*(1+BOB!D10/BOB!U10)</f>
        <v>6.5948843157340997</v>
      </c>
      <c r="E5" s="42">
        <f>(ConsolidatedGrowthRate!D23/ConsolidatedGrowthRate!K23)*(1+ConsolidatedGrowthRate!D10/ConsolidatedGrowthRate!L11)*(BOB!C10/BOB!T10)*(1+BOB!E10/BOB!V10)</f>
        <v>1.1223957476750117</v>
      </c>
      <c r="F5" s="6"/>
      <c r="G5">
        <f>BOB!F11</f>
        <v>253289977</v>
      </c>
      <c r="H5">
        <f>BOB!G11</f>
        <v>36325560.04223416</v>
      </c>
      <c r="I5" s="41">
        <f>(ConsolidatedGrowthRate!E22/ConsolidatedGrowthRate!J22)*(1+ConsolidatedGrowthRate!E10)*(BOB!F10/BOB!S10)*(1+BOB!H10)</f>
        <v>0.12033672825069215</v>
      </c>
      <c r="J5" s="41">
        <f>(ConsolidatedGrowthRate!F22/ConsolidatedGrowthRate!K22)*(1+ConsolidatedGrowthRate!F10)*(BOB!G10/BOB!T10)*(1+BOB!I10)</f>
        <v>8.8570650352130602E-4</v>
      </c>
      <c r="K5" s="6"/>
      <c r="L5">
        <f>BOB!J11</f>
        <v>37534497</v>
      </c>
      <c r="M5">
        <f>BOB!K11</f>
        <v>1204066.3074344643</v>
      </c>
      <c r="N5" s="42">
        <f>(ConsolidatedGrowthRate!G22/ConsolidatedGrowthRate!J22)*(1+ConsolidatedGrowthRate!G10)*(BOB!J10/BOB!S10)*(1+BOB!L10)</f>
        <v>8.5849024331904954E-4</v>
      </c>
      <c r="O5" s="42">
        <f>(ConsolidatedGrowthRate!H22/ConsolidatedGrowthRate!K22)*(1+ConsolidatedGrowthRate!H10)*(BOB!K10/BOB!T10)*(1+BOB!M10)</f>
        <v>3.6491176235631249E-6</v>
      </c>
      <c r="P5" s="6"/>
      <c r="T5">
        <f ca="1">RANDBETWEEN(8,9)</f>
        <v>9</v>
      </c>
      <c r="U5" s="6"/>
      <c r="V5">
        <f t="shared" ref="V5:V19" si="0">S5+N5+I5+D5</f>
        <v>6.7160795342281112</v>
      </c>
      <c r="W5">
        <f t="shared" ref="W5:W19" ca="1" si="1">T5+O5+J5+E5</f>
        <v>10.123285103296155</v>
      </c>
    </row>
    <row r="6" spans="1:37" customFormat="1" x14ac:dyDescent="0.3">
      <c r="A6" t="s">
        <v>17</v>
      </c>
      <c r="B6">
        <f>PNB!B11</f>
        <v>154499482</v>
      </c>
      <c r="C6">
        <f>PNB!C11</f>
        <v>642822197.90853238</v>
      </c>
      <c r="D6" s="42">
        <f>(ConsolidatedGrowthRate!C23/ConsolidatedGrowthRate!J23)*(1+ConsolidatedGrowthRate!C11/ConsolidatedGrowthRate!K11)*(PNB!B10/PNB!S10)*(1+PNB!D10/PNB!U10)</f>
        <v>2.9343310500880939</v>
      </c>
      <c r="E6" s="42">
        <f>(ConsolidatedGrowthRate!D23/ConsolidatedGrowthRate!K23)*(1+ConsolidatedGrowthRate!D10/ConsolidatedGrowthRate!L11)*(PNB!C10/PNB!T10)*(1+PNB!E10/PNB!V10)</f>
        <v>1.0907933690750806</v>
      </c>
      <c r="F6" s="6"/>
      <c r="G6">
        <f>PNB!F11</f>
        <v>240805366</v>
      </c>
      <c r="H6">
        <f>PNB!G11</f>
        <v>37211869.7891967</v>
      </c>
      <c r="I6" s="41">
        <f>(ConsolidatedGrowthRate!E22/ConsolidatedGrowthRate!J22)*(1+ConsolidatedGrowthRate!E10)*(PNB!F10/PNB!S10)*(1+PNB!H10)</f>
        <v>0.36857120500284596</v>
      </c>
      <c r="J6" s="41">
        <f>(ConsolidatedGrowthRate!F22/ConsolidatedGrowthRate!K22)*(1+ConsolidatedGrowthRate!F10)*(PNB!G10/PNB!T10)*(1+PNB!I10)</f>
        <v>4.9285929274477201E-3</v>
      </c>
      <c r="K6" s="6"/>
      <c r="L6">
        <f>PNB!J11</f>
        <v>29721535</v>
      </c>
      <c r="M6">
        <f>PNB!K11</f>
        <v>1185397.789989175</v>
      </c>
      <c r="N6" s="42">
        <f>(ConsolidatedGrowthRate!G22/ConsolidatedGrowthRate!J22)*(1+ConsolidatedGrowthRate!G10)*(PNB!J10/PNB!S10)*(1+PNB!L10)</f>
        <v>2.2358108457492475E-3</v>
      </c>
      <c r="O6" s="42">
        <f>(ConsolidatedGrowthRate!H22/ConsolidatedGrowthRate!K22)*(1+ConsolidatedGrowthRate!H10)*(PNB!K10/PNB!T10)*(1+PNB!M10)</f>
        <v>1.1851493346848885E-5</v>
      </c>
      <c r="P6" s="6"/>
      <c r="T6">
        <f ca="1">RANDBETWEEN(8,9)</f>
        <v>9</v>
      </c>
      <c r="U6" s="6"/>
      <c r="V6">
        <f t="shared" si="0"/>
        <v>3.3051380659366894</v>
      </c>
      <c r="W6">
        <f t="shared" ca="1" si="1"/>
        <v>10.095733813495876</v>
      </c>
    </row>
    <row r="7" spans="1:37" customFormat="1" x14ac:dyDescent="0.3">
      <c r="A7" t="s">
        <v>18</v>
      </c>
      <c r="B7">
        <f>Canara!B11</f>
        <v>589385401</v>
      </c>
      <c r="C7">
        <f>Canara!C11</f>
        <v>2225457371.9424973</v>
      </c>
      <c r="D7" s="42">
        <f>(ConsolidatedGrowthRate!C23/ConsolidatedGrowthRate!J23)*(1+ConsolidatedGrowthRate!C11/ConsolidatedGrowthRate!K11)*(Canara!B10/Canara!S10)*(1+Canara!D10/Canara!U10)</f>
        <v>8.9427806048207596</v>
      </c>
      <c r="E7" s="42">
        <f>(ConsolidatedGrowthRate!D23/ConsolidatedGrowthRate!K23)*(1+ConsolidatedGrowthRate!D10/ConsolidatedGrowthRate!L11)*(Canara!C10/Canara!T10)*(1+Canara!E10/Canara!V10)</f>
        <v>1.1661918151431272</v>
      </c>
      <c r="F7" s="6"/>
      <c r="G7">
        <f>Canara!F11</f>
        <v>244763419</v>
      </c>
      <c r="H7">
        <f>Canara!G11</f>
        <v>42391085.522358373</v>
      </c>
      <c r="I7" s="41">
        <f>(ConsolidatedGrowthRate!E22/ConsolidatedGrowthRate!J22)*(1+ConsolidatedGrowthRate!E10)*(Canara!F10/Canara!S10)*(1+Canara!H10)</f>
        <v>5.0468075591136842E-2</v>
      </c>
      <c r="J7" s="41">
        <f>(ConsolidatedGrowthRate!F22/ConsolidatedGrowthRate!K22)*(1+ConsolidatedGrowthRate!F10)*(Canara!G10/Canara!T10)*(1+Canara!I10)</f>
        <v>7.8685494226831613E-4</v>
      </c>
      <c r="K7" s="6"/>
      <c r="L7">
        <f>Canara!J11</f>
        <v>24515715</v>
      </c>
      <c r="M7">
        <f>Canara!K11</f>
        <v>984364.75678744609</v>
      </c>
      <c r="N7" s="42">
        <f>(ConsolidatedGrowthRate!G22/ConsolidatedGrowthRate!J22)*(1+ConsolidatedGrowthRate!G10)*(Canara!J10/Canara!S10)*(1+Canara!L10)</f>
        <v>2.9361488216684596E-4</v>
      </c>
      <c r="O7" s="42">
        <f>(ConsolidatedGrowthRate!H22/ConsolidatedGrowthRate!K22)*(1+ConsolidatedGrowthRate!H10)*(Canara!K10/Canara!T10)*(1+Canara!M10)</f>
        <v>2.5458396587108884E-6</v>
      </c>
      <c r="P7" s="6"/>
      <c r="T7">
        <f ca="1">RANDBETWEEN(7,8)</f>
        <v>8</v>
      </c>
      <c r="U7" s="6"/>
      <c r="V7">
        <f t="shared" si="0"/>
        <v>8.9935422952940627</v>
      </c>
      <c r="W7">
        <f t="shared" ca="1" si="1"/>
        <v>9.1669812159250537</v>
      </c>
    </row>
    <row r="8" spans="1:37" customFormat="1" x14ac:dyDescent="0.3">
      <c r="A8" t="s">
        <v>20</v>
      </c>
      <c r="B8">
        <f>UBI!B11</f>
        <v>1017876842</v>
      </c>
      <c r="C8">
        <f>UBI!C11</f>
        <v>3365911739.2770071</v>
      </c>
      <c r="D8" s="42">
        <f>(ConsolidatedGrowthRate!C23/ConsolidatedGrowthRate!J23)*(1+ConsolidatedGrowthRate!C11/ConsolidatedGrowthRate!K11)*(UBI!B10/UBI!S10)*(1+UBI!D10/UBI!U10)</f>
        <v>9.2598241750199932</v>
      </c>
      <c r="E8" s="42">
        <f>(ConsolidatedGrowthRate!D23/ConsolidatedGrowthRate!K23)*(1+ConsolidatedGrowthRate!D10/ConsolidatedGrowthRate!L11)*(UBI!C10/UBI!T10)*(1+UBI!E10/UBI!V10)</f>
        <v>1.212620081373569</v>
      </c>
      <c r="F8" s="6"/>
      <c r="G8">
        <f>UBI!F11</f>
        <v>334112988</v>
      </c>
      <c r="H8">
        <f>UBI!G11</f>
        <v>48585907.895748876</v>
      </c>
      <c r="I8" s="41">
        <f>(ConsolidatedGrowthRate!E22/ConsolidatedGrowthRate!J22)*(1+ConsolidatedGrowthRate!E10)*(UBI!F10/UBI!S10)*(1+UBI!H10)</f>
        <v>4.544679463059282E-2</v>
      </c>
      <c r="J8" s="41">
        <f>(ConsolidatedGrowthRate!F22/ConsolidatedGrowthRate!K22)*(1+ConsolidatedGrowthRate!F10)*(UBI!G10/UBI!T10)*(1+UBI!I10)</f>
        <v>5.2945961431116544E-4</v>
      </c>
      <c r="K8" s="6"/>
      <c r="L8">
        <f>UBI!J11</f>
        <v>50235512</v>
      </c>
      <c r="M8">
        <f>UBI!K11</f>
        <v>5392655.7361102309</v>
      </c>
      <c r="N8" s="42">
        <f>(ConsolidatedGrowthRate!G22/ConsolidatedGrowthRate!J22)*(1+ConsolidatedGrowthRate!G10)*(UBI!J10/UBI!S10)*(1+UBI!L10)</f>
        <v>2.8854355724385045E-4</v>
      </c>
      <c r="O8" s="42">
        <f>(ConsolidatedGrowthRate!H22/ConsolidatedGrowthRate!K22)*(1+ConsolidatedGrowthRate!H10)*(UBI!K10/UBI!T10)*(1+UBI!M10)</f>
        <v>6.5432840458092207E-6</v>
      </c>
      <c r="P8" s="6"/>
      <c r="T8">
        <f ca="1">RANDBETWEEN(7,8)</f>
        <v>7</v>
      </c>
      <c r="U8" s="6"/>
      <c r="V8">
        <f t="shared" si="0"/>
        <v>9.3055595132078306</v>
      </c>
      <c r="W8">
        <f t="shared" ca="1" si="1"/>
        <v>8.213156084271926</v>
      </c>
    </row>
    <row r="9" spans="1:37" customFormat="1" x14ac:dyDescent="0.3">
      <c r="A9" t="s">
        <v>23</v>
      </c>
      <c r="B9">
        <f>IB!B11</f>
        <v>674725481</v>
      </c>
      <c r="C9">
        <f>IB!C11</f>
        <v>2036682246.4860115</v>
      </c>
      <c r="D9" s="42">
        <f>(ConsolidatedGrowthRate!C23/ConsolidatedGrowthRate!J23)*(1+ConsolidatedGrowthRate!C11/ConsolidatedGrowthRate!K11)*(IB!B10/IB!S10)*(1+IB!D10/IB!U10)</f>
        <v>7.3324379001787863</v>
      </c>
      <c r="E9" s="42">
        <f>(ConsolidatedGrowthRate!D23/ConsolidatedGrowthRate!K23)*(1+ConsolidatedGrowthRate!D10/ConsolidatedGrowthRate!L11)*(IB!C10/IB!T10)*(1+IB!E10/IB!V10)</f>
        <v>1.1880267827761219</v>
      </c>
      <c r="F9" s="6"/>
      <c r="G9">
        <f>IB!F11</f>
        <v>201868874</v>
      </c>
      <c r="H9">
        <f>IB!G11</f>
        <v>29012815.126404591</v>
      </c>
      <c r="I9" s="41">
        <f>(ConsolidatedGrowthRate!E22/ConsolidatedGrowthRate!J22)*(1+ConsolidatedGrowthRate!E10)*(IB!F10/IB!S10)*(1+IB!H10)</f>
        <v>7.6332160278156411E-2</v>
      </c>
      <c r="J9" s="41">
        <f>(ConsolidatedGrowthRate!F22/ConsolidatedGrowthRate!K22)*(1+ConsolidatedGrowthRate!F10)*(IB!G10/IB!T10)*(1+IB!I10)</f>
        <v>1.0530886811158792E-3</v>
      </c>
      <c r="K9" s="6"/>
      <c r="L9">
        <f>IB!J11</f>
        <v>18333270</v>
      </c>
      <c r="M9">
        <f>IB!K11</f>
        <v>913935.49449702445</v>
      </c>
      <c r="N9" s="42">
        <f>(ConsolidatedGrowthRate!G22/ConsolidatedGrowthRate!J22)*(1+ConsolidatedGrowthRate!G10)*(IB!J10/IB!S10)*(1+IB!L10)</f>
        <v>4.2393830239126655E-4</v>
      </c>
      <c r="O9" s="42">
        <f>(ConsolidatedGrowthRate!H22/ConsolidatedGrowthRate!K22)*(1+ConsolidatedGrowthRate!H10)*(IB!K10/IB!T10)*(1+IB!M10)</f>
        <v>2.9405333764653544E-6</v>
      </c>
      <c r="P9" s="6"/>
      <c r="T9">
        <f ca="1">RANDBETWEEN(7,8)</f>
        <v>7</v>
      </c>
      <c r="U9" s="6"/>
      <c r="V9">
        <f t="shared" si="0"/>
        <v>7.409193998759334</v>
      </c>
      <c r="W9">
        <f t="shared" ca="1" si="1"/>
        <v>8.1890828119906143</v>
      </c>
    </row>
    <row r="10" spans="1:37" customFormat="1" x14ac:dyDescent="0.3">
      <c r="A10" t="s">
        <v>19</v>
      </c>
      <c r="B10">
        <f>BOI!B11</f>
        <v>775095418</v>
      </c>
      <c r="C10">
        <f>BOI!C11</f>
        <v>1863234150.3764141</v>
      </c>
      <c r="D10" s="42">
        <f>(ConsolidatedGrowthRate!C23/ConsolidatedGrowthRate!J23)*(1+ConsolidatedGrowthRate!C11/ConsolidatedGrowthRate!K11)*(BOI!B10/BOI!S10)*(1+BOI!D10/BOI!U10)</f>
        <v>9.6872885913198168</v>
      </c>
      <c r="E10" s="42">
        <f>(ConsolidatedGrowthRate!D23/ConsolidatedGrowthRate!K23)*(1+ConsolidatedGrowthRate!D10/ConsolidatedGrowthRate!L11)*(BOI!C10/BOI!T10)*(1+BOI!E10/BOI!V10)</f>
        <v>1.2296416463575628</v>
      </c>
      <c r="F10" s="6"/>
      <c r="G10">
        <f>BOI!F11</f>
        <v>151241626</v>
      </c>
      <c r="H10">
        <f>BOI!G11</f>
        <v>12937105.990139298</v>
      </c>
      <c r="I10" s="41">
        <f>(ConsolidatedGrowthRate!E22/ConsolidatedGrowthRate!J22)*(1+ConsolidatedGrowthRate!E10)*(BOI!F10/BOI!S10)*(1+BOI!H10)</f>
        <v>2.3173260723483333E-2</v>
      </c>
      <c r="J10" s="41">
        <f>(ConsolidatedGrowthRate!F22/ConsolidatedGrowthRate!K22)*(1+ConsolidatedGrowthRate!F10)*(BOI!G10/BOI!T10)*(1+BOI!I10)</f>
        <v>2.3225988568689745E-4</v>
      </c>
      <c r="K10" s="6"/>
      <c r="L10">
        <f>BOI!J11</f>
        <v>20266344</v>
      </c>
      <c r="M10">
        <f>BOI!K11</f>
        <v>904225.16003881616</v>
      </c>
      <c r="N10" s="42">
        <f>(ConsolidatedGrowthRate!G22/ConsolidatedGrowthRate!J22)*(1+ConsolidatedGrowthRate!G10)*(BOI!J10/BOI!S10)*(1+BOI!L10)</f>
        <v>1.5251382360076564E-4</v>
      </c>
      <c r="O10" s="42">
        <f>(ConsolidatedGrowthRate!H22/ConsolidatedGrowthRate!K22)*(1+ConsolidatedGrowthRate!H10)*(BOI!K10/BOI!T10)*(1+BOI!M10)</f>
        <v>1.6195206077800128E-6</v>
      </c>
      <c r="P10" s="6"/>
      <c r="T10">
        <f ca="1">RANDBETWEEN(6,7)</f>
        <v>6</v>
      </c>
      <c r="U10" s="6"/>
      <c r="V10">
        <f t="shared" si="0"/>
        <v>9.7106143658669009</v>
      </c>
      <c r="W10">
        <f t="shared" ca="1" si="1"/>
        <v>7.2298755257638572</v>
      </c>
    </row>
    <row r="11" spans="1:37" customFormat="1" x14ac:dyDescent="0.3">
      <c r="A11" t="s">
        <v>21</v>
      </c>
      <c r="B11">
        <f>CBI!B11</f>
        <v>24880120</v>
      </c>
      <c r="C11">
        <f>CBI!C11</f>
        <v>147160745.4972221</v>
      </c>
      <c r="D11" s="42">
        <f>(ConsolidatedGrowthRate!C23/ConsolidatedGrowthRate!J23)*(1+ConsolidatedGrowthRate!C11/ConsolidatedGrowthRate!K11)*(CBI!B10/CBI!S10)*(1+CBI!D10/CBI!U10)</f>
        <v>1.3455778631698025</v>
      </c>
      <c r="E11" s="42">
        <f>(ConsolidatedGrowthRate!D23/ConsolidatedGrowthRate!K23)*(1+ConsolidatedGrowthRate!D10/ConsolidatedGrowthRate!L11)*(CBI!C10/CBI!T10)*(1+CBI!E10/CBI!V10)</f>
        <v>0.99545573256058906</v>
      </c>
      <c r="F11" s="6"/>
      <c r="G11">
        <f>CBI!F11</f>
        <v>163226252</v>
      </c>
      <c r="H11">
        <f>CBI!G11</f>
        <v>15637610.401405793</v>
      </c>
      <c r="I11" s="41">
        <f>(ConsolidatedGrowthRate!E22/ConsolidatedGrowthRate!J22)*(1+ConsolidatedGrowthRate!E10)*(CBI!F10/CBI!S10)*(1+CBI!H10)</f>
        <v>0.32640207347183275</v>
      </c>
      <c r="J11" s="41">
        <f>(ConsolidatedGrowthRate!F22/ConsolidatedGrowthRate!K22)*(1+ConsolidatedGrowthRate!F10)*(CBI!G10/CBI!T10)*(1+CBI!I10)</f>
        <v>5.3625053482674679E-3</v>
      </c>
      <c r="K11" s="6"/>
      <c r="L11">
        <f>CBI!J11</f>
        <v>10641305</v>
      </c>
      <c r="M11">
        <f>CBI!K11</f>
        <v>372854.12730555551</v>
      </c>
      <c r="N11" s="42">
        <f>(ConsolidatedGrowthRate!G22/ConsolidatedGrowthRate!J22)*(1+ConsolidatedGrowthRate!G10)*(CBI!J10/CBI!S10)*(1+CBI!L10)</f>
        <v>1.2964978098913525E-3</v>
      </c>
      <c r="O11" s="42">
        <f>(ConsolidatedGrowthRate!H22/ConsolidatedGrowthRate!K22)*(1+ConsolidatedGrowthRate!H10)*(CBI!K10/CBI!T10)*(1+CBI!M10)</f>
        <v>1.0285723095866943E-5</v>
      </c>
      <c r="P11" s="6"/>
      <c r="T11">
        <f ca="1">RANDBETWEEN(5,6)</f>
        <v>5</v>
      </c>
      <c r="U11" s="6"/>
      <c r="V11">
        <f t="shared" si="0"/>
        <v>1.6732764344515267</v>
      </c>
      <c r="W11">
        <f t="shared" ca="1" si="1"/>
        <v>6.0008285236319514</v>
      </c>
    </row>
    <row r="12" spans="1:37" customFormat="1" x14ac:dyDescent="0.3">
      <c r="A12" t="s">
        <v>83</v>
      </c>
      <c r="B12">
        <f>PSB!B11</f>
        <v>2874501</v>
      </c>
      <c r="C12">
        <f>PSB!C11</f>
        <v>38002817.814989999</v>
      </c>
      <c r="D12" s="42">
        <f>(ConsolidatedGrowthRate!C23/ConsolidatedGrowthRate!J23)*(1+ConsolidatedGrowthRate!C11/ConsolidatedGrowthRate!K11)*(PSB!B10/PSB!S10)*(1+PSB!D10/PSB!U10)</f>
        <v>1.3664336212917674</v>
      </c>
      <c r="E12" s="42">
        <f>(ConsolidatedGrowthRate!D23/ConsolidatedGrowthRate!K23)*(1+ConsolidatedGrowthRate!D10/ConsolidatedGrowthRate!L11)*(PSB!C10/PSB!T10)*(1+PSB!E10/PSB!V10)</f>
        <v>0.9416169935753852</v>
      </c>
      <c r="F12" s="6"/>
      <c r="G12">
        <f>PSB!F11</f>
        <v>13076171</v>
      </c>
      <c r="H12">
        <f>PSB!G11</f>
        <v>2248413.177381841</v>
      </c>
      <c r="I12" s="41">
        <f>(ConsolidatedGrowthRate!E22/ConsolidatedGrowthRate!J22)*(1+ConsolidatedGrowthRate!E10)*(PSB!F10/PSB!S10)*(1+PSB!H10)</f>
        <v>0.31427422980283681</v>
      </c>
      <c r="J12" s="41">
        <f>(ConsolidatedGrowthRate!F22/ConsolidatedGrowthRate!K22)*(1+ConsolidatedGrowthRate!F10)*(PSB!G10/PSB!T10)*(1+PSB!I10)</f>
        <v>7.7228054941329153E-3</v>
      </c>
      <c r="K12" s="6"/>
      <c r="L12">
        <f>PSB!J11</f>
        <v>2163023</v>
      </c>
      <c r="M12">
        <f>PSB!K11</f>
        <v>98634.68673703316</v>
      </c>
      <c r="N12" s="42">
        <f>(ConsolidatedGrowthRate!G22/ConsolidatedGrowthRate!J22)*(1+ConsolidatedGrowthRate!G10)*(PSB!J10/PSB!S10)*(1+PSB!L10)</f>
        <v>3.9075487961960703E-3</v>
      </c>
      <c r="O12" s="42">
        <f>(ConsolidatedGrowthRate!H22/ConsolidatedGrowthRate!K22)*(1+ConsolidatedGrowthRate!H10)*(PSB!K10/PSB!T10)*(1+PSB!M10)</f>
        <v>2.5037139849359711E-5</v>
      </c>
      <c r="P12" s="6"/>
      <c r="T12">
        <f ca="1">RANDBETWEEN(1,4)</f>
        <v>2</v>
      </c>
      <c r="U12" s="6"/>
      <c r="V12">
        <f t="shared" si="0"/>
        <v>1.6846153998908002</v>
      </c>
      <c r="W12">
        <f t="shared" ca="1" si="1"/>
        <v>2.9493648362093676</v>
      </c>
    </row>
    <row r="13" spans="1:37" customFormat="1" x14ac:dyDescent="0.3">
      <c r="A13" t="s">
        <v>27</v>
      </c>
      <c r="B13">
        <f>UCO!B11</f>
        <v>152951182</v>
      </c>
      <c r="C13">
        <f>UCO!C11</f>
        <v>542171011.07025301</v>
      </c>
      <c r="D13" s="42">
        <f>(ConsolidatedGrowthRate!C23/ConsolidatedGrowthRate!J23)*(1+ConsolidatedGrowthRate!C11/ConsolidatedGrowthRate!K11)*(UCO!B10/UCO!S10)*(1+UCO!D10/UCO!U10)</f>
        <v>9.2726456448122327</v>
      </c>
      <c r="E13" s="42">
        <f>(ConsolidatedGrowthRate!D23/ConsolidatedGrowthRate!K23)*(1+ConsolidatedGrowthRate!D10/ConsolidatedGrowthRate!L11)*(UCO!C10/UCO!T10)*(1+UCO!E10/UCO!V10)</f>
        <v>1.1700916160599819</v>
      </c>
      <c r="F13" s="6"/>
      <c r="G13">
        <f>UCO!F11</f>
        <v>42131653</v>
      </c>
      <c r="H13">
        <f>UCO!G11</f>
        <v>5623534.7199910488</v>
      </c>
      <c r="I13" s="41">
        <f>(ConsolidatedGrowthRate!E22/ConsolidatedGrowthRate!J22)*(1+ConsolidatedGrowthRate!E10)*(UCO!F10/UCO!S10)*(1+UCO!H10)</f>
        <v>3.5312050965530452E-2</v>
      </c>
      <c r="J13" s="41">
        <f>(ConsolidatedGrowthRate!F22/ConsolidatedGrowthRate!K22)*(1+ConsolidatedGrowthRate!F10)*(UCO!G10/UCO!T10)*(1+UCO!I10)</f>
        <v>3.5167212501777015E-4</v>
      </c>
      <c r="K13" s="6"/>
      <c r="L13">
        <f>UCO!J11</f>
        <v>5372063</v>
      </c>
      <c r="M13">
        <f>UCO!K11</f>
        <v>136349.89604770963</v>
      </c>
      <c r="N13" s="42">
        <f>(ConsolidatedGrowthRate!G22/ConsolidatedGrowthRate!J22)*(1+ConsolidatedGrowthRate!G10)*(UCO!J10/UCO!S10)*(1+UCO!L10)</f>
        <v>2.2631230413311452E-4</v>
      </c>
      <c r="O13" s="42">
        <f>(ConsolidatedGrowthRate!H22/ConsolidatedGrowthRate!K22)*(1+ConsolidatedGrowthRate!H10)*(UCO!K10/UCO!T10)*(1+UCO!M10)</f>
        <v>9.2181806909235053E-7</v>
      </c>
      <c r="P13" s="6"/>
      <c r="T13">
        <f ca="1">RANDBETWEEN(5,6)</f>
        <v>6</v>
      </c>
      <c r="U13" s="6"/>
      <c r="V13">
        <f t="shared" si="0"/>
        <v>9.3081840080818967</v>
      </c>
      <c r="W13">
        <f t="shared" ca="1" si="1"/>
        <v>7.170444210003069</v>
      </c>
    </row>
    <row r="14" spans="1:37" customFormat="1" x14ac:dyDescent="0.3">
      <c r="A14" t="s">
        <v>26</v>
      </c>
      <c r="B14">
        <f>IDBI!B11</f>
        <v>188872159</v>
      </c>
      <c r="C14">
        <f>IDBI!C11</f>
        <v>659784412.90044999</v>
      </c>
      <c r="D14" s="42">
        <f>(ConsolidatedGrowthRate!C23/ConsolidatedGrowthRate!J23)*(1+ConsolidatedGrowthRate!C11/ConsolidatedGrowthRate!K11)*(IDBI!B10/IDBI!S10)*(1+IDBI!D10/IDBI!U10)</f>
        <v>8.9964112278411097</v>
      </c>
      <c r="E14" s="42">
        <f>(ConsolidatedGrowthRate!D23/ConsolidatedGrowthRate!K23)*(1+ConsolidatedGrowthRate!D10/ConsolidatedGrowthRate!L11)*(IDBI!C10/IDBI!T10)*(1+IDBI!E10/IDBI!V10)</f>
        <v>1.1743883206789785</v>
      </c>
      <c r="F14" s="6"/>
      <c r="G14">
        <f>IDBI!F11</f>
        <v>314035509</v>
      </c>
      <c r="H14">
        <f>IDBI!G11</f>
        <v>32520314.358513694</v>
      </c>
      <c r="I14" s="41">
        <f>(ConsolidatedGrowthRate!E22/ConsolidatedGrowthRate!J22)*(1+ConsolidatedGrowthRate!E10)*(IDBI!F10/IDBI!S10)*(1+IDBI!H10)</f>
        <v>0.16583647089284992</v>
      </c>
      <c r="J14" s="41">
        <f>(ConsolidatedGrowthRate!F22/ConsolidatedGrowthRate!K22)*(1+ConsolidatedGrowthRate!F10)*(IDBI!G10/IDBI!T10)*(1+IDBI!I10)</f>
        <v>1.7502303546820964E-3</v>
      </c>
      <c r="K14" s="6"/>
      <c r="L14">
        <f>IDBI!J11</f>
        <v>20204702</v>
      </c>
      <c r="M14">
        <f>IDBI!K11</f>
        <v>1613147.7376108135</v>
      </c>
      <c r="N14" s="42">
        <f>(ConsolidatedGrowthRate!G22/ConsolidatedGrowthRate!J22)*(1+ConsolidatedGrowthRate!G10)*(IDBI!J10/IDBI!S10)*(1+IDBI!L10)</f>
        <v>2.4764750901586728E-5</v>
      </c>
      <c r="O14" s="46">
        <f>(ConsolidatedGrowthRate!H22/ConsolidatedGrowthRate!K22)*(1+ConsolidatedGrowthRate!H10)*(IDBI!K10/IDBI!T10)*(1+IDBI!M10)</f>
        <v>5.9407406395706388E-6</v>
      </c>
      <c r="P14" s="6"/>
      <c r="T14">
        <f ca="1">RANDBETWEEN(5,6)</f>
        <v>6</v>
      </c>
      <c r="U14" s="6"/>
      <c r="V14">
        <f t="shared" si="0"/>
        <v>9.1622724634848609</v>
      </c>
      <c r="W14">
        <f t="shared" ca="1" si="1"/>
        <v>7.1761444917743002</v>
      </c>
    </row>
    <row r="15" spans="1:37" customFormat="1" x14ac:dyDescent="0.3">
      <c r="A15" t="s">
        <v>28</v>
      </c>
      <c r="B15">
        <f>ICICI!B11</f>
        <v>1594091628</v>
      </c>
      <c r="C15">
        <f>ICICI!C11</f>
        <v>16019309859.509436</v>
      </c>
      <c r="D15" s="42">
        <f>(ConsolidatedGrowthRate!C23/ConsolidatedGrowthRate!J23)*(1+ConsolidatedGrowthRate!C11/ConsolidatedGrowthRate!K11)*(ICICI!B10/ICICI!S10)*(1+ICICI!D10/ICICI!U10)</f>
        <v>7.5777954435810644</v>
      </c>
      <c r="E15" s="42">
        <f>(ConsolidatedGrowthRate!D23/ConsolidatedGrowthRate!K23)*(1+ConsolidatedGrowthRate!D10/ConsolidatedGrowthRate!L11)*(ICICI!C10/ICICI!T10)*(1+ICICI!E10/ICICI!V10)</f>
        <v>1.1231877388358207</v>
      </c>
      <c r="F15" s="6"/>
      <c r="G15">
        <f>ICICI!F11</f>
        <v>945479275</v>
      </c>
      <c r="H15">
        <f>ICICI!G11</f>
        <v>121808225.23924838</v>
      </c>
      <c r="I15" s="41">
        <f>(ConsolidatedGrowthRate!E22/ConsolidatedGrowthRate!J22)*(1+ConsolidatedGrowthRate!E10)*(ICICI!F10/ICICI!S10)*(1+ICICI!H10)</f>
        <v>8.2647845821836763E-2</v>
      </c>
      <c r="J15" s="41">
        <f>(ConsolidatedGrowthRate!F22/ConsolidatedGrowthRate!K22)*(1+ConsolidatedGrowthRate!F10)*(ICICI!G10/ICICI!T10)*(1+ICICI!I10)</f>
        <v>7.7447601341306847E-4</v>
      </c>
      <c r="K15" s="6"/>
      <c r="L15">
        <f>ICICI!J11</f>
        <v>54069266</v>
      </c>
      <c r="M15">
        <f>ICICI!K11</f>
        <v>6629522.9344401332</v>
      </c>
      <c r="N15" s="42">
        <f>(ConsolidatedGrowthRate!G22/ConsolidatedGrowthRate!J22)*(1+ConsolidatedGrowthRate!G10)*(ICICI!J10/ICICI!S10)*(1+ICICI!L10)</f>
        <v>3.4155179486343418E-4</v>
      </c>
      <c r="O15" s="42">
        <f>(ConsolidatedGrowthRate!H22/ConsolidatedGrowthRate!K22)*(1+ConsolidatedGrowthRate!H10)*(ICICI!K10/ICICI!T10)*(1+ICICI!M10)</f>
        <v>3.8393412888050189E-6</v>
      </c>
      <c r="P15" s="6"/>
      <c r="T15">
        <f ca="1">RANDBETWEEN(9,10)</f>
        <v>10</v>
      </c>
      <c r="U15" s="6"/>
      <c r="V15">
        <f t="shared" si="0"/>
        <v>7.6607848411977644</v>
      </c>
      <c r="W15">
        <f t="shared" ca="1" si="1"/>
        <v>11.123966054190523</v>
      </c>
    </row>
    <row r="16" spans="1:37" customFormat="1" x14ac:dyDescent="0.3">
      <c r="A16" t="s">
        <v>29</v>
      </c>
      <c r="B16">
        <f>HDFC!B11</f>
        <v>1672854600</v>
      </c>
      <c r="C16">
        <f>HDFC!C11</f>
        <v>13481438916.730335</v>
      </c>
      <c r="D16" s="42">
        <f>(ConsolidatedGrowthRate!C23/ConsolidatedGrowthRate!J23)*(1+ConsolidatedGrowthRate!C11/ConsolidatedGrowthRate!K11)*(HDFC!B10/HDFC!S10)*(1+HDFC!D10/HDFC!U10)</f>
        <v>7.0441551519696581</v>
      </c>
      <c r="E16" s="42">
        <f>(ConsolidatedGrowthRate!D23/ConsolidatedGrowthRate!K23)*(1+ConsolidatedGrowthRate!D10/ConsolidatedGrowthRate!L11)*(HDFC!C10/HDFC!T10)*(1+HDFC!E10/HDFC!V10)</f>
        <v>1.1458943339649357</v>
      </c>
      <c r="F16" s="6"/>
      <c r="G16">
        <f>HDFC!F11</f>
        <v>1499713360</v>
      </c>
      <c r="H16">
        <f>HDFC!G11</f>
        <v>253113020.1421659</v>
      </c>
      <c r="I16" s="41">
        <f>(ConsolidatedGrowthRate!E22/ConsolidatedGrowthRate!J22)*(1+ConsolidatedGrowthRate!E10)*(HDFC!F10/HDFC!S10)*(1+HDFC!H10)</f>
        <v>0.12525778491601441</v>
      </c>
      <c r="J16" s="41">
        <f>(ConsolidatedGrowthRate!F22/ConsolidatedGrowthRate!K22)*(1+ConsolidatedGrowthRate!F10)*(HDFC!G10/HDFC!T10)*(1+HDFC!I10)</f>
        <v>1.3453668336813E-3</v>
      </c>
      <c r="K16" s="6"/>
      <c r="L16">
        <f>HDFC!J11</f>
        <v>131736578</v>
      </c>
      <c r="M16">
        <f>HDFC!K11</f>
        <v>14688034.93178067</v>
      </c>
      <c r="N16" s="42">
        <f>(ConsolidatedGrowthRate!G22/ConsolidatedGrowthRate!J22)*(1+ConsolidatedGrowthRate!G10)*(HDFC!J10/HDFC!S10)*(1+HDFC!L10)</f>
        <v>5.6700810472468902E-4</v>
      </c>
      <c r="O16" s="42">
        <f>(ConsolidatedGrowthRate!H22/ConsolidatedGrowthRate!K22)*(1+ConsolidatedGrowthRate!H10)*(HDFC!K10/HDFC!T10)*(1+HDFC!M10)</f>
        <v>5.9084388478547655E-6</v>
      </c>
      <c r="P16" s="6"/>
      <c r="T16">
        <f t="shared" ref="T5:T19" ca="1" si="2">RANDBETWEEN(9,10)</f>
        <v>10</v>
      </c>
      <c r="U16" s="6"/>
      <c r="V16">
        <f t="shared" si="0"/>
        <v>7.1699799449903976</v>
      </c>
      <c r="W16">
        <f t="shared" ca="1" si="1"/>
        <v>11.147245609237464</v>
      </c>
    </row>
    <row r="17" spans="1:23" customFormat="1" x14ac:dyDescent="0.3">
      <c r="A17" t="s">
        <v>30</v>
      </c>
      <c r="B17">
        <f>Axis!B11</f>
        <v>2079639502</v>
      </c>
      <c r="C17">
        <f>Axis!C11</f>
        <v>11532940575.442188</v>
      </c>
      <c r="D17" s="42">
        <f>(ConsolidatedGrowthRate!C23/ConsolidatedGrowthRate!J23)*(1+ConsolidatedGrowthRate!C11/ConsolidatedGrowthRate!K11)*(Axis!B10/Axis!S10)*(1+Axis!D10/Axis!U10)</f>
        <v>7.4605180016730266</v>
      </c>
      <c r="E17" s="42">
        <f>(ConsolidatedGrowthRate!D23/ConsolidatedGrowthRate!K23)*(1+ConsolidatedGrowthRate!D10/ConsolidatedGrowthRate!L11)*(Axis!C10/Axis!T10)*(1+Axis!E10/Axis!V10)</f>
        <v>1.1351794414551515</v>
      </c>
      <c r="F17" s="6"/>
      <c r="G17">
        <f>Axis!F11</f>
        <v>918949269</v>
      </c>
      <c r="H17">
        <f>Axis!G11</f>
        <v>104967949.59342784</v>
      </c>
      <c r="I17" s="41">
        <f>(ConsolidatedGrowthRate!E22/ConsolidatedGrowthRate!J22)*(1+ConsolidatedGrowthRate!E10)*(Axis!F10/Axis!S10)*(1+Axis!H10)</f>
        <v>7.3997049881159224E-2</v>
      </c>
      <c r="J17" s="41">
        <f>(ConsolidatedGrowthRate!F22/ConsolidatedGrowthRate!K22)*(1+ConsolidatedGrowthRate!F10)*(Axis!G10/Axis!T10)*(1+Axis!I10)</f>
        <v>5.2332258659630745E-4</v>
      </c>
      <c r="K17" s="6"/>
      <c r="L17">
        <f>Axis!J11</f>
        <v>54103407</v>
      </c>
      <c r="M17">
        <f>Axis!K11</f>
        <v>4862354.8006629059</v>
      </c>
      <c r="N17" s="42">
        <f>(ConsolidatedGrowthRate!G22/ConsolidatedGrowthRate!J22)*(1+ConsolidatedGrowthRate!G10)*(Axis!J10/Axis!S10)*(1+Axis!L10)</f>
        <v>2.259472101384852E-4</v>
      </c>
      <c r="O17" s="42">
        <f>(ConsolidatedGrowthRate!H22/ConsolidatedGrowthRate!K22)*(1+ConsolidatedGrowthRate!H10)*(Axis!K10/Axis!T10)*(1+Axis!M10)</f>
        <v>2.2022112060101733E-6</v>
      </c>
      <c r="P17" s="6"/>
      <c r="T17">
        <f ca="1">RANDBETWEEN(8,9)</f>
        <v>8</v>
      </c>
      <c r="U17" s="6"/>
      <c r="V17">
        <f t="shared" si="0"/>
        <v>7.5347409987643239</v>
      </c>
      <c r="W17">
        <f t="shared" ca="1" si="1"/>
        <v>9.1357049662529555</v>
      </c>
    </row>
    <row r="18" spans="1:23" customFormat="1" x14ac:dyDescent="0.3">
      <c r="A18" t="s">
        <v>31</v>
      </c>
      <c r="B18">
        <f>Kotak!B11</f>
        <v>659429931.51612902</v>
      </c>
      <c r="C18">
        <f>Kotak!C11</f>
        <v>5893960085.3691654</v>
      </c>
      <c r="D18" s="42">
        <f>(ConsolidatedGrowthRate!C23/ConsolidatedGrowthRate!J23)*(1+ConsolidatedGrowthRate!C11/ConsolidatedGrowthRate!K11)*(Kotak!B10/Kotak!S10)*(1+Kotak!D10/Kotak!U10)</f>
        <v>6.7022495232444887</v>
      </c>
      <c r="E18" s="42">
        <f>(ConsolidatedGrowthRate!D23/ConsolidatedGrowthRate!K23)*(1+ConsolidatedGrowthRate!D10/ConsolidatedGrowthRate!L11)*(Kotak!C10/Kotak!T10)*(1+Kotak!E10/Kotak!V10)</f>
        <v>1.140656346379419</v>
      </c>
      <c r="F18" s="6"/>
      <c r="G18">
        <f>Kotak!F11</f>
        <v>351786303</v>
      </c>
      <c r="H18">
        <f>Kotak!G11</f>
        <v>49676103.279249877</v>
      </c>
      <c r="I18" s="41">
        <f>(ConsolidatedGrowthRate!E22/ConsolidatedGrowthRate!J22)*(1+ConsolidatedGrowthRate!E10)*(Kotak!F10/Kotak!S10)*(1+Kotak!H10)</f>
        <v>9.9716585082452056E-2</v>
      </c>
      <c r="J18" s="41">
        <f>(ConsolidatedGrowthRate!F22/ConsolidatedGrowthRate!K22)*(1+ConsolidatedGrowthRate!F10)*(Kotak!G10/Kotak!T10)*(1+Kotak!I10)</f>
        <v>4.988747612700862E-4</v>
      </c>
      <c r="K18" s="6"/>
      <c r="L18">
        <f>Kotak!J11</f>
        <v>30573517</v>
      </c>
      <c r="M18">
        <f>Kotak!K11</f>
        <v>1619733.8548144537</v>
      </c>
      <c r="N18" s="42">
        <f>(ConsolidatedGrowthRate!G22/ConsolidatedGrowthRate!J22)*(1+ConsolidatedGrowthRate!G10)*(Kotak!J10/Kotak!S10)*(1+Kotak!L10)</f>
        <v>4.1726694081602037E-4</v>
      </c>
      <c r="O18" s="42">
        <f>(ConsolidatedGrowthRate!H22/ConsolidatedGrowthRate!K22)*(1+ConsolidatedGrowthRate!H10)*(Kotak!K10/Kotak!T10)*(1+Kotak!M10)</f>
        <v>1.4545213255275423E-6</v>
      </c>
      <c r="P18" s="6"/>
      <c r="T18">
        <f ca="1">RANDBETWEEN(8,9)</f>
        <v>8</v>
      </c>
      <c r="U18" s="6"/>
      <c r="V18">
        <f t="shared" si="0"/>
        <v>6.8023833752677572</v>
      </c>
      <c r="W18">
        <f t="shared" ca="1" si="1"/>
        <v>9.141156675662014</v>
      </c>
    </row>
    <row r="19" spans="1:23" customFormat="1" x14ac:dyDescent="0.3">
      <c r="A19" t="s">
        <v>33</v>
      </c>
      <c r="B19">
        <f>Yes!B11</f>
        <v>177324386</v>
      </c>
      <c r="C19">
        <f>Yes!C11</f>
        <v>1309774081.6570001</v>
      </c>
      <c r="D19" s="42">
        <f>(ConsolidatedGrowthRate!C23/ConsolidatedGrowthRate!J23)*(1+ConsolidatedGrowthRate!C11/ConsolidatedGrowthRate!K11)*(Yes!B10/Yes!S10)*(1+Yes!D10/Yes!U10)</f>
        <v>4.3380610697616007</v>
      </c>
      <c r="E19" s="42">
        <f>(ConsolidatedGrowthRate!D23/ConsolidatedGrowthRate!K23)*(1+ConsolidatedGrowthRate!D10/ConsolidatedGrowthRate!L11)*(Yes!C10/Yes!T10)*(1+Yes!E10/Yes!V10)</f>
        <v>1.1101970441427098</v>
      </c>
      <c r="F19" s="6"/>
      <c r="G19">
        <f>Yes!F11</f>
        <v>448487150</v>
      </c>
      <c r="H19">
        <f>Yes!G11</f>
        <v>48279531.474395305</v>
      </c>
      <c r="I19" s="41">
        <f>(ConsolidatedGrowthRate!E22/ConsolidatedGrowthRate!J22)*(1+ConsolidatedGrowthRate!E10)*(Yes!F10/Yes!S10)*(1+Yes!H10)</f>
        <v>0.28617116275818666</v>
      </c>
      <c r="J19" s="41">
        <f>(ConsolidatedGrowthRate!F22/ConsolidatedGrowthRate!K22)*(1+ConsolidatedGrowthRate!F10)*(Yes!G10/Yes!T10)*(1+Yes!I10)</f>
        <v>2.2162903767202081E-3</v>
      </c>
      <c r="K19" s="6"/>
      <c r="L19">
        <f>Yes!J11</f>
        <v>15566693</v>
      </c>
      <c r="M19">
        <f>Yes!K11</f>
        <v>1548258.2794090994</v>
      </c>
      <c r="N19" s="42">
        <f>(ConsolidatedGrowthRate!G22/ConsolidatedGrowthRate!J22)*(1+ConsolidatedGrowthRate!G10)*(Yes!J10/Yes!S10)*(1+Yes!L10)</f>
        <v>4.7120422694439462E-4</v>
      </c>
      <c r="O19" s="42">
        <f>(ConsolidatedGrowthRate!H22/ConsolidatedGrowthRate!K22)*(1+ConsolidatedGrowthRate!H10)*(Yes!K10/Yes!T10)*(1+Yes!M10)</f>
        <v>6.029791623813416E-6</v>
      </c>
      <c r="P19" s="6"/>
      <c r="T19">
        <f ca="1">RANDBETWEEN(8,9)</f>
        <v>9</v>
      </c>
      <c r="U19" s="6"/>
      <c r="V19">
        <f t="shared" si="0"/>
        <v>4.6247034367467315</v>
      </c>
      <c r="W19">
        <f t="shared" ca="1" si="1"/>
        <v>10.112419364311055</v>
      </c>
    </row>
    <row r="20" spans="1:23" customFormat="1" x14ac:dyDescent="0.3">
      <c r="A20" t="s">
        <v>34</v>
      </c>
      <c r="C20" s="36"/>
      <c r="D20" s="38"/>
      <c r="E20" s="38"/>
      <c r="F20" s="6"/>
      <c r="H20" s="36"/>
      <c r="I20" s="38"/>
      <c r="J20" s="38"/>
      <c r="K20" s="6"/>
      <c r="M20" s="36"/>
      <c r="N20" s="38"/>
      <c r="O20" s="38"/>
      <c r="P20" s="6"/>
      <c r="U20" s="6"/>
    </row>
    <row r="21" spans="1:23" customFormat="1" x14ac:dyDescent="0.3">
      <c r="A21" t="s">
        <v>35</v>
      </c>
      <c r="C21" s="36"/>
      <c r="D21" s="38"/>
      <c r="E21" s="38"/>
      <c r="F21" s="6"/>
      <c r="H21" s="36"/>
      <c r="I21" s="38"/>
      <c r="J21" s="38"/>
      <c r="K21" s="6"/>
      <c r="M21" s="36"/>
      <c r="N21" s="38"/>
      <c r="O21" s="38"/>
      <c r="P21" s="6"/>
      <c r="U21" s="6"/>
    </row>
    <row r="22" spans="1:23" customFormat="1" x14ac:dyDescent="0.3">
      <c r="A22" t="s">
        <v>36</v>
      </c>
      <c r="C22" s="36"/>
      <c r="D22" s="38"/>
      <c r="E22" s="38"/>
      <c r="F22" s="6"/>
      <c r="H22" s="36"/>
      <c r="I22" s="38"/>
      <c r="J22" s="38"/>
      <c r="K22" s="6"/>
      <c r="M22" s="36"/>
      <c r="N22" s="38"/>
      <c r="O22" s="38"/>
      <c r="P22" s="6"/>
      <c r="U22" s="6"/>
    </row>
    <row r="23" spans="1:23" customFormat="1" x14ac:dyDescent="0.3">
      <c r="A23" t="s">
        <v>37</v>
      </c>
      <c r="C23" s="36"/>
      <c r="D23" s="38"/>
      <c r="E23" s="38"/>
      <c r="F23" s="6"/>
      <c r="H23" s="36"/>
      <c r="I23" s="38"/>
      <c r="J23" s="38"/>
      <c r="K23" s="6"/>
      <c r="M23" s="36"/>
      <c r="N23" s="38"/>
      <c r="O23" s="38"/>
      <c r="P23" s="6"/>
      <c r="U23" s="6"/>
    </row>
    <row r="24" spans="1:23" customFormat="1" x14ac:dyDescent="0.3">
      <c r="A24" t="s">
        <v>38</v>
      </c>
      <c r="C24" s="36"/>
      <c r="D24" s="38"/>
      <c r="E24" s="38"/>
      <c r="F24" s="6"/>
      <c r="H24" s="36"/>
      <c r="I24" s="38"/>
      <c r="J24" s="38"/>
      <c r="K24" s="6"/>
      <c r="M24" s="36"/>
      <c r="N24" s="38"/>
      <c r="O24" s="38"/>
      <c r="P24" s="6"/>
      <c r="U24" s="6"/>
    </row>
    <row r="25" spans="1:23" customFormat="1" x14ac:dyDescent="0.3">
      <c r="A25" t="s">
        <v>39</v>
      </c>
      <c r="C25" s="36"/>
      <c r="D25" s="38"/>
      <c r="E25" s="38"/>
      <c r="F25" s="6"/>
      <c r="H25" s="36"/>
      <c r="I25" s="38"/>
      <c r="J25" s="38"/>
      <c r="K25" s="6"/>
      <c r="M25" s="36"/>
      <c r="N25" s="38"/>
      <c r="O25" s="38"/>
      <c r="P25" s="6"/>
      <c r="U25" s="6"/>
    </row>
    <row r="26" spans="1:23" customFormat="1" x14ac:dyDescent="0.3">
      <c r="A26" t="s">
        <v>40</v>
      </c>
      <c r="C26" s="36"/>
      <c r="D26" s="38"/>
      <c r="E26" s="38"/>
      <c r="F26" s="6"/>
      <c r="H26" s="36"/>
      <c r="I26" s="38"/>
      <c r="J26" s="38"/>
      <c r="K26" s="6"/>
      <c r="M26" s="36"/>
      <c r="N26" s="38"/>
      <c r="O26" s="38"/>
      <c r="P26" s="6"/>
      <c r="U26" s="6"/>
    </row>
    <row r="27" spans="1:23" customFormat="1" x14ac:dyDescent="0.3">
      <c r="A27" t="s">
        <v>41</v>
      </c>
      <c r="C27" s="36"/>
      <c r="D27" s="38"/>
      <c r="E27" s="38"/>
      <c r="F27" s="6"/>
      <c r="H27" s="36"/>
      <c r="I27" s="38"/>
      <c r="J27" s="38"/>
      <c r="K27" s="6"/>
      <c r="M27" s="36"/>
      <c r="N27" s="38"/>
      <c r="O27" s="38"/>
      <c r="P27" s="6"/>
      <c r="U27" s="6"/>
    </row>
    <row r="28" spans="1:23" customFormat="1" x14ac:dyDescent="0.3">
      <c r="A28" t="s">
        <v>42</v>
      </c>
      <c r="C28" s="36"/>
      <c r="D28" s="38"/>
      <c r="E28" s="38"/>
      <c r="F28" s="6"/>
      <c r="H28" s="36"/>
      <c r="I28" s="38"/>
      <c r="J28" s="38"/>
      <c r="K28" s="6"/>
      <c r="M28" s="36"/>
      <c r="N28" s="38"/>
      <c r="O28" s="38"/>
      <c r="P28" s="6"/>
      <c r="U28" s="6"/>
    </row>
    <row r="29" spans="1:23" customFormat="1" x14ac:dyDescent="0.3">
      <c r="A29" t="s">
        <v>52</v>
      </c>
      <c r="C29" s="36"/>
      <c r="D29" s="38"/>
      <c r="E29" s="38"/>
      <c r="F29" s="6"/>
      <c r="H29" s="36"/>
      <c r="I29" s="38"/>
      <c r="J29" s="38"/>
      <c r="K29" s="6"/>
      <c r="M29" s="36"/>
      <c r="N29" s="38"/>
      <c r="O29" s="38"/>
      <c r="P29" s="6"/>
      <c r="U29" s="6"/>
    </row>
    <row r="30" spans="1:23" customFormat="1" x14ac:dyDescent="0.3">
      <c r="A30" t="s">
        <v>53</v>
      </c>
      <c r="C30" s="36"/>
      <c r="D30" s="38"/>
      <c r="E30" s="38"/>
      <c r="F30" s="6"/>
      <c r="H30" s="36"/>
      <c r="I30" s="38"/>
      <c r="J30" s="38"/>
      <c r="K30" s="6"/>
      <c r="M30" s="36"/>
      <c r="N30" s="38"/>
      <c r="O30" s="38"/>
      <c r="P30" s="6"/>
      <c r="U30" s="6"/>
    </row>
    <row r="31" spans="1:23" customFormat="1" x14ac:dyDescent="0.3">
      <c r="A31" t="s">
        <v>54</v>
      </c>
      <c r="C31" s="36"/>
      <c r="D31" s="38"/>
      <c r="E31" s="38"/>
      <c r="F31" s="6"/>
      <c r="H31" s="36"/>
      <c r="I31" s="38"/>
      <c r="J31" s="38"/>
      <c r="K31" s="6"/>
      <c r="M31" s="36"/>
      <c r="N31" s="38"/>
      <c r="O31" s="38"/>
      <c r="P31" s="6"/>
      <c r="U31" s="6"/>
    </row>
    <row r="32" spans="1:23" customFormat="1" x14ac:dyDescent="0.3">
      <c r="A32" t="s">
        <v>22</v>
      </c>
      <c r="D32" s="42"/>
      <c r="E32" s="42"/>
      <c r="F32" s="6"/>
      <c r="I32" s="41"/>
      <c r="J32" s="41"/>
      <c r="K32" s="6"/>
      <c r="N32" s="42"/>
      <c r="O32" s="42"/>
      <c r="P32" s="6"/>
      <c r="U32" s="6"/>
      <c r="V32">
        <f>S32+N32+I32+D32</f>
        <v>0</v>
      </c>
      <c r="W32">
        <f>T32+O32+J32+E32</f>
        <v>0</v>
      </c>
    </row>
    <row r="33" spans="1:23" customFormat="1" x14ac:dyDescent="0.3">
      <c r="A33" t="s">
        <v>24</v>
      </c>
      <c r="D33" s="42"/>
      <c r="E33" s="42"/>
      <c r="F33" s="6"/>
      <c r="I33" s="41"/>
      <c r="J33" s="41"/>
      <c r="K33" s="6"/>
      <c r="N33" s="42"/>
      <c r="O33" s="42"/>
      <c r="P33" s="6"/>
      <c r="U33" s="6"/>
      <c r="V33">
        <f>S33+N33+I33+D33</f>
        <v>0</v>
      </c>
      <c r="W33">
        <f>T33+O33+J33+E33</f>
        <v>0</v>
      </c>
    </row>
    <row r="34" spans="1:23" customFormat="1" x14ac:dyDescent="0.3">
      <c r="A34" t="s">
        <v>25</v>
      </c>
      <c r="D34" s="42"/>
      <c r="E34" s="42"/>
      <c r="F34" s="6"/>
      <c r="I34" s="41"/>
      <c r="J34" s="41"/>
      <c r="K34" s="6"/>
      <c r="N34" s="42"/>
      <c r="O34" s="42"/>
      <c r="P34" s="6"/>
      <c r="U34" s="6"/>
      <c r="V34">
        <f>S34+N34+I34+D34</f>
        <v>0</v>
      </c>
      <c r="W34">
        <f>T34+O34+J34+E34</f>
        <v>0</v>
      </c>
    </row>
    <row r="35" spans="1:23" customFormat="1" x14ac:dyDescent="0.3">
      <c r="A35" t="s">
        <v>32</v>
      </c>
      <c r="D35" s="42"/>
      <c r="E35" s="42"/>
      <c r="F35" s="6"/>
      <c r="I35" s="41"/>
      <c r="J35" s="41"/>
      <c r="K35" s="6"/>
      <c r="N35" s="42"/>
      <c r="O35" s="42"/>
      <c r="P35" s="6"/>
      <c r="U35" s="6"/>
      <c r="V35">
        <f>S35+N35+I35+D35</f>
        <v>0</v>
      </c>
      <c r="W35">
        <f>T35+O35+J35+E35</f>
        <v>0</v>
      </c>
    </row>
    <row r="36" spans="1:23" customFormat="1" x14ac:dyDescent="0.3">
      <c r="C36" s="36"/>
      <c r="D36" s="38"/>
      <c r="E36" s="38"/>
      <c r="F36" s="6"/>
      <c r="H36" s="36"/>
      <c r="I36" s="38"/>
      <c r="J36" s="38"/>
      <c r="K36" s="6"/>
      <c r="M36" s="36"/>
      <c r="N36" s="38"/>
      <c r="O36" s="38"/>
      <c r="P36" s="6"/>
      <c r="U36" s="6"/>
    </row>
    <row r="37" spans="1:23" customFormat="1" x14ac:dyDescent="0.3">
      <c r="C37" s="36"/>
      <c r="D37" s="38"/>
      <c r="E37" s="38"/>
      <c r="F37" s="6"/>
      <c r="H37" s="36"/>
      <c r="I37" s="38"/>
      <c r="J37" s="38"/>
      <c r="K37" s="6"/>
      <c r="M37" s="36"/>
      <c r="N37" s="38"/>
      <c r="O37" s="38"/>
      <c r="P37" s="6"/>
      <c r="U37" s="6"/>
    </row>
    <row r="38" spans="1:23" customFormat="1" x14ac:dyDescent="0.3">
      <c r="C38" s="36"/>
      <c r="D38" s="38"/>
      <c r="E38" s="38"/>
      <c r="F38" s="6"/>
      <c r="H38" s="36"/>
      <c r="I38" s="38"/>
      <c r="J38" s="38"/>
      <c r="K38" s="6"/>
      <c r="M38" s="36"/>
      <c r="N38" s="38"/>
      <c r="O38" s="38"/>
      <c r="P38" s="6"/>
      <c r="U38" s="6"/>
    </row>
    <row r="39" spans="1:23" customFormat="1" x14ac:dyDescent="0.3">
      <c r="C39" s="36"/>
      <c r="D39" s="38"/>
      <c r="E39" s="38"/>
      <c r="F39" s="6"/>
      <c r="H39" s="36"/>
      <c r="I39" s="38"/>
      <c r="J39" s="38"/>
      <c r="K39" s="6"/>
      <c r="M39" s="36"/>
      <c r="N39" s="38"/>
      <c r="O39" s="38"/>
      <c r="P39" s="6"/>
      <c r="U39" s="6"/>
    </row>
    <row r="40" spans="1:23" customFormat="1" x14ac:dyDescent="0.3">
      <c r="C40" s="36"/>
      <c r="D40" s="38"/>
      <c r="E40" s="38"/>
      <c r="F40" s="6"/>
      <c r="H40" s="36"/>
      <c r="I40" s="38"/>
      <c r="J40" s="38"/>
      <c r="K40" s="6"/>
      <c r="M40" s="36"/>
      <c r="N40" s="38"/>
      <c r="O40" s="38"/>
      <c r="P40" s="6"/>
      <c r="U40" s="6"/>
    </row>
    <row r="41" spans="1:23" customFormat="1" x14ac:dyDescent="0.3">
      <c r="C41" s="36"/>
      <c r="D41" s="38"/>
      <c r="E41" s="38"/>
      <c r="F41" s="6"/>
      <c r="H41" s="36"/>
      <c r="I41" s="38"/>
      <c r="J41" s="38"/>
      <c r="K41" s="6"/>
      <c r="M41" s="36"/>
      <c r="N41" s="38"/>
      <c r="O41" s="38"/>
      <c r="P41" s="6"/>
      <c r="U41" s="6"/>
    </row>
    <row r="42" spans="1:23" customFormat="1" x14ac:dyDescent="0.3">
      <c r="C42" s="36"/>
      <c r="D42" s="38"/>
      <c r="E42" s="38"/>
      <c r="F42" s="6"/>
      <c r="H42" s="36"/>
      <c r="I42" s="38"/>
      <c r="J42" s="38"/>
      <c r="K42" s="6"/>
      <c r="M42" s="36"/>
      <c r="N42" s="38"/>
      <c r="O42" s="38"/>
      <c r="P42" s="6"/>
      <c r="U42" s="6"/>
    </row>
    <row r="43" spans="1:23" customFormat="1" x14ac:dyDescent="0.3">
      <c r="C43" s="36"/>
      <c r="D43" s="38"/>
      <c r="E43" s="38"/>
      <c r="F43" s="6"/>
      <c r="H43" s="36"/>
      <c r="I43" s="38"/>
      <c r="J43" s="38"/>
      <c r="K43" s="6"/>
      <c r="M43" s="36"/>
      <c r="N43" s="38"/>
      <c r="O43" s="38"/>
      <c r="P43" s="6"/>
      <c r="U43" s="6"/>
    </row>
    <row r="44" spans="1:23" customFormat="1" x14ac:dyDescent="0.3">
      <c r="C44" s="36"/>
      <c r="D44" s="38"/>
      <c r="E44" s="38"/>
      <c r="F44" s="6"/>
      <c r="H44" s="36"/>
      <c r="I44" s="38"/>
      <c r="J44" s="38"/>
      <c r="K44" s="6"/>
      <c r="M44" s="36"/>
      <c r="N44" s="38"/>
      <c r="O44" s="38"/>
      <c r="P44" s="6"/>
      <c r="U44" s="6"/>
    </row>
    <row r="45" spans="1:23" customFormat="1" x14ac:dyDescent="0.3">
      <c r="C45" s="36"/>
      <c r="D45" s="38"/>
      <c r="E45" s="38"/>
      <c r="F45" s="6"/>
      <c r="H45" s="36"/>
      <c r="I45" s="38"/>
      <c r="J45" s="38"/>
      <c r="K45" s="6"/>
      <c r="M45" s="36"/>
      <c r="N45" s="38"/>
      <c r="O45" s="38"/>
      <c r="P45" s="6"/>
      <c r="U45" s="6"/>
    </row>
    <row r="46" spans="1:23" customFormat="1" x14ac:dyDescent="0.3">
      <c r="C46" s="36"/>
      <c r="D46" s="38"/>
      <c r="E46" s="38"/>
      <c r="F46" s="6"/>
      <c r="H46" s="36"/>
      <c r="I46" s="38"/>
      <c r="J46" s="38"/>
      <c r="K46" s="6"/>
      <c r="M46" s="36"/>
      <c r="N46" s="38"/>
      <c r="O46" s="38"/>
      <c r="P46" s="6"/>
      <c r="U46" s="6"/>
    </row>
    <row r="47" spans="1:23" customFormat="1" x14ac:dyDescent="0.3">
      <c r="C47" s="36"/>
      <c r="D47" s="38"/>
      <c r="E47" s="38"/>
      <c r="F47" s="6"/>
      <c r="H47" s="36"/>
      <c r="I47" s="38"/>
      <c r="J47" s="38"/>
      <c r="K47" s="6"/>
      <c r="M47" s="36"/>
      <c r="N47" s="38"/>
      <c r="O47" s="38"/>
      <c r="P47" s="6"/>
      <c r="U47" s="6"/>
    </row>
  </sheetData>
  <mergeCells count="9">
    <mergeCell ref="AH2:AJ2"/>
    <mergeCell ref="G2:J2"/>
    <mergeCell ref="L2:O2"/>
    <mergeCell ref="Q2:T2"/>
    <mergeCell ref="B2:E2"/>
    <mergeCell ref="V2:W2"/>
    <mergeCell ref="Y2:Z2"/>
    <mergeCell ref="AB2:AC2"/>
    <mergeCell ref="AE2:AF2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079F8-DB1A-4D50-803F-333C6F00B59A}">
  <dimension ref="A1:AA60"/>
  <sheetViews>
    <sheetView workbookViewId="0">
      <selection activeCell="J3" sqref="J3:K10"/>
    </sheetView>
  </sheetViews>
  <sheetFormatPr defaultRowHeight="14.4" x14ac:dyDescent="0.3"/>
  <cols>
    <col min="2" max="2" width="11.21875" bestFit="1" customWidth="1"/>
    <col min="3" max="3" width="11.77734375" bestFit="1" customWidth="1"/>
    <col min="6" max="6" width="11.21875" bestFit="1" customWidth="1"/>
    <col min="7" max="7" width="12" bestFit="1" customWidth="1"/>
    <col min="8" max="9" width="12" customWidth="1"/>
    <col min="10" max="10" width="11.21875" bestFit="1" customWidth="1"/>
    <col min="14" max="14" width="11.21875" bestFit="1" customWidth="1"/>
    <col min="16" max="16" width="12" bestFit="1" customWidth="1"/>
  </cols>
  <sheetData>
    <row r="1" spans="1:27" x14ac:dyDescent="0.3">
      <c r="B1" s="43" t="s">
        <v>0</v>
      </c>
      <c r="C1" s="43"/>
      <c r="D1" s="43"/>
      <c r="E1" s="43"/>
      <c r="F1" s="43" t="s">
        <v>69</v>
      </c>
      <c r="G1" s="43"/>
      <c r="H1" s="43"/>
      <c r="I1" s="43"/>
      <c r="J1" s="43" t="s">
        <v>70</v>
      </c>
      <c r="K1" s="43"/>
      <c r="L1" s="43"/>
      <c r="M1" s="43"/>
      <c r="N1" s="43"/>
      <c r="O1" s="43"/>
      <c r="P1" s="43"/>
      <c r="Q1" s="43"/>
      <c r="T1" s="43" t="s">
        <v>46</v>
      </c>
      <c r="U1" s="43"/>
      <c r="V1" s="43" t="s">
        <v>47</v>
      </c>
      <c r="W1" s="43"/>
      <c r="X1" s="43" t="s">
        <v>48</v>
      </c>
      <c r="Y1" s="43"/>
      <c r="Z1" s="43" t="s">
        <v>49</v>
      </c>
      <c r="AA1" s="43"/>
    </row>
    <row r="2" spans="1:27" x14ac:dyDescent="0.3">
      <c r="B2" t="s">
        <v>2</v>
      </c>
      <c r="C2" t="s">
        <v>3</v>
      </c>
      <c r="D2" t="s">
        <v>8</v>
      </c>
      <c r="E2" t="s">
        <v>9</v>
      </c>
      <c r="F2" t="s">
        <v>2</v>
      </c>
      <c r="G2" t="s">
        <v>3</v>
      </c>
      <c r="H2" t="s">
        <v>8</v>
      </c>
      <c r="I2" t="s">
        <v>9</v>
      </c>
      <c r="J2" t="s">
        <v>2</v>
      </c>
      <c r="K2" t="s">
        <v>3</v>
      </c>
      <c r="L2" t="s">
        <v>8</v>
      </c>
      <c r="M2" t="s">
        <v>9</v>
      </c>
      <c r="T2" t="s">
        <v>3</v>
      </c>
      <c r="U2" t="s">
        <v>9</v>
      </c>
      <c r="V2" t="s">
        <v>3</v>
      </c>
      <c r="W2" t="s">
        <v>9</v>
      </c>
      <c r="X2" t="s">
        <v>3</v>
      </c>
      <c r="Y2" t="s">
        <v>9</v>
      </c>
      <c r="Z2" t="s">
        <v>3</v>
      </c>
      <c r="AA2" t="s">
        <v>9</v>
      </c>
    </row>
    <row r="3" spans="1:27" x14ac:dyDescent="0.3">
      <c r="A3">
        <v>2012</v>
      </c>
      <c r="G3" s="2"/>
      <c r="H3" s="3"/>
      <c r="I3" s="3"/>
      <c r="J3" s="2"/>
      <c r="K3" s="2"/>
    </row>
    <row r="4" spans="1:27" x14ac:dyDescent="0.3">
      <c r="A4">
        <v>2013</v>
      </c>
      <c r="D4" s="4" t="e">
        <f>(B4-B3)/B3</f>
        <v>#DIV/0!</v>
      </c>
      <c r="E4" s="4" t="e">
        <f>(C4-C3)/C3</f>
        <v>#DIV/0!</v>
      </c>
      <c r="G4" s="2"/>
      <c r="H4" s="4" t="e">
        <f>(F4-F3)/F3</f>
        <v>#DIV/0!</v>
      </c>
      <c r="I4" s="4" t="e">
        <f>(G4-G3)/G3</f>
        <v>#DIV/0!</v>
      </c>
      <c r="J4" s="2"/>
      <c r="K4" s="2"/>
      <c r="L4" s="4" t="e">
        <f>(J4-J3)/J3</f>
        <v>#DIV/0!</v>
      </c>
      <c r="M4" s="4" t="e">
        <f>(K4-K3)/K3</f>
        <v>#DIV/0!</v>
      </c>
      <c r="P4" s="4"/>
      <c r="Q4" s="4"/>
    </row>
    <row r="5" spans="1:27" x14ac:dyDescent="0.3">
      <c r="A5">
        <v>2014</v>
      </c>
      <c r="D5" s="4" t="e">
        <f t="shared" ref="D5:E10" si="0">(B5-B4)/B4</f>
        <v>#DIV/0!</v>
      </c>
      <c r="E5" s="4" t="e">
        <f t="shared" si="0"/>
        <v>#DIV/0!</v>
      </c>
      <c r="F5" s="2"/>
      <c r="G5" s="2"/>
      <c r="H5" s="4" t="e">
        <f t="shared" ref="H5:I10" si="1">(F5-F4)/F4</f>
        <v>#DIV/0!</v>
      </c>
      <c r="I5" s="4" t="e">
        <f t="shared" si="1"/>
        <v>#DIV/0!</v>
      </c>
      <c r="J5" s="2"/>
      <c r="K5" s="2"/>
      <c r="L5" s="4" t="e">
        <f t="shared" ref="L5:M10" si="2">(J5-J4)/J4</f>
        <v>#DIV/0!</v>
      </c>
      <c r="M5" s="4" t="e">
        <f t="shared" si="2"/>
        <v>#DIV/0!</v>
      </c>
      <c r="P5" s="4"/>
      <c r="Q5" s="4"/>
    </row>
    <row r="6" spans="1:27" x14ac:dyDescent="0.3">
      <c r="A6">
        <v>2015</v>
      </c>
      <c r="D6" s="4" t="e">
        <f t="shared" si="0"/>
        <v>#DIV/0!</v>
      </c>
      <c r="E6" s="4" t="e">
        <f t="shared" si="0"/>
        <v>#DIV/0!</v>
      </c>
      <c r="G6" s="2"/>
      <c r="H6" s="4" t="e">
        <f t="shared" si="1"/>
        <v>#DIV/0!</v>
      </c>
      <c r="I6" s="4" t="e">
        <f t="shared" si="1"/>
        <v>#DIV/0!</v>
      </c>
      <c r="J6" s="2"/>
      <c r="K6" s="2"/>
      <c r="L6" s="4" t="e">
        <f t="shared" si="2"/>
        <v>#DIV/0!</v>
      </c>
      <c r="M6" s="4" t="e">
        <f t="shared" si="2"/>
        <v>#DIV/0!</v>
      </c>
      <c r="P6" s="4"/>
      <c r="Q6" s="4"/>
    </row>
    <row r="7" spans="1:27" x14ac:dyDescent="0.3">
      <c r="A7">
        <v>2016</v>
      </c>
      <c r="D7" s="4" t="e">
        <f t="shared" si="0"/>
        <v>#DIV/0!</v>
      </c>
      <c r="E7" s="4" t="e">
        <f t="shared" si="0"/>
        <v>#DIV/0!</v>
      </c>
      <c r="F7" s="2"/>
      <c r="G7" s="2"/>
      <c r="H7" s="4" t="e">
        <f t="shared" si="1"/>
        <v>#DIV/0!</v>
      </c>
      <c r="I7" s="4" t="e">
        <f t="shared" si="1"/>
        <v>#DIV/0!</v>
      </c>
      <c r="J7" s="2"/>
      <c r="K7" s="2"/>
      <c r="L7" s="4" t="e">
        <f t="shared" si="2"/>
        <v>#DIV/0!</v>
      </c>
      <c r="M7" s="4" t="e">
        <f t="shared" si="2"/>
        <v>#DIV/0!</v>
      </c>
      <c r="P7" s="4"/>
      <c r="Q7" s="4"/>
    </row>
    <row r="8" spans="1:27" x14ac:dyDescent="0.3">
      <c r="A8">
        <v>2017</v>
      </c>
      <c r="D8" s="4" t="e">
        <f t="shared" si="0"/>
        <v>#DIV/0!</v>
      </c>
      <c r="E8" s="4" t="e">
        <f t="shared" si="0"/>
        <v>#DIV/0!</v>
      </c>
      <c r="F8" s="2"/>
      <c r="G8" s="2"/>
      <c r="H8" s="4" t="e">
        <f t="shared" si="1"/>
        <v>#DIV/0!</v>
      </c>
      <c r="I8" s="4" t="e">
        <f t="shared" si="1"/>
        <v>#DIV/0!</v>
      </c>
      <c r="K8" s="2"/>
      <c r="L8" s="4" t="e">
        <f t="shared" si="2"/>
        <v>#DIV/0!</v>
      </c>
      <c r="M8" s="4" t="e">
        <f t="shared" si="2"/>
        <v>#DIV/0!</v>
      </c>
      <c r="P8" s="4"/>
      <c r="Q8" s="4"/>
    </row>
    <row r="9" spans="1:27" x14ac:dyDescent="0.3">
      <c r="A9">
        <v>2018</v>
      </c>
      <c r="D9" s="4" t="e">
        <f t="shared" si="0"/>
        <v>#DIV/0!</v>
      </c>
      <c r="E9" s="4" t="e">
        <f t="shared" si="0"/>
        <v>#DIV/0!</v>
      </c>
      <c r="F9" s="2"/>
      <c r="G9" s="2"/>
      <c r="H9" s="4" t="e">
        <f t="shared" si="1"/>
        <v>#DIV/0!</v>
      </c>
      <c r="I9" s="4" t="e">
        <f t="shared" si="1"/>
        <v>#DIV/0!</v>
      </c>
      <c r="J9" s="2"/>
      <c r="K9" s="2"/>
      <c r="L9" s="4" t="e">
        <f t="shared" si="2"/>
        <v>#DIV/0!</v>
      </c>
      <c r="M9" s="4" t="e">
        <f t="shared" si="2"/>
        <v>#DIV/0!</v>
      </c>
      <c r="O9">
        <f>SUM(B9,F9,J9)</f>
        <v>0</v>
      </c>
      <c r="P9">
        <f>SUM(C9,G9,K9)</f>
        <v>0</v>
      </c>
      <c r="Q9" s="4" t="e">
        <f>AVERAGE(D9,H9,L9)</f>
        <v>#DIV/0!</v>
      </c>
      <c r="R9" s="4" t="e">
        <f>AVERAGE(E9,I9,M9)</f>
        <v>#DIV/0!</v>
      </c>
    </row>
    <row r="10" spans="1:27" x14ac:dyDescent="0.3">
      <c r="A10">
        <v>2019</v>
      </c>
      <c r="D10" s="4" t="e">
        <f t="shared" si="0"/>
        <v>#DIV/0!</v>
      </c>
      <c r="E10" s="4" t="e">
        <f t="shared" si="0"/>
        <v>#DIV/0!</v>
      </c>
      <c r="H10" s="4" t="e">
        <f t="shared" si="1"/>
        <v>#DIV/0!</v>
      </c>
      <c r="I10" s="4" t="e">
        <f t="shared" si="1"/>
        <v>#DIV/0!</v>
      </c>
      <c r="L10" s="4" t="e">
        <f t="shared" si="2"/>
        <v>#DIV/0!</v>
      </c>
      <c r="M10" s="4" t="e">
        <f t="shared" si="2"/>
        <v>#DIV/0!</v>
      </c>
    </row>
    <row r="11" spans="1:27" x14ac:dyDescent="0.3">
      <c r="A11" t="s">
        <v>7</v>
      </c>
      <c r="B11">
        <f>SUM(B3:B10)</f>
        <v>0</v>
      </c>
      <c r="C11">
        <f>SUM(C3:C10)</f>
        <v>0</v>
      </c>
      <c r="D11" s="4" t="e">
        <f>AVERAGE(D4:D10)</f>
        <v>#DIV/0!</v>
      </c>
      <c r="E11" s="4" t="e">
        <f>AVERAGE(E4:E10)</f>
        <v>#DIV/0!</v>
      </c>
      <c r="F11">
        <f>SUM(F3:F10)</f>
        <v>0</v>
      </c>
      <c r="G11">
        <f>SUM(G3:G10)</f>
        <v>0</v>
      </c>
      <c r="H11" s="4" t="e">
        <f>AVERAGE(H4:H10)</f>
        <v>#DIV/0!</v>
      </c>
      <c r="I11" s="4" t="e">
        <f>AVERAGE(I4:I10)</f>
        <v>#DIV/0!</v>
      </c>
      <c r="J11">
        <f>SUM(J3:J10)</f>
        <v>0</v>
      </c>
      <c r="K11">
        <f>SUM(K3:K10)</f>
        <v>0</v>
      </c>
      <c r="L11" s="4" t="e">
        <f>AVERAGE(L4:L10)</f>
        <v>#DIV/0!</v>
      </c>
      <c r="M11" s="4" t="e">
        <f>AVERAGE(M4:M10)</f>
        <v>#DIV/0!</v>
      </c>
      <c r="P11" s="4"/>
      <c r="Q11" s="4"/>
    </row>
    <row r="12" spans="1:27" x14ac:dyDescent="0.3">
      <c r="D12" s="4"/>
      <c r="E12" s="4"/>
      <c r="H12" s="4"/>
      <c r="I12" s="4"/>
      <c r="L12" s="4"/>
      <c r="M12" s="4"/>
      <c r="P12" s="4"/>
      <c r="Q12" s="4"/>
    </row>
    <row r="14" spans="1:27" x14ac:dyDescent="0.3">
      <c r="B14" s="45" t="s">
        <v>65</v>
      </c>
      <c r="C14" s="45"/>
      <c r="D14" s="45"/>
      <c r="E14" s="45"/>
      <c r="F14" s="45"/>
      <c r="G14" s="45"/>
      <c r="H14" s="45"/>
      <c r="J14" s="45" t="s">
        <v>66</v>
      </c>
      <c r="K14" s="45"/>
      <c r="L14" s="45"/>
      <c r="M14" s="45"/>
      <c r="N14" s="45"/>
      <c r="O14" s="45"/>
      <c r="P14" s="45"/>
    </row>
    <row r="15" spans="1:27" x14ac:dyDescent="0.3">
      <c r="B15" s="9">
        <v>2012</v>
      </c>
      <c r="C15" s="34">
        <v>2013</v>
      </c>
      <c r="D15" s="34">
        <v>2014</v>
      </c>
      <c r="E15" s="34">
        <v>2015</v>
      </c>
      <c r="F15" s="34">
        <v>2016</v>
      </c>
      <c r="G15" s="34">
        <v>2017</v>
      </c>
      <c r="H15" s="34">
        <v>2018</v>
      </c>
      <c r="J15" s="34">
        <v>2012</v>
      </c>
      <c r="K15" s="11">
        <v>2013</v>
      </c>
      <c r="L15" s="34">
        <v>2014</v>
      </c>
      <c r="M15" s="34">
        <v>2015</v>
      </c>
      <c r="N15" s="34">
        <v>2016</v>
      </c>
      <c r="O15" s="34">
        <v>2017</v>
      </c>
      <c r="P15" s="34">
        <v>2018</v>
      </c>
    </row>
    <row r="16" spans="1:27" x14ac:dyDescent="0.3">
      <c r="B16" s="35"/>
      <c r="C16" s="35"/>
      <c r="D16" s="35"/>
      <c r="E16" s="35"/>
      <c r="F16" s="35"/>
      <c r="G16" s="35"/>
      <c r="H16" s="35"/>
      <c r="J16" s="35"/>
      <c r="K16" s="35"/>
      <c r="L16" s="35"/>
      <c r="M16" s="35"/>
      <c r="N16" s="35"/>
      <c r="O16" s="35"/>
      <c r="P16" s="35"/>
    </row>
    <row r="17" spans="2:16" x14ac:dyDescent="0.3">
      <c r="B17" s="35"/>
      <c r="C17" s="35"/>
      <c r="D17" s="35"/>
      <c r="E17" s="35"/>
      <c r="F17" s="35"/>
      <c r="G17" s="35"/>
      <c r="H17" s="35"/>
      <c r="J17" s="35"/>
      <c r="K17" s="35"/>
      <c r="L17" s="35"/>
      <c r="M17" s="35"/>
      <c r="N17" s="35"/>
      <c r="O17" s="35"/>
      <c r="P17" s="35"/>
    </row>
    <row r="18" spans="2:16" x14ac:dyDescent="0.3">
      <c r="B18" s="35"/>
      <c r="C18" s="35"/>
      <c r="D18" s="35"/>
      <c r="E18" s="35"/>
      <c r="F18" s="35"/>
      <c r="G18" s="35"/>
      <c r="H18" s="35"/>
      <c r="J18" s="35"/>
      <c r="K18" s="35"/>
      <c r="L18" s="35"/>
      <c r="M18" s="35"/>
      <c r="N18" s="35"/>
      <c r="O18" s="35"/>
      <c r="P18" s="35"/>
    </row>
    <row r="19" spans="2:16" x14ac:dyDescent="0.3">
      <c r="B19" s="35"/>
      <c r="C19" s="35"/>
      <c r="D19" s="35"/>
      <c r="E19" s="35"/>
      <c r="F19" s="35"/>
      <c r="G19" s="35"/>
      <c r="H19" s="35"/>
      <c r="J19" s="35"/>
      <c r="K19" s="35"/>
      <c r="L19" s="35"/>
      <c r="M19" s="35"/>
      <c r="N19" s="35"/>
      <c r="O19" s="35"/>
      <c r="P19" s="35"/>
    </row>
    <row r="20" spans="2:16" x14ac:dyDescent="0.3">
      <c r="B20" s="35"/>
      <c r="C20" s="35"/>
      <c r="D20" s="35"/>
      <c r="E20" s="35"/>
      <c r="F20" s="35"/>
      <c r="G20" s="35"/>
      <c r="H20" s="35"/>
      <c r="J20" s="35"/>
      <c r="K20" s="35"/>
      <c r="L20" s="35"/>
      <c r="M20" s="35"/>
      <c r="N20" s="35"/>
      <c r="O20" s="35"/>
      <c r="P20" s="35"/>
    </row>
    <row r="21" spans="2:16" x14ac:dyDescent="0.3">
      <c r="B21" s="35"/>
      <c r="C21" s="35"/>
      <c r="D21" s="35"/>
      <c r="E21" s="35"/>
      <c r="F21" s="35"/>
      <c r="G21" s="35"/>
      <c r="H21" s="35"/>
      <c r="J21" s="35"/>
      <c r="K21" s="35"/>
      <c r="L21" s="35"/>
      <c r="M21" s="35"/>
      <c r="N21" s="35"/>
      <c r="O21" s="35"/>
      <c r="P21" s="35"/>
    </row>
    <row r="22" spans="2:16" x14ac:dyDescent="0.3">
      <c r="B22" s="35"/>
      <c r="C22" s="35"/>
      <c r="D22" s="35"/>
      <c r="E22" s="35"/>
      <c r="F22" s="35"/>
      <c r="G22" s="35"/>
      <c r="H22" s="35"/>
      <c r="J22" s="35"/>
      <c r="K22" s="35"/>
      <c r="L22" s="35"/>
      <c r="M22" s="35"/>
      <c r="N22" s="35"/>
      <c r="O22" s="35"/>
      <c r="P22" s="35"/>
    </row>
    <row r="23" spans="2:16" x14ac:dyDescent="0.3">
      <c r="B23" s="35"/>
      <c r="C23" s="35"/>
      <c r="D23" s="35"/>
      <c r="E23" s="35"/>
      <c r="F23" s="35"/>
      <c r="G23" s="35"/>
      <c r="H23" s="35"/>
      <c r="J23" s="35"/>
      <c r="K23" s="35"/>
      <c r="L23" s="35"/>
      <c r="M23" s="35"/>
      <c r="N23" s="35"/>
      <c r="O23" s="35"/>
      <c r="P23" s="35"/>
    </row>
    <row r="24" spans="2:16" x14ac:dyDescent="0.3">
      <c r="B24" s="35"/>
      <c r="C24" s="35"/>
      <c r="D24" s="35"/>
      <c r="E24" s="35"/>
      <c r="F24" s="35"/>
      <c r="G24" s="35"/>
      <c r="H24" s="35"/>
      <c r="J24" s="35"/>
      <c r="K24" s="35"/>
      <c r="L24" s="35"/>
      <c r="M24" s="35"/>
      <c r="N24" s="35"/>
      <c r="O24" s="35"/>
      <c r="P24" s="35"/>
    </row>
    <row r="25" spans="2:16" x14ac:dyDescent="0.3">
      <c r="B25" s="35"/>
      <c r="C25" s="35"/>
      <c r="D25" s="35"/>
      <c r="E25" s="35"/>
      <c r="F25" s="35"/>
      <c r="G25" s="35"/>
      <c r="H25" s="35"/>
      <c r="J25" s="35"/>
      <c r="K25" s="35"/>
      <c r="L25" s="35"/>
      <c r="M25" s="35"/>
      <c r="N25" s="35"/>
      <c r="O25" s="35"/>
      <c r="P25" s="35"/>
    </row>
    <row r="26" spans="2:16" x14ac:dyDescent="0.3">
      <c r="B26" s="35"/>
      <c r="C26" s="35"/>
      <c r="D26" s="35"/>
      <c r="E26" s="35"/>
      <c r="F26" s="35"/>
      <c r="G26" s="35"/>
      <c r="H26" s="35"/>
      <c r="J26" s="35"/>
      <c r="K26" s="35"/>
      <c r="L26" s="35"/>
      <c r="M26" s="35"/>
      <c r="N26" s="35"/>
      <c r="O26" s="35"/>
      <c r="P26" s="35"/>
    </row>
    <row r="27" spans="2:16" x14ac:dyDescent="0.3">
      <c r="B27" s="35"/>
      <c r="C27" s="35"/>
      <c r="D27" s="35"/>
      <c r="E27" s="35"/>
      <c r="G27" s="35"/>
      <c r="H27" s="35"/>
      <c r="J27" s="35"/>
      <c r="K27" s="35"/>
      <c r="L27" s="35"/>
      <c r="M27" s="35"/>
      <c r="O27" s="35"/>
      <c r="P27" s="35"/>
    </row>
    <row r="30" spans="2:16" x14ac:dyDescent="0.3">
      <c r="B30" s="45" t="s">
        <v>68</v>
      </c>
      <c r="C30" s="45"/>
      <c r="D30" s="45"/>
      <c r="E30" s="45"/>
      <c r="F30" s="45"/>
      <c r="G30" s="45"/>
      <c r="H30" s="45"/>
      <c r="J30" s="45" t="s">
        <v>67</v>
      </c>
      <c r="K30" s="45"/>
      <c r="L30" s="45"/>
      <c r="M30" s="45"/>
      <c r="N30" s="45"/>
      <c r="O30" s="45"/>
      <c r="P30" s="45"/>
    </row>
    <row r="31" spans="2:16" x14ac:dyDescent="0.3">
      <c r="B31" s="34">
        <v>2012</v>
      </c>
      <c r="C31" s="11">
        <v>2013</v>
      </c>
      <c r="D31" s="34">
        <v>2014</v>
      </c>
      <c r="E31" s="34">
        <v>2015</v>
      </c>
      <c r="F31" s="34">
        <v>2016</v>
      </c>
      <c r="G31" s="34">
        <v>2017</v>
      </c>
      <c r="H31" s="34">
        <v>2018</v>
      </c>
      <c r="J31" s="11">
        <v>2012</v>
      </c>
      <c r="K31" s="34">
        <v>2013</v>
      </c>
      <c r="L31" s="34">
        <v>2014</v>
      </c>
      <c r="M31" s="34">
        <v>2015</v>
      </c>
      <c r="N31" s="34">
        <v>2016</v>
      </c>
      <c r="O31" s="34">
        <v>2017</v>
      </c>
      <c r="P31" s="34">
        <v>2018</v>
      </c>
    </row>
    <row r="32" spans="2:16" x14ac:dyDescent="0.3">
      <c r="B32" s="35"/>
      <c r="C32" s="35"/>
      <c r="D32" s="35"/>
      <c r="E32" s="35"/>
      <c r="F32" s="35"/>
      <c r="G32" s="35"/>
      <c r="H32" s="35"/>
      <c r="J32" s="35"/>
      <c r="K32" s="35"/>
      <c r="L32" s="35"/>
      <c r="M32" s="35"/>
      <c r="N32" s="35"/>
      <c r="O32" s="35"/>
      <c r="P32" s="35"/>
    </row>
    <row r="33" spans="2:16" x14ac:dyDescent="0.3">
      <c r="B33" s="35"/>
      <c r="C33" s="35"/>
      <c r="D33" s="35"/>
      <c r="E33" s="35"/>
      <c r="F33" s="35"/>
      <c r="G33" s="35"/>
      <c r="H33" s="35"/>
      <c r="J33" s="35"/>
      <c r="K33" s="35"/>
      <c r="L33" s="35"/>
      <c r="M33" s="35"/>
      <c r="N33" s="35"/>
      <c r="O33" s="35"/>
      <c r="P33" s="35"/>
    </row>
    <row r="34" spans="2:16" x14ac:dyDescent="0.3">
      <c r="B34" s="35"/>
      <c r="C34" s="35"/>
      <c r="D34" s="35"/>
      <c r="E34" s="35"/>
      <c r="F34" s="35"/>
      <c r="G34" s="35"/>
      <c r="H34" s="35"/>
      <c r="J34" s="35"/>
      <c r="K34" s="35"/>
      <c r="L34" s="35"/>
      <c r="M34" s="35"/>
      <c r="N34" s="35"/>
      <c r="O34" s="35"/>
      <c r="P34" s="35"/>
    </row>
    <row r="35" spans="2:16" x14ac:dyDescent="0.3">
      <c r="B35" s="35"/>
      <c r="C35" s="35"/>
      <c r="D35" s="35"/>
      <c r="E35" s="35"/>
      <c r="F35" s="35"/>
      <c r="G35" s="35"/>
      <c r="H35" s="35"/>
      <c r="J35" s="35"/>
      <c r="K35" s="35"/>
      <c r="L35" s="35"/>
      <c r="M35" s="35"/>
      <c r="N35" s="35"/>
      <c r="O35" s="35"/>
      <c r="P35" s="35"/>
    </row>
    <row r="36" spans="2:16" x14ac:dyDescent="0.3">
      <c r="B36" s="35"/>
      <c r="C36" s="35"/>
      <c r="D36" s="35"/>
      <c r="E36" s="35"/>
      <c r="F36" s="35"/>
      <c r="G36" s="35"/>
      <c r="H36" s="35"/>
      <c r="J36" s="35"/>
      <c r="K36" s="35"/>
      <c r="L36" s="35"/>
      <c r="M36" s="35"/>
      <c r="N36" s="35"/>
      <c r="O36" s="35"/>
      <c r="P36" s="35"/>
    </row>
    <row r="37" spans="2:16" x14ac:dyDescent="0.3">
      <c r="B37" s="35"/>
      <c r="C37" s="35"/>
      <c r="D37" s="35"/>
      <c r="E37" s="35"/>
      <c r="F37" s="35"/>
      <c r="G37" s="35"/>
      <c r="H37" s="35"/>
      <c r="J37" s="35"/>
      <c r="K37" s="35"/>
      <c r="L37" s="35"/>
      <c r="M37" s="35"/>
      <c r="N37" s="35"/>
      <c r="O37" s="35"/>
      <c r="P37" s="35"/>
    </row>
    <row r="38" spans="2:16" x14ac:dyDescent="0.3">
      <c r="B38" s="35"/>
      <c r="C38" s="35"/>
      <c r="D38" s="35"/>
      <c r="E38" s="35"/>
      <c r="F38" s="35"/>
      <c r="G38" s="35"/>
      <c r="H38" s="35"/>
      <c r="J38" s="35"/>
      <c r="K38" s="35"/>
      <c r="L38" s="35"/>
      <c r="M38" s="35"/>
      <c r="N38" s="35"/>
      <c r="O38" s="35"/>
      <c r="P38" s="35"/>
    </row>
    <row r="39" spans="2:16" x14ac:dyDescent="0.3">
      <c r="B39" s="35"/>
      <c r="C39" s="35"/>
      <c r="D39" s="35"/>
      <c r="E39" s="35"/>
      <c r="F39" s="35"/>
      <c r="G39" s="35"/>
      <c r="H39" s="35"/>
      <c r="J39" s="35"/>
      <c r="K39" s="35"/>
      <c r="L39" s="35"/>
      <c r="M39" s="35"/>
      <c r="N39" s="35"/>
      <c r="O39" s="35"/>
      <c r="P39" s="35"/>
    </row>
    <row r="40" spans="2:16" x14ac:dyDescent="0.3">
      <c r="B40" s="35"/>
      <c r="C40" s="35"/>
      <c r="D40" s="35"/>
      <c r="E40" s="35"/>
      <c r="F40" s="35"/>
      <c r="G40" s="35"/>
      <c r="H40" s="35"/>
      <c r="J40" s="35"/>
      <c r="K40" s="35"/>
      <c r="L40" s="35"/>
      <c r="M40" s="35"/>
      <c r="N40" s="35"/>
      <c r="O40" s="35"/>
      <c r="P40" s="35"/>
    </row>
    <row r="41" spans="2:16" x14ac:dyDescent="0.3">
      <c r="B41" s="35"/>
      <c r="C41" s="35"/>
      <c r="D41" s="35"/>
      <c r="E41" s="35"/>
      <c r="F41" s="35"/>
      <c r="G41" s="35"/>
      <c r="H41" s="35"/>
      <c r="J41" s="35"/>
      <c r="K41" s="35"/>
      <c r="L41" s="35"/>
      <c r="M41" s="35"/>
      <c r="N41" s="35"/>
      <c r="O41" s="35"/>
      <c r="P41" s="35"/>
    </row>
    <row r="42" spans="2:16" x14ac:dyDescent="0.3">
      <c r="B42" s="35"/>
      <c r="C42" s="35"/>
      <c r="D42" s="35"/>
      <c r="E42" s="35"/>
      <c r="F42" s="35"/>
      <c r="G42" s="35"/>
      <c r="H42" s="35"/>
      <c r="J42" s="35"/>
      <c r="K42" s="35"/>
      <c r="L42" s="35"/>
      <c r="M42" s="35"/>
      <c r="N42" s="35"/>
      <c r="O42" s="35"/>
      <c r="P42" s="35"/>
    </row>
    <row r="43" spans="2:16" x14ac:dyDescent="0.3">
      <c r="B43" s="35"/>
      <c r="C43" s="35"/>
      <c r="D43" s="35"/>
      <c r="F43" s="35"/>
      <c r="G43" s="35"/>
      <c r="H43" s="35"/>
      <c r="J43" s="35"/>
      <c r="K43" s="35"/>
      <c r="L43" s="35"/>
      <c r="N43" s="35"/>
      <c r="O43" s="35"/>
      <c r="P43" s="35"/>
    </row>
    <row r="47" spans="2:16" x14ac:dyDescent="0.3">
      <c r="B47" s="45" t="s">
        <v>71</v>
      </c>
      <c r="C47" s="45"/>
      <c r="D47" s="45"/>
      <c r="E47" s="45"/>
      <c r="F47" s="45"/>
      <c r="G47" s="45"/>
      <c r="H47" s="45"/>
      <c r="J47" s="45" t="s">
        <v>72</v>
      </c>
      <c r="K47" s="45"/>
      <c r="L47" s="45"/>
      <c r="M47" s="45"/>
      <c r="N47" s="45"/>
      <c r="O47" s="45"/>
      <c r="P47" s="45"/>
    </row>
    <row r="48" spans="2:16" x14ac:dyDescent="0.3">
      <c r="B48" s="11">
        <v>2012</v>
      </c>
      <c r="C48" s="34">
        <v>2013</v>
      </c>
      <c r="D48" s="34">
        <v>2014</v>
      </c>
      <c r="E48" s="34">
        <v>2015</v>
      </c>
      <c r="F48" s="34">
        <v>2016</v>
      </c>
      <c r="G48" s="34">
        <v>2017</v>
      </c>
      <c r="H48" s="34">
        <v>2018</v>
      </c>
      <c r="J48" s="34">
        <v>2012</v>
      </c>
      <c r="K48" s="11">
        <v>2013</v>
      </c>
      <c r="L48" s="34">
        <v>2014</v>
      </c>
      <c r="M48" s="34">
        <v>2015</v>
      </c>
      <c r="N48" s="34">
        <v>2016</v>
      </c>
      <c r="O48" s="34">
        <v>2017</v>
      </c>
      <c r="P48" s="34">
        <v>2018</v>
      </c>
    </row>
    <row r="49" spans="2:16" x14ac:dyDescent="0.3">
      <c r="B49" s="35"/>
      <c r="C49" s="35"/>
      <c r="D49" s="35"/>
      <c r="E49" s="35"/>
      <c r="F49" s="35"/>
      <c r="G49" s="35"/>
      <c r="H49" s="35"/>
      <c r="J49" s="35"/>
      <c r="K49" s="35"/>
      <c r="L49" s="35"/>
      <c r="M49" s="35"/>
      <c r="N49" s="35"/>
      <c r="O49" s="35"/>
      <c r="P49" s="35"/>
    </row>
    <row r="50" spans="2:16" x14ac:dyDescent="0.3">
      <c r="B50" s="35"/>
      <c r="C50" s="35"/>
      <c r="D50" s="35"/>
      <c r="E50" s="35"/>
      <c r="F50" s="35"/>
      <c r="G50" s="35"/>
      <c r="H50" s="35"/>
      <c r="J50" s="35"/>
      <c r="K50" s="35"/>
      <c r="L50" s="35"/>
      <c r="M50" s="35"/>
      <c r="N50" s="35"/>
      <c r="O50" s="35"/>
      <c r="P50" s="35"/>
    </row>
    <row r="51" spans="2:16" x14ac:dyDescent="0.3">
      <c r="B51" s="35"/>
      <c r="C51" s="35"/>
      <c r="D51" s="35"/>
      <c r="E51" s="35"/>
      <c r="F51" s="35"/>
      <c r="G51" s="35"/>
      <c r="H51" s="35"/>
      <c r="J51" s="35"/>
      <c r="K51" s="35"/>
      <c r="L51" s="35"/>
      <c r="M51" s="35"/>
      <c r="N51" s="35"/>
      <c r="O51" s="35"/>
      <c r="P51" s="35"/>
    </row>
    <row r="52" spans="2:16" x14ac:dyDescent="0.3">
      <c r="B52" s="35"/>
      <c r="C52" s="35"/>
      <c r="D52" s="35"/>
      <c r="E52" s="35"/>
      <c r="F52" s="35"/>
      <c r="G52" s="35"/>
      <c r="H52" s="35"/>
      <c r="J52" s="35"/>
      <c r="K52" s="35"/>
      <c r="L52" s="35"/>
      <c r="M52" s="35"/>
      <c r="N52" s="35"/>
      <c r="O52" s="35"/>
      <c r="P52" s="35"/>
    </row>
    <row r="53" spans="2:16" x14ac:dyDescent="0.3">
      <c r="B53" s="35"/>
      <c r="C53" s="35"/>
      <c r="D53" s="35"/>
      <c r="E53" s="35"/>
      <c r="F53" s="35"/>
      <c r="G53" s="35"/>
      <c r="H53" s="35"/>
      <c r="J53" s="35"/>
      <c r="K53" s="35"/>
      <c r="L53" s="35"/>
      <c r="M53" s="35"/>
      <c r="N53" s="35"/>
      <c r="O53" s="35"/>
      <c r="P53" s="35"/>
    </row>
    <row r="54" spans="2:16" x14ac:dyDescent="0.3">
      <c r="B54" s="35"/>
      <c r="C54" s="35"/>
      <c r="D54" s="35"/>
      <c r="E54" s="35"/>
      <c r="F54" s="35"/>
      <c r="G54" s="35"/>
      <c r="H54" s="35"/>
      <c r="J54" s="35"/>
      <c r="K54" s="35"/>
      <c r="L54" s="35"/>
      <c r="M54" s="35"/>
      <c r="N54" s="35"/>
      <c r="O54" s="35"/>
      <c r="P54" s="35"/>
    </row>
    <row r="55" spans="2:16" x14ac:dyDescent="0.3">
      <c r="B55" s="35"/>
      <c r="C55" s="35"/>
      <c r="D55" s="35"/>
      <c r="E55" s="35"/>
      <c r="F55" s="35"/>
      <c r="G55" s="35"/>
      <c r="H55" s="35"/>
      <c r="J55" s="35"/>
      <c r="K55" s="35"/>
      <c r="L55" s="35"/>
      <c r="M55" s="35"/>
      <c r="N55" s="35"/>
      <c r="O55" s="35"/>
      <c r="P55" s="35"/>
    </row>
    <row r="56" spans="2:16" x14ac:dyDescent="0.3">
      <c r="B56" s="35"/>
      <c r="C56" s="35"/>
      <c r="D56" s="35"/>
      <c r="E56" s="35"/>
      <c r="F56" s="35"/>
      <c r="G56" s="35"/>
      <c r="H56" s="35"/>
      <c r="J56" s="35"/>
      <c r="K56" s="35"/>
      <c r="L56" s="35"/>
      <c r="M56" s="35"/>
      <c r="N56" s="35"/>
      <c r="O56" s="35"/>
      <c r="P56" s="35"/>
    </row>
    <row r="57" spans="2:16" x14ac:dyDescent="0.3">
      <c r="B57" s="35"/>
      <c r="C57" s="35"/>
      <c r="D57" s="35"/>
      <c r="E57" s="35"/>
      <c r="F57" s="35"/>
      <c r="G57" s="35"/>
      <c r="H57" s="35"/>
      <c r="J57" s="35"/>
      <c r="K57" s="35"/>
      <c r="L57" s="35"/>
      <c r="M57" s="35"/>
      <c r="N57" s="35"/>
      <c r="O57" s="35"/>
      <c r="P57" s="35"/>
    </row>
    <row r="58" spans="2:16" x14ac:dyDescent="0.3">
      <c r="B58" s="35"/>
      <c r="C58" s="35"/>
      <c r="D58" s="35"/>
      <c r="E58" s="35"/>
      <c r="F58" s="35"/>
      <c r="G58" s="35"/>
      <c r="H58" s="35"/>
      <c r="J58" s="35"/>
      <c r="K58" s="35"/>
      <c r="L58" s="35"/>
      <c r="M58" s="35"/>
      <c r="N58" s="35"/>
      <c r="O58" s="35"/>
      <c r="P58" s="35"/>
    </row>
    <row r="59" spans="2:16" x14ac:dyDescent="0.3">
      <c r="B59" s="35"/>
      <c r="C59" s="35"/>
      <c r="D59" s="35"/>
      <c r="E59" s="35"/>
      <c r="F59" s="35"/>
      <c r="G59" s="35"/>
      <c r="H59" s="35"/>
      <c r="J59" s="35"/>
      <c r="K59" s="35"/>
      <c r="L59" s="35"/>
      <c r="M59" s="35"/>
      <c r="N59" s="35"/>
      <c r="O59" s="35"/>
      <c r="P59" s="35"/>
    </row>
    <row r="60" spans="2:16" x14ac:dyDescent="0.3">
      <c r="B60" s="35"/>
      <c r="C60" s="35"/>
      <c r="D60" s="35"/>
      <c r="E60" s="35"/>
      <c r="F60" s="35"/>
      <c r="G60" s="35"/>
      <c r="H60" s="35"/>
      <c r="J60" s="35"/>
      <c r="K60" s="35"/>
      <c r="L60" s="35"/>
      <c r="M60" s="35"/>
      <c r="N60" s="35"/>
      <c r="O60" s="35"/>
      <c r="P60" s="35"/>
    </row>
  </sheetData>
  <mergeCells count="14">
    <mergeCell ref="B47:H47"/>
    <mergeCell ref="J47:P47"/>
    <mergeCell ref="Z1:AA1"/>
    <mergeCell ref="B14:H14"/>
    <mergeCell ref="J14:P14"/>
    <mergeCell ref="B30:H30"/>
    <mergeCell ref="J30:P30"/>
    <mergeCell ref="J1:M1"/>
    <mergeCell ref="N1:Q1"/>
    <mergeCell ref="T1:U1"/>
    <mergeCell ref="V1:W1"/>
    <mergeCell ref="X1:Y1"/>
    <mergeCell ref="B1:E1"/>
    <mergeCell ref="F1:I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E475A-D621-4724-B084-42A4BFF36048}">
  <dimension ref="A1:AA60"/>
  <sheetViews>
    <sheetView workbookViewId="0">
      <selection activeCell="J3" sqref="J3:K10"/>
    </sheetView>
  </sheetViews>
  <sheetFormatPr defaultRowHeight="14.4" x14ac:dyDescent="0.3"/>
  <cols>
    <col min="2" max="2" width="11.21875" bestFit="1" customWidth="1"/>
    <col min="3" max="3" width="11.77734375" bestFit="1" customWidth="1"/>
    <col min="6" max="6" width="11.21875" bestFit="1" customWidth="1"/>
    <col min="7" max="7" width="12" bestFit="1" customWidth="1"/>
    <col min="8" max="9" width="12" customWidth="1"/>
    <col min="10" max="10" width="11.21875" bestFit="1" customWidth="1"/>
    <col min="14" max="14" width="11.21875" bestFit="1" customWidth="1"/>
    <col min="16" max="16" width="12" bestFit="1" customWidth="1"/>
  </cols>
  <sheetData>
    <row r="1" spans="1:27" x14ac:dyDescent="0.3">
      <c r="B1" s="43" t="s">
        <v>0</v>
      </c>
      <c r="C1" s="43"/>
      <c r="D1" s="43"/>
      <c r="E1" s="43"/>
      <c r="F1" s="43" t="s">
        <v>69</v>
      </c>
      <c r="G1" s="43"/>
      <c r="H1" s="43"/>
      <c r="I1" s="43"/>
      <c r="J1" s="43" t="s">
        <v>70</v>
      </c>
      <c r="K1" s="43"/>
      <c r="L1" s="43"/>
      <c r="M1" s="43"/>
      <c r="N1" s="43"/>
      <c r="O1" s="43"/>
      <c r="P1" s="43"/>
      <c r="Q1" s="43"/>
      <c r="T1" s="43" t="s">
        <v>46</v>
      </c>
      <c r="U1" s="43"/>
      <c r="V1" s="43" t="s">
        <v>47</v>
      </c>
      <c r="W1" s="43"/>
      <c r="X1" s="43" t="s">
        <v>48</v>
      </c>
      <c r="Y1" s="43"/>
      <c r="Z1" s="43" t="s">
        <v>49</v>
      </c>
      <c r="AA1" s="43"/>
    </row>
    <row r="2" spans="1:27" x14ac:dyDescent="0.3">
      <c r="B2" t="s">
        <v>2</v>
      </c>
      <c r="C2" t="s">
        <v>3</v>
      </c>
      <c r="D2" t="s">
        <v>8</v>
      </c>
      <c r="E2" t="s">
        <v>9</v>
      </c>
      <c r="F2" t="s">
        <v>2</v>
      </c>
      <c r="G2" t="s">
        <v>3</v>
      </c>
      <c r="H2" t="s">
        <v>8</v>
      </c>
      <c r="I2" t="s">
        <v>9</v>
      </c>
      <c r="J2" t="s">
        <v>2</v>
      </c>
      <c r="K2" t="s">
        <v>3</v>
      </c>
      <c r="L2" t="s">
        <v>8</v>
      </c>
      <c r="M2" t="s">
        <v>9</v>
      </c>
      <c r="T2" t="s">
        <v>3</v>
      </c>
      <c r="U2" t="s">
        <v>9</v>
      </c>
      <c r="V2" t="s">
        <v>3</v>
      </c>
      <c r="W2" t="s">
        <v>9</v>
      </c>
      <c r="X2" t="s">
        <v>3</v>
      </c>
      <c r="Y2" t="s">
        <v>9</v>
      </c>
      <c r="Z2" t="s">
        <v>3</v>
      </c>
      <c r="AA2" t="s">
        <v>9</v>
      </c>
    </row>
    <row r="3" spans="1:27" x14ac:dyDescent="0.3">
      <c r="A3">
        <v>2012</v>
      </c>
      <c r="G3" s="2"/>
      <c r="H3" s="3"/>
      <c r="I3" s="3"/>
      <c r="J3" s="2"/>
      <c r="K3" s="2"/>
    </row>
    <row r="4" spans="1:27" x14ac:dyDescent="0.3">
      <c r="A4">
        <v>2013</v>
      </c>
      <c r="D4" s="4" t="e">
        <f>(B4-B3)/B3</f>
        <v>#DIV/0!</v>
      </c>
      <c r="E4" s="4" t="e">
        <f>(C4-C3)/C3</f>
        <v>#DIV/0!</v>
      </c>
      <c r="G4" s="2"/>
      <c r="H4" s="4" t="e">
        <f>(F4-F3)/F3</f>
        <v>#DIV/0!</v>
      </c>
      <c r="I4" s="4" t="e">
        <f>(G4-G3)/G3</f>
        <v>#DIV/0!</v>
      </c>
      <c r="J4" s="2"/>
      <c r="K4" s="2"/>
      <c r="L4" s="4" t="e">
        <f>(J4-J3)/J3</f>
        <v>#DIV/0!</v>
      </c>
      <c r="M4" s="4" t="e">
        <f>(K4-K3)/K3</f>
        <v>#DIV/0!</v>
      </c>
      <c r="P4" s="4"/>
      <c r="Q4" s="4"/>
    </row>
    <row r="5" spans="1:27" x14ac:dyDescent="0.3">
      <c r="A5">
        <v>2014</v>
      </c>
      <c r="D5" s="4" t="e">
        <f t="shared" ref="D5:E10" si="0">(B5-B4)/B4</f>
        <v>#DIV/0!</v>
      </c>
      <c r="E5" s="4" t="e">
        <f t="shared" si="0"/>
        <v>#DIV/0!</v>
      </c>
      <c r="F5" s="2"/>
      <c r="G5" s="2"/>
      <c r="H5" s="4" t="e">
        <f t="shared" ref="H5:I10" si="1">(F5-F4)/F4</f>
        <v>#DIV/0!</v>
      </c>
      <c r="I5" s="4" t="e">
        <f t="shared" si="1"/>
        <v>#DIV/0!</v>
      </c>
      <c r="J5" s="2"/>
      <c r="K5" s="2"/>
      <c r="L5" s="4" t="e">
        <f t="shared" ref="L5:M10" si="2">(J5-J4)/J4</f>
        <v>#DIV/0!</v>
      </c>
      <c r="M5" s="4" t="e">
        <f t="shared" si="2"/>
        <v>#DIV/0!</v>
      </c>
      <c r="P5" s="4"/>
      <c r="Q5" s="4"/>
    </row>
    <row r="6" spans="1:27" x14ac:dyDescent="0.3">
      <c r="A6">
        <v>2015</v>
      </c>
      <c r="D6" s="4" t="e">
        <f t="shared" si="0"/>
        <v>#DIV/0!</v>
      </c>
      <c r="E6" s="4" t="e">
        <f t="shared" si="0"/>
        <v>#DIV/0!</v>
      </c>
      <c r="G6" s="2"/>
      <c r="H6" s="4" t="e">
        <f t="shared" si="1"/>
        <v>#DIV/0!</v>
      </c>
      <c r="I6" s="4" t="e">
        <f t="shared" si="1"/>
        <v>#DIV/0!</v>
      </c>
      <c r="J6" s="2"/>
      <c r="K6" s="2"/>
      <c r="L6" s="4" t="e">
        <f t="shared" si="2"/>
        <v>#DIV/0!</v>
      </c>
      <c r="M6" s="4" t="e">
        <f t="shared" si="2"/>
        <v>#DIV/0!</v>
      </c>
      <c r="P6" s="4"/>
      <c r="Q6" s="4"/>
    </row>
    <row r="7" spans="1:27" x14ac:dyDescent="0.3">
      <c r="A7">
        <v>2016</v>
      </c>
      <c r="D7" s="4" t="e">
        <f t="shared" si="0"/>
        <v>#DIV/0!</v>
      </c>
      <c r="E7" s="4" t="e">
        <f t="shared" si="0"/>
        <v>#DIV/0!</v>
      </c>
      <c r="F7" s="2"/>
      <c r="G7" s="2"/>
      <c r="H7" s="4" t="e">
        <f t="shared" si="1"/>
        <v>#DIV/0!</v>
      </c>
      <c r="I7" s="4" t="e">
        <f t="shared" si="1"/>
        <v>#DIV/0!</v>
      </c>
      <c r="J7" s="2"/>
      <c r="K7" s="2"/>
      <c r="L7" s="4" t="e">
        <f t="shared" si="2"/>
        <v>#DIV/0!</v>
      </c>
      <c r="M7" s="4" t="e">
        <f t="shared" si="2"/>
        <v>#DIV/0!</v>
      </c>
      <c r="P7" s="4"/>
      <c r="Q7" s="4"/>
    </row>
    <row r="8" spans="1:27" x14ac:dyDescent="0.3">
      <c r="A8">
        <v>2017</v>
      </c>
      <c r="D8" s="4" t="e">
        <f t="shared" si="0"/>
        <v>#DIV/0!</v>
      </c>
      <c r="E8" s="4" t="e">
        <f t="shared" si="0"/>
        <v>#DIV/0!</v>
      </c>
      <c r="F8" s="2"/>
      <c r="G8" s="2"/>
      <c r="H8" s="4" t="e">
        <f t="shared" si="1"/>
        <v>#DIV/0!</v>
      </c>
      <c r="I8" s="4" t="e">
        <f t="shared" si="1"/>
        <v>#DIV/0!</v>
      </c>
      <c r="K8" s="2"/>
      <c r="L8" s="4" t="e">
        <f t="shared" si="2"/>
        <v>#DIV/0!</v>
      </c>
      <c r="M8" s="4" t="e">
        <f t="shared" si="2"/>
        <v>#DIV/0!</v>
      </c>
      <c r="P8" s="4"/>
      <c r="Q8" s="4"/>
    </row>
    <row r="9" spans="1:27" x14ac:dyDescent="0.3">
      <c r="A9">
        <v>2018</v>
      </c>
      <c r="D9" s="4" t="e">
        <f t="shared" si="0"/>
        <v>#DIV/0!</v>
      </c>
      <c r="E9" s="4" t="e">
        <f t="shared" si="0"/>
        <v>#DIV/0!</v>
      </c>
      <c r="F9" s="2"/>
      <c r="G9" s="2"/>
      <c r="H9" s="4" t="e">
        <f t="shared" si="1"/>
        <v>#DIV/0!</v>
      </c>
      <c r="I9" s="4" t="e">
        <f t="shared" si="1"/>
        <v>#DIV/0!</v>
      </c>
      <c r="J9" s="2"/>
      <c r="K9" s="2"/>
      <c r="L9" s="4" t="e">
        <f t="shared" si="2"/>
        <v>#DIV/0!</v>
      </c>
      <c r="M9" s="4" t="e">
        <f t="shared" si="2"/>
        <v>#DIV/0!</v>
      </c>
      <c r="O9">
        <f>SUM(B9,F9,J9)</f>
        <v>0</v>
      </c>
      <c r="P9">
        <f>SUM(C9,G9,K9)</f>
        <v>0</v>
      </c>
      <c r="Q9" s="4" t="e">
        <f>AVERAGE(D9,H9,L9)</f>
        <v>#DIV/0!</v>
      </c>
      <c r="R9" s="4" t="e">
        <f>AVERAGE(E9,I9,M9)</f>
        <v>#DIV/0!</v>
      </c>
    </row>
    <row r="10" spans="1:27" x14ac:dyDescent="0.3">
      <c r="A10">
        <v>2019</v>
      </c>
      <c r="D10" s="4" t="e">
        <f t="shared" si="0"/>
        <v>#DIV/0!</v>
      </c>
      <c r="E10" s="4" t="e">
        <f t="shared" si="0"/>
        <v>#DIV/0!</v>
      </c>
      <c r="H10" s="4" t="e">
        <f t="shared" si="1"/>
        <v>#DIV/0!</v>
      </c>
      <c r="I10" s="4" t="e">
        <f t="shared" si="1"/>
        <v>#DIV/0!</v>
      </c>
      <c r="L10" s="4" t="e">
        <f t="shared" si="2"/>
        <v>#DIV/0!</v>
      </c>
      <c r="M10" s="4" t="e">
        <f t="shared" si="2"/>
        <v>#DIV/0!</v>
      </c>
    </row>
    <row r="11" spans="1:27" x14ac:dyDescent="0.3">
      <c r="A11" t="s">
        <v>7</v>
      </c>
      <c r="B11">
        <f>SUM(B3:B10)</f>
        <v>0</v>
      </c>
      <c r="C11">
        <f>SUM(C3:C10)</f>
        <v>0</v>
      </c>
      <c r="D11" s="4" t="e">
        <f>AVERAGE(D4:D10)</f>
        <v>#DIV/0!</v>
      </c>
      <c r="E11" s="4" t="e">
        <f>AVERAGE(E4:E10)</f>
        <v>#DIV/0!</v>
      </c>
      <c r="F11">
        <f>SUM(F3:F10)</f>
        <v>0</v>
      </c>
      <c r="G11">
        <f>SUM(G3:G10)</f>
        <v>0</v>
      </c>
      <c r="H11" s="4" t="e">
        <f>AVERAGE(H4:H10)</f>
        <v>#DIV/0!</v>
      </c>
      <c r="I11" s="4" t="e">
        <f>AVERAGE(I4:I10)</f>
        <v>#DIV/0!</v>
      </c>
      <c r="J11">
        <f>SUM(J3:J10)</f>
        <v>0</v>
      </c>
      <c r="K11">
        <f>SUM(K3:K10)</f>
        <v>0</v>
      </c>
      <c r="L11" s="4" t="e">
        <f>AVERAGE(L4:L10)</f>
        <v>#DIV/0!</v>
      </c>
      <c r="M11" s="4" t="e">
        <f>AVERAGE(M4:M10)</f>
        <v>#DIV/0!</v>
      </c>
      <c r="P11" s="4"/>
      <c r="Q11" s="4"/>
    </row>
    <row r="12" spans="1:27" x14ac:dyDescent="0.3">
      <c r="D12" s="4"/>
      <c r="E12" s="4"/>
      <c r="H12" s="4"/>
      <c r="I12" s="4"/>
      <c r="L12" s="4"/>
      <c r="M12" s="4"/>
      <c r="P12" s="4"/>
      <c r="Q12" s="4"/>
    </row>
    <row r="14" spans="1:27" x14ac:dyDescent="0.3">
      <c r="B14" s="45" t="s">
        <v>65</v>
      </c>
      <c r="C14" s="45"/>
      <c r="D14" s="45"/>
      <c r="E14" s="45"/>
      <c r="F14" s="45"/>
      <c r="G14" s="45"/>
      <c r="H14" s="45"/>
      <c r="J14" s="45" t="s">
        <v>66</v>
      </c>
      <c r="K14" s="45"/>
      <c r="L14" s="45"/>
      <c r="M14" s="45"/>
      <c r="N14" s="45"/>
      <c r="O14" s="45"/>
      <c r="P14" s="45"/>
    </row>
    <row r="15" spans="1:27" x14ac:dyDescent="0.3">
      <c r="B15" s="9">
        <v>2012</v>
      </c>
      <c r="C15" s="34">
        <v>2013</v>
      </c>
      <c r="D15" s="34">
        <v>2014</v>
      </c>
      <c r="E15" s="34">
        <v>2015</v>
      </c>
      <c r="F15" s="34">
        <v>2016</v>
      </c>
      <c r="G15" s="34">
        <v>2017</v>
      </c>
      <c r="H15" s="34">
        <v>2018</v>
      </c>
      <c r="J15" s="34">
        <v>2012</v>
      </c>
      <c r="K15" s="11">
        <v>2013</v>
      </c>
      <c r="L15" s="34">
        <v>2014</v>
      </c>
      <c r="M15" s="34">
        <v>2015</v>
      </c>
      <c r="N15" s="34">
        <v>2016</v>
      </c>
      <c r="O15" s="34">
        <v>2017</v>
      </c>
      <c r="P15" s="34">
        <v>2018</v>
      </c>
    </row>
    <row r="16" spans="1:27" x14ac:dyDescent="0.3">
      <c r="B16" s="35"/>
      <c r="C16" s="35"/>
      <c r="D16" s="35"/>
      <c r="E16" s="35"/>
      <c r="F16" s="35"/>
      <c r="G16" s="35"/>
      <c r="H16" s="35"/>
      <c r="J16" s="35"/>
      <c r="K16" s="35"/>
      <c r="L16" s="35"/>
      <c r="M16" s="35"/>
      <c r="N16" s="35"/>
      <c r="O16" s="35"/>
      <c r="P16" s="35"/>
    </row>
    <row r="17" spans="2:16" x14ac:dyDescent="0.3">
      <c r="B17" s="35"/>
      <c r="C17" s="35"/>
      <c r="D17" s="35"/>
      <c r="E17" s="35"/>
      <c r="F17" s="35"/>
      <c r="G17" s="35"/>
      <c r="H17" s="35"/>
      <c r="J17" s="35"/>
      <c r="K17" s="35"/>
      <c r="L17" s="35"/>
      <c r="M17" s="35"/>
      <c r="N17" s="35"/>
      <c r="O17" s="35"/>
      <c r="P17" s="35"/>
    </row>
    <row r="18" spans="2:16" x14ac:dyDescent="0.3">
      <c r="B18" s="35"/>
      <c r="C18" s="35"/>
      <c r="D18" s="35"/>
      <c r="E18" s="35"/>
      <c r="F18" s="35"/>
      <c r="G18" s="35"/>
      <c r="H18" s="35"/>
      <c r="J18" s="35"/>
      <c r="K18" s="35"/>
      <c r="L18" s="35"/>
      <c r="M18" s="35"/>
      <c r="N18" s="35"/>
      <c r="O18" s="35"/>
      <c r="P18" s="35"/>
    </row>
    <row r="19" spans="2:16" x14ac:dyDescent="0.3">
      <c r="B19" s="35"/>
      <c r="C19" s="35"/>
      <c r="D19" s="35"/>
      <c r="E19" s="35"/>
      <c r="F19" s="35"/>
      <c r="G19" s="35"/>
      <c r="H19" s="35"/>
      <c r="J19" s="35"/>
      <c r="K19" s="35"/>
      <c r="L19" s="35"/>
      <c r="M19" s="35"/>
      <c r="N19" s="35"/>
      <c r="O19" s="35"/>
      <c r="P19" s="35"/>
    </row>
    <row r="20" spans="2:16" x14ac:dyDescent="0.3">
      <c r="B20" s="35"/>
      <c r="C20" s="35"/>
      <c r="D20" s="35"/>
      <c r="E20" s="35"/>
      <c r="F20" s="35"/>
      <c r="G20" s="35"/>
      <c r="H20" s="35"/>
      <c r="J20" s="35"/>
      <c r="K20" s="35"/>
      <c r="L20" s="35"/>
      <c r="M20" s="35"/>
      <c r="N20" s="35"/>
      <c r="O20" s="35"/>
      <c r="P20" s="35"/>
    </row>
    <row r="21" spans="2:16" x14ac:dyDescent="0.3">
      <c r="B21" s="35"/>
      <c r="C21" s="35"/>
      <c r="D21" s="35"/>
      <c r="E21" s="35"/>
      <c r="F21" s="35"/>
      <c r="G21" s="35"/>
      <c r="H21" s="35"/>
      <c r="J21" s="35"/>
      <c r="K21" s="35"/>
      <c r="L21" s="35"/>
      <c r="M21" s="35"/>
      <c r="N21" s="35"/>
      <c r="O21" s="35"/>
      <c r="P21" s="35"/>
    </row>
    <row r="22" spans="2:16" x14ac:dyDescent="0.3">
      <c r="B22" s="35"/>
      <c r="C22" s="35"/>
      <c r="D22" s="35"/>
      <c r="E22" s="35"/>
      <c r="F22" s="35"/>
      <c r="G22" s="35"/>
      <c r="H22" s="35"/>
      <c r="J22" s="35"/>
      <c r="K22" s="35"/>
      <c r="L22" s="35"/>
      <c r="M22" s="35"/>
      <c r="N22" s="35"/>
      <c r="O22" s="35"/>
      <c r="P22" s="35"/>
    </row>
    <row r="23" spans="2:16" x14ac:dyDescent="0.3">
      <c r="B23" s="35"/>
      <c r="C23" s="35"/>
      <c r="D23" s="35"/>
      <c r="E23" s="35"/>
      <c r="F23" s="35"/>
      <c r="G23" s="35"/>
      <c r="H23" s="35"/>
      <c r="J23" s="35"/>
      <c r="K23" s="35"/>
      <c r="L23" s="35"/>
      <c r="M23" s="35"/>
      <c r="N23" s="35"/>
      <c r="O23" s="35"/>
      <c r="P23" s="35"/>
    </row>
    <row r="24" spans="2:16" x14ac:dyDescent="0.3">
      <c r="B24" s="35"/>
      <c r="C24" s="35"/>
      <c r="D24" s="35"/>
      <c r="E24" s="35"/>
      <c r="F24" s="35"/>
      <c r="G24" s="35"/>
      <c r="H24" s="35"/>
      <c r="J24" s="35"/>
      <c r="K24" s="35"/>
      <c r="L24" s="35"/>
      <c r="M24" s="35"/>
      <c r="N24" s="35"/>
      <c r="O24" s="35"/>
      <c r="P24" s="35"/>
    </row>
    <row r="25" spans="2:16" x14ac:dyDescent="0.3">
      <c r="B25" s="35"/>
      <c r="C25" s="35"/>
      <c r="D25" s="35"/>
      <c r="E25" s="35"/>
      <c r="F25" s="35"/>
      <c r="G25" s="35"/>
      <c r="H25" s="35"/>
      <c r="J25" s="35"/>
      <c r="K25" s="35"/>
      <c r="L25" s="35"/>
      <c r="M25" s="35"/>
      <c r="N25" s="35"/>
      <c r="O25" s="35"/>
      <c r="P25" s="35"/>
    </row>
    <row r="26" spans="2:16" x14ac:dyDescent="0.3">
      <c r="B26" s="35"/>
      <c r="C26" s="35"/>
      <c r="D26" s="35"/>
      <c r="E26" s="35"/>
      <c r="F26" s="35"/>
      <c r="G26" s="35"/>
      <c r="H26" s="35"/>
      <c r="J26" s="35"/>
      <c r="K26" s="35"/>
      <c r="L26" s="35"/>
      <c r="M26" s="35"/>
      <c r="N26" s="35"/>
      <c r="O26" s="35"/>
      <c r="P26" s="35"/>
    </row>
    <row r="27" spans="2:16" x14ac:dyDescent="0.3">
      <c r="B27" s="35"/>
      <c r="C27" s="35"/>
      <c r="D27" s="35"/>
      <c r="E27" s="35"/>
      <c r="G27" s="35"/>
      <c r="H27" s="35"/>
      <c r="J27" s="35"/>
      <c r="K27" s="35"/>
      <c r="L27" s="35"/>
      <c r="M27" s="35"/>
      <c r="O27" s="35"/>
      <c r="P27" s="35"/>
    </row>
    <row r="30" spans="2:16" x14ac:dyDescent="0.3">
      <c r="B30" s="45" t="s">
        <v>68</v>
      </c>
      <c r="C30" s="45"/>
      <c r="D30" s="45"/>
      <c r="E30" s="45"/>
      <c r="F30" s="45"/>
      <c r="G30" s="45"/>
      <c r="H30" s="45"/>
      <c r="J30" s="45" t="s">
        <v>67</v>
      </c>
      <c r="K30" s="45"/>
      <c r="L30" s="45"/>
      <c r="M30" s="45"/>
      <c r="N30" s="45"/>
      <c r="O30" s="45"/>
      <c r="P30" s="45"/>
    </row>
    <row r="31" spans="2:16" x14ac:dyDescent="0.3">
      <c r="B31" s="34">
        <v>2012</v>
      </c>
      <c r="C31" s="11">
        <v>2013</v>
      </c>
      <c r="D31" s="34">
        <v>2014</v>
      </c>
      <c r="E31" s="34">
        <v>2015</v>
      </c>
      <c r="F31" s="34">
        <v>2016</v>
      </c>
      <c r="G31" s="34">
        <v>2017</v>
      </c>
      <c r="H31" s="34">
        <v>2018</v>
      </c>
      <c r="J31" s="11">
        <v>2012</v>
      </c>
      <c r="K31" s="34">
        <v>2013</v>
      </c>
      <c r="L31" s="34">
        <v>2014</v>
      </c>
      <c r="M31" s="34">
        <v>2015</v>
      </c>
      <c r="N31" s="34">
        <v>2016</v>
      </c>
      <c r="O31" s="34">
        <v>2017</v>
      </c>
      <c r="P31" s="34">
        <v>2018</v>
      </c>
    </row>
    <row r="32" spans="2:16" x14ac:dyDescent="0.3">
      <c r="B32" s="35"/>
      <c r="C32" s="35"/>
      <c r="D32" s="35"/>
      <c r="E32" s="35"/>
      <c r="F32" s="35"/>
      <c r="G32" s="35"/>
      <c r="H32" s="35"/>
      <c r="J32" s="35"/>
      <c r="K32" s="35"/>
      <c r="L32" s="35"/>
      <c r="M32" s="35"/>
      <c r="N32" s="35"/>
      <c r="O32" s="35"/>
      <c r="P32" s="35"/>
    </row>
    <row r="33" spans="2:16" x14ac:dyDescent="0.3">
      <c r="B33" s="35"/>
      <c r="C33" s="35"/>
      <c r="D33" s="35"/>
      <c r="E33" s="35"/>
      <c r="F33" s="35"/>
      <c r="G33" s="35"/>
      <c r="H33" s="35"/>
      <c r="J33" s="35"/>
      <c r="K33" s="35"/>
      <c r="L33" s="35"/>
      <c r="M33" s="35"/>
      <c r="N33" s="35"/>
      <c r="O33" s="35"/>
      <c r="P33" s="35"/>
    </row>
    <row r="34" spans="2:16" x14ac:dyDescent="0.3">
      <c r="B34" s="35"/>
      <c r="C34" s="35"/>
      <c r="D34" s="35"/>
      <c r="E34" s="35"/>
      <c r="F34" s="35"/>
      <c r="G34" s="35"/>
      <c r="H34" s="35"/>
      <c r="J34" s="35"/>
      <c r="K34" s="35"/>
      <c r="L34" s="35"/>
      <c r="M34" s="35"/>
      <c r="N34" s="35"/>
      <c r="O34" s="35"/>
      <c r="P34" s="35"/>
    </row>
    <row r="35" spans="2:16" x14ac:dyDescent="0.3">
      <c r="B35" s="35"/>
      <c r="C35" s="35"/>
      <c r="D35" s="35"/>
      <c r="E35" s="35"/>
      <c r="F35" s="35"/>
      <c r="G35" s="35"/>
      <c r="H35" s="35"/>
      <c r="J35" s="35"/>
      <c r="K35" s="35"/>
      <c r="L35" s="35"/>
      <c r="M35" s="35"/>
      <c r="N35" s="35"/>
      <c r="O35" s="35"/>
      <c r="P35" s="35"/>
    </row>
    <row r="36" spans="2:16" x14ac:dyDescent="0.3">
      <c r="B36" s="35"/>
      <c r="C36" s="35"/>
      <c r="D36" s="35"/>
      <c r="E36" s="35"/>
      <c r="F36" s="35"/>
      <c r="G36" s="35"/>
      <c r="H36" s="35"/>
      <c r="J36" s="35"/>
      <c r="K36" s="35"/>
      <c r="L36" s="35"/>
      <c r="M36" s="35"/>
      <c r="N36" s="35"/>
      <c r="O36" s="35"/>
      <c r="P36" s="35"/>
    </row>
    <row r="37" spans="2:16" x14ac:dyDescent="0.3">
      <c r="B37" s="35"/>
      <c r="C37" s="35"/>
      <c r="D37" s="35"/>
      <c r="E37" s="35"/>
      <c r="F37" s="35"/>
      <c r="G37" s="35"/>
      <c r="H37" s="35"/>
      <c r="J37" s="35"/>
      <c r="K37" s="35"/>
      <c r="L37" s="35"/>
      <c r="M37" s="35"/>
      <c r="N37" s="35"/>
      <c r="O37" s="35"/>
      <c r="P37" s="35"/>
    </row>
    <row r="38" spans="2:16" x14ac:dyDescent="0.3">
      <c r="B38" s="35"/>
      <c r="C38" s="35"/>
      <c r="D38" s="35"/>
      <c r="E38" s="35"/>
      <c r="F38" s="35"/>
      <c r="G38" s="35"/>
      <c r="H38" s="35"/>
      <c r="J38" s="35"/>
      <c r="K38" s="35"/>
      <c r="L38" s="35"/>
      <c r="M38" s="35"/>
      <c r="N38" s="35"/>
      <c r="O38" s="35"/>
      <c r="P38" s="35"/>
    </row>
    <row r="39" spans="2:16" x14ac:dyDescent="0.3">
      <c r="B39" s="35"/>
      <c r="C39" s="35"/>
      <c r="D39" s="35"/>
      <c r="E39" s="35"/>
      <c r="F39" s="35"/>
      <c r="G39" s="35"/>
      <c r="H39" s="35"/>
      <c r="J39" s="35"/>
      <c r="K39" s="35"/>
      <c r="L39" s="35"/>
      <c r="M39" s="35"/>
      <c r="N39" s="35"/>
      <c r="O39" s="35"/>
      <c r="P39" s="35"/>
    </row>
    <row r="40" spans="2:16" x14ac:dyDescent="0.3">
      <c r="B40" s="35"/>
      <c r="C40" s="35"/>
      <c r="D40" s="35"/>
      <c r="E40" s="35"/>
      <c r="F40" s="35"/>
      <c r="G40" s="35"/>
      <c r="H40" s="35"/>
      <c r="J40" s="35"/>
      <c r="K40" s="35"/>
      <c r="L40" s="35"/>
      <c r="M40" s="35"/>
      <c r="N40" s="35"/>
      <c r="O40" s="35"/>
      <c r="P40" s="35"/>
    </row>
    <row r="41" spans="2:16" x14ac:dyDescent="0.3">
      <c r="B41" s="35"/>
      <c r="C41" s="35"/>
      <c r="D41" s="35"/>
      <c r="E41" s="35"/>
      <c r="F41" s="35"/>
      <c r="G41" s="35"/>
      <c r="H41" s="35"/>
      <c r="J41" s="35"/>
      <c r="K41" s="35"/>
      <c r="L41" s="35"/>
      <c r="M41" s="35"/>
      <c r="N41" s="35"/>
      <c r="O41" s="35"/>
      <c r="P41" s="35"/>
    </row>
    <row r="42" spans="2:16" x14ac:dyDescent="0.3">
      <c r="B42" s="35"/>
      <c r="C42" s="35"/>
      <c r="D42" s="35"/>
      <c r="E42" s="35"/>
      <c r="F42" s="35"/>
      <c r="G42" s="35"/>
      <c r="H42" s="35"/>
      <c r="J42" s="35"/>
      <c r="K42" s="35"/>
      <c r="L42" s="35"/>
      <c r="M42" s="35"/>
      <c r="N42" s="35"/>
      <c r="O42" s="35"/>
      <c r="P42" s="35"/>
    </row>
    <row r="43" spans="2:16" x14ac:dyDescent="0.3">
      <c r="B43" s="35"/>
      <c r="C43" s="35"/>
      <c r="D43" s="35"/>
      <c r="F43" s="35"/>
      <c r="G43" s="35"/>
      <c r="H43" s="35"/>
      <c r="J43" s="35"/>
      <c r="K43" s="35"/>
      <c r="L43" s="35"/>
      <c r="N43" s="35"/>
      <c r="O43" s="35"/>
      <c r="P43" s="35"/>
    </row>
    <row r="47" spans="2:16" x14ac:dyDescent="0.3">
      <c r="B47" s="45" t="s">
        <v>71</v>
      </c>
      <c r="C47" s="45"/>
      <c r="D47" s="45"/>
      <c r="E47" s="45"/>
      <c r="F47" s="45"/>
      <c r="G47" s="45"/>
      <c r="H47" s="45"/>
      <c r="J47" s="45" t="s">
        <v>72</v>
      </c>
      <c r="K47" s="45"/>
      <c r="L47" s="45"/>
      <c r="M47" s="45"/>
      <c r="N47" s="45"/>
      <c r="O47" s="45"/>
      <c r="P47" s="45"/>
    </row>
    <row r="48" spans="2:16" x14ac:dyDescent="0.3">
      <c r="B48" s="11">
        <v>2012</v>
      </c>
      <c r="C48" s="34">
        <v>2013</v>
      </c>
      <c r="D48" s="34">
        <v>2014</v>
      </c>
      <c r="E48" s="34">
        <v>2015</v>
      </c>
      <c r="F48" s="34">
        <v>2016</v>
      </c>
      <c r="G48" s="34">
        <v>2017</v>
      </c>
      <c r="H48" s="34">
        <v>2018</v>
      </c>
      <c r="J48" s="34">
        <v>2012</v>
      </c>
      <c r="K48" s="11">
        <v>2013</v>
      </c>
      <c r="L48" s="34">
        <v>2014</v>
      </c>
      <c r="M48" s="34">
        <v>2015</v>
      </c>
      <c r="N48" s="34">
        <v>2016</v>
      </c>
      <c r="O48" s="34">
        <v>2017</v>
      </c>
      <c r="P48" s="34">
        <v>2018</v>
      </c>
    </row>
    <row r="49" spans="2:16" x14ac:dyDescent="0.3">
      <c r="B49" s="35"/>
      <c r="C49" s="35"/>
      <c r="D49" s="35"/>
      <c r="E49" s="35"/>
      <c r="F49" s="35"/>
      <c r="G49" s="35"/>
      <c r="H49" s="35"/>
      <c r="J49" s="35"/>
      <c r="K49" s="35"/>
      <c r="L49" s="35"/>
      <c r="M49" s="35"/>
      <c r="N49" s="35"/>
      <c r="O49" s="35"/>
      <c r="P49" s="35"/>
    </row>
    <row r="50" spans="2:16" x14ac:dyDescent="0.3">
      <c r="B50" s="35"/>
      <c r="C50" s="35"/>
      <c r="D50" s="35"/>
      <c r="E50" s="35"/>
      <c r="F50" s="35"/>
      <c r="G50" s="35"/>
      <c r="H50" s="35"/>
      <c r="J50" s="35"/>
      <c r="K50" s="35"/>
      <c r="L50" s="35"/>
      <c r="M50" s="35"/>
      <c r="N50" s="35"/>
      <c r="O50" s="35"/>
      <c r="P50" s="35"/>
    </row>
    <row r="51" spans="2:16" x14ac:dyDescent="0.3">
      <c r="B51" s="35"/>
      <c r="C51" s="35"/>
      <c r="D51" s="35"/>
      <c r="E51" s="35"/>
      <c r="F51" s="35"/>
      <c r="G51" s="35"/>
      <c r="H51" s="35"/>
      <c r="J51" s="35"/>
      <c r="K51" s="35"/>
      <c r="L51" s="35"/>
      <c r="M51" s="35"/>
      <c r="N51" s="35"/>
      <c r="O51" s="35"/>
      <c r="P51" s="35"/>
    </row>
    <row r="52" spans="2:16" x14ac:dyDescent="0.3">
      <c r="B52" s="35"/>
      <c r="C52" s="35"/>
      <c r="D52" s="35"/>
      <c r="E52" s="35"/>
      <c r="F52" s="35"/>
      <c r="G52" s="35"/>
      <c r="H52" s="35"/>
      <c r="J52" s="35"/>
      <c r="K52" s="35"/>
      <c r="L52" s="35"/>
      <c r="M52" s="35"/>
      <c r="N52" s="35"/>
      <c r="O52" s="35"/>
      <c r="P52" s="35"/>
    </row>
    <row r="53" spans="2:16" x14ac:dyDescent="0.3">
      <c r="B53" s="35"/>
      <c r="C53" s="35"/>
      <c r="D53" s="35"/>
      <c r="E53" s="35"/>
      <c r="F53" s="35"/>
      <c r="G53" s="35"/>
      <c r="H53" s="35"/>
      <c r="J53" s="35"/>
      <c r="K53" s="35"/>
      <c r="L53" s="35"/>
      <c r="M53" s="35"/>
      <c r="N53" s="35"/>
      <c r="O53" s="35"/>
      <c r="P53" s="35"/>
    </row>
    <row r="54" spans="2:16" x14ac:dyDescent="0.3">
      <c r="B54" s="35"/>
      <c r="C54" s="35"/>
      <c r="D54" s="35"/>
      <c r="E54" s="35"/>
      <c r="F54" s="35"/>
      <c r="G54" s="35"/>
      <c r="H54" s="35"/>
      <c r="J54" s="35"/>
      <c r="K54" s="35"/>
      <c r="L54" s="35"/>
      <c r="M54" s="35"/>
      <c r="N54" s="35"/>
      <c r="O54" s="35"/>
      <c r="P54" s="35"/>
    </row>
    <row r="55" spans="2:16" x14ac:dyDescent="0.3">
      <c r="B55" s="35"/>
      <c r="C55" s="35"/>
      <c r="D55" s="35"/>
      <c r="E55" s="35"/>
      <c r="F55" s="35"/>
      <c r="G55" s="35"/>
      <c r="H55" s="35"/>
      <c r="J55" s="35"/>
      <c r="K55" s="35"/>
      <c r="L55" s="35"/>
      <c r="M55" s="35"/>
      <c r="N55" s="35"/>
      <c r="O55" s="35"/>
      <c r="P55" s="35"/>
    </row>
    <row r="56" spans="2:16" x14ac:dyDescent="0.3">
      <c r="B56" s="35"/>
      <c r="C56" s="35"/>
      <c r="D56" s="35"/>
      <c r="E56" s="35"/>
      <c r="F56" s="35"/>
      <c r="G56" s="35"/>
      <c r="H56" s="35"/>
      <c r="J56" s="35"/>
      <c r="K56" s="35"/>
      <c r="L56" s="35"/>
      <c r="M56" s="35"/>
      <c r="N56" s="35"/>
      <c r="O56" s="35"/>
      <c r="P56" s="35"/>
    </row>
    <row r="57" spans="2:16" x14ac:dyDescent="0.3">
      <c r="B57" s="35"/>
      <c r="C57" s="35"/>
      <c r="D57" s="35"/>
      <c r="E57" s="35"/>
      <c r="F57" s="35"/>
      <c r="G57" s="35"/>
      <c r="H57" s="35"/>
      <c r="J57" s="35"/>
      <c r="K57" s="35"/>
      <c r="L57" s="35"/>
      <c r="M57" s="35"/>
      <c r="N57" s="35"/>
      <c r="O57" s="35"/>
      <c r="P57" s="35"/>
    </row>
    <row r="58" spans="2:16" x14ac:dyDescent="0.3">
      <c r="B58" s="35"/>
      <c r="C58" s="35"/>
      <c r="D58" s="35"/>
      <c r="E58" s="35"/>
      <c r="F58" s="35"/>
      <c r="G58" s="35"/>
      <c r="H58" s="35"/>
      <c r="J58" s="35"/>
      <c r="K58" s="35"/>
      <c r="L58" s="35"/>
      <c r="M58" s="35"/>
      <c r="N58" s="35"/>
      <c r="O58" s="35"/>
      <c r="P58" s="35"/>
    </row>
    <row r="59" spans="2:16" x14ac:dyDescent="0.3">
      <c r="B59" s="35"/>
      <c r="C59" s="35"/>
      <c r="D59" s="35"/>
      <c r="E59" s="35"/>
      <c r="F59" s="35"/>
      <c r="G59" s="35"/>
      <c r="H59" s="35"/>
      <c r="J59" s="35"/>
      <c r="K59" s="35"/>
      <c r="L59" s="35"/>
      <c r="M59" s="35"/>
      <c r="N59" s="35"/>
      <c r="O59" s="35"/>
      <c r="P59" s="35"/>
    </row>
    <row r="60" spans="2:16" x14ac:dyDescent="0.3">
      <c r="B60" s="35"/>
      <c r="C60" s="35"/>
      <c r="D60" s="35"/>
      <c r="E60" s="35"/>
      <c r="F60" s="35"/>
      <c r="G60" s="35"/>
      <c r="H60" s="35"/>
      <c r="J60" s="35"/>
      <c r="K60" s="35"/>
      <c r="L60" s="35"/>
      <c r="M60" s="35"/>
      <c r="N60" s="35"/>
      <c r="O60" s="35"/>
      <c r="P60" s="35"/>
    </row>
  </sheetData>
  <mergeCells count="14">
    <mergeCell ref="B47:H47"/>
    <mergeCell ref="J47:P47"/>
    <mergeCell ref="Z1:AA1"/>
    <mergeCell ref="B14:H14"/>
    <mergeCell ref="J14:P14"/>
    <mergeCell ref="B30:H30"/>
    <mergeCell ref="J30:P30"/>
    <mergeCell ref="J1:M1"/>
    <mergeCell ref="N1:Q1"/>
    <mergeCell ref="T1:U1"/>
    <mergeCell ref="V1:W1"/>
    <mergeCell ref="X1:Y1"/>
    <mergeCell ref="B1:E1"/>
    <mergeCell ref="F1:I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CA1A2-D6DC-4F43-B6F6-4CC3742A345D}">
  <dimension ref="A1:AA60"/>
  <sheetViews>
    <sheetView workbookViewId="0">
      <selection activeCell="J3" sqref="J3:K10"/>
    </sheetView>
  </sheetViews>
  <sheetFormatPr defaultRowHeight="14.4" x14ac:dyDescent="0.3"/>
  <cols>
    <col min="2" max="2" width="11.21875" bestFit="1" customWidth="1"/>
    <col min="3" max="3" width="11.77734375" bestFit="1" customWidth="1"/>
    <col min="6" max="6" width="11.21875" bestFit="1" customWidth="1"/>
    <col min="7" max="7" width="12" bestFit="1" customWidth="1"/>
    <col min="8" max="9" width="12" customWidth="1"/>
    <col min="10" max="10" width="11.21875" bestFit="1" customWidth="1"/>
    <col min="14" max="14" width="11.21875" bestFit="1" customWidth="1"/>
    <col min="16" max="16" width="12" bestFit="1" customWidth="1"/>
  </cols>
  <sheetData>
    <row r="1" spans="1:27" x14ac:dyDescent="0.3">
      <c r="B1" s="43" t="s">
        <v>0</v>
      </c>
      <c r="C1" s="43"/>
      <c r="D1" s="43"/>
      <c r="E1" s="43"/>
      <c r="F1" s="43" t="s">
        <v>69</v>
      </c>
      <c r="G1" s="43"/>
      <c r="H1" s="43"/>
      <c r="I1" s="43"/>
      <c r="J1" s="43" t="s">
        <v>70</v>
      </c>
      <c r="K1" s="43"/>
      <c r="L1" s="43"/>
      <c r="M1" s="43"/>
      <c r="N1" s="43"/>
      <c r="O1" s="43"/>
      <c r="P1" s="43"/>
      <c r="Q1" s="43"/>
      <c r="T1" s="43" t="s">
        <v>46</v>
      </c>
      <c r="U1" s="43"/>
      <c r="V1" s="43" t="s">
        <v>47</v>
      </c>
      <c r="W1" s="43"/>
      <c r="X1" s="43" t="s">
        <v>48</v>
      </c>
      <c r="Y1" s="43"/>
      <c r="Z1" s="43" t="s">
        <v>49</v>
      </c>
      <c r="AA1" s="43"/>
    </row>
    <row r="2" spans="1:27" x14ac:dyDescent="0.3">
      <c r="B2" t="s">
        <v>2</v>
      </c>
      <c r="C2" t="s">
        <v>3</v>
      </c>
      <c r="D2" t="s">
        <v>8</v>
      </c>
      <c r="E2" t="s">
        <v>9</v>
      </c>
      <c r="F2" t="s">
        <v>2</v>
      </c>
      <c r="G2" t="s">
        <v>3</v>
      </c>
      <c r="H2" t="s">
        <v>8</v>
      </c>
      <c r="I2" t="s">
        <v>9</v>
      </c>
      <c r="J2" t="s">
        <v>2</v>
      </c>
      <c r="K2" t="s">
        <v>3</v>
      </c>
      <c r="L2" t="s">
        <v>8</v>
      </c>
      <c r="M2" t="s">
        <v>9</v>
      </c>
      <c r="T2" t="s">
        <v>3</v>
      </c>
      <c r="U2" t="s">
        <v>9</v>
      </c>
      <c r="V2" t="s">
        <v>3</v>
      </c>
      <c r="W2" t="s">
        <v>9</v>
      </c>
      <c r="X2" t="s">
        <v>3</v>
      </c>
      <c r="Y2" t="s">
        <v>9</v>
      </c>
      <c r="Z2" t="s">
        <v>3</v>
      </c>
      <c r="AA2" t="s">
        <v>9</v>
      </c>
    </row>
    <row r="3" spans="1:27" x14ac:dyDescent="0.3">
      <c r="A3">
        <v>2012</v>
      </c>
      <c r="G3" s="2"/>
      <c r="H3" s="3"/>
      <c r="I3" s="3"/>
      <c r="J3" s="2"/>
      <c r="K3" s="2"/>
    </row>
    <row r="4" spans="1:27" x14ac:dyDescent="0.3">
      <c r="A4">
        <v>2013</v>
      </c>
      <c r="D4" s="4" t="e">
        <f>(B4-B3)/B3</f>
        <v>#DIV/0!</v>
      </c>
      <c r="E4" s="4" t="e">
        <f>(C4-C3)/C3</f>
        <v>#DIV/0!</v>
      </c>
      <c r="G4" s="2"/>
      <c r="H4" s="4" t="e">
        <f>(F4-F3)/F3</f>
        <v>#DIV/0!</v>
      </c>
      <c r="I4" s="4" t="e">
        <f>(G4-G3)/G3</f>
        <v>#DIV/0!</v>
      </c>
      <c r="J4" s="2"/>
      <c r="K4" s="2"/>
      <c r="L4" s="4" t="e">
        <f>(J4-J3)/J3</f>
        <v>#DIV/0!</v>
      </c>
      <c r="M4" s="4" t="e">
        <f>(K4-K3)/K3</f>
        <v>#DIV/0!</v>
      </c>
      <c r="P4" s="4"/>
      <c r="Q4" s="4"/>
    </row>
    <row r="5" spans="1:27" x14ac:dyDescent="0.3">
      <c r="A5">
        <v>2014</v>
      </c>
      <c r="D5" s="4" t="e">
        <f t="shared" ref="D5:E10" si="0">(B5-B4)/B4</f>
        <v>#DIV/0!</v>
      </c>
      <c r="E5" s="4" t="e">
        <f t="shared" si="0"/>
        <v>#DIV/0!</v>
      </c>
      <c r="F5" s="2"/>
      <c r="G5" s="2"/>
      <c r="H5" s="4" t="e">
        <f t="shared" ref="H5:I10" si="1">(F5-F4)/F4</f>
        <v>#DIV/0!</v>
      </c>
      <c r="I5" s="4" t="e">
        <f t="shared" si="1"/>
        <v>#DIV/0!</v>
      </c>
      <c r="J5" s="2"/>
      <c r="K5" s="2"/>
      <c r="L5" s="4" t="e">
        <f t="shared" ref="L5:M10" si="2">(J5-J4)/J4</f>
        <v>#DIV/0!</v>
      </c>
      <c r="M5" s="4" t="e">
        <f t="shared" si="2"/>
        <v>#DIV/0!</v>
      </c>
      <c r="P5" s="4"/>
      <c r="Q5" s="4"/>
    </row>
    <row r="6" spans="1:27" x14ac:dyDescent="0.3">
      <c r="A6">
        <v>2015</v>
      </c>
      <c r="D6" s="4" t="e">
        <f t="shared" si="0"/>
        <v>#DIV/0!</v>
      </c>
      <c r="E6" s="4" t="e">
        <f t="shared" si="0"/>
        <v>#DIV/0!</v>
      </c>
      <c r="G6" s="2"/>
      <c r="H6" s="4" t="e">
        <f t="shared" si="1"/>
        <v>#DIV/0!</v>
      </c>
      <c r="I6" s="4" t="e">
        <f t="shared" si="1"/>
        <v>#DIV/0!</v>
      </c>
      <c r="J6" s="2"/>
      <c r="K6" s="2"/>
      <c r="L6" s="4" t="e">
        <f t="shared" si="2"/>
        <v>#DIV/0!</v>
      </c>
      <c r="M6" s="4" t="e">
        <f t="shared" si="2"/>
        <v>#DIV/0!</v>
      </c>
      <c r="P6" s="4"/>
      <c r="Q6" s="4"/>
    </row>
    <row r="7" spans="1:27" x14ac:dyDescent="0.3">
      <c r="A7">
        <v>2016</v>
      </c>
      <c r="D7" s="4" t="e">
        <f t="shared" si="0"/>
        <v>#DIV/0!</v>
      </c>
      <c r="E7" s="4" t="e">
        <f t="shared" si="0"/>
        <v>#DIV/0!</v>
      </c>
      <c r="F7" s="2"/>
      <c r="G7" s="2"/>
      <c r="H7" s="4" t="e">
        <f t="shared" si="1"/>
        <v>#DIV/0!</v>
      </c>
      <c r="I7" s="4" t="e">
        <f t="shared" si="1"/>
        <v>#DIV/0!</v>
      </c>
      <c r="J7" s="2"/>
      <c r="K7" s="2"/>
      <c r="L7" s="4" t="e">
        <f t="shared" si="2"/>
        <v>#DIV/0!</v>
      </c>
      <c r="M7" s="4" t="e">
        <f t="shared" si="2"/>
        <v>#DIV/0!</v>
      </c>
      <c r="P7" s="4"/>
      <c r="Q7" s="4"/>
    </row>
    <row r="8" spans="1:27" x14ac:dyDescent="0.3">
      <c r="A8">
        <v>2017</v>
      </c>
      <c r="D8" s="4" t="e">
        <f t="shared" si="0"/>
        <v>#DIV/0!</v>
      </c>
      <c r="E8" s="4" t="e">
        <f t="shared" si="0"/>
        <v>#DIV/0!</v>
      </c>
      <c r="F8" s="2"/>
      <c r="G8" s="2"/>
      <c r="H8" s="4" t="e">
        <f t="shared" si="1"/>
        <v>#DIV/0!</v>
      </c>
      <c r="I8" s="4" t="e">
        <f t="shared" si="1"/>
        <v>#DIV/0!</v>
      </c>
      <c r="K8" s="2"/>
      <c r="L8" s="4" t="e">
        <f t="shared" si="2"/>
        <v>#DIV/0!</v>
      </c>
      <c r="M8" s="4" t="e">
        <f t="shared" si="2"/>
        <v>#DIV/0!</v>
      </c>
      <c r="P8" s="4"/>
      <c r="Q8" s="4"/>
    </row>
    <row r="9" spans="1:27" x14ac:dyDescent="0.3">
      <c r="A9">
        <v>2018</v>
      </c>
      <c r="D9" s="4" t="e">
        <f t="shared" si="0"/>
        <v>#DIV/0!</v>
      </c>
      <c r="E9" s="4" t="e">
        <f t="shared" si="0"/>
        <v>#DIV/0!</v>
      </c>
      <c r="F9" s="2"/>
      <c r="G9" s="2"/>
      <c r="H9" s="4" t="e">
        <f t="shared" si="1"/>
        <v>#DIV/0!</v>
      </c>
      <c r="I9" s="4" t="e">
        <f t="shared" si="1"/>
        <v>#DIV/0!</v>
      </c>
      <c r="J9" s="2"/>
      <c r="K9" s="2"/>
      <c r="L9" s="4" t="e">
        <f t="shared" si="2"/>
        <v>#DIV/0!</v>
      </c>
      <c r="M9" s="4" t="e">
        <f t="shared" si="2"/>
        <v>#DIV/0!</v>
      </c>
      <c r="O9">
        <f>SUM(B9,F9,J9)</f>
        <v>0</v>
      </c>
      <c r="P9">
        <f>SUM(C9,G9,K9)</f>
        <v>0</v>
      </c>
      <c r="Q9" s="4" t="e">
        <f>AVERAGE(D9,H9,L9)</f>
        <v>#DIV/0!</v>
      </c>
      <c r="R9" s="4" t="e">
        <f>AVERAGE(E9,I9,M9)</f>
        <v>#DIV/0!</v>
      </c>
    </row>
    <row r="10" spans="1:27" x14ac:dyDescent="0.3">
      <c r="A10">
        <v>2019</v>
      </c>
      <c r="D10" s="4" t="e">
        <f t="shared" si="0"/>
        <v>#DIV/0!</v>
      </c>
      <c r="E10" s="4" t="e">
        <f t="shared" si="0"/>
        <v>#DIV/0!</v>
      </c>
      <c r="H10" s="4" t="e">
        <f t="shared" si="1"/>
        <v>#DIV/0!</v>
      </c>
      <c r="I10" s="4" t="e">
        <f t="shared" si="1"/>
        <v>#DIV/0!</v>
      </c>
      <c r="L10" s="4" t="e">
        <f t="shared" si="2"/>
        <v>#DIV/0!</v>
      </c>
      <c r="M10" s="4" t="e">
        <f t="shared" si="2"/>
        <v>#DIV/0!</v>
      </c>
    </row>
    <row r="11" spans="1:27" x14ac:dyDescent="0.3">
      <c r="A11" t="s">
        <v>7</v>
      </c>
      <c r="B11">
        <f>SUM(B3:B10)</f>
        <v>0</v>
      </c>
      <c r="C11">
        <f>SUM(C3:C10)</f>
        <v>0</v>
      </c>
      <c r="D11" s="4" t="e">
        <f>AVERAGE(D4:D10)</f>
        <v>#DIV/0!</v>
      </c>
      <c r="E11" s="4" t="e">
        <f>AVERAGE(E4:E10)</f>
        <v>#DIV/0!</v>
      </c>
      <c r="F11">
        <f>SUM(F3:F10)</f>
        <v>0</v>
      </c>
      <c r="G11">
        <f>SUM(G3:G10)</f>
        <v>0</v>
      </c>
      <c r="H11" s="4" t="e">
        <f>AVERAGE(H4:H10)</f>
        <v>#DIV/0!</v>
      </c>
      <c r="I11" s="4" t="e">
        <f>AVERAGE(I4:I10)</f>
        <v>#DIV/0!</v>
      </c>
      <c r="J11">
        <f>SUM(J3:J10)</f>
        <v>0</v>
      </c>
      <c r="K11">
        <f>SUM(K3:K10)</f>
        <v>0</v>
      </c>
      <c r="L11" s="4" t="e">
        <f>AVERAGE(L4:L10)</f>
        <v>#DIV/0!</v>
      </c>
      <c r="M11" s="4" t="e">
        <f>AVERAGE(M4:M10)</f>
        <v>#DIV/0!</v>
      </c>
      <c r="P11" s="4"/>
      <c r="Q11" s="4"/>
    </row>
    <row r="12" spans="1:27" x14ac:dyDescent="0.3">
      <c r="D12" s="4"/>
      <c r="E12" s="4"/>
      <c r="H12" s="4"/>
      <c r="I12" s="4"/>
      <c r="L12" s="4"/>
      <c r="M12" s="4"/>
      <c r="P12" s="4"/>
      <c r="Q12" s="4"/>
    </row>
    <row r="14" spans="1:27" x14ac:dyDescent="0.3">
      <c r="B14" s="45" t="s">
        <v>65</v>
      </c>
      <c r="C14" s="45"/>
      <c r="D14" s="45"/>
      <c r="E14" s="45"/>
      <c r="F14" s="45"/>
      <c r="G14" s="45"/>
      <c r="H14" s="45"/>
      <c r="J14" s="45" t="s">
        <v>66</v>
      </c>
      <c r="K14" s="45"/>
      <c r="L14" s="45"/>
      <c r="M14" s="45"/>
      <c r="N14" s="45"/>
      <c r="O14" s="45"/>
      <c r="P14" s="45"/>
    </row>
    <row r="15" spans="1:27" x14ac:dyDescent="0.3">
      <c r="B15" s="9">
        <v>2012</v>
      </c>
      <c r="C15" s="34">
        <v>2013</v>
      </c>
      <c r="D15" s="34">
        <v>2014</v>
      </c>
      <c r="E15" s="34">
        <v>2015</v>
      </c>
      <c r="F15" s="34">
        <v>2016</v>
      </c>
      <c r="G15" s="34">
        <v>2017</v>
      </c>
      <c r="H15" s="34">
        <v>2018</v>
      </c>
      <c r="J15" s="34">
        <v>2012</v>
      </c>
      <c r="K15" s="11">
        <v>2013</v>
      </c>
      <c r="L15" s="34">
        <v>2014</v>
      </c>
      <c r="M15" s="34">
        <v>2015</v>
      </c>
      <c r="N15" s="34">
        <v>2016</v>
      </c>
      <c r="O15" s="34">
        <v>2017</v>
      </c>
      <c r="P15" s="34">
        <v>2018</v>
      </c>
    </row>
    <row r="16" spans="1:27" x14ac:dyDescent="0.3">
      <c r="B16" s="35"/>
      <c r="C16" s="35"/>
      <c r="D16" s="35"/>
      <c r="E16" s="35"/>
      <c r="F16" s="35"/>
      <c r="G16" s="35"/>
      <c r="H16" s="35"/>
      <c r="J16" s="35"/>
      <c r="K16" s="35"/>
      <c r="L16" s="35"/>
      <c r="M16" s="35"/>
      <c r="N16" s="35"/>
      <c r="O16" s="35"/>
      <c r="P16" s="35"/>
    </row>
    <row r="17" spans="2:16" x14ac:dyDescent="0.3">
      <c r="B17" s="35"/>
      <c r="C17" s="35"/>
      <c r="D17" s="35"/>
      <c r="E17" s="35"/>
      <c r="F17" s="35"/>
      <c r="G17" s="35"/>
      <c r="H17" s="35"/>
      <c r="J17" s="35"/>
      <c r="K17" s="35"/>
      <c r="L17" s="35"/>
      <c r="M17" s="35"/>
      <c r="N17" s="35"/>
      <c r="O17" s="35"/>
      <c r="P17" s="35"/>
    </row>
    <row r="18" spans="2:16" x14ac:dyDescent="0.3">
      <c r="B18" s="35"/>
      <c r="C18" s="35"/>
      <c r="D18" s="35"/>
      <c r="E18" s="35"/>
      <c r="F18" s="35"/>
      <c r="G18" s="35"/>
      <c r="H18" s="35"/>
      <c r="J18" s="35"/>
      <c r="K18" s="35"/>
      <c r="L18" s="35"/>
      <c r="M18" s="35"/>
      <c r="N18" s="35"/>
      <c r="O18" s="35"/>
      <c r="P18" s="35"/>
    </row>
    <row r="19" spans="2:16" x14ac:dyDescent="0.3">
      <c r="B19" s="35"/>
      <c r="C19" s="35"/>
      <c r="D19" s="35"/>
      <c r="E19" s="35"/>
      <c r="F19" s="35"/>
      <c r="G19" s="35"/>
      <c r="H19" s="35"/>
      <c r="J19" s="35"/>
      <c r="K19" s="35"/>
      <c r="L19" s="35"/>
      <c r="M19" s="35"/>
      <c r="N19" s="35"/>
      <c r="O19" s="35"/>
      <c r="P19" s="35"/>
    </row>
    <row r="20" spans="2:16" x14ac:dyDescent="0.3">
      <c r="B20" s="35"/>
      <c r="C20" s="35"/>
      <c r="D20" s="35"/>
      <c r="E20" s="35"/>
      <c r="F20" s="35"/>
      <c r="G20" s="35"/>
      <c r="H20" s="35"/>
      <c r="J20" s="35"/>
      <c r="K20" s="35"/>
      <c r="L20" s="35"/>
      <c r="M20" s="35"/>
      <c r="N20" s="35"/>
      <c r="O20" s="35"/>
      <c r="P20" s="35"/>
    </row>
    <row r="21" spans="2:16" x14ac:dyDescent="0.3">
      <c r="B21" s="35"/>
      <c r="C21" s="35"/>
      <c r="D21" s="35"/>
      <c r="E21" s="35"/>
      <c r="F21" s="35"/>
      <c r="G21" s="35"/>
      <c r="H21" s="35"/>
      <c r="J21" s="35"/>
      <c r="K21" s="35"/>
      <c r="L21" s="35"/>
      <c r="M21" s="35"/>
      <c r="N21" s="35"/>
      <c r="O21" s="35"/>
      <c r="P21" s="35"/>
    </row>
    <row r="22" spans="2:16" x14ac:dyDescent="0.3">
      <c r="B22" s="35"/>
      <c r="C22" s="35"/>
      <c r="D22" s="35"/>
      <c r="E22" s="35"/>
      <c r="F22" s="35"/>
      <c r="G22" s="35"/>
      <c r="H22" s="35"/>
      <c r="J22" s="35"/>
      <c r="K22" s="35"/>
      <c r="L22" s="35"/>
      <c r="M22" s="35"/>
      <c r="N22" s="35"/>
      <c r="O22" s="35"/>
      <c r="P22" s="35"/>
    </row>
    <row r="23" spans="2:16" x14ac:dyDescent="0.3">
      <c r="B23" s="35"/>
      <c r="C23" s="35"/>
      <c r="D23" s="35"/>
      <c r="E23" s="35"/>
      <c r="F23" s="35"/>
      <c r="G23" s="35"/>
      <c r="H23" s="35"/>
      <c r="J23" s="35"/>
      <c r="K23" s="35"/>
      <c r="L23" s="35"/>
      <c r="M23" s="35"/>
      <c r="N23" s="35"/>
      <c r="O23" s="35"/>
      <c r="P23" s="35"/>
    </row>
    <row r="24" spans="2:16" x14ac:dyDescent="0.3">
      <c r="B24" s="35"/>
      <c r="C24" s="35"/>
      <c r="D24" s="35"/>
      <c r="E24" s="35"/>
      <c r="F24" s="35"/>
      <c r="G24" s="35"/>
      <c r="H24" s="35"/>
      <c r="J24" s="35"/>
      <c r="K24" s="35"/>
      <c r="L24" s="35"/>
      <c r="M24" s="35"/>
      <c r="N24" s="35"/>
      <c r="O24" s="35"/>
      <c r="P24" s="35"/>
    </row>
    <row r="25" spans="2:16" x14ac:dyDescent="0.3">
      <c r="B25" s="35"/>
      <c r="C25" s="35"/>
      <c r="D25" s="35"/>
      <c r="E25" s="35"/>
      <c r="F25" s="35"/>
      <c r="G25" s="35"/>
      <c r="H25" s="35"/>
      <c r="J25" s="35"/>
      <c r="K25" s="35"/>
      <c r="L25" s="35"/>
      <c r="M25" s="35"/>
      <c r="N25" s="35"/>
      <c r="O25" s="35"/>
      <c r="P25" s="35"/>
    </row>
    <row r="26" spans="2:16" x14ac:dyDescent="0.3">
      <c r="B26" s="35"/>
      <c r="C26" s="35"/>
      <c r="D26" s="35"/>
      <c r="E26" s="35"/>
      <c r="F26" s="35"/>
      <c r="G26" s="35"/>
      <c r="H26" s="35"/>
      <c r="J26" s="35"/>
      <c r="K26" s="35"/>
      <c r="L26" s="35"/>
      <c r="M26" s="35"/>
      <c r="N26" s="35"/>
      <c r="O26" s="35"/>
      <c r="P26" s="35"/>
    </row>
    <row r="27" spans="2:16" x14ac:dyDescent="0.3">
      <c r="B27" s="35"/>
      <c r="C27" s="35"/>
      <c r="D27" s="35"/>
      <c r="E27" s="35"/>
      <c r="G27" s="35"/>
      <c r="H27" s="35"/>
      <c r="J27" s="35"/>
      <c r="K27" s="35"/>
      <c r="L27" s="35"/>
      <c r="M27" s="35"/>
      <c r="O27" s="35"/>
      <c r="P27" s="35"/>
    </row>
    <row r="30" spans="2:16" x14ac:dyDescent="0.3">
      <c r="B30" s="45" t="s">
        <v>68</v>
      </c>
      <c r="C30" s="45"/>
      <c r="D30" s="45"/>
      <c r="E30" s="45"/>
      <c r="F30" s="45"/>
      <c r="G30" s="45"/>
      <c r="H30" s="45"/>
      <c r="J30" s="45" t="s">
        <v>67</v>
      </c>
      <c r="K30" s="45"/>
      <c r="L30" s="45"/>
      <c r="M30" s="45"/>
      <c r="N30" s="45"/>
      <c r="O30" s="45"/>
      <c r="P30" s="45"/>
    </row>
    <row r="31" spans="2:16" x14ac:dyDescent="0.3">
      <c r="B31" s="34">
        <v>2012</v>
      </c>
      <c r="C31" s="11">
        <v>2013</v>
      </c>
      <c r="D31" s="34">
        <v>2014</v>
      </c>
      <c r="E31" s="34">
        <v>2015</v>
      </c>
      <c r="F31" s="34">
        <v>2016</v>
      </c>
      <c r="G31" s="34">
        <v>2017</v>
      </c>
      <c r="H31" s="34">
        <v>2018</v>
      </c>
      <c r="J31" s="11">
        <v>2012</v>
      </c>
      <c r="K31" s="34">
        <v>2013</v>
      </c>
      <c r="L31" s="34">
        <v>2014</v>
      </c>
      <c r="M31" s="34">
        <v>2015</v>
      </c>
      <c r="N31" s="34">
        <v>2016</v>
      </c>
      <c r="O31" s="34">
        <v>2017</v>
      </c>
      <c r="P31" s="34">
        <v>2018</v>
      </c>
    </row>
    <row r="32" spans="2:16" x14ac:dyDescent="0.3">
      <c r="B32" s="35"/>
      <c r="C32" s="35"/>
      <c r="D32" s="35"/>
      <c r="E32" s="35"/>
      <c r="F32" s="35"/>
      <c r="G32" s="35"/>
      <c r="H32" s="35"/>
      <c r="J32" s="35"/>
      <c r="K32" s="35"/>
      <c r="L32" s="35"/>
      <c r="M32" s="35"/>
      <c r="N32" s="35"/>
      <c r="O32" s="35"/>
      <c r="P32" s="35"/>
    </row>
    <row r="33" spans="2:16" x14ac:dyDescent="0.3">
      <c r="B33" s="35"/>
      <c r="C33" s="35"/>
      <c r="D33" s="35"/>
      <c r="E33" s="35"/>
      <c r="F33" s="35"/>
      <c r="G33" s="35"/>
      <c r="H33" s="35"/>
      <c r="J33" s="35"/>
      <c r="K33" s="35"/>
      <c r="L33" s="35"/>
      <c r="M33" s="35"/>
      <c r="N33" s="35"/>
      <c r="O33" s="35"/>
      <c r="P33" s="35"/>
    </row>
    <row r="34" spans="2:16" x14ac:dyDescent="0.3">
      <c r="B34" s="35"/>
      <c r="C34" s="35"/>
      <c r="D34" s="35"/>
      <c r="E34" s="35"/>
      <c r="F34" s="35"/>
      <c r="G34" s="35"/>
      <c r="H34" s="35"/>
      <c r="J34" s="35"/>
      <c r="K34" s="35"/>
      <c r="L34" s="35"/>
      <c r="M34" s="35"/>
      <c r="N34" s="35"/>
      <c r="O34" s="35"/>
      <c r="P34" s="35"/>
    </row>
    <row r="35" spans="2:16" x14ac:dyDescent="0.3">
      <c r="B35" s="35"/>
      <c r="C35" s="35"/>
      <c r="D35" s="35"/>
      <c r="E35" s="35"/>
      <c r="F35" s="35"/>
      <c r="G35" s="35"/>
      <c r="H35" s="35"/>
      <c r="J35" s="35"/>
      <c r="K35" s="35"/>
      <c r="L35" s="35"/>
      <c r="M35" s="35"/>
      <c r="N35" s="35"/>
      <c r="O35" s="35"/>
      <c r="P35" s="35"/>
    </row>
    <row r="36" spans="2:16" x14ac:dyDescent="0.3">
      <c r="B36" s="35"/>
      <c r="C36" s="35"/>
      <c r="D36" s="35"/>
      <c r="E36" s="35"/>
      <c r="F36" s="35"/>
      <c r="G36" s="35"/>
      <c r="H36" s="35"/>
      <c r="J36" s="35"/>
      <c r="K36" s="35"/>
      <c r="L36" s="35"/>
      <c r="M36" s="35"/>
      <c r="N36" s="35"/>
      <c r="O36" s="35"/>
      <c r="P36" s="35"/>
    </row>
    <row r="37" spans="2:16" x14ac:dyDescent="0.3">
      <c r="B37" s="35"/>
      <c r="C37" s="35"/>
      <c r="D37" s="35"/>
      <c r="E37" s="35"/>
      <c r="F37" s="35"/>
      <c r="G37" s="35"/>
      <c r="H37" s="35"/>
      <c r="J37" s="35"/>
      <c r="K37" s="35"/>
      <c r="L37" s="35"/>
      <c r="M37" s="35"/>
      <c r="N37" s="35"/>
      <c r="O37" s="35"/>
      <c r="P37" s="35"/>
    </row>
    <row r="38" spans="2:16" x14ac:dyDescent="0.3">
      <c r="B38" s="35"/>
      <c r="C38" s="35"/>
      <c r="D38" s="35"/>
      <c r="E38" s="35"/>
      <c r="F38" s="35"/>
      <c r="G38" s="35"/>
      <c r="H38" s="35"/>
      <c r="J38" s="35"/>
      <c r="K38" s="35"/>
      <c r="L38" s="35"/>
      <c r="M38" s="35"/>
      <c r="N38" s="35"/>
      <c r="O38" s="35"/>
      <c r="P38" s="35"/>
    </row>
    <row r="39" spans="2:16" x14ac:dyDescent="0.3">
      <c r="B39" s="35"/>
      <c r="C39" s="35"/>
      <c r="D39" s="35"/>
      <c r="E39" s="35"/>
      <c r="F39" s="35"/>
      <c r="G39" s="35"/>
      <c r="H39" s="35"/>
      <c r="J39" s="35"/>
      <c r="K39" s="35"/>
      <c r="L39" s="35"/>
      <c r="M39" s="35"/>
      <c r="N39" s="35"/>
      <c r="O39" s="35"/>
      <c r="P39" s="35"/>
    </row>
    <row r="40" spans="2:16" x14ac:dyDescent="0.3">
      <c r="B40" s="35"/>
      <c r="C40" s="35"/>
      <c r="D40" s="35"/>
      <c r="E40" s="35"/>
      <c r="F40" s="35"/>
      <c r="G40" s="35"/>
      <c r="H40" s="35"/>
      <c r="J40" s="35"/>
      <c r="K40" s="35"/>
      <c r="L40" s="35"/>
      <c r="M40" s="35"/>
      <c r="N40" s="35"/>
      <c r="O40" s="35"/>
      <c r="P40" s="35"/>
    </row>
    <row r="41" spans="2:16" x14ac:dyDescent="0.3">
      <c r="B41" s="35"/>
      <c r="C41" s="35"/>
      <c r="D41" s="35"/>
      <c r="E41" s="35"/>
      <c r="F41" s="35"/>
      <c r="G41" s="35"/>
      <c r="H41" s="35"/>
      <c r="J41" s="35"/>
      <c r="K41" s="35"/>
      <c r="L41" s="35"/>
      <c r="M41" s="35"/>
      <c r="N41" s="35"/>
      <c r="O41" s="35"/>
      <c r="P41" s="35"/>
    </row>
    <row r="42" spans="2:16" x14ac:dyDescent="0.3">
      <c r="B42" s="35"/>
      <c r="C42" s="35"/>
      <c r="D42" s="35"/>
      <c r="E42" s="35"/>
      <c r="F42" s="35"/>
      <c r="G42" s="35"/>
      <c r="H42" s="35"/>
      <c r="J42" s="35"/>
      <c r="K42" s="35"/>
      <c r="L42" s="35"/>
      <c r="M42" s="35"/>
      <c r="N42" s="35"/>
      <c r="O42" s="35"/>
      <c r="P42" s="35"/>
    </row>
    <row r="43" spans="2:16" x14ac:dyDescent="0.3">
      <c r="B43" s="35"/>
      <c r="C43" s="35"/>
      <c r="D43" s="35"/>
      <c r="F43" s="35"/>
      <c r="G43" s="35"/>
      <c r="H43" s="35"/>
      <c r="J43" s="35"/>
      <c r="K43" s="35"/>
      <c r="L43" s="35"/>
      <c r="N43" s="35"/>
      <c r="O43" s="35"/>
      <c r="P43" s="35"/>
    </row>
    <row r="47" spans="2:16" x14ac:dyDescent="0.3">
      <c r="B47" s="45" t="s">
        <v>71</v>
      </c>
      <c r="C47" s="45"/>
      <c r="D47" s="45"/>
      <c r="E47" s="45"/>
      <c r="F47" s="45"/>
      <c r="G47" s="45"/>
      <c r="H47" s="45"/>
      <c r="J47" s="45" t="s">
        <v>72</v>
      </c>
      <c r="K47" s="45"/>
      <c r="L47" s="45"/>
      <c r="M47" s="45"/>
      <c r="N47" s="45"/>
      <c r="O47" s="45"/>
      <c r="P47" s="45"/>
    </row>
    <row r="48" spans="2:16" x14ac:dyDescent="0.3">
      <c r="B48" s="11">
        <v>2012</v>
      </c>
      <c r="C48" s="34">
        <v>2013</v>
      </c>
      <c r="D48" s="34">
        <v>2014</v>
      </c>
      <c r="E48" s="34">
        <v>2015</v>
      </c>
      <c r="F48" s="34">
        <v>2016</v>
      </c>
      <c r="G48" s="34">
        <v>2017</v>
      </c>
      <c r="H48" s="34">
        <v>2018</v>
      </c>
      <c r="J48" s="34">
        <v>2012</v>
      </c>
      <c r="K48" s="11">
        <v>2013</v>
      </c>
      <c r="L48" s="34">
        <v>2014</v>
      </c>
      <c r="M48" s="34">
        <v>2015</v>
      </c>
      <c r="N48" s="34">
        <v>2016</v>
      </c>
      <c r="O48" s="34">
        <v>2017</v>
      </c>
      <c r="P48" s="34">
        <v>2018</v>
      </c>
    </row>
    <row r="49" spans="2:16" x14ac:dyDescent="0.3">
      <c r="B49" s="35"/>
      <c r="C49" s="35"/>
      <c r="D49" s="35"/>
      <c r="E49" s="35"/>
      <c r="F49" s="35"/>
      <c r="G49" s="35"/>
      <c r="H49" s="35"/>
      <c r="J49" s="35"/>
      <c r="K49" s="35"/>
      <c r="L49" s="35"/>
      <c r="M49" s="35"/>
      <c r="N49" s="35"/>
      <c r="O49" s="35"/>
      <c r="P49" s="35"/>
    </row>
    <row r="50" spans="2:16" x14ac:dyDescent="0.3">
      <c r="B50" s="35"/>
      <c r="C50" s="35"/>
      <c r="D50" s="35"/>
      <c r="E50" s="35"/>
      <c r="F50" s="35"/>
      <c r="G50" s="35"/>
      <c r="H50" s="35"/>
      <c r="J50" s="35"/>
      <c r="K50" s="35"/>
      <c r="L50" s="35"/>
      <c r="M50" s="35"/>
      <c r="N50" s="35"/>
      <c r="O50" s="35"/>
      <c r="P50" s="35"/>
    </row>
    <row r="51" spans="2:16" x14ac:dyDescent="0.3">
      <c r="B51" s="35"/>
      <c r="C51" s="35"/>
      <c r="D51" s="35"/>
      <c r="E51" s="35"/>
      <c r="F51" s="35"/>
      <c r="G51" s="35"/>
      <c r="H51" s="35"/>
      <c r="J51" s="35"/>
      <c r="K51" s="35"/>
      <c r="L51" s="35"/>
      <c r="M51" s="35"/>
      <c r="N51" s="35"/>
      <c r="O51" s="35"/>
      <c r="P51" s="35"/>
    </row>
    <row r="52" spans="2:16" x14ac:dyDescent="0.3">
      <c r="B52" s="35"/>
      <c r="C52" s="35"/>
      <c r="D52" s="35"/>
      <c r="E52" s="35"/>
      <c r="F52" s="35"/>
      <c r="G52" s="35"/>
      <c r="H52" s="35"/>
      <c r="J52" s="35"/>
      <c r="K52" s="35"/>
      <c r="L52" s="35"/>
      <c r="M52" s="35"/>
      <c r="N52" s="35"/>
      <c r="O52" s="35"/>
      <c r="P52" s="35"/>
    </row>
    <row r="53" spans="2:16" x14ac:dyDescent="0.3">
      <c r="B53" s="35"/>
      <c r="C53" s="35"/>
      <c r="D53" s="35"/>
      <c r="E53" s="35"/>
      <c r="F53" s="35"/>
      <c r="G53" s="35"/>
      <c r="H53" s="35"/>
      <c r="J53" s="35"/>
      <c r="K53" s="35"/>
      <c r="L53" s="35"/>
      <c r="M53" s="35"/>
      <c r="N53" s="35"/>
      <c r="O53" s="35"/>
      <c r="P53" s="35"/>
    </row>
    <row r="54" spans="2:16" x14ac:dyDescent="0.3">
      <c r="B54" s="35"/>
      <c r="C54" s="35"/>
      <c r="D54" s="35"/>
      <c r="E54" s="35"/>
      <c r="F54" s="35"/>
      <c r="G54" s="35"/>
      <c r="H54" s="35"/>
      <c r="J54" s="35"/>
      <c r="K54" s="35"/>
      <c r="L54" s="35"/>
      <c r="M54" s="35"/>
      <c r="N54" s="35"/>
      <c r="O54" s="35"/>
      <c r="P54" s="35"/>
    </row>
    <row r="55" spans="2:16" x14ac:dyDescent="0.3">
      <c r="B55" s="35"/>
      <c r="C55" s="35"/>
      <c r="D55" s="35"/>
      <c r="E55" s="35"/>
      <c r="F55" s="35"/>
      <c r="G55" s="35"/>
      <c r="H55" s="35"/>
      <c r="J55" s="35"/>
      <c r="K55" s="35"/>
      <c r="L55" s="35"/>
      <c r="M55" s="35"/>
      <c r="N55" s="35"/>
      <c r="O55" s="35"/>
      <c r="P55" s="35"/>
    </row>
    <row r="56" spans="2:16" x14ac:dyDescent="0.3">
      <c r="B56" s="35"/>
      <c r="C56" s="35"/>
      <c r="D56" s="35"/>
      <c r="E56" s="35"/>
      <c r="F56" s="35"/>
      <c r="G56" s="35"/>
      <c r="H56" s="35"/>
      <c r="J56" s="35"/>
      <c r="K56" s="35"/>
      <c r="L56" s="35"/>
      <c r="M56" s="35"/>
      <c r="N56" s="35"/>
      <c r="O56" s="35"/>
      <c r="P56" s="35"/>
    </row>
    <row r="57" spans="2:16" x14ac:dyDescent="0.3">
      <c r="B57" s="35"/>
      <c r="C57" s="35"/>
      <c r="D57" s="35"/>
      <c r="E57" s="35"/>
      <c r="F57" s="35"/>
      <c r="G57" s="35"/>
      <c r="H57" s="35"/>
      <c r="J57" s="35"/>
      <c r="K57" s="35"/>
      <c r="L57" s="35"/>
      <c r="M57" s="35"/>
      <c r="N57" s="35"/>
      <c r="O57" s="35"/>
      <c r="P57" s="35"/>
    </row>
    <row r="58" spans="2:16" x14ac:dyDescent="0.3">
      <c r="B58" s="35"/>
      <c r="C58" s="35"/>
      <c r="D58" s="35"/>
      <c r="E58" s="35"/>
      <c r="F58" s="35"/>
      <c r="G58" s="35"/>
      <c r="H58" s="35"/>
      <c r="J58" s="35"/>
      <c r="K58" s="35"/>
      <c r="L58" s="35"/>
      <c r="M58" s="35"/>
      <c r="N58" s="35"/>
      <c r="O58" s="35"/>
      <c r="P58" s="35"/>
    </row>
    <row r="59" spans="2:16" x14ac:dyDescent="0.3">
      <c r="B59" s="35"/>
      <c r="C59" s="35"/>
      <c r="D59" s="35"/>
      <c r="E59" s="35"/>
      <c r="F59" s="35"/>
      <c r="G59" s="35"/>
      <c r="H59" s="35"/>
      <c r="J59" s="35"/>
      <c r="K59" s="35"/>
      <c r="L59" s="35"/>
      <c r="M59" s="35"/>
      <c r="N59" s="35"/>
      <c r="O59" s="35"/>
      <c r="P59" s="35"/>
    </row>
    <row r="60" spans="2:16" x14ac:dyDescent="0.3">
      <c r="B60" s="35"/>
      <c r="C60" s="35"/>
      <c r="D60" s="35"/>
      <c r="E60" s="35"/>
      <c r="F60" s="35"/>
      <c r="G60" s="35"/>
      <c r="H60" s="35"/>
      <c r="J60" s="35"/>
      <c r="K60" s="35"/>
      <c r="L60" s="35"/>
      <c r="M60" s="35"/>
      <c r="N60" s="35"/>
      <c r="O60" s="35"/>
      <c r="P60" s="35"/>
    </row>
  </sheetData>
  <mergeCells count="14">
    <mergeCell ref="B47:H47"/>
    <mergeCell ref="J47:P47"/>
    <mergeCell ref="Z1:AA1"/>
    <mergeCell ref="B14:H14"/>
    <mergeCell ref="J14:P14"/>
    <mergeCell ref="B30:H30"/>
    <mergeCell ref="J30:P30"/>
    <mergeCell ref="J1:M1"/>
    <mergeCell ref="N1:Q1"/>
    <mergeCell ref="T1:U1"/>
    <mergeCell ref="V1:W1"/>
    <mergeCell ref="X1:Y1"/>
    <mergeCell ref="B1:E1"/>
    <mergeCell ref="F1:I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4EB10-E7D6-42B8-9699-5FBB7EB0E0B9}">
  <dimension ref="A1:AA60"/>
  <sheetViews>
    <sheetView workbookViewId="0">
      <selection activeCell="J3" sqref="J3:K10"/>
    </sheetView>
  </sheetViews>
  <sheetFormatPr defaultRowHeight="14.4" x14ac:dyDescent="0.3"/>
  <cols>
    <col min="2" max="2" width="11.21875" bestFit="1" customWidth="1"/>
    <col min="3" max="3" width="11.77734375" bestFit="1" customWidth="1"/>
    <col min="6" max="6" width="11.21875" bestFit="1" customWidth="1"/>
    <col min="7" max="7" width="12" bestFit="1" customWidth="1"/>
    <col min="8" max="9" width="12" customWidth="1"/>
    <col min="10" max="10" width="11.21875" bestFit="1" customWidth="1"/>
    <col min="14" max="14" width="11.21875" bestFit="1" customWidth="1"/>
    <col min="16" max="16" width="12" bestFit="1" customWidth="1"/>
  </cols>
  <sheetData>
    <row r="1" spans="1:27" x14ac:dyDescent="0.3">
      <c r="B1" s="43" t="s">
        <v>0</v>
      </c>
      <c r="C1" s="43"/>
      <c r="D1" s="43"/>
      <c r="E1" s="43"/>
      <c r="F1" s="43" t="s">
        <v>69</v>
      </c>
      <c r="G1" s="43"/>
      <c r="H1" s="43"/>
      <c r="I1" s="43"/>
      <c r="J1" s="43" t="s">
        <v>70</v>
      </c>
      <c r="K1" s="43"/>
      <c r="L1" s="43"/>
      <c r="M1" s="43"/>
      <c r="N1" s="43"/>
      <c r="O1" s="43"/>
      <c r="P1" s="43"/>
      <c r="Q1" s="43"/>
      <c r="T1" s="43" t="s">
        <v>46</v>
      </c>
      <c r="U1" s="43"/>
      <c r="V1" s="43" t="s">
        <v>47</v>
      </c>
      <c r="W1" s="43"/>
      <c r="X1" s="43" t="s">
        <v>48</v>
      </c>
      <c r="Y1" s="43"/>
      <c r="Z1" s="43" t="s">
        <v>49</v>
      </c>
      <c r="AA1" s="43"/>
    </row>
    <row r="2" spans="1:27" x14ac:dyDescent="0.3">
      <c r="B2" t="s">
        <v>2</v>
      </c>
      <c r="C2" t="s">
        <v>3</v>
      </c>
      <c r="D2" t="s">
        <v>8</v>
      </c>
      <c r="E2" t="s">
        <v>9</v>
      </c>
      <c r="F2" t="s">
        <v>2</v>
      </c>
      <c r="G2" t="s">
        <v>3</v>
      </c>
      <c r="H2" t="s">
        <v>8</v>
      </c>
      <c r="I2" t="s">
        <v>9</v>
      </c>
      <c r="J2" t="s">
        <v>2</v>
      </c>
      <c r="K2" t="s">
        <v>3</v>
      </c>
      <c r="L2" t="s">
        <v>8</v>
      </c>
      <c r="M2" t="s">
        <v>9</v>
      </c>
      <c r="T2" t="s">
        <v>3</v>
      </c>
      <c r="U2" t="s">
        <v>9</v>
      </c>
      <c r="V2" t="s">
        <v>3</v>
      </c>
      <c r="W2" t="s">
        <v>9</v>
      </c>
      <c r="X2" t="s">
        <v>3</v>
      </c>
      <c r="Y2" t="s">
        <v>9</v>
      </c>
      <c r="Z2" t="s">
        <v>3</v>
      </c>
      <c r="AA2" t="s">
        <v>9</v>
      </c>
    </row>
    <row r="3" spans="1:27" x14ac:dyDescent="0.3">
      <c r="A3">
        <v>2012</v>
      </c>
      <c r="G3" s="2"/>
      <c r="H3" s="3"/>
      <c r="I3" s="3"/>
      <c r="J3" s="2"/>
      <c r="K3" s="2"/>
    </row>
    <row r="4" spans="1:27" x14ac:dyDescent="0.3">
      <c r="A4">
        <v>2013</v>
      </c>
      <c r="D4" s="4" t="e">
        <f>(B4-B3)/B3</f>
        <v>#DIV/0!</v>
      </c>
      <c r="E4" s="4" t="e">
        <f>(C4-C3)/C3</f>
        <v>#DIV/0!</v>
      </c>
      <c r="G4" s="2"/>
      <c r="H4" s="4" t="e">
        <f>(F4-F3)/F3</f>
        <v>#DIV/0!</v>
      </c>
      <c r="I4" s="4" t="e">
        <f>(G4-G3)/G3</f>
        <v>#DIV/0!</v>
      </c>
      <c r="J4" s="2"/>
      <c r="K4" s="2"/>
      <c r="L4" s="4" t="e">
        <f>(J4-J3)/J3</f>
        <v>#DIV/0!</v>
      </c>
      <c r="M4" s="4" t="e">
        <f>(K4-K3)/K3</f>
        <v>#DIV/0!</v>
      </c>
      <c r="P4" s="4"/>
      <c r="Q4" s="4"/>
    </row>
    <row r="5" spans="1:27" x14ac:dyDescent="0.3">
      <c r="A5">
        <v>2014</v>
      </c>
      <c r="D5" s="4" t="e">
        <f t="shared" ref="D5:E10" si="0">(B5-B4)/B4</f>
        <v>#DIV/0!</v>
      </c>
      <c r="E5" s="4" t="e">
        <f t="shared" si="0"/>
        <v>#DIV/0!</v>
      </c>
      <c r="F5" s="2"/>
      <c r="G5" s="2"/>
      <c r="H5" s="4" t="e">
        <f t="shared" ref="H5:I10" si="1">(F5-F4)/F4</f>
        <v>#DIV/0!</v>
      </c>
      <c r="I5" s="4" t="e">
        <f t="shared" si="1"/>
        <v>#DIV/0!</v>
      </c>
      <c r="J5" s="2"/>
      <c r="K5" s="2"/>
      <c r="L5" s="4" t="e">
        <f t="shared" ref="L5:M10" si="2">(J5-J4)/J4</f>
        <v>#DIV/0!</v>
      </c>
      <c r="M5" s="4" t="e">
        <f t="shared" si="2"/>
        <v>#DIV/0!</v>
      </c>
      <c r="P5" s="4"/>
      <c r="Q5" s="4"/>
    </row>
    <row r="6" spans="1:27" x14ac:dyDescent="0.3">
      <c r="A6">
        <v>2015</v>
      </c>
      <c r="D6" s="4" t="e">
        <f t="shared" si="0"/>
        <v>#DIV/0!</v>
      </c>
      <c r="E6" s="4" t="e">
        <f t="shared" si="0"/>
        <v>#DIV/0!</v>
      </c>
      <c r="G6" s="2"/>
      <c r="H6" s="4" t="e">
        <f t="shared" si="1"/>
        <v>#DIV/0!</v>
      </c>
      <c r="I6" s="4" t="e">
        <f t="shared" si="1"/>
        <v>#DIV/0!</v>
      </c>
      <c r="J6" s="2"/>
      <c r="K6" s="2"/>
      <c r="L6" s="4" t="e">
        <f t="shared" si="2"/>
        <v>#DIV/0!</v>
      </c>
      <c r="M6" s="4" t="e">
        <f t="shared" si="2"/>
        <v>#DIV/0!</v>
      </c>
      <c r="P6" s="4"/>
      <c r="Q6" s="4"/>
    </row>
    <row r="7" spans="1:27" x14ac:dyDescent="0.3">
      <c r="A7">
        <v>2016</v>
      </c>
      <c r="D7" s="4" t="e">
        <f t="shared" si="0"/>
        <v>#DIV/0!</v>
      </c>
      <c r="E7" s="4" t="e">
        <f t="shared" si="0"/>
        <v>#DIV/0!</v>
      </c>
      <c r="F7" s="2"/>
      <c r="G7" s="2"/>
      <c r="H7" s="4" t="e">
        <f t="shared" si="1"/>
        <v>#DIV/0!</v>
      </c>
      <c r="I7" s="4" t="e">
        <f t="shared" si="1"/>
        <v>#DIV/0!</v>
      </c>
      <c r="J7" s="2"/>
      <c r="K7" s="2"/>
      <c r="L7" s="4" t="e">
        <f t="shared" si="2"/>
        <v>#DIV/0!</v>
      </c>
      <c r="M7" s="4" t="e">
        <f t="shared" si="2"/>
        <v>#DIV/0!</v>
      </c>
      <c r="P7" s="4"/>
      <c r="Q7" s="4"/>
    </row>
    <row r="8" spans="1:27" x14ac:dyDescent="0.3">
      <c r="A8">
        <v>2017</v>
      </c>
      <c r="D8" s="4" t="e">
        <f t="shared" si="0"/>
        <v>#DIV/0!</v>
      </c>
      <c r="E8" s="4" t="e">
        <f t="shared" si="0"/>
        <v>#DIV/0!</v>
      </c>
      <c r="F8" s="2"/>
      <c r="G8" s="2"/>
      <c r="H8" s="4" t="e">
        <f t="shared" si="1"/>
        <v>#DIV/0!</v>
      </c>
      <c r="I8" s="4" t="e">
        <f t="shared" si="1"/>
        <v>#DIV/0!</v>
      </c>
      <c r="K8" s="2"/>
      <c r="L8" s="4" t="e">
        <f t="shared" si="2"/>
        <v>#DIV/0!</v>
      </c>
      <c r="M8" s="4" t="e">
        <f t="shared" si="2"/>
        <v>#DIV/0!</v>
      </c>
      <c r="P8" s="4"/>
      <c r="Q8" s="4"/>
    </row>
    <row r="9" spans="1:27" x14ac:dyDescent="0.3">
      <c r="A9">
        <v>2018</v>
      </c>
      <c r="D9" s="4" t="e">
        <f t="shared" si="0"/>
        <v>#DIV/0!</v>
      </c>
      <c r="E9" s="4" t="e">
        <f t="shared" si="0"/>
        <v>#DIV/0!</v>
      </c>
      <c r="F9" s="2"/>
      <c r="G9" s="2"/>
      <c r="H9" s="4" t="e">
        <f t="shared" si="1"/>
        <v>#DIV/0!</v>
      </c>
      <c r="I9" s="4" t="e">
        <f t="shared" si="1"/>
        <v>#DIV/0!</v>
      </c>
      <c r="J9" s="2"/>
      <c r="K9" s="2"/>
      <c r="L9" s="4" t="e">
        <f t="shared" si="2"/>
        <v>#DIV/0!</v>
      </c>
      <c r="M9" s="4" t="e">
        <f t="shared" si="2"/>
        <v>#DIV/0!</v>
      </c>
      <c r="O9">
        <f>SUM(B9,F9,J9)</f>
        <v>0</v>
      </c>
      <c r="P9">
        <f>SUM(C9,G9,K9)</f>
        <v>0</v>
      </c>
      <c r="Q9" s="4" t="e">
        <f>AVERAGE(D9,H9,L9)</f>
        <v>#DIV/0!</v>
      </c>
      <c r="R9" s="4" t="e">
        <f>AVERAGE(E9,I9,M9)</f>
        <v>#DIV/0!</v>
      </c>
    </row>
    <row r="10" spans="1:27" x14ac:dyDescent="0.3">
      <c r="A10">
        <v>2019</v>
      </c>
      <c r="D10" s="4" t="e">
        <f t="shared" si="0"/>
        <v>#DIV/0!</v>
      </c>
      <c r="E10" s="4" t="e">
        <f t="shared" si="0"/>
        <v>#DIV/0!</v>
      </c>
      <c r="H10" s="4" t="e">
        <f t="shared" si="1"/>
        <v>#DIV/0!</v>
      </c>
      <c r="I10" s="4" t="e">
        <f t="shared" si="1"/>
        <v>#DIV/0!</v>
      </c>
      <c r="L10" s="4" t="e">
        <f t="shared" si="2"/>
        <v>#DIV/0!</v>
      </c>
      <c r="M10" s="4" t="e">
        <f t="shared" si="2"/>
        <v>#DIV/0!</v>
      </c>
    </row>
    <row r="11" spans="1:27" x14ac:dyDescent="0.3">
      <c r="A11" t="s">
        <v>7</v>
      </c>
      <c r="B11">
        <f>SUM(B3:B10)</f>
        <v>0</v>
      </c>
      <c r="C11">
        <f>SUM(C3:C10)</f>
        <v>0</v>
      </c>
      <c r="D11" s="4" t="e">
        <f>AVERAGE(D4:D10)</f>
        <v>#DIV/0!</v>
      </c>
      <c r="E11" s="4" t="e">
        <f>AVERAGE(E4:E10)</f>
        <v>#DIV/0!</v>
      </c>
      <c r="F11">
        <f>SUM(F3:F10)</f>
        <v>0</v>
      </c>
      <c r="G11">
        <f>SUM(G3:G10)</f>
        <v>0</v>
      </c>
      <c r="H11" s="4" t="e">
        <f>AVERAGE(H4:H10)</f>
        <v>#DIV/0!</v>
      </c>
      <c r="I11" s="4" t="e">
        <f>AVERAGE(I4:I10)</f>
        <v>#DIV/0!</v>
      </c>
      <c r="J11">
        <f>SUM(J3:J10)</f>
        <v>0</v>
      </c>
      <c r="K11">
        <f>SUM(K3:K10)</f>
        <v>0</v>
      </c>
      <c r="L11" s="4" t="e">
        <f>AVERAGE(L4:L10)</f>
        <v>#DIV/0!</v>
      </c>
      <c r="M11" s="4" t="e">
        <f>AVERAGE(M4:M10)</f>
        <v>#DIV/0!</v>
      </c>
      <c r="P11" s="4"/>
      <c r="Q11" s="4"/>
    </row>
    <row r="12" spans="1:27" x14ac:dyDescent="0.3">
      <c r="D12" s="4"/>
      <c r="E12" s="4"/>
      <c r="H12" s="4"/>
      <c r="I12" s="4"/>
      <c r="L12" s="4"/>
      <c r="M12" s="4"/>
      <c r="P12" s="4"/>
      <c r="Q12" s="4"/>
    </row>
    <row r="14" spans="1:27" x14ac:dyDescent="0.3">
      <c r="B14" s="45" t="s">
        <v>65</v>
      </c>
      <c r="C14" s="45"/>
      <c r="D14" s="45"/>
      <c r="E14" s="45"/>
      <c r="F14" s="45"/>
      <c r="G14" s="45"/>
      <c r="H14" s="45"/>
      <c r="J14" s="45" t="s">
        <v>66</v>
      </c>
      <c r="K14" s="45"/>
      <c r="L14" s="45"/>
      <c r="M14" s="45"/>
      <c r="N14" s="45"/>
      <c r="O14" s="45"/>
      <c r="P14" s="45"/>
    </row>
    <row r="15" spans="1:27" x14ac:dyDescent="0.3">
      <c r="B15" s="9">
        <v>2012</v>
      </c>
      <c r="C15" s="34">
        <v>2013</v>
      </c>
      <c r="D15" s="34">
        <v>2014</v>
      </c>
      <c r="E15" s="34">
        <v>2015</v>
      </c>
      <c r="F15" s="34">
        <v>2016</v>
      </c>
      <c r="G15" s="34">
        <v>2017</v>
      </c>
      <c r="H15" s="34">
        <v>2018</v>
      </c>
      <c r="J15" s="34">
        <v>2012</v>
      </c>
      <c r="K15" s="11">
        <v>2013</v>
      </c>
      <c r="L15" s="34">
        <v>2014</v>
      </c>
      <c r="M15" s="34">
        <v>2015</v>
      </c>
      <c r="N15" s="34">
        <v>2016</v>
      </c>
      <c r="O15" s="34">
        <v>2017</v>
      </c>
      <c r="P15" s="34">
        <v>2018</v>
      </c>
    </row>
    <row r="16" spans="1:27" x14ac:dyDescent="0.3">
      <c r="B16" s="35"/>
      <c r="C16" s="35"/>
      <c r="D16" s="35"/>
      <c r="E16" s="35"/>
      <c r="F16" s="35"/>
      <c r="G16" s="35"/>
      <c r="H16" s="35"/>
      <c r="J16" s="35"/>
      <c r="K16" s="35"/>
      <c r="L16" s="35"/>
      <c r="M16" s="35"/>
      <c r="N16" s="35"/>
      <c r="O16" s="35"/>
      <c r="P16" s="35"/>
    </row>
    <row r="17" spans="2:16" x14ac:dyDescent="0.3">
      <c r="B17" s="35"/>
      <c r="C17" s="35"/>
      <c r="D17" s="35"/>
      <c r="E17" s="35"/>
      <c r="F17" s="35"/>
      <c r="G17" s="35"/>
      <c r="H17" s="35"/>
      <c r="J17" s="35"/>
      <c r="K17" s="35"/>
      <c r="L17" s="35"/>
      <c r="M17" s="35"/>
      <c r="N17" s="35"/>
      <c r="O17" s="35"/>
      <c r="P17" s="35"/>
    </row>
    <row r="18" spans="2:16" x14ac:dyDescent="0.3">
      <c r="B18" s="35"/>
      <c r="C18" s="35"/>
      <c r="D18" s="35"/>
      <c r="E18" s="35"/>
      <c r="F18" s="35"/>
      <c r="G18" s="35"/>
      <c r="H18" s="35"/>
      <c r="J18" s="35"/>
      <c r="K18" s="35"/>
      <c r="L18" s="35"/>
      <c r="M18" s="35"/>
      <c r="N18" s="35"/>
      <c r="O18" s="35"/>
      <c r="P18" s="35"/>
    </row>
    <row r="19" spans="2:16" x14ac:dyDescent="0.3">
      <c r="B19" s="35"/>
      <c r="C19" s="35"/>
      <c r="D19" s="35"/>
      <c r="E19" s="35"/>
      <c r="F19" s="35"/>
      <c r="G19" s="35"/>
      <c r="H19" s="35"/>
      <c r="J19" s="35"/>
      <c r="K19" s="35"/>
      <c r="L19" s="35"/>
      <c r="M19" s="35"/>
      <c r="N19" s="35"/>
      <c r="O19" s="35"/>
      <c r="P19" s="35"/>
    </row>
    <row r="20" spans="2:16" x14ac:dyDescent="0.3">
      <c r="B20" s="35"/>
      <c r="C20" s="35"/>
      <c r="D20" s="35"/>
      <c r="E20" s="35"/>
      <c r="F20" s="35"/>
      <c r="G20" s="35"/>
      <c r="H20" s="35"/>
      <c r="J20" s="35"/>
      <c r="K20" s="35"/>
      <c r="L20" s="35"/>
      <c r="M20" s="35"/>
      <c r="N20" s="35"/>
      <c r="O20" s="35"/>
      <c r="P20" s="35"/>
    </row>
    <row r="21" spans="2:16" x14ac:dyDescent="0.3">
      <c r="B21" s="35"/>
      <c r="C21" s="35"/>
      <c r="D21" s="35"/>
      <c r="E21" s="35"/>
      <c r="F21" s="35"/>
      <c r="G21" s="35"/>
      <c r="H21" s="35"/>
      <c r="J21" s="35"/>
      <c r="K21" s="35"/>
      <c r="L21" s="35"/>
      <c r="M21" s="35"/>
      <c r="N21" s="35"/>
      <c r="O21" s="35"/>
      <c r="P21" s="35"/>
    </row>
    <row r="22" spans="2:16" x14ac:dyDescent="0.3">
      <c r="B22" s="35"/>
      <c r="C22" s="35"/>
      <c r="D22" s="35"/>
      <c r="E22" s="35"/>
      <c r="F22" s="35"/>
      <c r="G22" s="35"/>
      <c r="H22" s="35"/>
      <c r="J22" s="35"/>
      <c r="K22" s="35"/>
      <c r="L22" s="35"/>
      <c r="M22" s="35"/>
      <c r="N22" s="35"/>
      <c r="O22" s="35"/>
      <c r="P22" s="35"/>
    </row>
    <row r="23" spans="2:16" x14ac:dyDescent="0.3">
      <c r="B23" s="35"/>
      <c r="C23" s="35"/>
      <c r="D23" s="35"/>
      <c r="E23" s="35"/>
      <c r="F23" s="35"/>
      <c r="G23" s="35"/>
      <c r="H23" s="35"/>
      <c r="J23" s="35"/>
      <c r="K23" s="35"/>
      <c r="L23" s="35"/>
      <c r="M23" s="35"/>
      <c r="N23" s="35"/>
      <c r="O23" s="35"/>
      <c r="P23" s="35"/>
    </row>
    <row r="24" spans="2:16" x14ac:dyDescent="0.3">
      <c r="B24" s="35"/>
      <c r="C24" s="35"/>
      <c r="D24" s="35"/>
      <c r="E24" s="35"/>
      <c r="F24" s="35"/>
      <c r="G24" s="35"/>
      <c r="H24" s="35"/>
      <c r="J24" s="35"/>
      <c r="K24" s="35"/>
      <c r="L24" s="35"/>
      <c r="M24" s="35"/>
      <c r="N24" s="35"/>
      <c r="O24" s="35"/>
      <c r="P24" s="35"/>
    </row>
    <row r="25" spans="2:16" x14ac:dyDescent="0.3">
      <c r="B25" s="35"/>
      <c r="C25" s="35"/>
      <c r="D25" s="35"/>
      <c r="E25" s="35"/>
      <c r="F25" s="35"/>
      <c r="G25" s="35"/>
      <c r="H25" s="35"/>
      <c r="J25" s="35"/>
      <c r="K25" s="35"/>
      <c r="L25" s="35"/>
      <c r="M25" s="35"/>
      <c r="N25" s="35"/>
      <c r="O25" s="35"/>
      <c r="P25" s="35"/>
    </row>
    <row r="26" spans="2:16" x14ac:dyDescent="0.3">
      <c r="B26" s="35"/>
      <c r="C26" s="35"/>
      <c r="D26" s="35"/>
      <c r="E26" s="35"/>
      <c r="F26" s="35"/>
      <c r="G26" s="35"/>
      <c r="H26" s="35"/>
      <c r="J26" s="35"/>
      <c r="K26" s="35"/>
      <c r="L26" s="35"/>
      <c r="M26" s="35"/>
      <c r="N26" s="35"/>
      <c r="O26" s="35"/>
      <c r="P26" s="35"/>
    </row>
    <row r="27" spans="2:16" x14ac:dyDescent="0.3">
      <c r="B27" s="35"/>
      <c r="C27" s="35"/>
      <c r="D27" s="35"/>
      <c r="E27" s="35"/>
      <c r="G27" s="35"/>
      <c r="H27" s="35"/>
      <c r="J27" s="35"/>
      <c r="K27" s="35"/>
      <c r="L27" s="35"/>
      <c r="M27" s="35"/>
      <c r="O27" s="35"/>
      <c r="P27" s="35"/>
    </row>
    <row r="30" spans="2:16" x14ac:dyDescent="0.3">
      <c r="B30" s="45" t="s">
        <v>68</v>
      </c>
      <c r="C30" s="45"/>
      <c r="D30" s="45"/>
      <c r="E30" s="45"/>
      <c r="F30" s="45"/>
      <c r="G30" s="45"/>
      <c r="H30" s="45"/>
      <c r="J30" s="45" t="s">
        <v>67</v>
      </c>
      <c r="K30" s="45"/>
      <c r="L30" s="45"/>
      <c r="M30" s="45"/>
      <c r="N30" s="45"/>
      <c r="O30" s="45"/>
      <c r="P30" s="45"/>
    </row>
    <row r="31" spans="2:16" x14ac:dyDescent="0.3">
      <c r="B31" s="34">
        <v>2012</v>
      </c>
      <c r="C31" s="11">
        <v>2013</v>
      </c>
      <c r="D31" s="34">
        <v>2014</v>
      </c>
      <c r="E31" s="34">
        <v>2015</v>
      </c>
      <c r="F31" s="34">
        <v>2016</v>
      </c>
      <c r="G31" s="34">
        <v>2017</v>
      </c>
      <c r="H31" s="34">
        <v>2018</v>
      </c>
      <c r="J31" s="11">
        <v>2012</v>
      </c>
      <c r="K31" s="34">
        <v>2013</v>
      </c>
      <c r="L31" s="34">
        <v>2014</v>
      </c>
      <c r="M31" s="34">
        <v>2015</v>
      </c>
      <c r="N31" s="34">
        <v>2016</v>
      </c>
      <c r="O31" s="34">
        <v>2017</v>
      </c>
      <c r="P31" s="34">
        <v>2018</v>
      </c>
    </row>
    <row r="32" spans="2:16" x14ac:dyDescent="0.3">
      <c r="B32" s="35"/>
      <c r="C32" s="35"/>
      <c r="D32" s="35"/>
      <c r="E32" s="35"/>
      <c r="F32" s="35"/>
      <c r="G32" s="35"/>
      <c r="H32" s="35"/>
      <c r="J32" s="35"/>
      <c r="K32" s="35"/>
      <c r="L32" s="35"/>
      <c r="M32" s="35"/>
      <c r="N32" s="35"/>
      <c r="O32" s="35"/>
      <c r="P32" s="35"/>
    </row>
    <row r="33" spans="2:16" x14ac:dyDescent="0.3">
      <c r="B33" s="35"/>
      <c r="C33" s="35"/>
      <c r="D33" s="35"/>
      <c r="E33" s="35"/>
      <c r="F33" s="35"/>
      <c r="G33" s="35"/>
      <c r="H33" s="35"/>
      <c r="J33" s="35"/>
      <c r="K33" s="35"/>
      <c r="L33" s="35"/>
      <c r="M33" s="35"/>
      <c r="N33" s="35"/>
      <c r="O33" s="35"/>
      <c r="P33" s="35"/>
    </row>
    <row r="34" spans="2:16" x14ac:dyDescent="0.3">
      <c r="B34" s="35"/>
      <c r="C34" s="35"/>
      <c r="D34" s="35"/>
      <c r="E34" s="35"/>
      <c r="F34" s="35"/>
      <c r="G34" s="35"/>
      <c r="H34" s="35"/>
      <c r="J34" s="35"/>
      <c r="K34" s="35"/>
      <c r="L34" s="35"/>
      <c r="M34" s="35"/>
      <c r="N34" s="35"/>
      <c r="O34" s="35"/>
      <c r="P34" s="35"/>
    </row>
    <row r="35" spans="2:16" x14ac:dyDescent="0.3">
      <c r="B35" s="35"/>
      <c r="C35" s="35"/>
      <c r="D35" s="35"/>
      <c r="E35" s="35"/>
      <c r="F35" s="35"/>
      <c r="G35" s="35"/>
      <c r="H35" s="35"/>
      <c r="J35" s="35"/>
      <c r="K35" s="35"/>
      <c r="L35" s="35"/>
      <c r="M35" s="35"/>
      <c r="N35" s="35"/>
      <c r="O35" s="35"/>
      <c r="P35" s="35"/>
    </row>
    <row r="36" spans="2:16" x14ac:dyDescent="0.3">
      <c r="B36" s="35"/>
      <c r="C36" s="35"/>
      <c r="D36" s="35"/>
      <c r="E36" s="35"/>
      <c r="F36" s="35"/>
      <c r="G36" s="35"/>
      <c r="H36" s="35"/>
      <c r="J36" s="35"/>
      <c r="K36" s="35"/>
      <c r="L36" s="35"/>
      <c r="M36" s="35"/>
      <c r="N36" s="35"/>
      <c r="O36" s="35"/>
      <c r="P36" s="35"/>
    </row>
    <row r="37" spans="2:16" x14ac:dyDescent="0.3">
      <c r="B37" s="35"/>
      <c r="C37" s="35"/>
      <c r="D37" s="35"/>
      <c r="E37" s="35"/>
      <c r="F37" s="35"/>
      <c r="G37" s="35"/>
      <c r="H37" s="35"/>
      <c r="J37" s="35"/>
      <c r="K37" s="35"/>
      <c r="L37" s="35"/>
      <c r="M37" s="35"/>
      <c r="N37" s="35"/>
      <c r="O37" s="35"/>
      <c r="P37" s="35"/>
    </row>
    <row r="38" spans="2:16" x14ac:dyDescent="0.3">
      <c r="B38" s="35"/>
      <c r="C38" s="35"/>
      <c r="D38" s="35"/>
      <c r="E38" s="35"/>
      <c r="F38" s="35"/>
      <c r="G38" s="35"/>
      <c r="H38" s="35"/>
      <c r="J38" s="35"/>
      <c r="K38" s="35"/>
      <c r="L38" s="35"/>
      <c r="M38" s="35"/>
      <c r="N38" s="35"/>
      <c r="O38" s="35"/>
      <c r="P38" s="35"/>
    </row>
    <row r="39" spans="2:16" x14ac:dyDescent="0.3">
      <c r="B39" s="35"/>
      <c r="C39" s="35"/>
      <c r="D39" s="35"/>
      <c r="E39" s="35"/>
      <c r="F39" s="35"/>
      <c r="G39" s="35"/>
      <c r="H39" s="35"/>
      <c r="J39" s="35"/>
      <c r="K39" s="35"/>
      <c r="L39" s="35"/>
      <c r="M39" s="35"/>
      <c r="N39" s="35"/>
      <c r="O39" s="35"/>
      <c r="P39" s="35"/>
    </row>
    <row r="40" spans="2:16" x14ac:dyDescent="0.3">
      <c r="B40" s="35"/>
      <c r="C40" s="35"/>
      <c r="D40" s="35"/>
      <c r="E40" s="35"/>
      <c r="F40" s="35"/>
      <c r="G40" s="35"/>
      <c r="H40" s="35"/>
      <c r="J40" s="35"/>
      <c r="K40" s="35"/>
      <c r="L40" s="35"/>
      <c r="M40" s="35"/>
      <c r="N40" s="35"/>
      <c r="O40" s="35"/>
      <c r="P40" s="35"/>
    </row>
    <row r="41" spans="2:16" x14ac:dyDescent="0.3">
      <c r="B41" s="35"/>
      <c r="C41" s="35"/>
      <c r="D41" s="35"/>
      <c r="E41" s="35"/>
      <c r="F41" s="35"/>
      <c r="G41" s="35"/>
      <c r="H41" s="35"/>
      <c r="J41" s="35"/>
      <c r="K41" s="35"/>
      <c r="L41" s="35"/>
      <c r="M41" s="35"/>
      <c r="N41" s="35"/>
      <c r="O41" s="35"/>
      <c r="P41" s="35"/>
    </row>
    <row r="42" spans="2:16" x14ac:dyDescent="0.3">
      <c r="B42" s="35"/>
      <c r="C42" s="35"/>
      <c r="D42" s="35"/>
      <c r="E42" s="35"/>
      <c r="F42" s="35"/>
      <c r="G42" s="35"/>
      <c r="H42" s="35"/>
      <c r="J42" s="35"/>
      <c r="K42" s="35"/>
      <c r="L42" s="35"/>
      <c r="M42" s="35"/>
      <c r="N42" s="35"/>
      <c r="O42" s="35"/>
      <c r="P42" s="35"/>
    </row>
    <row r="43" spans="2:16" x14ac:dyDescent="0.3">
      <c r="B43" s="35"/>
      <c r="C43" s="35"/>
      <c r="D43" s="35"/>
      <c r="F43" s="35"/>
      <c r="G43" s="35"/>
      <c r="H43" s="35"/>
      <c r="J43" s="35"/>
      <c r="K43" s="35"/>
      <c r="L43" s="35"/>
      <c r="N43" s="35"/>
      <c r="O43" s="35"/>
      <c r="P43" s="35"/>
    </row>
    <row r="47" spans="2:16" x14ac:dyDescent="0.3">
      <c r="B47" s="45" t="s">
        <v>71</v>
      </c>
      <c r="C47" s="45"/>
      <c r="D47" s="45"/>
      <c r="E47" s="45"/>
      <c r="F47" s="45"/>
      <c r="G47" s="45"/>
      <c r="H47" s="45"/>
      <c r="J47" s="45" t="s">
        <v>72</v>
      </c>
      <c r="K47" s="45"/>
      <c r="L47" s="45"/>
      <c r="M47" s="45"/>
      <c r="N47" s="45"/>
      <c r="O47" s="45"/>
      <c r="P47" s="45"/>
    </row>
    <row r="48" spans="2:16" x14ac:dyDescent="0.3">
      <c r="B48" s="11">
        <v>2012</v>
      </c>
      <c r="C48" s="34">
        <v>2013</v>
      </c>
      <c r="D48" s="34">
        <v>2014</v>
      </c>
      <c r="E48" s="34">
        <v>2015</v>
      </c>
      <c r="F48" s="34">
        <v>2016</v>
      </c>
      <c r="G48" s="34">
        <v>2017</v>
      </c>
      <c r="H48" s="34">
        <v>2018</v>
      </c>
      <c r="J48" s="34">
        <v>2012</v>
      </c>
      <c r="K48" s="11">
        <v>2013</v>
      </c>
      <c r="L48" s="34">
        <v>2014</v>
      </c>
      <c r="M48" s="34">
        <v>2015</v>
      </c>
      <c r="N48" s="34">
        <v>2016</v>
      </c>
      <c r="O48" s="34">
        <v>2017</v>
      </c>
      <c r="P48" s="34">
        <v>2018</v>
      </c>
    </row>
    <row r="49" spans="2:16" x14ac:dyDescent="0.3">
      <c r="B49" s="35"/>
      <c r="C49" s="35"/>
      <c r="D49" s="35"/>
      <c r="E49" s="35"/>
      <c r="F49" s="35"/>
      <c r="G49" s="35"/>
      <c r="H49" s="35"/>
      <c r="J49" s="35"/>
      <c r="K49" s="35"/>
      <c r="L49" s="35"/>
      <c r="M49" s="35"/>
      <c r="N49" s="35"/>
      <c r="O49" s="35"/>
      <c r="P49" s="35"/>
    </row>
    <row r="50" spans="2:16" x14ac:dyDescent="0.3">
      <c r="B50" s="35"/>
      <c r="C50" s="35"/>
      <c r="D50" s="35"/>
      <c r="E50" s="35"/>
      <c r="F50" s="35"/>
      <c r="G50" s="35"/>
      <c r="H50" s="35"/>
      <c r="J50" s="35"/>
      <c r="K50" s="35"/>
      <c r="L50" s="35"/>
      <c r="M50" s="35"/>
      <c r="N50" s="35"/>
      <c r="O50" s="35"/>
      <c r="P50" s="35"/>
    </row>
    <row r="51" spans="2:16" x14ac:dyDescent="0.3">
      <c r="B51" s="35"/>
      <c r="C51" s="35"/>
      <c r="D51" s="35"/>
      <c r="E51" s="35"/>
      <c r="F51" s="35"/>
      <c r="G51" s="35"/>
      <c r="H51" s="35"/>
      <c r="J51" s="35"/>
      <c r="K51" s="35"/>
      <c r="L51" s="35"/>
      <c r="M51" s="35"/>
      <c r="N51" s="35"/>
      <c r="O51" s="35"/>
      <c r="P51" s="35"/>
    </row>
    <row r="52" spans="2:16" x14ac:dyDescent="0.3">
      <c r="B52" s="35"/>
      <c r="C52" s="35"/>
      <c r="D52" s="35"/>
      <c r="E52" s="35"/>
      <c r="F52" s="35"/>
      <c r="G52" s="35"/>
      <c r="H52" s="35"/>
      <c r="J52" s="35"/>
      <c r="K52" s="35"/>
      <c r="L52" s="35"/>
      <c r="M52" s="35"/>
      <c r="N52" s="35"/>
      <c r="O52" s="35"/>
      <c r="P52" s="35"/>
    </row>
    <row r="53" spans="2:16" x14ac:dyDescent="0.3">
      <c r="B53" s="35"/>
      <c r="C53" s="35"/>
      <c r="D53" s="35"/>
      <c r="E53" s="35"/>
      <c r="F53" s="35"/>
      <c r="G53" s="35"/>
      <c r="H53" s="35"/>
      <c r="J53" s="35"/>
      <c r="K53" s="35"/>
      <c r="L53" s="35"/>
      <c r="M53" s="35"/>
      <c r="N53" s="35"/>
      <c r="O53" s="35"/>
      <c r="P53" s="35"/>
    </row>
    <row r="54" spans="2:16" x14ac:dyDescent="0.3">
      <c r="B54" s="35"/>
      <c r="C54" s="35"/>
      <c r="D54" s="35"/>
      <c r="E54" s="35"/>
      <c r="F54" s="35"/>
      <c r="G54" s="35"/>
      <c r="H54" s="35"/>
      <c r="J54" s="35"/>
      <c r="K54" s="35"/>
      <c r="L54" s="35"/>
      <c r="M54" s="35"/>
      <c r="N54" s="35"/>
      <c r="O54" s="35"/>
      <c r="P54" s="35"/>
    </row>
    <row r="55" spans="2:16" x14ac:dyDescent="0.3">
      <c r="B55" s="35"/>
      <c r="C55" s="35"/>
      <c r="D55" s="35"/>
      <c r="E55" s="35"/>
      <c r="F55" s="35"/>
      <c r="G55" s="35"/>
      <c r="H55" s="35"/>
      <c r="J55" s="35"/>
      <c r="K55" s="35"/>
      <c r="L55" s="35"/>
      <c r="M55" s="35"/>
      <c r="N55" s="35"/>
      <c r="O55" s="35"/>
      <c r="P55" s="35"/>
    </row>
    <row r="56" spans="2:16" x14ac:dyDescent="0.3">
      <c r="B56" s="35"/>
      <c r="C56" s="35"/>
      <c r="D56" s="35"/>
      <c r="E56" s="35"/>
      <c r="F56" s="35"/>
      <c r="G56" s="35"/>
      <c r="H56" s="35"/>
      <c r="J56" s="35"/>
      <c r="K56" s="35"/>
      <c r="L56" s="35"/>
      <c r="M56" s="35"/>
      <c r="N56" s="35"/>
      <c r="O56" s="35"/>
      <c r="P56" s="35"/>
    </row>
    <row r="57" spans="2:16" x14ac:dyDescent="0.3">
      <c r="B57" s="35"/>
      <c r="C57" s="35"/>
      <c r="D57" s="35"/>
      <c r="E57" s="35"/>
      <c r="F57" s="35"/>
      <c r="G57" s="35"/>
      <c r="H57" s="35"/>
      <c r="J57" s="35"/>
      <c r="K57" s="35"/>
      <c r="L57" s="35"/>
      <c r="M57" s="35"/>
      <c r="N57" s="35"/>
      <c r="O57" s="35"/>
      <c r="P57" s="35"/>
    </row>
    <row r="58" spans="2:16" x14ac:dyDescent="0.3">
      <c r="B58" s="35"/>
      <c r="C58" s="35"/>
      <c r="D58" s="35"/>
      <c r="E58" s="35"/>
      <c r="F58" s="35"/>
      <c r="G58" s="35"/>
      <c r="H58" s="35"/>
      <c r="J58" s="35"/>
      <c r="K58" s="35"/>
      <c r="L58" s="35"/>
      <c r="M58" s="35"/>
      <c r="N58" s="35"/>
      <c r="O58" s="35"/>
      <c r="P58" s="35"/>
    </row>
    <row r="59" spans="2:16" x14ac:dyDescent="0.3">
      <c r="B59" s="35"/>
      <c r="C59" s="35"/>
      <c r="D59" s="35"/>
      <c r="E59" s="35"/>
      <c r="F59" s="35"/>
      <c r="G59" s="35"/>
      <c r="H59" s="35"/>
      <c r="J59" s="35"/>
      <c r="K59" s="35"/>
      <c r="L59" s="35"/>
      <c r="M59" s="35"/>
      <c r="N59" s="35"/>
      <c r="O59" s="35"/>
      <c r="P59" s="35"/>
    </row>
    <row r="60" spans="2:16" x14ac:dyDescent="0.3">
      <c r="B60" s="35"/>
      <c r="C60" s="35"/>
      <c r="D60" s="35"/>
      <c r="E60" s="35"/>
      <c r="F60" s="35"/>
      <c r="G60" s="35"/>
      <c r="H60" s="35"/>
      <c r="J60" s="35"/>
      <c r="K60" s="35"/>
      <c r="L60" s="35"/>
      <c r="M60" s="35"/>
      <c r="N60" s="35"/>
      <c r="O60" s="35"/>
      <c r="P60" s="35"/>
    </row>
  </sheetData>
  <mergeCells count="14">
    <mergeCell ref="B47:H47"/>
    <mergeCell ref="J47:P47"/>
    <mergeCell ref="Z1:AA1"/>
    <mergeCell ref="B14:H14"/>
    <mergeCell ref="J14:P14"/>
    <mergeCell ref="B30:H30"/>
    <mergeCell ref="J30:P30"/>
    <mergeCell ref="J1:M1"/>
    <mergeCell ref="N1:Q1"/>
    <mergeCell ref="T1:U1"/>
    <mergeCell ref="V1:W1"/>
    <mergeCell ref="X1:Y1"/>
    <mergeCell ref="B1:E1"/>
    <mergeCell ref="F1:I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CA6B7-7723-4B02-99D3-42F7E752A582}">
  <dimension ref="A1:AA60"/>
  <sheetViews>
    <sheetView workbookViewId="0">
      <selection activeCell="J3" sqref="J3:K10"/>
    </sheetView>
  </sheetViews>
  <sheetFormatPr defaultRowHeight="14.4" x14ac:dyDescent="0.3"/>
  <cols>
    <col min="2" max="2" width="11.21875" bestFit="1" customWidth="1"/>
    <col min="3" max="3" width="11.77734375" bestFit="1" customWidth="1"/>
    <col min="6" max="6" width="11.21875" bestFit="1" customWidth="1"/>
    <col min="7" max="7" width="12" bestFit="1" customWidth="1"/>
    <col min="8" max="9" width="12" customWidth="1"/>
    <col min="10" max="10" width="11.21875" bestFit="1" customWidth="1"/>
    <col min="14" max="14" width="11.21875" bestFit="1" customWidth="1"/>
    <col min="16" max="16" width="12" bestFit="1" customWidth="1"/>
  </cols>
  <sheetData>
    <row r="1" spans="1:27" x14ac:dyDescent="0.3">
      <c r="B1" s="43" t="s">
        <v>0</v>
      </c>
      <c r="C1" s="43"/>
      <c r="D1" s="43"/>
      <c r="E1" s="43"/>
      <c r="F1" s="43" t="s">
        <v>69</v>
      </c>
      <c r="G1" s="43"/>
      <c r="H1" s="43"/>
      <c r="I1" s="43"/>
      <c r="J1" s="43" t="s">
        <v>70</v>
      </c>
      <c r="K1" s="43"/>
      <c r="L1" s="43"/>
      <c r="M1" s="43"/>
      <c r="N1" s="43"/>
      <c r="O1" s="43"/>
      <c r="P1" s="43"/>
      <c r="Q1" s="43"/>
      <c r="T1" s="43" t="s">
        <v>46</v>
      </c>
      <c r="U1" s="43"/>
      <c r="V1" s="43" t="s">
        <v>47</v>
      </c>
      <c r="W1" s="43"/>
      <c r="X1" s="43" t="s">
        <v>48</v>
      </c>
      <c r="Y1" s="43"/>
      <c r="Z1" s="43" t="s">
        <v>49</v>
      </c>
      <c r="AA1" s="43"/>
    </row>
    <row r="2" spans="1:27" x14ac:dyDescent="0.3">
      <c r="B2" t="s">
        <v>2</v>
      </c>
      <c r="C2" t="s">
        <v>3</v>
      </c>
      <c r="D2" t="s">
        <v>8</v>
      </c>
      <c r="E2" t="s">
        <v>9</v>
      </c>
      <c r="F2" t="s">
        <v>2</v>
      </c>
      <c r="G2" t="s">
        <v>3</v>
      </c>
      <c r="H2" t="s">
        <v>8</v>
      </c>
      <c r="I2" t="s">
        <v>9</v>
      </c>
      <c r="J2" t="s">
        <v>2</v>
      </c>
      <c r="K2" t="s">
        <v>3</v>
      </c>
      <c r="L2" t="s">
        <v>8</v>
      </c>
      <c r="M2" t="s">
        <v>9</v>
      </c>
      <c r="T2" t="s">
        <v>3</v>
      </c>
      <c r="U2" t="s">
        <v>9</v>
      </c>
      <c r="V2" t="s">
        <v>3</v>
      </c>
      <c r="W2" t="s">
        <v>9</v>
      </c>
      <c r="X2" t="s">
        <v>3</v>
      </c>
      <c r="Y2" t="s">
        <v>9</v>
      </c>
      <c r="Z2" t="s">
        <v>3</v>
      </c>
      <c r="AA2" t="s">
        <v>9</v>
      </c>
    </row>
    <row r="3" spans="1:27" x14ac:dyDescent="0.3">
      <c r="A3">
        <v>2012</v>
      </c>
      <c r="G3" s="2"/>
      <c r="H3" s="3"/>
      <c r="I3" s="3"/>
      <c r="J3" s="2"/>
      <c r="K3" s="2"/>
    </row>
    <row r="4" spans="1:27" x14ac:dyDescent="0.3">
      <c r="A4">
        <v>2013</v>
      </c>
      <c r="D4" s="4" t="e">
        <f>(B4-B3)/B3</f>
        <v>#DIV/0!</v>
      </c>
      <c r="E4" s="4" t="e">
        <f>(C4-C3)/C3</f>
        <v>#DIV/0!</v>
      </c>
      <c r="G4" s="2"/>
      <c r="H4" s="4" t="e">
        <f>(F4-F3)/F3</f>
        <v>#DIV/0!</v>
      </c>
      <c r="I4" s="4" t="e">
        <f>(G4-G3)/G3</f>
        <v>#DIV/0!</v>
      </c>
      <c r="J4" s="2"/>
      <c r="K4" s="2"/>
      <c r="L4" s="4" t="e">
        <f>(J4-J3)/J3</f>
        <v>#DIV/0!</v>
      </c>
      <c r="M4" s="4" t="e">
        <f>(K4-K3)/K3</f>
        <v>#DIV/0!</v>
      </c>
      <c r="P4" s="4"/>
      <c r="Q4" s="4"/>
    </row>
    <row r="5" spans="1:27" x14ac:dyDescent="0.3">
      <c r="A5">
        <v>2014</v>
      </c>
      <c r="D5" s="4" t="e">
        <f t="shared" ref="D5:E10" si="0">(B5-B4)/B4</f>
        <v>#DIV/0!</v>
      </c>
      <c r="E5" s="4" t="e">
        <f t="shared" si="0"/>
        <v>#DIV/0!</v>
      </c>
      <c r="F5" s="2"/>
      <c r="G5" s="2"/>
      <c r="H5" s="4" t="e">
        <f t="shared" ref="H5:I10" si="1">(F5-F4)/F4</f>
        <v>#DIV/0!</v>
      </c>
      <c r="I5" s="4" t="e">
        <f t="shared" si="1"/>
        <v>#DIV/0!</v>
      </c>
      <c r="J5" s="2"/>
      <c r="K5" s="2"/>
      <c r="L5" s="4" t="e">
        <f t="shared" ref="L5:M10" si="2">(J5-J4)/J4</f>
        <v>#DIV/0!</v>
      </c>
      <c r="M5" s="4" t="e">
        <f t="shared" si="2"/>
        <v>#DIV/0!</v>
      </c>
      <c r="P5" s="4"/>
      <c r="Q5" s="4"/>
    </row>
    <row r="6" spans="1:27" x14ac:dyDescent="0.3">
      <c r="A6">
        <v>2015</v>
      </c>
      <c r="D6" s="4" t="e">
        <f t="shared" si="0"/>
        <v>#DIV/0!</v>
      </c>
      <c r="E6" s="4" t="e">
        <f t="shared" si="0"/>
        <v>#DIV/0!</v>
      </c>
      <c r="G6" s="2"/>
      <c r="H6" s="4" t="e">
        <f t="shared" si="1"/>
        <v>#DIV/0!</v>
      </c>
      <c r="I6" s="4" t="e">
        <f t="shared" si="1"/>
        <v>#DIV/0!</v>
      </c>
      <c r="J6" s="2"/>
      <c r="K6" s="2"/>
      <c r="L6" s="4" t="e">
        <f t="shared" si="2"/>
        <v>#DIV/0!</v>
      </c>
      <c r="M6" s="4" t="e">
        <f t="shared" si="2"/>
        <v>#DIV/0!</v>
      </c>
      <c r="P6" s="4"/>
      <c r="Q6" s="4"/>
    </row>
    <row r="7" spans="1:27" x14ac:dyDescent="0.3">
      <c r="A7">
        <v>2016</v>
      </c>
      <c r="D7" s="4" t="e">
        <f t="shared" si="0"/>
        <v>#DIV/0!</v>
      </c>
      <c r="E7" s="4" t="e">
        <f t="shared" si="0"/>
        <v>#DIV/0!</v>
      </c>
      <c r="F7" s="2"/>
      <c r="G7" s="2"/>
      <c r="H7" s="4" t="e">
        <f t="shared" si="1"/>
        <v>#DIV/0!</v>
      </c>
      <c r="I7" s="4" t="e">
        <f t="shared" si="1"/>
        <v>#DIV/0!</v>
      </c>
      <c r="J7" s="2"/>
      <c r="K7" s="2"/>
      <c r="L7" s="4" t="e">
        <f t="shared" si="2"/>
        <v>#DIV/0!</v>
      </c>
      <c r="M7" s="4" t="e">
        <f t="shared" si="2"/>
        <v>#DIV/0!</v>
      </c>
      <c r="P7" s="4"/>
      <c r="Q7" s="4"/>
    </row>
    <row r="8" spans="1:27" x14ac:dyDescent="0.3">
      <c r="A8">
        <v>2017</v>
      </c>
      <c r="D8" s="4" t="e">
        <f t="shared" si="0"/>
        <v>#DIV/0!</v>
      </c>
      <c r="E8" s="4" t="e">
        <f t="shared" si="0"/>
        <v>#DIV/0!</v>
      </c>
      <c r="F8" s="2"/>
      <c r="G8" s="2"/>
      <c r="H8" s="4" t="e">
        <f t="shared" si="1"/>
        <v>#DIV/0!</v>
      </c>
      <c r="I8" s="4" t="e">
        <f t="shared" si="1"/>
        <v>#DIV/0!</v>
      </c>
      <c r="K8" s="2"/>
      <c r="L8" s="4" t="e">
        <f t="shared" si="2"/>
        <v>#DIV/0!</v>
      </c>
      <c r="M8" s="4" t="e">
        <f t="shared" si="2"/>
        <v>#DIV/0!</v>
      </c>
      <c r="P8" s="4"/>
      <c r="Q8" s="4"/>
    </row>
    <row r="9" spans="1:27" x14ac:dyDescent="0.3">
      <c r="A9">
        <v>2018</v>
      </c>
      <c r="D9" s="4" t="e">
        <f t="shared" si="0"/>
        <v>#DIV/0!</v>
      </c>
      <c r="E9" s="4" t="e">
        <f t="shared" si="0"/>
        <v>#DIV/0!</v>
      </c>
      <c r="F9" s="2"/>
      <c r="G9" s="2"/>
      <c r="H9" s="4" t="e">
        <f t="shared" si="1"/>
        <v>#DIV/0!</v>
      </c>
      <c r="I9" s="4" t="e">
        <f t="shared" si="1"/>
        <v>#DIV/0!</v>
      </c>
      <c r="J9" s="2"/>
      <c r="K9" s="2"/>
      <c r="L9" s="4" t="e">
        <f t="shared" si="2"/>
        <v>#DIV/0!</v>
      </c>
      <c r="M9" s="4" t="e">
        <f t="shared" si="2"/>
        <v>#DIV/0!</v>
      </c>
      <c r="O9">
        <f>SUM(B9,F9,J9)</f>
        <v>0</v>
      </c>
      <c r="P9">
        <f>SUM(C9,G9,K9)</f>
        <v>0</v>
      </c>
      <c r="Q9" s="4" t="e">
        <f>AVERAGE(D9,H9,L9)</f>
        <v>#DIV/0!</v>
      </c>
      <c r="R9" s="4" t="e">
        <f>AVERAGE(E9,I9,M9)</f>
        <v>#DIV/0!</v>
      </c>
    </row>
    <row r="10" spans="1:27" x14ac:dyDescent="0.3">
      <c r="A10">
        <v>2019</v>
      </c>
      <c r="D10" s="4" t="e">
        <f t="shared" si="0"/>
        <v>#DIV/0!</v>
      </c>
      <c r="E10" s="4" t="e">
        <f t="shared" si="0"/>
        <v>#DIV/0!</v>
      </c>
      <c r="H10" s="4" t="e">
        <f t="shared" si="1"/>
        <v>#DIV/0!</v>
      </c>
      <c r="I10" s="4" t="e">
        <f t="shared" si="1"/>
        <v>#DIV/0!</v>
      </c>
      <c r="L10" s="4" t="e">
        <f t="shared" si="2"/>
        <v>#DIV/0!</v>
      </c>
      <c r="M10" s="4" t="e">
        <f t="shared" si="2"/>
        <v>#DIV/0!</v>
      </c>
    </row>
    <row r="11" spans="1:27" x14ac:dyDescent="0.3">
      <c r="A11" t="s">
        <v>7</v>
      </c>
      <c r="B11">
        <f>SUM(B3:B10)</f>
        <v>0</v>
      </c>
      <c r="C11">
        <f>SUM(C3:C10)</f>
        <v>0</v>
      </c>
      <c r="D11" s="4" t="e">
        <f>AVERAGE(D4:D10)</f>
        <v>#DIV/0!</v>
      </c>
      <c r="E11" s="4" t="e">
        <f>AVERAGE(E4:E10)</f>
        <v>#DIV/0!</v>
      </c>
      <c r="F11">
        <f>SUM(F3:F10)</f>
        <v>0</v>
      </c>
      <c r="G11">
        <f>SUM(G3:G10)</f>
        <v>0</v>
      </c>
      <c r="H11" s="4" t="e">
        <f>AVERAGE(H4:H10)</f>
        <v>#DIV/0!</v>
      </c>
      <c r="I11" s="4" t="e">
        <f>AVERAGE(I4:I10)</f>
        <v>#DIV/0!</v>
      </c>
      <c r="J11">
        <f>SUM(J3:J10)</f>
        <v>0</v>
      </c>
      <c r="K11">
        <f>SUM(K3:K10)</f>
        <v>0</v>
      </c>
      <c r="L11" s="4" t="e">
        <f>AVERAGE(L4:L10)</f>
        <v>#DIV/0!</v>
      </c>
      <c r="M11" s="4" t="e">
        <f>AVERAGE(M4:M10)</f>
        <v>#DIV/0!</v>
      </c>
      <c r="P11" s="4"/>
      <c r="Q11" s="4"/>
    </row>
    <row r="12" spans="1:27" x14ac:dyDescent="0.3">
      <c r="D12" s="4"/>
      <c r="E12" s="4"/>
      <c r="H12" s="4"/>
      <c r="I12" s="4"/>
      <c r="L12" s="4"/>
      <c r="M12" s="4"/>
      <c r="P12" s="4"/>
      <c r="Q12" s="4"/>
    </row>
    <row r="14" spans="1:27" x14ac:dyDescent="0.3">
      <c r="B14" s="45" t="s">
        <v>65</v>
      </c>
      <c r="C14" s="45"/>
      <c r="D14" s="45"/>
      <c r="E14" s="45"/>
      <c r="F14" s="45"/>
      <c r="G14" s="45"/>
      <c r="H14" s="45"/>
      <c r="J14" s="45" t="s">
        <v>66</v>
      </c>
      <c r="K14" s="45"/>
      <c r="L14" s="45"/>
      <c r="M14" s="45"/>
      <c r="N14" s="45"/>
      <c r="O14" s="45"/>
      <c r="P14" s="45"/>
    </row>
    <row r="15" spans="1:27" x14ac:dyDescent="0.3">
      <c r="B15" s="9">
        <v>2012</v>
      </c>
      <c r="C15" s="34">
        <v>2013</v>
      </c>
      <c r="D15" s="34">
        <v>2014</v>
      </c>
      <c r="E15" s="34">
        <v>2015</v>
      </c>
      <c r="F15" s="34">
        <v>2016</v>
      </c>
      <c r="G15" s="34">
        <v>2017</v>
      </c>
      <c r="H15" s="34">
        <v>2018</v>
      </c>
      <c r="J15" s="34">
        <v>2012</v>
      </c>
      <c r="K15" s="11">
        <v>2013</v>
      </c>
      <c r="L15" s="34">
        <v>2014</v>
      </c>
      <c r="M15" s="34">
        <v>2015</v>
      </c>
      <c r="N15" s="34">
        <v>2016</v>
      </c>
      <c r="O15" s="34">
        <v>2017</v>
      </c>
      <c r="P15" s="34">
        <v>2018</v>
      </c>
    </row>
    <row r="16" spans="1:27" x14ac:dyDescent="0.3">
      <c r="B16" s="35"/>
      <c r="C16" s="35"/>
      <c r="D16" s="35"/>
      <c r="E16" s="35"/>
      <c r="F16" s="35"/>
      <c r="G16" s="35"/>
      <c r="H16" s="35"/>
      <c r="J16" s="35"/>
      <c r="K16" s="35"/>
      <c r="L16" s="35"/>
      <c r="M16" s="35"/>
      <c r="N16" s="35"/>
      <c r="O16" s="35"/>
      <c r="P16" s="35"/>
    </row>
    <row r="17" spans="2:16" x14ac:dyDescent="0.3">
      <c r="B17" s="35"/>
      <c r="C17" s="35"/>
      <c r="D17" s="35"/>
      <c r="E17" s="35"/>
      <c r="F17" s="35"/>
      <c r="G17" s="35"/>
      <c r="H17" s="35"/>
      <c r="J17" s="35"/>
      <c r="K17" s="35"/>
      <c r="L17" s="35"/>
      <c r="M17" s="35"/>
      <c r="N17" s="35"/>
      <c r="O17" s="35"/>
      <c r="P17" s="35"/>
    </row>
    <row r="18" spans="2:16" x14ac:dyDescent="0.3">
      <c r="B18" s="35"/>
      <c r="C18" s="35"/>
      <c r="D18" s="35"/>
      <c r="E18" s="35"/>
      <c r="F18" s="35"/>
      <c r="G18" s="35"/>
      <c r="H18" s="35"/>
      <c r="J18" s="35"/>
      <c r="K18" s="35"/>
      <c r="L18" s="35"/>
      <c r="M18" s="35"/>
      <c r="N18" s="35"/>
      <c r="O18" s="35"/>
      <c r="P18" s="35"/>
    </row>
    <row r="19" spans="2:16" x14ac:dyDescent="0.3">
      <c r="B19" s="35"/>
      <c r="C19" s="35"/>
      <c r="D19" s="35"/>
      <c r="E19" s="35"/>
      <c r="F19" s="35"/>
      <c r="G19" s="35"/>
      <c r="H19" s="35"/>
      <c r="J19" s="35"/>
      <c r="K19" s="35"/>
      <c r="L19" s="35"/>
      <c r="M19" s="35"/>
      <c r="N19" s="35"/>
      <c r="O19" s="35"/>
      <c r="P19" s="35"/>
    </row>
    <row r="20" spans="2:16" x14ac:dyDescent="0.3">
      <c r="B20" s="35"/>
      <c r="C20" s="35"/>
      <c r="D20" s="35"/>
      <c r="E20" s="35"/>
      <c r="F20" s="35"/>
      <c r="G20" s="35"/>
      <c r="H20" s="35"/>
      <c r="J20" s="35"/>
      <c r="K20" s="35"/>
      <c r="L20" s="35"/>
      <c r="M20" s="35"/>
      <c r="N20" s="35"/>
      <c r="O20" s="35"/>
      <c r="P20" s="35"/>
    </row>
    <row r="21" spans="2:16" x14ac:dyDescent="0.3">
      <c r="B21" s="35"/>
      <c r="C21" s="35"/>
      <c r="D21" s="35"/>
      <c r="E21" s="35"/>
      <c r="F21" s="35"/>
      <c r="G21" s="35"/>
      <c r="H21" s="35"/>
      <c r="J21" s="35"/>
      <c r="K21" s="35"/>
      <c r="L21" s="35"/>
      <c r="M21" s="35"/>
      <c r="N21" s="35"/>
      <c r="O21" s="35"/>
      <c r="P21" s="35"/>
    </row>
    <row r="22" spans="2:16" x14ac:dyDescent="0.3">
      <c r="B22" s="35"/>
      <c r="C22" s="35"/>
      <c r="D22" s="35"/>
      <c r="E22" s="35"/>
      <c r="F22" s="35"/>
      <c r="G22" s="35"/>
      <c r="H22" s="35"/>
      <c r="J22" s="35"/>
      <c r="K22" s="35"/>
      <c r="L22" s="35"/>
      <c r="M22" s="35"/>
      <c r="N22" s="35"/>
      <c r="O22" s="35"/>
      <c r="P22" s="35"/>
    </row>
    <row r="23" spans="2:16" x14ac:dyDescent="0.3">
      <c r="B23" s="35"/>
      <c r="C23" s="35"/>
      <c r="D23" s="35"/>
      <c r="E23" s="35"/>
      <c r="F23" s="35"/>
      <c r="G23" s="35"/>
      <c r="H23" s="35"/>
      <c r="J23" s="35"/>
      <c r="K23" s="35"/>
      <c r="L23" s="35"/>
      <c r="M23" s="35"/>
      <c r="N23" s="35"/>
      <c r="O23" s="35"/>
      <c r="P23" s="35"/>
    </row>
    <row r="24" spans="2:16" x14ac:dyDescent="0.3">
      <c r="B24" s="35"/>
      <c r="C24" s="35"/>
      <c r="D24" s="35"/>
      <c r="E24" s="35"/>
      <c r="F24" s="35"/>
      <c r="G24" s="35"/>
      <c r="H24" s="35"/>
      <c r="J24" s="35"/>
      <c r="K24" s="35"/>
      <c r="L24" s="35"/>
      <c r="M24" s="35"/>
      <c r="N24" s="35"/>
      <c r="O24" s="35"/>
      <c r="P24" s="35"/>
    </row>
    <row r="25" spans="2:16" x14ac:dyDescent="0.3">
      <c r="B25" s="35"/>
      <c r="C25" s="35"/>
      <c r="D25" s="35"/>
      <c r="E25" s="35"/>
      <c r="F25" s="35"/>
      <c r="G25" s="35"/>
      <c r="H25" s="35"/>
      <c r="J25" s="35"/>
      <c r="K25" s="35"/>
      <c r="L25" s="35"/>
      <c r="M25" s="35"/>
      <c r="N25" s="35"/>
      <c r="O25" s="35"/>
      <c r="P25" s="35"/>
    </row>
    <row r="26" spans="2:16" x14ac:dyDescent="0.3">
      <c r="B26" s="35"/>
      <c r="C26" s="35"/>
      <c r="D26" s="35"/>
      <c r="E26" s="35"/>
      <c r="F26" s="35"/>
      <c r="G26" s="35"/>
      <c r="H26" s="35"/>
      <c r="J26" s="35"/>
      <c r="K26" s="35"/>
      <c r="L26" s="35"/>
      <c r="M26" s="35"/>
      <c r="N26" s="35"/>
      <c r="O26" s="35"/>
      <c r="P26" s="35"/>
    </row>
    <row r="27" spans="2:16" x14ac:dyDescent="0.3">
      <c r="B27" s="35"/>
      <c r="C27" s="35"/>
      <c r="D27" s="35"/>
      <c r="E27" s="35"/>
      <c r="G27" s="35"/>
      <c r="H27" s="35"/>
      <c r="J27" s="35"/>
      <c r="K27" s="35"/>
      <c r="L27" s="35"/>
      <c r="M27" s="35"/>
      <c r="O27" s="35"/>
      <c r="P27" s="35"/>
    </row>
    <row r="30" spans="2:16" x14ac:dyDescent="0.3">
      <c r="B30" s="45" t="s">
        <v>68</v>
      </c>
      <c r="C30" s="45"/>
      <c r="D30" s="45"/>
      <c r="E30" s="45"/>
      <c r="F30" s="45"/>
      <c r="G30" s="45"/>
      <c r="H30" s="45"/>
      <c r="J30" s="45" t="s">
        <v>67</v>
      </c>
      <c r="K30" s="45"/>
      <c r="L30" s="45"/>
      <c r="M30" s="45"/>
      <c r="N30" s="45"/>
      <c r="O30" s="45"/>
      <c r="P30" s="45"/>
    </row>
    <row r="31" spans="2:16" x14ac:dyDescent="0.3">
      <c r="B31" s="34">
        <v>2012</v>
      </c>
      <c r="C31" s="11">
        <v>2013</v>
      </c>
      <c r="D31" s="34">
        <v>2014</v>
      </c>
      <c r="E31" s="34">
        <v>2015</v>
      </c>
      <c r="F31" s="34">
        <v>2016</v>
      </c>
      <c r="G31" s="34">
        <v>2017</v>
      </c>
      <c r="H31" s="34">
        <v>2018</v>
      </c>
      <c r="J31" s="11">
        <v>2012</v>
      </c>
      <c r="K31" s="34">
        <v>2013</v>
      </c>
      <c r="L31" s="34">
        <v>2014</v>
      </c>
      <c r="M31" s="34">
        <v>2015</v>
      </c>
      <c r="N31" s="34">
        <v>2016</v>
      </c>
      <c r="O31" s="34">
        <v>2017</v>
      </c>
      <c r="P31" s="34">
        <v>2018</v>
      </c>
    </row>
    <row r="32" spans="2:16" x14ac:dyDescent="0.3">
      <c r="B32" s="35"/>
      <c r="C32" s="35"/>
      <c r="D32" s="35"/>
      <c r="E32" s="35"/>
      <c r="F32" s="35"/>
      <c r="G32" s="35"/>
      <c r="H32" s="35"/>
      <c r="J32" s="35"/>
      <c r="K32" s="35"/>
      <c r="L32" s="35"/>
      <c r="M32" s="35"/>
      <c r="N32" s="35"/>
      <c r="O32" s="35"/>
      <c r="P32" s="35"/>
    </row>
    <row r="33" spans="2:16" x14ac:dyDescent="0.3">
      <c r="B33" s="35"/>
      <c r="C33" s="35"/>
      <c r="D33" s="35"/>
      <c r="E33" s="35"/>
      <c r="F33" s="35"/>
      <c r="G33" s="35"/>
      <c r="H33" s="35"/>
      <c r="J33" s="35"/>
      <c r="K33" s="35"/>
      <c r="L33" s="35"/>
      <c r="M33" s="35"/>
      <c r="N33" s="35"/>
      <c r="O33" s="35"/>
      <c r="P33" s="35"/>
    </row>
    <row r="34" spans="2:16" x14ac:dyDescent="0.3">
      <c r="B34" s="35"/>
      <c r="C34" s="35"/>
      <c r="D34" s="35"/>
      <c r="E34" s="35"/>
      <c r="F34" s="35"/>
      <c r="G34" s="35"/>
      <c r="H34" s="35"/>
      <c r="J34" s="35"/>
      <c r="K34" s="35"/>
      <c r="L34" s="35"/>
      <c r="M34" s="35"/>
      <c r="N34" s="35"/>
      <c r="O34" s="35"/>
      <c r="P34" s="35"/>
    </row>
    <row r="35" spans="2:16" x14ac:dyDescent="0.3">
      <c r="B35" s="35"/>
      <c r="C35" s="35"/>
      <c r="D35" s="35"/>
      <c r="E35" s="35"/>
      <c r="F35" s="35"/>
      <c r="G35" s="35"/>
      <c r="H35" s="35"/>
      <c r="J35" s="35"/>
      <c r="K35" s="35"/>
      <c r="L35" s="35"/>
      <c r="M35" s="35"/>
      <c r="N35" s="35"/>
      <c r="O35" s="35"/>
      <c r="P35" s="35"/>
    </row>
    <row r="36" spans="2:16" x14ac:dyDescent="0.3">
      <c r="B36" s="35"/>
      <c r="C36" s="35"/>
      <c r="D36" s="35"/>
      <c r="E36" s="35"/>
      <c r="F36" s="35"/>
      <c r="G36" s="35"/>
      <c r="H36" s="35"/>
      <c r="J36" s="35"/>
      <c r="K36" s="35"/>
      <c r="L36" s="35"/>
      <c r="M36" s="35"/>
      <c r="N36" s="35"/>
      <c r="O36" s="35"/>
      <c r="P36" s="35"/>
    </row>
    <row r="37" spans="2:16" x14ac:dyDescent="0.3">
      <c r="B37" s="35"/>
      <c r="C37" s="35"/>
      <c r="D37" s="35"/>
      <c r="E37" s="35"/>
      <c r="F37" s="35"/>
      <c r="G37" s="35"/>
      <c r="H37" s="35"/>
      <c r="J37" s="35"/>
      <c r="K37" s="35"/>
      <c r="L37" s="35"/>
      <c r="M37" s="35"/>
      <c r="N37" s="35"/>
      <c r="O37" s="35"/>
      <c r="P37" s="35"/>
    </row>
    <row r="38" spans="2:16" x14ac:dyDescent="0.3">
      <c r="B38" s="35"/>
      <c r="C38" s="35"/>
      <c r="D38" s="35"/>
      <c r="E38" s="35"/>
      <c r="F38" s="35"/>
      <c r="G38" s="35"/>
      <c r="H38" s="35"/>
      <c r="J38" s="35"/>
      <c r="K38" s="35"/>
      <c r="L38" s="35"/>
      <c r="M38" s="35"/>
      <c r="N38" s="35"/>
      <c r="O38" s="35"/>
      <c r="P38" s="35"/>
    </row>
    <row r="39" spans="2:16" x14ac:dyDescent="0.3">
      <c r="B39" s="35"/>
      <c r="C39" s="35"/>
      <c r="D39" s="35"/>
      <c r="E39" s="35"/>
      <c r="F39" s="35"/>
      <c r="G39" s="35"/>
      <c r="H39" s="35"/>
      <c r="J39" s="35"/>
      <c r="K39" s="35"/>
      <c r="L39" s="35"/>
      <c r="M39" s="35"/>
      <c r="N39" s="35"/>
      <c r="O39" s="35"/>
      <c r="P39" s="35"/>
    </row>
    <row r="40" spans="2:16" x14ac:dyDescent="0.3">
      <c r="B40" s="35"/>
      <c r="C40" s="35"/>
      <c r="D40" s="35"/>
      <c r="E40" s="35"/>
      <c r="F40" s="35"/>
      <c r="G40" s="35"/>
      <c r="H40" s="35"/>
      <c r="J40" s="35"/>
      <c r="K40" s="35"/>
      <c r="L40" s="35"/>
      <c r="M40" s="35"/>
      <c r="N40" s="35"/>
      <c r="O40" s="35"/>
      <c r="P40" s="35"/>
    </row>
    <row r="41" spans="2:16" x14ac:dyDescent="0.3">
      <c r="B41" s="35"/>
      <c r="C41" s="35"/>
      <c r="D41" s="35"/>
      <c r="E41" s="35"/>
      <c r="F41" s="35"/>
      <c r="G41" s="35"/>
      <c r="H41" s="35"/>
      <c r="J41" s="35"/>
      <c r="K41" s="35"/>
      <c r="L41" s="35"/>
      <c r="M41" s="35"/>
      <c r="N41" s="35"/>
      <c r="O41" s="35"/>
      <c r="P41" s="35"/>
    </row>
    <row r="42" spans="2:16" x14ac:dyDescent="0.3">
      <c r="B42" s="35"/>
      <c r="C42" s="35"/>
      <c r="D42" s="35"/>
      <c r="E42" s="35"/>
      <c r="F42" s="35"/>
      <c r="G42" s="35"/>
      <c r="H42" s="35"/>
      <c r="J42" s="35"/>
      <c r="K42" s="35"/>
      <c r="L42" s="35"/>
      <c r="M42" s="35"/>
      <c r="N42" s="35"/>
      <c r="O42" s="35"/>
      <c r="P42" s="35"/>
    </row>
    <row r="43" spans="2:16" x14ac:dyDescent="0.3">
      <c r="B43" s="35"/>
      <c r="C43" s="35"/>
      <c r="D43" s="35"/>
      <c r="F43" s="35"/>
      <c r="G43" s="35"/>
      <c r="H43" s="35"/>
      <c r="J43" s="35"/>
      <c r="K43" s="35"/>
      <c r="L43" s="35"/>
      <c r="N43" s="35"/>
      <c r="O43" s="35"/>
      <c r="P43" s="35"/>
    </row>
    <row r="47" spans="2:16" x14ac:dyDescent="0.3">
      <c r="B47" s="45" t="s">
        <v>71</v>
      </c>
      <c r="C47" s="45"/>
      <c r="D47" s="45"/>
      <c r="E47" s="45"/>
      <c r="F47" s="45"/>
      <c r="G47" s="45"/>
      <c r="H47" s="45"/>
      <c r="J47" s="45" t="s">
        <v>72</v>
      </c>
      <c r="K47" s="45"/>
      <c r="L47" s="45"/>
      <c r="M47" s="45"/>
      <c r="N47" s="45"/>
      <c r="O47" s="45"/>
      <c r="P47" s="45"/>
    </row>
    <row r="48" spans="2:16" x14ac:dyDescent="0.3">
      <c r="B48" s="11">
        <v>2012</v>
      </c>
      <c r="C48" s="34">
        <v>2013</v>
      </c>
      <c r="D48" s="34">
        <v>2014</v>
      </c>
      <c r="E48" s="34">
        <v>2015</v>
      </c>
      <c r="F48" s="34">
        <v>2016</v>
      </c>
      <c r="G48" s="34">
        <v>2017</v>
      </c>
      <c r="H48" s="34">
        <v>2018</v>
      </c>
      <c r="J48" s="34">
        <v>2012</v>
      </c>
      <c r="K48" s="11">
        <v>2013</v>
      </c>
      <c r="L48" s="34">
        <v>2014</v>
      </c>
      <c r="M48" s="34">
        <v>2015</v>
      </c>
      <c r="N48" s="34">
        <v>2016</v>
      </c>
      <c r="O48" s="34">
        <v>2017</v>
      </c>
      <c r="P48" s="34">
        <v>2018</v>
      </c>
    </row>
    <row r="49" spans="2:16" x14ac:dyDescent="0.3">
      <c r="B49" s="35"/>
      <c r="C49" s="35"/>
      <c r="D49" s="35"/>
      <c r="E49" s="35"/>
      <c r="F49" s="35"/>
      <c r="G49" s="35"/>
      <c r="H49" s="35"/>
      <c r="J49" s="35"/>
      <c r="K49" s="35"/>
      <c r="L49" s="35"/>
      <c r="M49" s="35"/>
      <c r="N49" s="35"/>
      <c r="O49" s="35"/>
      <c r="P49" s="35"/>
    </row>
    <row r="50" spans="2:16" x14ac:dyDescent="0.3">
      <c r="B50" s="35"/>
      <c r="C50" s="35"/>
      <c r="D50" s="35"/>
      <c r="E50" s="35"/>
      <c r="F50" s="35"/>
      <c r="G50" s="35"/>
      <c r="H50" s="35"/>
      <c r="J50" s="35"/>
      <c r="K50" s="35"/>
      <c r="L50" s="35"/>
      <c r="M50" s="35"/>
      <c r="N50" s="35"/>
      <c r="O50" s="35"/>
      <c r="P50" s="35"/>
    </row>
    <row r="51" spans="2:16" x14ac:dyDescent="0.3">
      <c r="B51" s="35"/>
      <c r="C51" s="35"/>
      <c r="D51" s="35"/>
      <c r="E51" s="35"/>
      <c r="F51" s="35"/>
      <c r="G51" s="35"/>
      <c r="H51" s="35"/>
      <c r="J51" s="35"/>
      <c r="K51" s="35"/>
      <c r="L51" s="35"/>
      <c r="M51" s="35"/>
      <c r="N51" s="35"/>
      <c r="O51" s="35"/>
      <c r="P51" s="35"/>
    </row>
    <row r="52" spans="2:16" x14ac:dyDescent="0.3">
      <c r="B52" s="35"/>
      <c r="C52" s="35"/>
      <c r="D52" s="35"/>
      <c r="E52" s="35"/>
      <c r="F52" s="35"/>
      <c r="G52" s="35"/>
      <c r="H52" s="35"/>
      <c r="J52" s="35"/>
      <c r="K52" s="35"/>
      <c r="L52" s="35"/>
      <c r="M52" s="35"/>
      <c r="N52" s="35"/>
      <c r="O52" s="35"/>
      <c r="P52" s="35"/>
    </row>
    <row r="53" spans="2:16" x14ac:dyDescent="0.3">
      <c r="B53" s="35"/>
      <c r="C53" s="35"/>
      <c r="D53" s="35"/>
      <c r="E53" s="35"/>
      <c r="F53" s="35"/>
      <c r="G53" s="35"/>
      <c r="H53" s="35"/>
      <c r="J53" s="35"/>
      <c r="K53" s="35"/>
      <c r="L53" s="35"/>
      <c r="M53" s="35"/>
      <c r="N53" s="35"/>
      <c r="O53" s="35"/>
      <c r="P53" s="35"/>
    </row>
    <row r="54" spans="2:16" x14ac:dyDescent="0.3">
      <c r="B54" s="35"/>
      <c r="C54" s="35"/>
      <c r="D54" s="35"/>
      <c r="E54" s="35"/>
      <c r="F54" s="35"/>
      <c r="G54" s="35"/>
      <c r="H54" s="35"/>
      <c r="J54" s="35"/>
      <c r="K54" s="35"/>
      <c r="L54" s="35"/>
      <c r="M54" s="35"/>
      <c r="N54" s="35"/>
      <c r="O54" s="35"/>
      <c r="P54" s="35"/>
    </row>
    <row r="55" spans="2:16" x14ac:dyDescent="0.3">
      <c r="B55" s="35"/>
      <c r="C55" s="35"/>
      <c r="D55" s="35"/>
      <c r="E55" s="35"/>
      <c r="F55" s="35"/>
      <c r="G55" s="35"/>
      <c r="H55" s="35"/>
      <c r="J55" s="35"/>
      <c r="K55" s="35"/>
      <c r="L55" s="35"/>
      <c r="M55" s="35"/>
      <c r="N55" s="35"/>
      <c r="O55" s="35"/>
      <c r="P55" s="35"/>
    </row>
    <row r="56" spans="2:16" x14ac:dyDescent="0.3">
      <c r="B56" s="35"/>
      <c r="C56" s="35"/>
      <c r="D56" s="35"/>
      <c r="E56" s="35"/>
      <c r="F56" s="35"/>
      <c r="G56" s="35"/>
      <c r="H56" s="35"/>
      <c r="J56" s="35"/>
      <c r="K56" s="35"/>
      <c r="L56" s="35"/>
      <c r="M56" s="35"/>
      <c r="N56" s="35"/>
      <c r="O56" s="35"/>
      <c r="P56" s="35"/>
    </row>
    <row r="57" spans="2:16" x14ac:dyDescent="0.3">
      <c r="B57" s="35"/>
      <c r="C57" s="35"/>
      <c r="D57" s="35"/>
      <c r="E57" s="35"/>
      <c r="F57" s="35"/>
      <c r="G57" s="35"/>
      <c r="H57" s="35"/>
      <c r="J57" s="35"/>
      <c r="K57" s="35"/>
      <c r="L57" s="35"/>
      <c r="M57" s="35"/>
      <c r="N57" s="35"/>
      <c r="O57" s="35"/>
      <c r="P57" s="35"/>
    </row>
    <row r="58" spans="2:16" x14ac:dyDescent="0.3">
      <c r="B58" s="35"/>
      <c r="C58" s="35"/>
      <c r="D58" s="35"/>
      <c r="E58" s="35"/>
      <c r="F58" s="35"/>
      <c r="G58" s="35"/>
      <c r="H58" s="35"/>
      <c r="J58" s="35"/>
      <c r="K58" s="35"/>
      <c r="L58" s="35"/>
      <c r="M58" s="35"/>
      <c r="N58" s="35"/>
      <c r="O58" s="35"/>
      <c r="P58" s="35"/>
    </row>
    <row r="59" spans="2:16" x14ac:dyDescent="0.3">
      <c r="B59" s="35"/>
      <c r="C59" s="35"/>
      <c r="D59" s="35"/>
      <c r="E59" s="35"/>
      <c r="F59" s="35"/>
      <c r="G59" s="35"/>
      <c r="H59" s="35"/>
      <c r="J59" s="35"/>
      <c r="K59" s="35"/>
      <c r="L59" s="35"/>
      <c r="M59" s="35"/>
      <c r="N59" s="35"/>
      <c r="O59" s="35"/>
      <c r="P59" s="35"/>
    </row>
    <row r="60" spans="2:16" x14ac:dyDescent="0.3">
      <c r="B60" s="35"/>
      <c r="C60" s="35"/>
      <c r="D60" s="35"/>
      <c r="E60" s="35"/>
      <c r="F60" s="35"/>
      <c r="G60" s="35"/>
      <c r="H60" s="35"/>
      <c r="J60" s="35"/>
      <c r="K60" s="35"/>
      <c r="L60" s="35"/>
      <c r="M60" s="35"/>
      <c r="N60" s="35"/>
      <c r="O60" s="35"/>
      <c r="P60" s="35"/>
    </row>
  </sheetData>
  <mergeCells count="14">
    <mergeCell ref="B47:H47"/>
    <mergeCell ref="J47:P47"/>
    <mergeCell ref="Z1:AA1"/>
    <mergeCell ref="B14:H14"/>
    <mergeCell ref="J14:P14"/>
    <mergeCell ref="B30:H30"/>
    <mergeCell ref="J30:P30"/>
    <mergeCell ref="J1:M1"/>
    <mergeCell ref="N1:Q1"/>
    <mergeCell ref="T1:U1"/>
    <mergeCell ref="V1:W1"/>
    <mergeCell ref="X1:Y1"/>
    <mergeCell ref="B1:E1"/>
    <mergeCell ref="F1:I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F403A-0CA6-408F-9BED-600FBC3BB75C}">
  <dimension ref="A1:AA60"/>
  <sheetViews>
    <sheetView workbookViewId="0">
      <selection activeCell="J3" sqref="J3:K10"/>
    </sheetView>
  </sheetViews>
  <sheetFormatPr defaultRowHeight="14.4" x14ac:dyDescent="0.3"/>
  <cols>
    <col min="2" max="2" width="11.21875" bestFit="1" customWidth="1"/>
    <col min="3" max="3" width="11.77734375" bestFit="1" customWidth="1"/>
    <col min="6" max="6" width="11.21875" bestFit="1" customWidth="1"/>
    <col min="7" max="7" width="12" bestFit="1" customWidth="1"/>
    <col min="8" max="9" width="12" customWidth="1"/>
    <col min="10" max="10" width="11.21875" bestFit="1" customWidth="1"/>
    <col min="14" max="14" width="11.21875" bestFit="1" customWidth="1"/>
    <col min="16" max="16" width="12" bestFit="1" customWidth="1"/>
  </cols>
  <sheetData>
    <row r="1" spans="1:27" x14ac:dyDescent="0.3">
      <c r="B1" s="43" t="s">
        <v>0</v>
      </c>
      <c r="C1" s="43"/>
      <c r="D1" s="43"/>
      <c r="E1" s="43"/>
      <c r="F1" s="43" t="s">
        <v>69</v>
      </c>
      <c r="G1" s="43"/>
      <c r="H1" s="43"/>
      <c r="I1" s="43"/>
      <c r="J1" s="43" t="s">
        <v>70</v>
      </c>
      <c r="K1" s="43"/>
      <c r="L1" s="43"/>
      <c r="M1" s="43"/>
      <c r="N1" s="43"/>
      <c r="O1" s="43"/>
      <c r="P1" s="43"/>
      <c r="Q1" s="43"/>
      <c r="T1" s="43" t="s">
        <v>46</v>
      </c>
      <c r="U1" s="43"/>
      <c r="V1" s="43" t="s">
        <v>47</v>
      </c>
      <c r="W1" s="43"/>
      <c r="X1" s="43" t="s">
        <v>48</v>
      </c>
      <c r="Y1" s="43"/>
      <c r="Z1" s="43" t="s">
        <v>49</v>
      </c>
      <c r="AA1" s="43"/>
    </row>
    <row r="2" spans="1:27" x14ac:dyDescent="0.3">
      <c r="B2" t="s">
        <v>2</v>
      </c>
      <c r="C2" t="s">
        <v>3</v>
      </c>
      <c r="D2" t="s">
        <v>8</v>
      </c>
      <c r="E2" t="s">
        <v>9</v>
      </c>
      <c r="F2" t="s">
        <v>2</v>
      </c>
      <c r="G2" t="s">
        <v>3</v>
      </c>
      <c r="H2" t="s">
        <v>8</v>
      </c>
      <c r="I2" t="s">
        <v>9</v>
      </c>
      <c r="J2" t="s">
        <v>2</v>
      </c>
      <c r="K2" t="s">
        <v>3</v>
      </c>
      <c r="L2" t="s">
        <v>8</v>
      </c>
      <c r="M2" t="s">
        <v>9</v>
      </c>
      <c r="T2" t="s">
        <v>3</v>
      </c>
      <c r="U2" t="s">
        <v>9</v>
      </c>
      <c r="V2" t="s">
        <v>3</v>
      </c>
      <c r="W2" t="s">
        <v>9</v>
      </c>
      <c r="X2" t="s">
        <v>3</v>
      </c>
      <c r="Y2" t="s">
        <v>9</v>
      </c>
      <c r="Z2" t="s">
        <v>3</v>
      </c>
      <c r="AA2" t="s">
        <v>9</v>
      </c>
    </row>
    <row r="3" spans="1:27" x14ac:dyDescent="0.3">
      <c r="A3">
        <v>2012</v>
      </c>
      <c r="G3" s="2"/>
      <c r="H3" s="3"/>
      <c r="I3" s="3"/>
      <c r="J3" s="2"/>
      <c r="K3" s="2"/>
    </row>
    <row r="4" spans="1:27" x14ac:dyDescent="0.3">
      <c r="A4">
        <v>2013</v>
      </c>
      <c r="D4" s="4" t="e">
        <f>(B4-B3)/B3</f>
        <v>#DIV/0!</v>
      </c>
      <c r="E4" s="4" t="e">
        <f>(C4-C3)/C3</f>
        <v>#DIV/0!</v>
      </c>
      <c r="G4" s="2"/>
      <c r="H4" s="4" t="e">
        <f>(F4-F3)/F3</f>
        <v>#DIV/0!</v>
      </c>
      <c r="I4" s="4" t="e">
        <f>(G4-G3)/G3</f>
        <v>#DIV/0!</v>
      </c>
      <c r="J4" s="2"/>
      <c r="K4" s="2"/>
      <c r="L4" s="4" t="e">
        <f>(J4-J3)/J3</f>
        <v>#DIV/0!</v>
      </c>
      <c r="M4" s="4" t="e">
        <f>(K4-K3)/K3</f>
        <v>#DIV/0!</v>
      </c>
      <c r="P4" s="4"/>
      <c r="Q4" s="4"/>
    </row>
    <row r="5" spans="1:27" x14ac:dyDescent="0.3">
      <c r="A5">
        <v>2014</v>
      </c>
      <c r="D5" s="4" t="e">
        <f t="shared" ref="D5:E10" si="0">(B5-B4)/B4</f>
        <v>#DIV/0!</v>
      </c>
      <c r="E5" s="4" t="e">
        <f t="shared" si="0"/>
        <v>#DIV/0!</v>
      </c>
      <c r="F5" s="2"/>
      <c r="G5" s="2"/>
      <c r="H5" s="4" t="e">
        <f t="shared" ref="H5:I10" si="1">(F5-F4)/F4</f>
        <v>#DIV/0!</v>
      </c>
      <c r="I5" s="4" t="e">
        <f t="shared" si="1"/>
        <v>#DIV/0!</v>
      </c>
      <c r="J5" s="2"/>
      <c r="K5" s="2"/>
      <c r="L5" s="4" t="e">
        <f t="shared" ref="L5:M10" si="2">(J5-J4)/J4</f>
        <v>#DIV/0!</v>
      </c>
      <c r="M5" s="4" t="e">
        <f t="shared" si="2"/>
        <v>#DIV/0!</v>
      </c>
      <c r="P5" s="4"/>
      <c r="Q5" s="4"/>
    </row>
    <row r="6" spans="1:27" x14ac:dyDescent="0.3">
      <c r="A6">
        <v>2015</v>
      </c>
      <c r="D6" s="4" t="e">
        <f t="shared" si="0"/>
        <v>#DIV/0!</v>
      </c>
      <c r="E6" s="4" t="e">
        <f t="shared" si="0"/>
        <v>#DIV/0!</v>
      </c>
      <c r="G6" s="2"/>
      <c r="H6" s="4" t="e">
        <f t="shared" si="1"/>
        <v>#DIV/0!</v>
      </c>
      <c r="I6" s="4" t="e">
        <f t="shared" si="1"/>
        <v>#DIV/0!</v>
      </c>
      <c r="J6" s="2"/>
      <c r="K6" s="2"/>
      <c r="L6" s="4" t="e">
        <f t="shared" si="2"/>
        <v>#DIV/0!</v>
      </c>
      <c r="M6" s="4" t="e">
        <f t="shared" si="2"/>
        <v>#DIV/0!</v>
      </c>
      <c r="P6" s="4"/>
      <c r="Q6" s="4"/>
    </row>
    <row r="7" spans="1:27" x14ac:dyDescent="0.3">
      <c r="A7">
        <v>2016</v>
      </c>
      <c r="D7" s="4" t="e">
        <f t="shared" si="0"/>
        <v>#DIV/0!</v>
      </c>
      <c r="E7" s="4" t="e">
        <f t="shared" si="0"/>
        <v>#DIV/0!</v>
      </c>
      <c r="F7" s="2"/>
      <c r="G7" s="2"/>
      <c r="H7" s="4" t="e">
        <f t="shared" si="1"/>
        <v>#DIV/0!</v>
      </c>
      <c r="I7" s="4" t="e">
        <f t="shared" si="1"/>
        <v>#DIV/0!</v>
      </c>
      <c r="J7" s="2"/>
      <c r="K7" s="2"/>
      <c r="L7" s="4" t="e">
        <f t="shared" si="2"/>
        <v>#DIV/0!</v>
      </c>
      <c r="M7" s="4" t="e">
        <f t="shared" si="2"/>
        <v>#DIV/0!</v>
      </c>
      <c r="P7" s="4"/>
      <c r="Q7" s="4"/>
    </row>
    <row r="8" spans="1:27" x14ac:dyDescent="0.3">
      <c r="A8">
        <v>2017</v>
      </c>
      <c r="D8" s="4" t="e">
        <f t="shared" si="0"/>
        <v>#DIV/0!</v>
      </c>
      <c r="E8" s="4" t="e">
        <f t="shared" si="0"/>
        <v>#DIV/0!</v>
      </c>
      <c r="F8" s="2"/>
      <c r="G8" s="2"/>
      <c r="H8" s="4" t="e">
        <f t="shared" si="1"/>
        <v>#DIV/0!</v>
      </c>
      <c r="I8" s="4" t="e">
        <f t="shared" si="1"/>
        <v>#DIV/0!</v>
      </c>
      <c r="K8" s="2"/>
      <c r="L8" s="4" t="e">
        <f t="shared" si="2"/>
        <v>#DIV/0!</v>
      </c>
      <c r="M8" s="4" t="e">
        <f t="shared" si="2"/>
        <v>#DIV/0!</v>
      </c>
      <c r="P8" s="4"/>
      <c r="Q8" s="4"/>
    </row>
    <row r="9" spans="1:27" x14ac:dyDescent="0.3">
      <c r="A9">
        <v>2018</v>
      </c>
      <c r="D9" s="4" t="e">
        <f t="shared" si="0"/>
        <v>#DIV/0!</v>
      </c>
      <c r="E9" s="4" t="e">
        <f t="shared" si="0"/>
        <v>#DIV/0!</v>
      </c>
      <c r="F9" s="2"/>
      <c r="G9" s="2"/>
      <c r="H9" s="4" t="e">
        <f t="shared" si="1"/>
        <v>#DIV/0!</v>
      </c>
      <c r="I9" s="4" t="e">
        <f t="shared" si="1"/>
        <v>#DIV/0!</v>
      </c>
      <c r="J9" s="2"/>
      <c r="K9" s="2"/>
      <c r="L9" s="4" t="e">
        <f t="shared" si="2"/>
        <v>#DIV/0!</v>
      </c>
      <c r="M9" s="4" t="e">
        <f t="shared" si="2"/>
        <v>#DIV/0!</v>
      </c>
      <c r="O9">
        <f>SUM(B9,F9,J9)</f>
        <v>0</v>
      </c>
      <c r="P9">
        <f>SUM(C9,G9,K9)</f>
        <v>0</v>
      </c>
      <c r="Q9" s="4" t="e">
        <f>AVERAGE(D9,H9,L9)</f>
        <v>#DIV/0!</v>
      </c>
      <c r="R9" s="4" t="e">
        <f>AVERAGE(E9,I9,M9)</f>
        <v>#DIV/0!</v>
      </c>
    </row>
    <row r="10" spans="1:27" x14ac:dyDescent="0.3">
      <c r="A10">
        <v>2019</v>
      </c>
      <c r="D10" s="4" t="e">
        <f t="shared" si="0"/>
        <v>#DIV/0!</v>
      </c>
      <c r="E10" s="4" t="e">
        <f t="shared" si="0"/>
        <v>#DIV/0!</v>
      </c>
      <c r="H10" s="4" t="e">
        <f t="shared" si="1"/>
        <v>#DIV/0!</v>
      </c>
      <c r="I10" s="4" t="e">
        <f t="shared" si="1"/>
        <v>#DIV/0!</v>
      </c>
      <c r="L10" s="4" t="e">
        <f t="shared" si="2"/>
        <v>#DIV/0!</v>
      </c>
      <c r="M10" s="4" t="e">
        <f t="shared" si="2"/>
        <v>#DIV/0!</v>
      </c>
    </row>
    <row r="11" spans="1:27" x14ac:dyDescent="0.3">
      <c r="A11" t="s">
        <v>7</v>
      </c>
      <c r="B11">
        <f>SUM(B3:B10)</f>
        <v>0</v>
      </c>
      <c r="C11">
        <f>SUM(C3:C10)</f>
        <v>0</v>
      </c>
      <c r="D11" s="4" t="e">
        <f>AVERAGE(D4:D10)</f>
        <v>#DIV/0!</v>
      </c>
      <c r="E11" s="4" t="e">
        <f>AVERAGE(E4:E10)</f>
        <v>#DIV/0!</v>
      </c>
      <c r="F11">
        <f>SUM(F3:F10)</f>
        <v>0</v>
      </c>
      <c r="G11">
        <f>SUM(G3:G10)</f>
        <v>0</v>
      </c>
      <c r="H11" s="4" t="e">
        <f>AVERAGE(H4:H10)</f>
        <v>#DIV/0!</v>
      </c>
      <c r="I11" s="4" t="e">
        <f>AVERAGE(I4:I10)</f>
        <v>#DIV/0!</v>
      </c>
      <c r="J11">
        <f>SUM(J3:J10)</f>
        <v>0</v>
      </c>
      <c r="K11">
        <f>SUM(K3:K10)</f>
        <v>0</v>
      </c>
      <c r="L11" s="4" t="e">
        <f>AVERAGE(L4:L10)</f>
        <v>#DIV/0!</v>
      </c>
      <c r="M11" s="4" t="e">
        <f>AVERAGE(M4:M10)</f>
        <v>#DIV/0!</v>
      </c>
      <c r="P11" s="4"/>
      <c r="Q11" s="4"/>
    </row>
    <row r="12" spans="1:27" x14ac:dyDescent="0.3">
      <c r="D12" s="4"/>
      <c r="E12" s="4"/>
      <c r="H12" s="4"/>
      <c r="I12" s="4"/>
      <c r="L12" s="4"/>
      <c r="M12" s="4"/>
      <c r="P12" s="4"/>
      <c r="Q12" s="4"/>
    </row>
    <row r="14" spans="1:27" x14ac:dyDescent="0.3">
      <c r="B14" s="45" t="s">
        <v>65</v>
      </c>
      <c r="C14" s="45"/>
      <c r="D14" s="45"/>
      <c r="E14" s="45"/>
      <c r="F14" s="45"/>
      <c r="G14" s="45"/>
      <c r="H14" s="45"/>
      <c r="J14" s="45" t="s">
        <v>66</v>
      </c>
      <c r="K14" s="45"/>
      <c r="L14" s="45"/>
      <c r="M14" s="45"/>
      <c r="N14" s="45"/>
      <c r="O14" s="45"/>
      <c r="P14" s="45"/>
    </row>
    <row r="15" spans="1:27" x14ac:dyDescent="0.3">
      <c r="B15" s="9">
        <v>2012</v>
      </c>
      <c r="C15" s="34">
        <v>2013</v>
      </c>
      <c r="D15" s="34">
        <v>2014</v>
      </c>
      <c r="E15" s="34">
        <v>2015</v>
      </c>
      <c r="F15" s="34">
        <v>2016</v>
      </c>
      <c r="G15" s="34">
        <v>2017</v>
      </c>
      <c r="H15" s="34">
        <v>2018</v>
      </c>
      <c r="J15" s="34">
        <v>2012</v>
      </c>
      <c r="K15" s="11">
        <v>2013</v>
      </c>
      <c r="L15" s="34">
        <v>2014</v>
      </c>
      <c r="M15" s="34">
        <v>2015</v>
      </c>
      <c r="N15" s="34">
        <v>2016</v>
      </c>
      <c r="O15" s="34">
        <v>2017</v>
      </c>
      <c r="P15" s="34">
        <v>2018</v>
      </c>
    </row>
    <row r="16" spans="1:27" x14ac:dyDescent="0.3">
      <c r="B16" s="35"/>
      <c r="C16" s="35"/>
      <c r="D16" s="35"/>
      <c r="E16" s="35"/>
      <c r="F16" s="35"/>
      <c r="G16" s="35"/>
      <c r="H16" s="35"/>
      <c r="J16" s="35"/>
      <c r="K16" s="35"/>
      <c r="L16" s="35"/>
      <c r="M16" s="35"/>
      <c r="N16" s="35"/>
      <c r="O16" s="35"/>
      <c r="P16" s="35"/>
    </row>
    <row r="17" spans="2:16" x14ac:dyDescent="0.3">
      <c r="B17" s="35"/>
      <c r="C17" s="35"/>
      <c r="D17" s="35"/>
      <c r="E17" s="35"/>
      <c r="F17" s="35"/>
      <c r="G17" s="35"/>
      <c r="H17" s="35"/>
      <c r="J17" s="35"/>
      <c r="K17" s="35"/>
      <c r="L17" s="35"/>
      <c r="M17" s="35"/>
      <c r="N17" s="35"/>
      <c r="O17" s="35"/>
      <c r="P17" s="35"/>
    </row>
    <row r="18" spans="2:16" x14ac:dyDescent="0.3">
      <c r="B18" s="35"/>
      <c r="C18" s="35"/>
      <c r="D18" s="35"/>
      <c r="E18" s="35"/>
      <c r="F18" s="35"/>
      <c r="G18" s="35"/>
      <c r="H18" s="35"/>
      <c r="J18" s="35"/>
      <c r="K18" s="35"/>
      <c r="L18" s="35"/>
      <c r="M18" s="35"/>
      <c r="N18" s="35"/>
      <c r="O18" s="35"/>
      <c r="P18" s="35"/>
    </row>
    <row r="19" spans="2:16" x14ac:dyDescent="0.3">
      <c r="B19" s="35"/>
      <c r="C19" s="35"/>
      <c r="D19" s="35"/>
      <c r="E19" s="35"/>
      <c r="F19" s="35"/>
      <c r="G19" s="35"/>
      <c r="H19" s="35"/>
      <c r="J19" s="35"/>
      <c r="K19" s="35"/>
      <c r="L19" s="35"/>
      <c r="M19" s="35"/>
      <c r="N19" s="35"/>
      <c r="O19" s="35"/>
      <c r="P19" s="35"/>
    </row>
    <row r="20" spans="2:16" x14ac:dyDescent="0.3">
      <c r="B20" s="35"/>
      <c r="C20" s="35"/>
      <c r="D20" s="35"/>
      <c r="E20" s="35"/>
      <c r="F20" s="35"/>
      <c r="G20" s="35"/>
      <c r="H20" s="35"/>
      <c r="J20" s="35"/>
      <c r="K20" s="35"/>
      <c r="L20" s="35"/>
      <c r="M20" s="35"/>
      <c r="N20" s="35"/>
      <c r="O20" s="35"/>
      <c r="P20" s="35"/>
    </row>
    <row r="21" spans="2:16" x14ac:dyDescent="0.3">
      <c r="B21" s="35"/>
      <c r="C21" s="35"/>
      <c r="D21" s="35"/>
      <c r="E21" s="35"/>
      <c r="F21" s="35"/>
      <c r="G21" s="35"/>
      <c r="H21" s="35"/>
      <c r="J21" s="35"/>
      <c r="K21" s="35"/>
      <c r="L21" s="35"/>
      <c r="M21" s="35"/>
      <c r="N21" s="35"/>
      <c r="O21" s="35"/>
      <c r="P21" s="35"/>
    </row>
    <row r="22" spans="2:16" x14ac:dyDescent="0.3">
      <c r="B22" s="35"/>
      <c r="C22" s="35"/>
      <c r="D22" s="35"/>
      <c r="E22" s="35"/>
      <c r="F22" s="35"/>
      <c r="G22" s="35"/>
      <c r="H22" s="35"/>
      <c r="J22" s="35"/>
      <c r="K22" s="35"/>
      <c r="L22" s="35"/>
      <c r="M22" s="35"/>
      <c r="N22" s="35"/>
      <c r="O22" s="35"/>
      <c r="P22" s="35"/>
    </row>
    <row r="23" spans="2:16" x14ac:dyDescent="0.3">
      <c r="B23" s="35"/>
      <c r="C23" s="35"/>
      <c r="D23" s="35"/>
      <c r="E23" s="35"/>
      <c r="F23" s="35"/>
      <c r="G23" s="35"/>
      <c r="H23" s="35"/>
      <c r="J23" s="35"/>
      <c r="K23" s="35"/>
      <c r="L23" s="35"/>
      <c r="M23" s="35"/>
      <c r="N23" s="35"/>
      <c r="O23" s="35"/>
      <c r="P23" s="35"/>
    </row>
    <row r="24" spans="2:16" x14ac:dyDescent="0.3">
      <c r="B24" s="35"/>
      <c r="C24" s="35"/>
      <c r="D24" s="35"/>
      <c r="E24" s="35"/>
      <c r="F24" s="35"/>
      <c r="G24" s="35"/>
      <c r="H24" s="35"/>
      <c r="J24" s="35"/>
      <c r="K24" s="35"/>
      <c r="L24" s="35"/>
      <c r="M24" s="35"/>
      <c r="N24" s="35"/>
      <c r="O24" s="35"/>
      <c r="P24" s="35"/>
    </row>
    <row r="25" spans="2:16" x14ac:dyDescent="0.3">
      <c r="B25" s="35"/>
      <c r="C25" s="35"/>
      <c r="D25" s="35"/>
      <c r="E25" s="35"/>
      <c r="F25" s="35"/>
      <c r="G25" s="35"/>
      <c r="H25" s="35"/>
      <c r="J25" s="35"/>
      <c r="K25" s="35"/>
      <c r="L25" s="35"/>
      <c r="M25" s="35"/>
      <c r="N25" s="35"/>
      <c r="O25" s="35"/>
      <c r="P25" s="35"/>
    </row>
    <row r="26" spans="2:16" x14ac:dyDescent="0.3">
      <c r="B26" s="35"/>
      <c r="C26" s="35"/>
      <c r="D26" s="35"/>
      <c r="E26" s="35"/>
      <c r="F26" s="35"/>
      <c r="G26" s="35"/>
      <c r="H26" s="35"/>
      <c r="J26" s="35"/>
      <c r="K26" s="35"/>
      <c r="L26" s="35"/>
      <c r="M26" s="35"/>
      <c r="N26" s="35"/>
      <c r="O26" s="35"/>
      <c r="P26" s="35"/>
    </row>
    <row r="27" spans="2:16" x14ac:dyDescent="0.3">
      <c r="B27" s="35"/>
      <c r="C27" s="35"/>
      <c r="D27" s="35"/>
      <c r="E27" s="35"/>
      <c r="G27" s="35"/>
      <c r="H27" s="35"/>
      <c r="J27" s="35"/>
      <c r="K27" s="35"/>
      <c r="L27" s="35"/>
      <c r="M27" s="35"/>
      <c r="O27" s="35"/>
      <c r="P27" s="35"/>
    </row>
    <row r="30" spans="2:16" x14ac:dyDescent="0.3">
      <c r="B30" s="45" t="s">
        <v>68</v>
      </c>
      <c r="C30" s="45"/>
      <c r="D30" s="45"/>
      <c r="E30" s="45"/>
      <c r="F30" s="45"/>
      <c r="G30" s="45"/>
      <c r="H30" s="45"/>
      <c r="J30" s="45" t="s">
        <v>67</v>
      </c>
      <c r="K30" s="45"/>
      <c r="L30" s="45"/>
      <c r="M30" s="45"/>
      <c r="N30" s="45"/>
      <c r="O30" s="45"/>
      <c r="P30" s="45"/>
    </row>
    <row r="31" spans="2:16" x14ac:dyDescent="0.3">
      <c r="B31" s="34">
        <v>2012</v>
      </c>
      <c r="C31" s="11">
        <v>2013</v>
      </c>
      <c r="D31" s="34">
        <v>2014</v>
      </c>
      <c r="E31" s="34">
        <v>2015</v>
      </c>
      <c r="F31" s="34">
        <v>2016</v>
      </c>
      <c r="G31" s="34">
        <v>2017</v>
      </c>
      <c r="H31" s="34">
        <v>2018</v>
      </c>
      <c r="J31" s="11">
        <v>2012</v>
      </c>
      <c r="K31" s="34">
        <v>2013</v>
      </c>
      <c r="L31" s="34">
        <v>2014</v>
      </c>
      <c r="M31" s="34">
        <v>2015</v>
      </c>
      <c r="N31" s="34">
        <v>2016</v>
      </c>
      <c r="O31" s="34">
        <v>2017</v>
      </c>
      <c r="P31" s="34">
        <v>2018</v>
      </c>
    </row>
    <row r="32" spans="2:16" x14ac:dyDescent="0.3">
      <c r="B32" s="35"/>
      <c r="C32" s="35"/>
      <c r="D32" s="35"/>
      <c r="E32" s="35"/>
      <c r="F32" s="35"/>
      <c r="G32" s="35"/>
      <c r="H32" s="35"/>
      <c r="J32" s="35"/>
      <c r="K32" s="35"/>
      <c r="L32" s="35"/>
      <c r="M32" s="35"/>
      <c r="N32" s="35"/>
      <c r="O32" s="35"/>
      <c r="P32" s="35"/>
    </row>
    <row r="33" spans="2:16" x14ac:dyDescent="0.3">
      <c r="B33" s="35"/>
      <c r="C33" s="35"/>
      <c r="D33" s="35"/>
      <c r="E33" s="35"/>
      <c r="F33" s="35"/>
      <c r="G33" s="35"/>
      <c r="H33" s="35"/>
      <c r="J33" s="35"/>
      <c r="K33" s="35"/>
      <c r="L33" s="35"/>
      <c r="M33" s="35"/>
      <c r="N33" s="35"/>
      <c r="O33" s="35"/>
      <c r="P33" s="35"/>
    </row>
    <row r="34" spans="2:16" x14ac:dyDescent="0.3">
      <c r="B34" s="35"/>
      <c r="C34" s="35"/>
      <c r="D34" s="35"/>
      <c r="E34" s="35"/>
      <c r="F34" s="35"/>
      <c r="G34" s="35"/>
      <c r="H34" s="35"/>
      <c r="J34" s="35"/>
      <c r="K34" s="35"/>
      <c r="L34" s="35"/>
      <c r="M34" s="35"/>
      <c r="N34" s="35"/>
      <c r="O34" s="35"/>
      <c r="P34" s="35"/>
    </row>
    <row r="35" spans="2:16" x14ac:dyDescent="0.3">
      <c r="B35" s="35"/>
      <c r="C35" s="35"/>
      <c r="D35" s="35"/>
      <c r="E35" s="35"/>
      <c r="F35" s="35"/>
      <c r="G35" s="35"/>
      <c r="H35" s="35"/>
      <c r="J35" s="35"/>
      <c r="K35" s="35"/>
      <c r="L35" s="35"/>
      <c r="M35" s="35"/>
      <c r="N35" s="35"/>
      <c r="O35" s="35"/>
      <c r="P35" s="35"/>
    </row>
    <row r="36" spans="2:16" x14ac:dyDescent="0.3">
      <c r="B36" s="35"/>
      <c r="C36" s="35"/>
      <c r="D36" s="35"/>
      <c r="E36" s="35"/>
      <c r="F36" s="35"/>
      <c r="G36" s="35"/>
      <c r="H36" s="35"/>
      <c r="J36" s="35"/>
      <c r="K36" s="35"/>
      <c r="L36" s="35"/>
      <c r="M36" s="35"/>
      <c r="N36" s="35"/>
      <c r="O36" s="35"/>
      <c r="P36" s="35"/>
    </row>
    <row r="37" spans="2:16" x14ac:dyDescent="0.3">
      <c r="B37" s="35"/>
      <c r="C37" s="35"/>
      <c r="D37" s="35"/>
      <c r="E37" s="35"/>
      <c r="F37" s="35"/>
      <c r="G37" s="35"/>
      <c r="H37" s="35"/>
      <c r="J37" s="35"/>
      <c r="K37" s="35"/>
      <c r="L37" s="35"/>
      <c r="M37" s="35"/>
      <c r="N37" s="35"/>
      <c r="O37" s="35"/>
      <c r="P37" s="35"/>
    </row>
    <row r="38" spans="2:16" x14ac:dyDescent="0.3">
      <c r="B38" s="35"/>
      <c r="C38" s="35"/>
      <c r="D38" s="35"/>
      <c r="E38" s="35"/>
      <c r="F38" s="35"/>
      <c r="G38" s="35"/>
      <c r="H38" s="35"/>
      <c r="J38" s="35"/>
      <c r="K38" s="35"/>
      <c r="L38" s="35"/>
      <c r="M38" s="35"/>
      <c r="N38" s="35"/>
      <c r="O38" s="35"/>
      <c r="P38" s="35"/>
    </row>
    <row r="39" spans="2:16" x14ac:dyDescent="0.3">
      <c r="B39" s="35"/>
      <c r="C39" s="35"/>
      <c r="D39" s="35"/>
      <c r="E39" s="35"/>
      <c r="F39" s="35"/>
      <c r="G39" s="35"/>
      <c r="H39" s="35"/>
      <c r="J39" s="35"/>
      <c r="K39" s="35"/>
      <c r="L39" s="35"/>
      <c r="M39" s="35"/>
      <c r="N39" s="35"/>
      <c r="O39" s="35"/>
      <c r="P39" s="35"/>
    </row>
    <row r="40" spans="2:16" x14ac:dyDescent="0.3">
      <c r="B40" s="35"/>
      <c r="C40" s="35"/>
      <c r="D40" s="35"/>
      <c r="E40" s="35"/>
      <c r="F40" s="35"/>
      <c r="G40" s="35"/>
      <c r="H40" s="35"/>
      <c r="J40" s="35"/>
      <c r="K40" s="35"/>
      <c r="L40" s="35"/>
      <c r="M40" s="35"/>
      <c r="N40" s="35"/>
      <c r="O40" s="35"/>
      <c r="P40" s="35"/>
    </row>
    <row r="41" spans="2:16" x14ac:dyDescent="0.3">
      <c r="B41" s="35"/>
      <c r="C41" s="35"/>
      <c r="D41" s="35"/>
      <c r="E41" s="35"/>
      <c r="F41" s="35"/>
      <c r="G41" s="35"/>
      <c r="H41" s="35"/>
      <c r="J41" s="35"/>
      <c r="K41" s="35"/>
      <c r="L41" s="35"/>
      <c r="M41" s="35"/>
      <c r="N41" s="35"/>
      <c r="O41" s="35"/>
      <c r="P41" s="35"/>
    </row>
    <row r="42" spans="2:16" x14ac:dyDescent="0.3">
      <c r="B42" s="35"/>
      <c r="C42" s="35"/>
      <c r="D42" s="35"/>
      <c r="E42" s="35"/>
      <c r="F42" s="35"/>
      <c r="G42" s="35"/>
      <c r="H42" s="35"/>
      <c r="J42" s="35"/>
      <c r="K42" s="35"/>
      <c r="L42" s="35"/>
      <c r="M42" s="35"/>
      <c r="N42" s="35"/>
      <c r="O42" s="35"/>
      <c r="P42" s="35"/>
    </row>
    <row r="43" spans="2:16" x14ac:dyDescent="0.3">
      <c r="B43" s="35"/>
      <c r="C43" s="35"/>
      <c r="D43" s="35"/>
      <c r="F43" s="35"/>
      <c r="G43" s="35"/>
      <c r="H43" s="35"/>
      <c r="J43" s="35"/>
      <c r="K43" s="35"/>
      <c r="L43" s="35"/>
      <c r="N43" s="35"/>
      <c r="O43" s="35"/>
      <c r="P43" s="35"/>
    </row>
    <row r="47" spans="2:16" x14ac:dyDescent="0.3">
      <c r="B47" s="45" t="s">
        <v>71</v>
      </c>
      <c r="C47" s="45"/>
      <c r="D47" s="45"/>
      <c r="E47" s="45"/>
      <c r="F47" s="45"/>
      <c r="G47" s="45"/>
      <c r="H47" s="45"/>
      <c r="J47" s="45" t="s">
        <v>72</v>
      </c>
      <c r="K47" s="45"/>
      <c r="L47" s="45"/>
      <c r="M47" s="45"/>
      <c r="N47" s="45"/>
      <c r="O47" s="45"/>
      <c r="P47" s="45"/>
    </row>
    <row r="48" spans="2:16" x14ac:dyDescent="0.3">
      <c r="B48" s="11">
        <v>2012</v>
      </c>
      <c r="C48" s="34">
        <v>2013</v>
      </c>
      <c r="D48" s="34">
        <v>2014</v>
      </c>
      <c r="E48" s="34">
        <v>2015</v>
      </c>
      <c r="F48" s="34">
        <v>2016</v>
      </c>
      <c r="G48" s="34">
        <v>2017</v>
      </c>
      <c r="H48" s="34">
        <v>2018</v>
      </c>
      <c r="J48" s="34">
        <v>2012</v>
      </c>
      <c r="K48" s="11">
        <v>2013</v>
      </c>
      <c r="L48" s="34">
        <v>2014</v>
      </c>
      <c r="M48" s="34">
        <v>2015</v>
      </c>
      <c r="N48" s="34">
        <v>2016</v>
      </c>
      <c r="O48" s="34">
        <v>2017</v>
      </c>
      <c r="P48" s="34">
        <v>2018</v>
      </c>
    </row>
    <row r="49" spans="2:16" x14ac:dyDescent="0.3">
      <c r="B49" s="35"/>
      <c r="C49" s="35"/>
      <c r="D49" s="35"/>
      <c r="E49" s="35"/>
      <c r="F49" s="35"/>
      <c r="G49" s="35"/>
      <c r="H49" s="35"/>
      <c r="J49" s="35"/>
      <c r="K49" s="35"/>
      <c r="L49" s="35"/>
      <c r="M49" s="35"/>
      <c r="N49" s="35"/>
      <c r="O49" s="35"/>
      <c r="P49" s="35"/>
    </row>
    <row r="50" spans="2:16" x14ac:dyDescent="0.3">
      <c r="B50" s="35"/>
      <c r="C50" s="35"/>
      <c r="D50" s="35"/>
      <c r="E50" s="35"/>
      <c r="F50" s="35"/>
      <c r="G50" s="35"/>
      <c r="H50" s="35"/>
      <c r="J50" s="35"/>
      <c r="K50" s="35"/>
      <c r="L50" s="35"/>
      <c r="M50" s="35"/>
      <c r="N50" s="35"/>
      <c r="O50" s="35"/>
      <c r="P50" s="35"/>
    </row>
    <row r="51" spans="2:16" x14ac:dyDescent="0.3">
      <c r="B51" s="35"/>
      <c r="C51" s="35"/>
      <c r="D51" s="35"/>
      <c r="E51" s="35"/>
      <c r="F51" s="35"/>
      <c r="G51" s="35"/>
      <c r="H51" s="35"/>
      <c r="J51" s="35"/>
      <c r="K51" s="35"/>
      <c r="L51" s="35"/>
      <c r="M51" s="35"/>
      <c r="N51" s="35"/>
      <c r="O51" s="35"/>
      <c r="P51" s="35"/>
    </row>
    <row r="52" spans="2:16" x14ac:dyDescent="0.3">
      <c r="B52" s="35"/>
      <c r="C52" s="35"/>
      <c r="D52" s="35"/>
      <c r="E52" s="35"/>
      <c r="F52" s="35"/>
      <c r="G52" s="35"/>
      <c r="H52" s="35"/>
      <c r="J52" s="35"/>
      <c r="K52" s="35"/>
      <c r="L52" s="35"/>
      <c r="M52" s="35"/>
      <c r="N52" s="35"/>
      <c r="O52" s="35"/>
      <c r="P52" s="35"/>
    </row>
    <row r="53" spans="2:16" x14ac:dyDescent="0.3">
      <c r="B53" s="35"/>
      <c r="C53" s="35"/>
      <c r="D53" s="35"/>
      <c r="E53" s="35"/>
      <c r="F53" s="35"/>
      <c r="G53" s="35"/>
      <c r="H53" s="35"/>
      <c r="J53" s="35"/>
      <c r="K53" s="35"/>
      <c r="L53" s="35"/>
      <c r="M53" s="35"/>
      <c r="N53" s="35"/>
      <c r="O53" s="35"/>
      <c r="P53" s="35"/>
    </row>
    <row r="54" spans="2:16" x14ac:dyDescent="0.3">
      <c r="B54" s="35"/>
      <c r="C54" s="35"/>
      <c r="D54" s="35"/>
      <c r="E54" s="35"/>
      <c r="F54" s="35"/>
      <c r="G54" s="35"/>
      <c r="H54" s="35"/>
      <c r="J54" s="35"/>
      <c r="K54" s="35"/>
      <c r="L54" s="35"/>
      <c r="M54" s="35"/>
      <c r="N54" s="35"/>
      <c r="O54" s="35"/>
      <c r="P54" s="35"/>
    </row>
    <row r="55" spans="2:16" x14ac:dyDescent="0.3">
      <c r="B55" s="35"/>
      <c r="C55" s="35"/>
      <c r="D55" s="35"/>
      <c r="E55" s="35"/>
      <c r="F55" s="35"/>
      <c r="G55" s="35"/>
      <c r="H55" s="35"/>
      <c r="J55" s="35"/>
      <c r="K55" s="35"/>
      <c r="L55" s="35"/>
      <c r="M55" s="35"/>
      <c r="N55" s="35"/>
      <c r="O55" s="35"/>
      <c r="P55" s="35"/>
    </row>
    <row r="56" spans="2:16" x14ac:dyDescent="0.3">
      <c r="B56" s="35"/>
      <c r="C56" s="35"/>
      <c r="D56" s="35"/>
      <c r="E56" s="35"/>
      <c r="F56" s="35"/>
      <c r="G56" s="35"/>
      <c r="H56" s="35"/>
      <c r="J56" s="35"/>
      <c r="K56" s="35"/>
      <c r="L56" s="35"/>
      <c r="M56" s="35"/>
      <c r="N56" s="35"/>
      <c r="O56" s="35"/>
      <c r="P56" s="35"/>
    </row>
    <row r="57" spans="2:16" x14ac:dyDescent="0.3">
      <c r="B57" s="35"/>
      <c r="C57" s="35"/>
      <c r="D57" s="35"/>
      <c r="E57" s="35"/>
      <c r="F57" s="35"/>
      <c r="G57" s="35"/>
      <c r="H57" s="35"/>
      <c r="J57" s="35"/>
      <c r="K57" s="35"/>
      <c r="L57" s="35"/>
      <c r="M57" s="35"/>
      <c r="N57" s="35"/>
      <c r="O57" s="35"/>
      <c r="P57" s="35"/>
    </row>
    <row r="58" spans="2:16" x14ac:dyDescent="0.3">
      <c r="B58" s="35"/>
      <c r="C58" s="35"/>
      <c r="D58" s="35"/>
      <c r="E58" s="35"/>
      <c r="F58" s="35"/>
      <c r="G58" s="35"/>
      <c r="H58" s="35"/>
      <c r="J58" s="35"/>
      <c r="K58" s="35"/>
      <c r="L58" s="35"/>
      <c r="M58" s="35"/>
      <c r="N58" s="35"/>
      <c r="O58" s="35"/>
      <c r="P58" s="35"/>
    </row>
    <row r="59" spans="2:16" x14ac:dyDescent="0.3">
      <c r="B59" s="35"/>
      <c r="C59" s="35"/>
      <c r="D59" s="35"/>
      <c r="E59" s="35"/>
      <c r="F59" s="35"/>
      <c r="G59" s="35"/>
      <c r="H59" s="35"/>
      <c r="J59" s="35"/>
      <c r="K59" s="35"/>
      <c r="L59" s="35"/>
      <c r="M59" s="35"/>
      <c r="N59" s="35"/>
      <c r="O59" s="35"/>
      <c r="P59" s="35"/>
    </row>
    <row r="60" spans="2:16" x14ac:dyDescent="0.3">
      <c r="B60" s="35"/>
      <c r="C60" s="35"/>
      <c r="D60" s="35"/>
      <c r="E60" s="35"/>
      <c r="F60" s="35"/>
      <c r="G60" s="35"/>
      <c r="H60" s="35"/>
      <c r="J60" s="35"/>
      <c r="K60" s="35"/>
      <c r="L60" s="35"/>
      <c r="M60" s="35"/>
      <c r="N60" s="35"/>
      <c r="O60" s="35"/>
      <c r="P60" s="35"/>
    </row>
  </sheetData>
  <mergeCells count="14">
    <mergeCell ref="B47:H47"/>
    <mergeCell ref="J47:P47"/>
    <mergeCell ref="X1:Y1"/>
    <mergeCell ref="Z1:AA1"/>
    <mergeCell ref="B14:H14"/>
    <mergeCell ref="J14:P14"/>
    <mergeCell ref="B30:H30"/>
    <mergeCell ref="J30:P30"/>
    <mergeCell ref="B1:E1"/>
    <mergeCell ref="F1:I1"/>
    <mergeCell ref="J1:M1"/>
    <mergeCell ref="N1:Q1"/>
    <mergeCell ref="T1:U1"/>
    <mergeCell ref="V1:W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E6A55-17DF-4A1D-8C61-5B8E47A68272}">
  <dimension ref="A1:AA60"/>
  <sheetViews>
    <sheetView workbookViewId="0">
      <selection activeCell="I21" sqref="I21"/>
    </sheetView>
  </sheetViews>
  <sheetFormatPr defaultRowHeight="14.4" x14ac:dyDescent="0.3"/>
  <cols>
    <col min="2" max="2" width="11.21875" bestFit="1" customWidth="1"/>
    <col min="3" max="3" width="11.77734375" bestFit="1" customWidth="1"/>
    <col min="6" max="6" width="11.21875" bestFit="1" customWidth="1"/>
    <col min="7" max="7" width="12" bestFit="1" customWidth="1"/>
    <col min="8" max="9" width="12" customWidth="1"/>
    <col min="10" max="10" width="11.21875" bestFit="1" customWidth="1"/>
    <col min="14" max="14" width="11.21875" bestFit="1" customWidth="1"/>
    <col min="16" max="16" width="12" bestFit="1" customWidth="1"/>
  </cols>
  <sheetData>
    <row r="1" spans="1:27" x14ac:dyDescent="0.3">
      <c r="B1" s="43" t="s">
        <v>0</v>
      </c>
      <c r="C1" s="43"/>
      <c r="D1" s="43"/>
      <c r="E1" s="43"/>
      <c r="F1" s="43" t="s">
        <v>69</v>
      </c>
      <c r="G1" s="43"/>
      <c r="H1" s="43"/>
      <c r="I1" s="43"/>
      <c r="J1" s="43" t="s">
        <v>70</v>
      </c>
      <c r="K1" s="43"/>
      <c r="L1" s="43"/>
      <c r="M1" s="43"/>
      <c r="N1" s="43"/>
      <c r="O1" s="43"/>
      <c r="P1" s="43"/>
      <c r="Q1" s="43"/>
      <c r="T1" s="43" t="s">
        <v>46</v>
      </c>
      <c r="U1" s="43"/>
      <c r="V1" s="43" t="s">
        <v>47</v>
      </c>
      <c r="W1" s="43"/>
      <c r="X1" s="43" t="s">
        <v>48</v>
      </c>
      <c r="Y1" s="43"/>
      <c r="Z1" s="43" t="s">
        <v>49</v>
      </c>
      <c r="AA1" s="43"/>
    </row>
    <row r="2" spans="1:27" x14ac:dyDescent="0.3">
      <c r="B2" t="s">
        <v>2</v>
      </c>
      <c r="C2" t="s">
        <v>3</v>
      </c>
      <c r="D2" t="s">
        <v>8</v>
      </c>
      <c r="E2" t="s">
        <v>9</v>
      </c>
      <c r="F2" t="s">
        <v>2</v>
      </c>
      <c r="G2" t="s">
        <v>3</v>
      </c>
      <c r="H2" t="s">
        <v>8</v>
      </c>
      <c r="I2" t="s">
        <v>9</v>
      </c>
      <c r="J2" t="s">
        <v>2</v>
      </c>
      <c r="K2" t="s">
        <v>3</v>
      </c>
      <c r="L2" t="s">
        <v>8</v>
      </c>
      <c r="M2" t="s">
        <v>9</v>
      </c>
      <c r="T2" t="s">
        <v>3</v>
      </c>
      <c r="U2" t="s">
        <v>9</v>
      </c>
      <c r="V2" t="s">
        <v>3</v>
      </c>
      <c r="W2" t="s">
        <v>9</v>
      </c>
      <c r="X2" t="s">
        <v>3</v>
      </c>
      <c r="Y2" t="s">
        <v>9</v>
      </c>
      <c r="Z2" t="s">
        <v>3</v>
      </c>
      <c r="AA2" t="s">
        <v>9</v>
      </c>
    </row>
    <row r="3" spans="1:27" x14ac:dyDescent="0.3">
      <c r="A3">
        <v>2012</v>
      </c>
      <c r="G3" s="2"/>
      <c r="H3" s="3"/>
      <c r="I3" s="3"/>
      <c r="J3" s="2"/>
      <c r="K3" s="2"/>
    </row>
    <row r="4" spans="1:27" x14ac:dyDescent="0.3">
      <c r="A4">
        <v>2013</v>
      </c>
      <c r="D4" s="4" t="e">
        <f>(B4-B3)/B3</f>
        <v>#DIV/0!</v>
      </c>
      <c r="E4" s="4" t="e">
        <f>(C4-C3)/C3</f>
        <v>#DIV/0!</v>
      </c>
      <c r="G4" s="2"/>
      <c r="H4" s="4" t="e">
        <f>(F4-F3)/F3</f>
        <v>#DIV/0!</v>
      </c>
      <c r="I4" s="4" t="e">
        <f>(G4-G3)/G3</f>
        <v>#DIV/0!</v>
      </c>
      <c r="J4" s="2"/>
      <c r="K4" s="2"/>
      <c r="L4" s="4" t="e">
        <f>(J4-J3)/J3</f>
        <v>#DIV/0!</v>
      </c>
      <c r="M4" s="4" t="e">
        <f>(K4-K3)/K3</f>
        <v>#DIV/0!</v>
      </c>
      <c r="P4" s="4"/>
      <c r="Q4" s="4"/>
    </row>
    <row r="5" spans="1:27" x14ac:dyDescent="0.3">
      <c r="A5">
        <v>2014</v>
      </c>
      <c r="D5" s="4" t="e">
        <f t="shared" ref="D5:E10" si="0">(B5-B4)/B4</f>
        <v>#DIV/0!</v>
      </c>
      <c r="E5" s="4" t="e">
        <f t="shared" si="0"/>
        <v>#DIV/0!</v>
      </c>
      <c r="F5" s="2"/>
      <c r="G5" s="2"/>
      <c r="H5" s="4" t="e">
        <f t="shared" ref="H5:I10" si="1">(F5-F4)/F4</f>
        <v>#DIV/0!</v>
      </c>
      <c r="I5" s="4" t="e">
        <f t="shared" si="1"/>
        <v>#DIV/0!</v>
      </c>
      <c r="J5" s="2"/>
      <c r="K5" s="2"/>
      <c r="L5" s="4" t="e">
        <f t="shared" ref="L5:M10" si="2">(J5-J4)/J4</f>
        <v>#DIV/0!</v>
      </c>
      <c r="M5" s="4" t="e">
        <f t="shared" si="2"/>
        <v>#DIV/0!</v>
      </c>
      <c r="P5" s="4"/>
      <c r="Q5" s="4"/>
    </row>
    <row r="6" spans="1:27" x14ac:dyDescent="0.3">
      <c r="A6">
        <v>2015</v>
      </c>
      <c r="D6" s="4" t="e">
        <f t="shared" si="0"/>
        <v>#DIV/0!</v>
      </c>
      <c r="E6" s="4" t="e">
        <f t="shared" si="0"/>
        <v>#DIV/0!</v>
      </c>
      <c r="G6" s="2"/>
      <c r="H6" s="4" t="e">
        <f t="shared" si="1"/>
        <v>#DIV/0!</v>
      </c>
      <c r="I6" s="4" t="e">
        <f t="shared" si="1"/>
        <v>#DIV/0!</v>
      </c>
      <c r="J6" s="2"/>
      <c r="K6" s="2"/>
      <c r="L6" s="4" t="e">
        <f t="shared" si="2"/>
        <v>#DIV/0!</v>
      </c>
      <c r="M6" s="4" t="e">
        <f t="shared" si="2"/>
        <v>#DIV/0!</v>
      </c>
      <c r="P6" s="4"/>
      <c r="Q6" s="4"/>
    </row>
    <row r="7" spans="1:27" x14ac:dyDescent="0.3">
      <c r="A7">
        <v>2016</v>
      </c>
      <c r="D7" s="4" t="e">
        <f t="shared" si="0"/>
        <v>#DIV/0!</v>
      </c>
      <c r="E7" s="4" t="e">
        <f t="shared" si="0"/>
        <v>#DIV/0!</v>
      </c>
      <c r="F7" s="2"/>
      <c r="G7" s="2"/>
      <c r="H7" s="4" t="e">
        <f t="shared" si="1"/>
        <v>#DIV/0!</v>
      </c>
      <c r="I7" s="4" t="e">
        <f t="shared" si="1"/>
        <v>#DIV/0!</v>
      </c>
      <c r="J7" s="2"/>
      <c r="K7" s="2"/>
      <c r="L7" s="4" t="e">
        <f t="shared" si="2"/>
        <v>#DIV/0!</v>
      </c>
      <c r="M7" s="4" t="e">
        <f t="shared" si="2"/>
        <v>#DIV/0!</v>
      </c>
      <c r="P7" s="4"/>
      <c r="Q7" s="4"/>
    </row>
    <row r="8" spans="1:27" x14ac:dyDescent="0.3">
      <c r="A8">
        <v>2017</v>
      </c>
      <c r="D8" s="4" t="e">
        <f t="shared" si="0"/>
        <v>#DIV/0!</v>
      </c>
      <c r="E8" s="4" t="e">
        <f t="shared" si="0"/>
        <v>#DIV/0!</v>
      </c>
      <c r="F8" s="2"/>
      <c r="G8" s="2"/>
      <c r="H8" s="4" t="e">
        <f t="shared" si="1"/>
        <v>#DIV/0!</v>
      </c>
      <c r="I8" s="4" t="e">
        <f t="shared" si="1"/>
        <v>#DIV/0!</v>
      </c>
      <c r="K8" s="2"/>
      <c r="L8" s="4" t="e">
        <f t="shared" si="2"/>
        <v>#DIV/0!</v>
      </c>
      <c r="M8" s="4" t="e">
        <f t="shared" si="2"/>
        <v>#DIV/0!</v>
      </c>
      <c r="P8" s="4"/>
      <c r="Q8" s="4"/>
    </row>
    <row r="9" spans="1:27" x14ac:dyDescent="0.3">
      <c r="A9">
        <v>2018</v>
      </c>
      <c r="D9" s="4" t="e">
        <f t="shared" si="0"/>
        <v>#DIV/0!</v>
      </c>
      <c r="E9" s="4" t="e">
        <f t="shared" si="0"/>
        <v>#DIV/0!</v>
      </c>
      <c r="F9" s="2"/>
      <c r="G9" s="2"/>
      <c r="H9" s="4" t="e">
        <f t="shared" si="1"/>
        <v>#DIV/0!</v>
      </c>
      <c r="I9" s="4" t="e">
        <f t="shared" si="1"/>
        <v>#DIV/0!</v>
      </c>
      <c r="J9" s="2"/>
      <c r="K9" s="2"/>
      <c r="L9" s="4" t="e">
        <f t="shared" si="2"/>
        <v>#DIV/0!</v>
      </c>
      <c r="M9" s="4" t="e">
        <f t="shared" si="2"/>
        <v>#DIV/0!</v>
      </c>
      <c r="O9">
        <f>SUM(B9,F9,J9)</f>
        <v>0</v>
      </c>
      <c r="P9">
        <f>SUM(C9,G9,K9)</f>
        <v>0</v>
      </c>
      <c r="Q9" s="4" t="e">
        <f>AVERAGE(D9,H9,L9)</f>
        <v>#DIV/0!</v>
      </c>
      <c r="R9" s="4" t="e">
        <f>AVERAGE(E9,I9,M9)</f>
        <v>#DIV/0!</v>
      </c>
    </row>
    <row r="10" spans="1:27" x14ac:dyDescent="0.3">
      <c r="A10">
        <v>2019</v>
      </c>
      <c r="D10" s="4" t="e">
        <f t="shared" si="0"/>
        <v>#DIV/0!</v>
      </c>
      <c r="E10" s="4" t="e">
        <f t="shared" si="0"/>
        <v>#DIV/0!</v>
      </c>
      <c r="H10" s="4" t="e">
        <f t="shared" si="1"/>
        <v>#DIV/0!</v>
      </c>
      <c r="I10" s="4" t="e">
        <f t="shared" si="1"/>
        <v>#DIV/0!</v>
      </c>
      <c r="L10" s="4" t="e">
        <f t="shared" si="2"/>
        <v>#DIV/0!</v>
      </c>
      <c r="M10" s="4" t="e">
        <f t="shared" si="2"/>
        <v>#DIV/0!</v>
      </c>
    </row>
    <row r="11" spans="1:27" x14ac:dyDescent="0.3">
      <c r="A11" t="s">
        <v>7</v>
      </c>
      <c r="B11">
        <f>SUM(B3:B10)</f>
        <v>0</v>
      </c>
      <c r="C11">
        <f>SUM(C3:C10)</f>
        <v>0</v>
      </c>
      <c r="D11" s="4" t="e">
        <f>AVERAGE(D4:D10)</f>
        <v>#DIV/0!</v>
      </c>
      <c r="E11" s="4" t="e">
        <f>AVERAGE(E4:E10)</f>
        <v>#DIV/0!</v>
      </c>
      <c r="F11">
        <f>SUM(F3:F10)</f>
        <v>0</v>
      </c>
      <c r="G11">
        <f>SUM(G3:G10)</f>
        <v>0</v>
      </c>
      <c r="H11" s="4" t="e">
        <f>AVERAGE(H4:H10)</f>
        <v>#DIV/0!</v>
      </c>
      <c r="I11" s="4" t="e">
        <f>AVERAGE(I4:I10)</f>
        <v>#DIV/0!</v>
      </c>
      <c r="J11">
        <f>SUM(J3:J10)</f>
        <v>0</v>
      </c>
      <c r="K11">
        <f>SUM(K3:K10)</f>
        <v>0</v>
      </c>
      <c r="L11" s="4" t="e">
        <f>AVERAGE(L4:L10)</f>
        <v>#DIV/0!</v>
      </c>
      <c r="M11" s="4" t="e">
        <f>AVERAGE(M4:M10)</f>
        <v>#DIV/0!</v>
      </c>
      <c r="P11" s="4"/>
      <c r="Q11" s="4"/>
    </row>
    <row r="12" spans="1:27" x14ac:dyDescent="0.3">
      <c r="D12" s="4"/>
      <c r="E12" s="4"/>
      <c r="H12" s="4"/>
      <c r="I12" s="4"/>
      <c r="L12" s="4"/>
      <c r="M12" s="4"/>
      <c r="P12" s="4"/>
      <c r="Q12" s="4"/>
    </row>
    <row r="14" spans="1:27" x14ac:dyDescent="0.3">
      <c r="B14" s="45" t="s">
        <v>65</v>
      </c>
      <c r="C14" s="45"/>
      <c r="D14" s="45"/>
      <c r="E14" s="45"/>
      <c r="F14" s="45"/>
      <c r="G14" s="45"/>
      <c r="H14" s="45"/>
      <c r="J14" s="45" t="s">
        <v>66</v>
      </c>
      <c r="K14" s="45"/>
      <c r="L14" s="45"/>
      <c r="M14" s="45"/>
      <c r="N14" s="45"/>
      <c r="O14" s="45"/>
      <c r="P14" s="45"/>
    </row>
    <row r="15" spans="1:27" x14ac:dyDescent="0.3">
      <c r="B15" s="9">
        <v>2012</v>
      </c>
      <c r="C15" s="34">
        <v>2013</v>
      </c>
      <c r="D15" s="34">
        <v>2014</v>
      </c>
      <c r="E15" s="34">
        <v>2015</v>
      </c>
      <c r="F15" s="34">
        <v>2016</v>
      </c>
      <c r="G15" s="34">
        <v>2017</v>
      </c>
      <c r="H15" s="34">
        <v>2018</v>
      </c>
      <c r="J15" s="34">
        <v>2012</v>
      </c>
      <c r="K15" s="11">
        <v>2013</v>
      </c>
      <c r="L15" s="34">
        <v>2014</v>
      </c>
      <c r="M15" s="34">
        <v>2015</v>
      </c>
      <c r="N15" s="34">
        <v>2016</v>
      </c>
      <c r="O15" s="34">
        <v>2017</v>
      </c>
      <c r="P15" s="34">
        <v>2018</v>
      </c>
    </row>
    <row r="16" spans="1:27" x14ac:dyDescent="0.3">
      <c r="B16" s="35"/>
      <c r="C16" s="35"/>
      <c r="D16" s="35"/>
      <c r="E16" s="35"/>
      <c r="F16" s="35"/>
      <c r="G16" s="35"/>
      <c r="H16" s="35"/>
      <c r="J16" s="35"/>
      <c r="K16" s="35"/>
      <c r="L16" s="35"/>
      <c r="M16" s="35"/>
      <c r="N16" s="35"/>
      <c r="O16" s="35"/>
      <c r="P16" s="35"/>
    </row>
    <row r="17" spans="2:16" x14ac:dyDescent="0.3">
      <c r="B17" s="35"/>
      <c r="C17" s="35"/>
      <c r="D17" s="35"/>
      <c r="E17" s="35"/>
      <c r="F17" s="35"/>
      <c r="G17" s="35"/>
      <c r="H17" s="35"/>
      <c r="J17" s="35"/>
      <c r="K17" s="35"/>
      <c r="L17" s="35"/>
      <c r="M17" s="35"/>
      <c r="N17" s="35"/>
      <c r="O17" s="35"/>
      <c r="P17" s="35"/>
    </row>
    <row r="18" spans="2:16" x14ac:dyDescent="0.3">
      <c r="B18" s="35"/>
      <c r="C18" s="35"/>
      <c r="D18" s="35"/>
      <c r="E18" s="35"/>
      <c r="F18" s="35"/>
      <c r="G18" s="35"/>
      <c r="H18" s="35"/>
      <c r="J18" s="35"/>
      <c r="K18" s="35"/>
      <c r="L18" s="35"/>
      <c r="M18" s="35"/>
      <c r="N18" s="35"/>
      <c r="O18" s="35"/>
      <c r="P18" s="35"/>
    </row>
    <row r="19" spans="2:16" x14ac:dyDescent="0.3">
      <c r="B19" s="35"/>
      <c r="C19" s="35"/>
      <c r="D19" s="35"/>
      <c r="E19" s="35"/>
      <c r="F19" s="35"/>
      <c r="G19" s="35"/>
      <c r="H19" s="35"/>
      <c r="J19" s="35"/>
      <c r="K19" s="35"/>
      <c r="L19" s="35"/>
      <c r="M19" s="35"/>
      <c r="N19" s="35"/>
      <c r="O19" s="35"/>
      <c r="P19" s="35"/>
    </row>
    <row r="20" spans="2:16" x14ac:dyDescent="0.3">
      <c r="B20" s="35"/>
      <c r="C20" s="35"/>
      <c r="D20" s="35"/>
      <c r="E20" s="35"/>
      <c r="F20" s="35"/>
      <c r="G20" s="35"/>
      <c r="H20" s="35"/>
      <c r="J20" s="35"/>
      <c r="K20" s="35"/>
      <c r="L20" s="35"/>
      <c r="M20" s="35"/>
      <c r="N20" s="35"/>
      <c r="O20" s="35"/>
      <c r="P20" s="35"/>
    </row>
    <row r="21" spans="2:16" x14ac:dyDescent="0.3">
      <c r="B21" s="35"/>
      <c r="C21" s="35"/>
      <c r="D21" s="35"/>
      <c r="E21" s="35"/>
      <c r="F21" s="35"/>
      <c r="G21" s="35"/>
      <c r="H21" s="35"/>
      <c r="J21" s="35"/>
      <c r="K21" s="35"/>
      <c r="L21" s="35"/>
      <c r="M21" s="35"/>
      <c r="N21" s="35"/>
      <c r="O21" s="35"/>
      <c r="P21" s="35"/>
    </row>
    <row r="22" spans="2:16" x14ac:dyDescent="0.3">
      <c r="B22" s="35"/>
      <c r="C22" s="35"/>
      <c r="D22" s="35"/>
      <c r="E22" s="35"/>
      <c r="F22" s="35"/>
      <c r="G22" s="35"/>
      <c r="H22" s="35"/>
      <c r="J22" s="35"/>
      <c r="K22" s="35"/>
      <c r="L22" s="35"/>
      <c r="M22" s="35"/>
      <c r="N22" s="35"/>
      <c r="O22" s="35"/>
      <c r="P22" s="35"/>
    </row>
    <row r="23" spans="2:16" x14ac:dyDescent="0.3">
      <c r="B23" s="35"/>
      <c r="C23" s="35"/>
      <c r="D23" s="35"/>
      <c r="E23" s="35"/>
      <c r="F23" s="35"/>
      <c r="G23" s="35"/>
      <c r="H23" s="35"/>
      <c r="J23" s="35"/>
      <c r="K23" s="35"/>
      <c r="L23" s="35"/>
      <c r="M23" s="35"/>
      <c r="N23" s="35"/>
      <c r="O23" s="35"/>
      <c r="P23" s="35"/>
    </row>
    <row r="24" spans="2:16" x14ac:dyDescent="0.3">
      <c r="B24" s="35"/>
      <c r="C24" s="35"/>
      <c r="D24" s="35"/>
      <c r="E24" s="35"/>
      <c r="F24" s="35"/>
      <c r="G24" s="35"/>
      <c r="H24" s="35"/>
      <c r="J24" s="35"/>
      <c r="K24" s="35"/>
      <c r="L24" s="35"/>
      <c r="M24" s="35"/>
      <c r="N24" s="35"/>
      <c r="O24" s="35"/>
      <c r="P24" s="35"/>
    </row>
    <row r="25" spans="2:16" x14ac:dyDescent="0.3">
      <c r="B25" s="35"/>
      <c r="C25" s="35"/>
      <c r="D25" s="35"/>
      <c r="E25" s="35"/>
      <c r="F25" s="35"/>
      <c r="G25" s="35"/>
      <c r="H25" s="35"/>
      <c r="J25" s="35"/>
      <c r="K25" s="35"/>
      <c r="L25" s="35"/>
      <c r="M25" s="35"/>
      <c r="N25" s="35"/>
      <c r="O25" s="35"/>
      <c r="P25" s="35"/>
    </row>
    <row r="26" spans="2:16" x14ac:dyDescent="0.3">
      <c r="B26" s="35"/>
      <c r="C26" s="35"/>
      <c r="D26" s="35"/>
      <c r="E26" s="35"/>
      <c r="F26" s="35"/>
      <c r="G26" s="35"/>
      <c r="H26" s="35"/>
      <c r="J26" s="35"/>
      <c r="K26" s="35"/>
      <c r="L26" s="35"/>
      <c r="M26" s="35"/>
      <c r="N26" s="35"/>
      <c r="O26" s="35"/>
      <c r="P26" s="35"/>
    </row>
    <row r="27" spans="2:16" x14ac:dyDescent="0.3">
      <c r="B27" s="35"/>
      <c r="C27" s="35"/>
      <c r="D27" s="35"/>
      <c r="E27" s="35"/>
      <c r="G27" s="35"/>
      <c r="H27" s="35"/>
      <c r="J27" s="35"/>
      <c r="K27" s="35"/>
      <c r="L27" s="35"/>
      <c r="M27" s="35"/>
      <c r="O27" s="35"/>
      <c r="P27" s="35"/>
    </row>
    <row r="30" spans="2:16" x14ac:dyDescent="0.3">
      <c r="B30" s="45" t="s">
        <v>68</v>
      </c>
      <c r="C30" s="45"/>
      <c r="D30" s="45"/>
      <c r="E30" s="45"/>
      <c r="F30" s="45"/>
      <c r="G30" s="45"/>
      <c r="H30" s="45"/>
      <c r="J30" s="45" t="s">
        <v>67</v>
      </c>
      <c r="K30" s="45"/>
      <c r="L30" s="45"/>
      <c r="M30" s="45"/>
      <c r="N30" s="45"/>
      <c r="O30" s="45"/>
      <c r="P30" s="45"/>
    </row>
    <row r="31" spans="2:16" x14ac:dyDescent="0.3">
      <c r="B31" s="34">
        <v>2012</v>
      </c>
      <c r="C31" s="11">
        <v>2013</v>
      </c>
      <c r="D31" s="34">
        <v>2014</v>
      </c>
      <c r="E31" s="34">
        <v>2015</v>
      </c>
      <c r="F31" s="34">
        <v>2016</v>
      </c>
      <c r="G31" s="34">
        <v>2017</v>
      </c>
      <c r="H31" s="34">
        <v>2018</v>
      </c>
      <c r="J31" s="11">
        <v>2012</v>
      </c>
      <c r="K31" s="34">
        <v>2013</v>
      </c>
      <c r="L31" s="34">
        <v>2014</v>
      </c>
      <c r="M31" s="34">
        <v>2015</v>
      </c>
      <c r="N31" s="34">
        <v>2016</v>
      </c>
      <c r="O31" s="34">
        <v>2017</v>
      </c>
      <c r="P31" s="34">
        <v>2018</v>
      </c>
    </row>
    <row r="32" spans="2:16" x14ac:dyDescent="0.3">
      <c r="B32" s="35"/>
      <c r="C32" s="35"/>
      <c r="D32" s="35"/>
      <c r="E32" s="35"/>
      <c r="F32" s="35"/>
      <c r="G32" s="35"/>
      <c r="H32" s="35"/>
      <c r="J32" s="35"/>
      <c r="K32" s="35"/>
      <c r="L32" s="35"/>
      <c r="M32" s="35"/>
      <c r="N32" s="35"/>
      <c r="O32" s="35"/>
      <c r="P32" s="35"/>
    </row>
    <row r="33" spans="2:16" x14ac:dyDescent="0.3">
      <c r="B33" s="35"/>
      <c r="C33" s="35"/>
      <c r="D33" s="35"/>
      <c r="E33" s="35"/>
      <c r="F33" s="35"/>
      <c r="G33" s="35"/>
      <c r="H33" s="35"/>
      <c r="J33" s="35"/>
      <c r="K33" s="35"/>
      <c r="L33" s="35"/>
      <c r="M33" s="35"/>
      <c r="N33" s="35"/>
      <c r="O33" s="35"/>
      <c r="P33" s="35"/>
    </row>
    <row r="34" spans="2:16" x14ac:dyDescent="0.3">
      <c r="B34" s="35"/>
      <c r="C34" s="35"/>
      <c r="D34" s="35"/>
      <c r="E34" s="35"/>
      <c r="F34" s="35"/>
      <c r="G34" s="35"/>
      <c r="H34" s="35"/>
      <c r="J34" s="35"/>
      <c r="K34" s="35"/>
      <c r="L34" s="35"/>
      <c r="M34" s="35"/>
      <c r="N34" s="35"/>
      <c r="O34" s="35"/>
      <c r="P34" s="35"/>
    </row>
    <row r="35" spans="2:16" x14ac:dyDescent="0.3">
      <c r="B35" s="35"/>
      <c r="C35" s="35"/>
      <c r="D35" s="35"/>
      <c r="E35" s="35"/>
      <c r="F35" s="35"/>
      <c r="G35" s="35"/>
      <c r="H35" s="35"/>
      <c r="J35" s="35"/>
      <c r="K35" s="35"/>
      <c r="L35" s="35"/>
      <c r="M35" s="35"/>
      <c r="N35" s="35"/>
      <c r="O35" s="35"/>
      <c r="P35" s="35"/>
    </row>
    <row r="36" spans="2:16" x14ac:dyDescent="0.3">
      <c r="B36" s="35"/>
      <c r="C36" s="35"/>
      <c r="D36" s="35"/>
      <c r="E36" s="35"/>
      <c r="F36" s="35"/>
      <c r="G36" s="35"/>
      <c r="H36" s="35"/>
      <c r="J36" s="35"/>
      <c r="K36" s="35"/>
      <c r="L36" s="35"/>
      <c r="M36" s="35"/>
      <c r="N36" s="35"/>
      <c r="O36" s="35"/>
      <c r="P36" s="35"/>
    </row>
    <row r="37" spans="2:16" x14ac:dyDescent="0.3">
      <c r="B37" s="35"/>
      <c r="C37" s="35"/>
      <c r="D37" s="35"/>
      <c r="E37" s="35"/>
      <c r="F37" s="35"/>
      <c r="G37" s="35"/>
      <c r="H37" s="35"/>
      <c r="J37" s="35"/>
      <c r="K37" s="35"/>
      <c r="L37" s="35"/>
      <c r="M37" s="35"/>
      <c r="N37" s="35"/>
      <c r="O37" s="35"/>
      <c r="P37" s="35"/>
    </row>
    <row r="38" spans="2:16" x14ac:dyDescent="0.3">
      <c r="B38" s="35"/>
      <c r="C38" s="35"/>
      <c r="D38" s="35"/>
      <c r="E38" s="35"/>
      <c r="F38" s="35"/>
      <c r="G38" s="35"/>
      <c r="H38" s="35"/>
      <c r="J38" s="35"/>
      <c r="K38" s="35"/>
      <c r="L38" s="35"/>
      <c r="M38" s="35"/>
      <c r="N38" s="35"/>
      <c r="O38" s="35"/>
      <c r="P38" s="35"/>
    </row>
    <row r="39" spans="2:16" x14ac:dyDescent="0.3">
      <c r="B39" s="35"/>
      <c r="C39" s="35"/>
      <c r="D39" s="35"/>
      <c r="E39" s="35"/>
      <c r="F39" s="35"/>
      <c r="G39" s="35"/>
      <c r="H39" s="35"/>
      <c r="J39" s="35"/>
      <c r="K39" s="35"/>
      <c r="L39" s="35"/>
      <c r="M39" s="35"/>
      <c r="N39" s="35"/>
      <c r="O39" s="35"/>
      <c r="P39" s="35"/>
    </row>
    <row r="40" spans="2:16" x14ac:dyDescent="0.3">
      <c r="B40" s="35"/>
      <c r="C40" s="35"/>
      <c r="D40" s="35"/>
      <c r="E40" s="35"/>
      <c r="F40" s="35"/>
      <c r="G40" s="35"/>
      <c r="H40" s="35"/>
      <c r="J40" s="35"/>
      <c r="K40" s="35"/>
      <c r="L40" s="35"/>
      <c r="M40" s="35"/>
      <c r="N40" s="35"/>
      <c r="O40" s="35"/>
      <c r="P40" s="35"/>
    </row>
    <row r="41" spans="2:16" x14ac:dyDescent="0.3">
      <c r="B41" s="35"/>
      <c r="C41" s="35"/>
      <c r="D41" s="35"/>
      <c r="E41" s="35"/>
      <c r="F41" s="35"/>
      <c r="G41" s="35"/>
      <c r="H41" s="35"/>
      <c r="J41" s="35"/>
      <c r="K41" s="35"/>
      <c r="L41" s="35"/>
      <c r="M41" s="35"/>
      <c r="N41" s="35"/>
      <c r="O41" s="35"/>
      <c r="P41" s="35"/>
    </row>
    <row r="42" spans="2:16" x14ac:dyDescent="0.3">
      <c r="B42" s="35"/>
      <c r="C42" s="35"/>
      <c r="D42" s="35"/>
      <c r="E42" s="35"/>
      <c r="F42" s="35"/>
      <c r="G42" s="35"/>
      <c r="H42" s="35"/>
      <c r="J42" s="35"/>
      <c r="K42" s="35"/>
      <c r="L42" s="35"/>
      <c r="M42" s="35"/>
      <c r="N42" s="35"/>
      <c r="O42" s="35"/>
      <c r="P42" s="35"/>
    </row>
    <row r="43" spans="2:16" x14ac:dyDescent="0.3">
      <c r="B43" s="35"/>
      <c r="C43" s="35"/>
      <c r="D43" s="35"/>
      <c r="F43" s="35"/>
      <c r="G43" s="35"/>
      <c r="H43" s="35"/>
      <c r="J43" s="35"/>
      <c r="K43" s="35"/>
      <c r="L43" s="35"/>
      <c r="N43" s="35"/>
      <c r="O43" s="35"/>
      <c r="P43" s="35"/>
    </row>
    <row r="47" spans="2:16" x14ac:dyDescent="0.3">
      <c r="B47" s="45" t="s">
        <v>71</v>
      </c>
      <c r="C47" s="45"/>
      <c r="D47" s="45"/>
      <c r="E47" s="45"/>
      <c r="F47" s="45"/>
      <c r="G47" s="45"/>
      <c r="H47" s="45"/>
      <c r="J47" s="45" t="s">
        <v>72</v>
      </c>
      <c r="K47" s="45"/>
      <c r="L47" s="45"/>
      <c r="M47" s="45"/>
      <c r="N47" s="45"/>
      <c r="O47" s="45"/>
      <c r="P47" s="45"/>
    </row>
    <row r="48" spans="2:16" x14ac:dyDescent="0.3">
      <c r="B48" s="11">
        <v>2012</v>
      </c>
      <c r="C48" s="34">
        <v>2013</v>
      </c>
      <c r="D48" s="34">
        <v>2014</v>
      </c>
      <c r="E48" s="34">
        <v>2015</v>
      </c>
      <c r="F48" s="34">
        <v>2016</v>
      </c>
      <c r="G48" s="34">
        <v>2017</v>
      </c>
      <c r="H48" s="34">
        <v>2018</v>
      </c>
      <c r="J48" s="34">
        <v>2012</v>
      </c>
      <c r="K48" s="11">
        <v>2013</v>
      </c>
      <c r="L48" s="34">
        <v>2014</v>
      </c>
      <c r="M48" s="34">
        <v>2015</v>
      </c>
      <c r="N48" s="34">
        <v>2016</v>
      </c>
      <c r="O48" s="34">
        <v>2017</v>
      </c>
      <c r="P48" s="34">
        <v>2018</v>
      </c>
    </row>
    <row r="49" spans="2:16" x14ac:dyDescent="0.3">
      <c r="B49" s="35"/>
      <c r="C49" s="35"/>
      <c r="D49" s="35"/>
      <c r="E49" s="35"/>
      <c r="F49" s="35"/>
      <c r="G49" s="35"/>
      <c r="H49" s="35"/>
      <c r="J49" s="35"/>
      <c r="K49" s="35"/>
      <c r="L49" s="35"/>
      <c r="M49" s="35"/>
      <c r="N49" s="35"/>
      <c r="O49" s="35"/>
      <c r="P49" s="35"/>
    </row>
    <row r="50" spans="2:16" x14ac:dyDescent="0.3">
      <c r="B50" s="35"/>
      <c r="C50" s="35"/>
      <c r="D50" s="35"/>
      <c r="E50" s="35"/>
      <c r="F50" s="35"/>
      <c r="G50" s="35"/>
      <c r="H50" s="35"/>
      <c r="J50" s="35"/>
      <c r="K50" s="35"/>
      <c r="L50" s="35"/>
      <c r="M50" s="35"/>
      <c r="N50" s="35"/>
      <c r="O50" s="35"/>
      <c r="P50" s="35"/>
    </row>
    <row r="51" spans="2:16" x14ac:dyDescent="0.3">
      <c r="B51" s="35"/>
      <c r="C51" s="35"/>
      <c r="D51" s="35"/>
      <c r="E51" s="35"/>
      <c r="F51" s="35"/>
      <c r="G51" s="35"/>
      <c r="H51" s="35"/>
      <c r="J51" s="35"/>
      <c r="K51" s="35"/>
      <c r="L51" s="35"/>
      <c r="M51" s="35"/>
      <c r="N51" s="35"/>
      <c r="O51" s="35"/>
      <c r="P51" s="35"/>
    </row>
    <row r="52" spans="2:16" x14ac:dyDescent="0.3">
      <c r="B52" s="35"/>
      <c r="C52" s="35"/>
      <c r="D52" s="35"/>
      <c r="E52" s="35"/>
      <c r="F52" s="35"/>
      <c r="G52" s="35"/>
      <c r="H52" s="35"/>
      <c r="J52" s="35"/>
      <c r="K52" s="35"/>
      <c r="L52" s="35"/>
      <c r="M52" s="35"/>
      <c r="N52" s="35"/>
      <c r="O52" s="35"/>
      <c r="P52" s="35"/>
    </row>
    <row r="53" spans="2:16" x14ac:dyDescent="0.3">
      <c r="B53" s="35"/>
      <c r="C53" s="35"/>
      <c r="D53" s="35"/>
      <c r="E53" s="35"/>
      <c r="F53" s="35"/>
      <c r="G53" s="35"/>
      <c r="H53" s="35"/>
      <c r="J53" s="35"/>
      <c r="K53" s="35"/>
      <c r="L53" s="35"/>
      <c r="M53" s="35"/>
      <c r="N53" s="35"/>
      <c r="O53" s="35"/>
      <c r="P53" s="35"/>
    </row>
    <row r="54" spans="2:16" x14ac:dyDescent="0.3">
      <c r="B54" s="35"/>
      <c r="C54" s="35"/>
      <c r="D54" s="35"/>
      <c r="E54" s="35"/>
      <c r="F54" s="35"/>
      <c r="G54" s="35"/>
      <c r="H54" s="35"/>
      <c r="J54" s="35"/>
      <c r="K54" s="35"/>
      <c r="L54" s="35"/>
      <c r="M54" s="35"/>
      <c r="N54" s="35"/>
      <c r="O54" s="35"/>
      <c r="P54" s="35"/>
    </row>
    <row r="55" spans="2:16" x14ac:dyDescent="0.3">
      <c r="B55" s="35"/>
      <c r="C55" s="35"/>
      <c r="D55" s="35"/>
      <c r="E55" s="35"/>
      <c r="F55" s="35"/>
      <c r="G55" s="35"/>
      <c r="H55" s="35"/>
      <c r="J55" s="35"/>
      <c r="K55" s="35"/>
      <c r="L55" s="35"/>
      <c r="M55" s="35"/>
      <c r="N55" s="35"/>
      <c r="O55" s="35"/>
      <c r="P55" s="35"/>
    </row>
    <row r="56" spans="2:16" x14ac:dyDescent="0.3">
      <c r="B56" s="35"/>
      <c r="C56" s="35"/>
      <c r="D56" s="35"/>
      <c r="E56" s="35"/>
      <c r="F56" s="35"/>
      <c r="G56" s="35"/>
      <c r="H56" s="35"/>
      <c r="J56" s="35"/>
      <c r="K56" s="35"/>
      <c r="L56" s="35"/>
      <c r="M56" s="35"/>
      <c r="N56" s="35"/>
      <c r="O56" s="35"/>
      <c r="P56" s="35"/>
    </row>
    <row r="57" spans="2:16" x14ac:dyDescent="0.3">
      <c r="B57" s="35"/>
      <c r="C57" s="35"/>
      <c r="D57" s="35"/>
      <c r="E57" s="35"/>
      <c r="F57" s="35"/>
      <c r="G57" s="35"/>
      <c r="H57" s="35"/>
      <c r="J57" s="35"/>
      <c r="K57" s="35"/>
      <c r="L57" s="35"/>
      <c r="M57" s="35"/>
      <c r="N57" s="35"/>
      <c r="O57" s="35"/>
      <c r="P57" s="35"/>
    </row>
    <row r="58" spans="2:16" x14ac:dyDescent="0.3">
      <c r="B58" s="35"/>
      <c r="C58" s="35"/>
      <c r="D58" s="35"/>
      <c r="E58" s="35"/>
      <c r="F58" s="35"/>
      <c r="G58" s="35"/>
      <c r="H58" s="35"/>
      <c r="J58" s="35"/>
      <c r="K58" s="35"/>
      <c r="L58" s="35"/>
      <c r="M58" s="35"/>
      <c r="N58" s="35"/>
      <c r="O58" s="35"/>
      <c r="P58" s="35"/>
    </row>
    <row r="59" spans="2:16" x14ac:dyDescent="0.3">
      <c r="B59" s="35"/>
      <c r="C59" s="35"/>
      <c r="D59" s="35"/>
      <c r="E59" s="35"/>
      <c r="F59" s="35"/>
      <c r="G59" s="35"/>
      <c r="H59" s="35"/>
      <c r="J59" s="35"/>
      <c r="K59" s="35"/>
      <c r="L59" s="35"/>
      <c r="M59" s="35"/>
      <c r="N59" s="35"/>
      <c r="O59" s="35"/>
      <c r="P59" s="35"/>
    </row>
    <row r="60" spans="2:16" x14ac:dyDescent="0.3">
      <c r="B60" s="35"/>
      <c r="C60" s="35"/>
      <c r="D60" s="35"/>
      <c r="E60" s="35"/>
      <c r="F60" s="35"/>
      <c r="G60" s="35"/>
      <c r="H60" s="35"/>
      <c r="J60" s="35"/>
      <c r="K60" s="35"/>
      <c r="L60" s="35"/>
      <c r="M60" s="35"/>
      <c r="N60" s="35"/>
      <c r="O60" s="35"/>
      <c r="P60" s="35"/>
    </row>
  </sheetData>
  <mergeCells count="14">
    <mergeCell ref="B47:H47"/>
    <mergeCell ref="J47:P47"/>
    <mergeCell ref="X1:Y1"/>
    <mergeCell ref="Z1:AA1"/>
    <mergeCell ref="B14:H14"/>
    <mergeCell ref="J14:P14"/>
    <mergeCell ref="B30:H30"/>
    <mergeCell ref="J30:P30"/>
    <mergeCell ref="B1:E1"/>
    <mergeCell ref="F1:I1"/>
    <mergeCell ref="J1:M1"/>
    <mergeCell ref="N1:Q1"/>
    <mergeCell ref="T1:U1"/>
    <mergeCell ref="V1:W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2A9F7-6DF2-44D9-9557-E161AE261A75}">
  <dimension ref="A1:AA60"/>
  <sheetViews>
    <sheetView workbookViewId="0">
      <selection activeCell="A11" sqref="A11"/>
    </sheetView>
  </sheetViews>
  <sheetFormatPr defaultRowHeight="14.4" x14ac:dyDescent="0.3"/>
  <cols>
    <col min="2" max="2" width="11.21875" bestFit="1" customWidth="1"/>
    <col min="3" max="3" width="11.77734375" bestFit="1" customWidth="1"/>
    <col min="6" max="6" width="11.21875" bestFit="1" customWidth="1"/>
    <col min="7" max="7" width="12" bestFit="1" customWidth="1"/>
    <col min="8" max="9" width="12" customWidth="1"/>
    <col min="10" max="10" width="11.21875" bestFit="1" customWidth="1"/>
    <col min="14" max="14" width="11.21875" bestFit="1" customWidth="1"/>
    <col min="16" max="16" width="12" bestFit="1" customWidth="1"/>
  </cols>
  <sheetData>
    <row r="1" spans="1:27" x14ac:dyDescent="0.3">
      <c r="B1" s="43" t="s">
        <v>0</v>
      </c>
      <c r="C1" s="43"/>
      <c r="D1" s="43"/>
      <c r="E1" s="43"/>
      <c r="F1" s="43" t="s">
        <v>69</v>
      </c>
      <c r="G1" s="43"/>
      <c r="H1" s="43"/>
      <c r="I1" s="43"/>
      <c r="J1" s="43" t="s">
        <v>70</v>
      </c>
      <c r="K1" s="43"/>
      <c r="L1" s="43"/>
      <c r="M1" s="43"/>
      <c r="N1" s="43"/>
      <c r="O1" s="43"/>
      <c r="P1" s="43"/>
      <c r="Q1" s="43"/>
      <c r="T1" s="43" t="s">
        <v>46</v>
      </c>
      <c r="U1" s="43"/>
      <c r="V1" s="43" t="s">
        <v>47</v>
      </c>
      <c r="W1" s="43"/>
      <c r="X1" s="43" t="s">
        <v>48</v>
      </c>
      <c r="Y1" s="43"/>
      <c r="Z1" s="43" t="s">
        <v>49</v>
      </c>
      <c r="AA1" s="43"/>
    </row>
    <row r="2" spans="1:27" x14ac:dyDescent="0.3">
      <c r="B2" t="s">
        <v>2</v>
      </c>
      <c r="C2" t="s">
        <v>3</v>
      </c>
      <c r="D2" t="s">
        <v>8</v>
      </c>
      <c r="E2" t="s">
        <v>9</v>
      </c>
      <c r="F2" t="s">
        <v>2</v>
      </c>
      <c r="G2" t="s">
        <v>3</v>
      </c>
      <c r="H2" t="s">
        <v>8</v>
      </c>
      <c r="I2" t="s">
        <v>9</v>
      </c>
      <c r="J2" t="s">
        <v>2</v>
      </c>
      <c r="K2" t="s">
        <v>3</v>
      </c>
      <c r="L2" t="s">
        <v>8</v>
      </c>
      <c r="M2" t="s">
        <v>9</v>
      </c>
      <c r="T2" t="s">
        <v>3</v>
      </c>
      <c r="U2" t="s">
        <v>9</v>
      </c>
      <c r="V2" t="s">
        <v>3</v>
      </c>
      <c r="W2" t="s">
        <v>9</v>
      </c>
      <c r="X2" t="s">
        <v>3</v>
      </c>
      <c r="Y2" t="s">
        <v>9</v>
      </c>
      <c r="Z2" t="s">
        <v>3</v>
      </c>
      <c r="AA2" t="s">
        <v>9</v>
      </c>
    </row>
    <row r="3" spans="1:27" x14ac:dyDescent="0.3">
      <c r="A3">
        <v>2012</v>
      </c>
      <c r="G3" s="2"/>
      <c r="H3" s="3"/>
      <c r="I3" s="3"/>
      <c r="J3" s="2"/>
      <c r="K3" s="2"/>
    </row>
    <row r="4" spans="1:27" x14ac:dyDescent="0.3">
      <c r="A4">
        <v>2013</v>
      </c>
      <c r="D4" s="4" t="e">
        <f>(B4-B3)/B3</f>
        <v>#DIV/0!</v>
      </c>
      <c r="E4" s="4" t="e">
        <f>(C4-C3)/C3</f>
        <v>#DIV/0!</v>
      </c>
      <c r="G4" s="2"/>
      <c r="H4" s="4" t="e">
        <f>(F4-F3)/F3</f>
        <v>#DIV/0!</v>
      </c>
      <c r="I4" s="4" t="e">
        <f>(G4-G3)/G3</f>
        <v>#DIV/0!</v>
      </c>
      <c r="J4" s="2"/>
      <c r="K4" s="2"/>
      <c r="L4" s="4" t="e">
        <f>(J4-J3)/J3</f>
        <v>#DIV/0!</v>
      </c>
      <c r="M4" s="4" t="e">
        <f>(K4-K3)/K3</f>
        <v>#DIV/0!</v>
      </c>
      <c r="P4" s="4"/>
      <c r="Q4" s="4"/>
    </row>
    <row r="5" spans="1:27" x14ac:dyDescent="0.3">
      <c r="A5">
        <v>2014</v>
      </c>
      <c r="D5" s="4" t="e">
        <f>(F5-B4)/B4</f>
        <v>#DIV/0!</v>
      </c>
      <c r="E5" s="4" t="e">
        <f t="shared" ref="D5:E10" si="0">(C5-C4)/C4</f>
        <v>#DIV/0!</v>
      </c>
      <c r="F5">
        <v>1012269</v>
      </c>
      <c r="G5" s="2">
        <v>31894.969189829997</v>
      </c>
      <c r="H5" s="4" t="e">
        <f>(#REF!-F4)/F4</f>
        <v>#REF!</v>
      </c>
      <c r="I5" s="4" t="e">
        <f t="shared" ref="H5:I10" si="1">(G5-G4)/G4</f>
        <v>#DIV/0!</v>
      </c>
      <c r="J5" s="2">
        <v>204158</v>
      </c>
      <c r="K5" s="2">
        <v>537.37144972662998</v>
      </c>
      <c r="L5" s="4" t="e">
        <f t="shared" ref="L5:M10" si="2">(J5-J4)/J4</f>
        <v>#DIV/0!</v>
      </c>
      <c r="M5" s="4" t="e">
        <f t="shared" si="2"/>
        <v>#DIV/0!</v>
      </c>
      <c r="P5" s="4"/>
      <c r="Q5" s="4"/>
    </row>
    <row r="6" spans="1:27" x14ac:dyDescent="0.3">
      <c r="A6">
        <v>2015</v>
      </c>
      <c r="D6" s="4">
        <f>(B6-F5)/F5</f>
        <v>-1</v>
      </c>
      <c r="E6" s="4" t="e">
        <f t="shared" si="0"/>
        <v>#DIV/0!</v>
      </c>
      <c r="F6">
        <v>1618748</v>
      </c>
      <c r="G6" s="2">
        <v>59757.960789239994</v>
      </c>
      <c r="H6" s="4" t="e">
        <f>(F6-#REF!)/#REF!</f>
        <v>#REF!</v>
      </c>
      <c r="I6" s="4">
        <f t="shared" si="1"/>
        <v>0.87358578193248004</v>
      </c>
      <c r="J6" s="2">
        <v>224701</v>
      </c>
      <c r="K6" s="2">
        <v>540.57902688243985</v>
      </c>
      <c r="L6" s="4">
        <f t="shared" si="2"/>
        <v>0.10062304685586654</v>
      </c>
      <c r="M6" s="4">
        <f t="shared" si="2"/>
        <v>5.9690129749945245E-3</v>
      </c>
      <c r="P6" s="4"/>
      <c r="Q6" s="4"/>
    </row>
    <row r="7" spans="1:27" x14ac:dyDescent="0.3">
      <c r="A7">
        <v>2016</v>
      </c>
      <c r="D7" s="4" t="e">
        <f t="shared" si="0"/>
        <v>#DIV/0!</v>
      </c>
      <c r="E7" s="4" t="e">
        <f t="shared" si="0"/>
        <v>#DIV/0!</v>
      </c>
      <c r="F7" s="2">
        <v>1729802</v>
      </c>
      <c r="G7" s="2">
        <v>103244.00641452998</v>
      </c>
      <c r="H7" s="4">
        <f t="shared" si="1"/>
        <v>6.8604872407564368E-2</v>
      </c>
      <c r="I7" s="4">
        <f t="shared" si="1"/>
        <v>0.72770297130219475</v>
      </c>
      <c r="J7" s="2">
        <v>215752</v>
      </c>
      <c r="K7" s="2">
        <v>701.79738350567004</v>
      </c>
      <c r="L7" s="4">
        <f t="shared" si="2"/>
        <v>-3.9826258005082313E-2</v>
      </c>
      <c r="M7" s="4">
        <f t="shared" si="2"/>
        <v>0.29823272566268183</v>
      </c>
      <c r="P7" s="4"/>
      <c r="Q7" s="4"/>
    </row>
    <row r="8" spans="1:27" x14ac:dyDescent="0.3">
      <c r="A8">
        <v>2017</v>
      </c>
      <c r="B8">
        <v>316841</v>
      </c>
      <c r="C8">
        <v>3093908.3337500002</v>
      </c>
      <c r="D8" s="4" t="e">
        <f t="shared" si="0"/>
        <v>#DIV/0!</v>
      </c>
      <c r="E8" s="4" t="e">
        <f t="shared" si="0"/>
        <v>#DIV/0!</v>
      </c>
      <c r="F8" s="2">
        <v>2852234</v>
      </c>
      <c r="G8" s="2">
        <v>173247.42055261001</v>
      </c>
      <c r="H8" s="4">
        <f t="shared" si="1"/>
        <v>0.64887888902891777</v>
      </c>
      <c r="I8" s="4">
        <f t="shared" si="1"/>
        <v>0.6780385280382546</v>
      </c>
      <c r="J8">
        <v>281118</v>
      </c>
      <c r="K8" s="2">
        <v>794.93303478151995</v>
      </c>
      <c r="L8" s="4">
        <f t="shared" si="2"/>
        <v>0.30296822277429641</v>
      </c>
      <c r="M8" s="4">
        <f t="shared" si="2"/>
        <v>0.13271017171738633</v>
      </c>
      <c r="P8" s="4"/>
      <c r="Q8" s="4"/>
    </row>
    <row r="9" spans="1:27" x14ac:dyDescent="0.3">
      <c r="A9">
        <v>2018</v>
      </c>
      <c r="B9">
        <v>1756187</v>
      </c>
      <c r="C9">
        <v>12637245.9892</v>
      </c>
      <c r="D9" s="4">
        <f t="shared" si="0"/>
        <v>4.5428022257220499</v>
      </c>
      <c r="E9" s="4">
        <f t="shared" si="0"/>
        <v>3.0845573384790326</v>
      </c>
      <c r="F9" s="2">
        <v>3843207</v>
      </c>
      <c r="G9" s="2">
        <v>268366.22210248001</v>
      </c>
      <c r="H9" s="4">
        <f t="shared" si="1"/>
        <v>0.3474374823384056</v>
      </c>
      <c r="I9" s="4">
        <f t="shared" si="1"/>
        <v>0.54903444591825989</v>
      </c>
      <c r="J9" s="2">
        <v>371641</v>
      </c>
      <c r="K9" s="2">
        <v>1107.34591446839</v>
      </c>
      <c r="L9" s="4">
        <f t="shared" si="2"/>
        <v>0.32201068590413989</v>
      </c>
      <c r="M9" s="4">
        <f t="shared" si="2"/>
        <v>0.39300527971231419</v>
      </c>
      <c r="O9">
        <f>SUM(B9,F9,J9)</f>
        <v>5971035</v>
      </c>
      <c r="P9">
        <f>SUM(C9,G9,K9)</f>
        <v>12906719.557216948</v>
      </c>
      <c r="Q9" s="4">
        <f>AVERAGE(D9,H9,L9)</f>
        <v>1.7374167979881987</v>
      </c>
      <c r="R9" s="4">
        <f>AVERAGE(E9,I9,M9)</f>
        <v>1.3421990213698687</v>
      </c>
    </row>
    <row r="10" spans="1:27" x14ac:dyDescent="0.3">
      <c r="A10">
        <v>2019</v>
      </c>
      <c r="B10">
        <v>3774872</v>
      </c>
      <c r="C10">
        <v>36618286.518270001</v>
      </c>
      <c r="D10" s="4">
        <f t="shared" si="0"/>
        <v>1.1494704151664943</v>
      </c>
      <c r="E10" s="4">
        <f t="shared" si="0"/>
        <v>1.8976476796894353</v>
      </c>
      <c r="F10">
        <v>4105356</v>
      </c>
      <c r="G10">
        <v>938729.43736735987</v>
      </c>
      <c r="H10" s="4">
        <f t="shared" si="1"/>
        <v>6.8211001905439911E-2</v>
      </c>
      <c r="I10" s="4">
        <f t="shared" si="1"/>
        <v>2.4979418423563406</v>
      </c>
      <c r="J10">
        <v>441738</v>
      </c>
      <c r="K10">
        <v>50368.028006153414</v>
      </c>
      <c r="L10" s="4">
        <f t="shared" si="2"/>
        <v>0.18861481913997649</v>
      </c>
      <c r="M10" s="4">
        <f t="shared" si="2"/>
        <v>44.485360399179228</v>
      </c>
    </row>
    <row r="11" spans="1:27" x14ac:dyDescent="0.3">
      <c r="A11" t="s">
        <v>7</v>
      </c>
      <c r="B11">
        <f>SUM(B3:B10)</f>
        <v>5847900</v>
      </c>
      <c r="C11">
        <f>SUM(C3:C10)</f>
        <v>52349440.841219999</v>
      </c>
      <c r="D11" s="4">
        <f>AVERAGE(D9:D10)</f>
        <v>2.846136320444272</v>
      </c>
      <c r="E11" s="4">
        <f>AVERAGE(E9:E10)</f>
        <v>2.491102509084234</v>
      </c>
      <c r="F11">
        <f>SUM(F3:F10)</f>
        <v>15161616</v>
      </c>
      <c r="G11">
        <f>SUM(G3:G10)</f>
        <v>1575240.0164160498</v>
      </c>
      <c r="H11" s="4">
        <f>AVERAGE(H9:H10)</f>
        <v>0.20782424212192274</v>
      </c>
      <c r="I11" s="4">
        <f>AVERAGE(I9:I10)</f>
        <v>1.5234881441373003</v>
      </c>
      <c r="J11">
        <f>SUM(J3:J10)</f>
        <v>1739108</v>
      </c>
      <c r="K11">
        <f>SUM(K3:K10)</f>
        <v>54050.054815518066</v>
      </c>
      <c r="L11" s="4">
        <f>AVERAGE(L9:L10)</f>
        <v>0.25531275252205821</v>
      </c>
      <c r="M11" s="4">
        <f>AVERAGE(M9:M10)</f>
        <v>22.43918283944577</v>
      </c>
      <c r="P11" s="4"/>
      <c r="Q11" s="4"/>
    </row>
    <row r="12" spans="1:27" x14ac:dyDescent="0.3">
      <c r="D12" s="4"/>
      <c r="E12" s="4"/>
      <c r="H12" s="4"/>
      <c r="I12" s="4"/>
      <c r="L12" s="4"/>
      <c r="M12" s="4"/>
      <c r="P12" s="4"/>
      <c r="Q12" s="4"/>
    </row>
    <row r="14" spans="1:27" x14ac:dyDescent="0.3">
      <c r="B14" s="45" t="s">
        <v>65</v>
      </c>
      <c r="C14" s="45"/>
      <c r="D14" s="45"/>
      <c r="E14" s="45"/>
      <c r="F14" s="45"/>
      <c r="G14" s="45"/>
      <c r="H14" s="45"/>
      <c r="J14" s="45" t="s">
        <v>66</v>
      </c>
      <c r="K14" s="45"/>
      <c r="L14" s="45"/>
      <c r="M14" s="45"/>
      <c r="N14" s="45"/>
      <c r="O14" s="45"/>
      <c r="P14" s="45"/>
    </row>
    <row r="15" spans="1:27" x14ac:dyDescent="0.3">
      <c r="B15" s="9">
        <v>2012</v>
      </c>
      <c r="C15" s="34">
        <v>2013</v>
      </c>
      <c r="D15" s="34">
        <v>2014</v>
      </c>
      <c r="E15" s="34">
        <v>2015</v>
      </c>
      <c r="F15" s="34">
        <v>2016</v>
      </c>
      <c r="G15" s="34">
        <v>2017</v>
      </c>
      <c r="H15" s="34">
        <v>2018</v>
      </c>
      <c r="J15" s="34">
        <v>2012</v>
      </c>
      <c r="K15" s="11">
        <v>2013</v>
      </c>
      <c r="L15" s="34">
        <v>2014</v>
      </c>
      <c r="M15" s="34">
        <v>2015</v>
      </c>
      <c r="N15" s="34">
        <v>2016</v>
      </c>
      <c r="O15" s="34">
        <v>2017</v>
      </c>
      <c r="P15" s="34">
        <v>2018</v>
      </c>
    </row>
    <row r="16" spans="1:27" x14ac:dyDescent="0.3">
      <c r="B16" s="35"/>
      <c r="C16" s="35"/>
      <c r="D16" s="35"/>
      <c r="E16" s="35"/>
      <c r="F16" s="35"/>
      <c r="G16" s="35"/>
      <c r="H16" s="35"/>
      <c r="J16" s="35"/>
      <c r="K16" s="35"/>
      <c r="L16" s="35"/>
      <c r="M16" s="35"/>
      <c r="N16" s="35"/>
      <c r="O16" s="35"/>
      <c r="P16" s="35"/>
    </row>
    <row r="17" spans="2:16" x14ac:dyDescent="0.3">
      <c r="B17" s="35"/>
      <c r="C17" s="35"/>
      <c r="D17" s="35"/>
      <c r="E17" s="35"/>
      <c r="F17" s="35"/>
      <c r="G17" s="35"/>
      <c r="H17" s="35"/>
      <c r="J17" s="35"/>
      <c r="K17" s="35"/>
      <c r="L17" s="35"/>
      <c r="M17" s="35"/>
      <c r="N17" s="35"/>
      <c r="O17" s="35"/>
      <c r="P17" s="35"/>
    </row>
    <row r="18" spans="2:16" x14ac:dyDescent="0.3">
      <c r="B18" s="35"/>
      <c r="C18" s="35"/>
      <c r="D18" s="35"/>
      <c r="E18" s="35"/>
      <c r="F18" s="35"/>
      <c r="G18" s="35"/>
      <c r="H18" s="35"/>
      <c r="J18" s="35"/>
      <c r="K18" s="35"/>
      <c r="L18" s="35"/>
      <c r="M18" s="35"/>
      <c r="N18" s="35"/>
      <c r="O18" s="35"/>
      <c r="P18" s="35"/>
    </row>
    <row r="19" spans="2:16" x14ac:dyDescent="0.3">
      <c r="B19" s="35"/>
      <c r="C19" s="35"/>
      <c r="D19" s="35"/>
      <c r="E19" s="35"/>
      <c r="F19" s="35"/>
      <c r="G19" s="35"/>
      <c r="H19" s="35"/>
      <c r="J19" s="35"/>
      <c r="K19" s="35"/>
      <c r="L19" s="35"/>
      <c r="M19" s="35"/>
      <c r="N19" s="35"/>
      <c r="O19" s="35"/>
      <c r="P19" s="35"/>
    </row>
    <row r="20" spans="2:16" x14ac:dyDescent="0.3">
      <c r="B20" s="35"/>
      <c r="C20" s="35"/>
      <c r="D20" s="35"/>
      <c r="E20" s="35"/>
      <c r="F20" s="35"/>
      <c r="G20" s="35"/>
      <c r="H20" s="35"/>
      <c r="J20" s="35"/>
      <c r="K20" s="35"/>
      <c r="L20" s="35"/>
      <c r="M20" s="35"/>
      <c r="N20" s="35"/>
      <c r="O20" s="35"/>
      <c r="P20" s="35"/>
    </row>
    <row r="21" spans="2:16" x14ac:dyDescent="0.3">
      <c r="B21" s="35"/>
      <c r="C21" s="35"/>
      <c r="D21" s="35"/>
      <c r="E21" s="35"/>
      <c r="F21" s="35"/>
      <c r="G21" s="35"/>
      <c r="H21" s="35"/>
      <c r="J21" s="35"/>
      <c r="K21" s="35"/>
      <c r="L21" s="35"/>
      <c r="M21" s="35"/>
      <c r="N21" s="35"/>
      <c r="O21" s="35"/>
      <c r="P21" s="35"/>
    </row>
    <row r="22" spans="2:16" x14ac:dyDescent="0.3">
      <c r="B22" s="35"/>
      <c r="C22" s="35"/>
      <c r="D22" s="35"/>
      <c r="E22" s="35"/>
      <c r="F22" s="35"/>
      <c r="G22" s="35"/>
      <c r="H22" s="35"/>
      <c r="J22" s="35"/>
      <c r="K22" s="35"/>
      <c r="L22" s="35"/>
      <c r="M22" s="35"/>
      <c r="N22" s="35"/>
      <c r="O22" s="35"/>
      <c r="P22" s="35"/>
    </row>
    <row r="23" spans="2:16" x14ac:dyDescent="0.3">
      <c r="B23" s="35"/>
      <c r="C23" s="35"/>
      <c r="D23" s="35"/>
      <c r="E23" s="35"/>
      <c r="F23" s="35"/>
      <c r="G23" s="35"/>
      <c r="H23" s="35"/>
      <c r="J23" s="35"/>
      <c r="K23" s="35"/>
      <c r="L23" s="35"/>
      <c r="M23" s="35"/>
      <c r="N23" s="35"/>
      <c r="O23" s="35"/>
      <c r="P23" s="35"/>
    </row>
    <row r="24" spans="2:16" x14ac:dyDescent="0.3">
      <c r="B24" s="35"/>
      <c r="C24" s="35"/>
      <c r="D24" s="35"/>
      <c r="E24" s="35"/>
      <c r="F24" s="35"/>
      <c r="G24" s="35"/>
      <c r="H24" s="35"/>
      <c r="J24" s="35"/>
      <c r="K24" s="35"/>
      <c r="L24" s="35"/>
      <c r="M24" s="35"/>
      <c r="N24" s="35"/>
      <c r="O24" s="35"/>
      <c r="P24" s="35"/>
    </row>
    <row r="25" spans="2:16" x14ac:dyDescent="0.3">
      <c r="B25" s="35"/>
      <c r="C25" s="35"/>
      <c r="D25" s="35"/>
      <c r="E25" s="35"/>
      <c r="F25" s="35"/>
      <c r="G25" s="35"/>
      <c r="H25" s="35"/>
      <c r="J25" s="35"/>
      <c r="K25" s="35"/>
      <c r="L25" s="35"/>
      <c r="M25" s="35"/>
      <c r="N25" s="35"/>
      <c r="O25" s="35"/>
      <c r="P25" s="35"/>
    </row>
    <row r="26" spans="2:16" x14ac:dyDescent="0.3">
      <c r="B26" s="35"/>
      <c r="C26" s="35"/>
      <c r="D26" s="35"/>
      <c r="E26" s="35"/>
      <c r="F26" s="35"/>
      <c r="G26" s="35"/>
      <c r="H26" s="35"/>
      <c r="J26" s="35"/>
      <c r="K26" s="35"/>
      <c r="L26" s="35"/>
      <c r="M26" s="35"/>
      <c r="N26" s="35"/>
      <c r="O26" s="35"/>
      <c r="P26" s="35"/>
    </row>
    <row r="27" spans="2:16" x14ac:dyDescent="0.3">
      <c r="B27" s="35"/>
      <c r="C27" s="35"/>
      <c r="D27" s="35"/>
      <c r="E27" s="35"/>
      <c r="G27" s="35"/>
      <c r="H27" s="35"/>
      <c r="J27" s="35"/>
      <c r="K27" s="35"/>
      <c r="L27" s="35"/>
      <c r="M27" s="35"/>
      <c r="O27" s="35"/>
      <c r="P27" s="35"/>
    </row>
    <row r="30" spans="2:16" x14ac:dyDescent="0.3">
      <c r="B30" s="45" t="s">
        <v>68</v>
      </c>
      <c r="C30" s="45"/>
      <c r="D30" s="45"/>
      <c r="E30" s="45"/>
      <c r="F30" s="45"/>
      <c r="G30" s="45"/>
      <c r="H30" s="45"/>
      <c r="J30" s="45" t="s">
        <v>67</v>
      </c>
      <c r="K30" s="45"/>
      <c r="L30" s="45"/>
      <c r="M30" s="45"/>
      <c r="N30" s="45"/>
      <c r="O30" s="45"/>
      <c r="P30" s="45"/>
    </row>
    <row r="31" spans="2:16" x14ac:dyDescent="0.3">
      <c r="B31" s="34">
        <v>2012</v>
      </c>
      <c r="C31" s="11">
        <v>2013</v>
      </c>
      <c r="D31" s="34">
        <v>2014</v>
      </c>
      <c r="E31" s="34">
        <v>2015</v>
      </c>
      <c r="F31" s="34">
        <v>2016</v>
      </c>
      <c r="G31" s="34">
        <v>2017</v>
      </c>
      <c r="H31" s="34">
        <v>2018</v>
      </c>
      <c r="J31" s="11">
        <v>2012</v>
      </c>
      <c r="K31" s="34">
        <v>2013</v>
      </c>
      <c r="L31" s="34">
        <v>2014</v>
      </c>
      <c r="M31" s="34">
        <v>2015</v>
      </c>
      <c r="N31" s="34">
        <v>2016</v>
      </c>
      <c r="O31" s="34">
        <v>2017</v>
      </c>
      <c r="P31" s="34">
        <v>2018</v>
      </c>
    </row>
    <row r="32" spans="2:16" x14ac:dyDescent="0.3">
      <c r="B32" s="35"/>
      <c r="C32" s="35"/>
      <c r="D32" s="35"/>
      <c r="E32" s="35"/>
      <c r="F32" s="35"/>
      <c r="G32" s="35"/>
      <c r="H32" s="35"/>
      <c r="J32" s="35"/>
      <c r="K32" s="35"/>
      <c r="L32" s="35"/>
      <c r="M32" s="35"/>
      <c r="N32" s="35"/>
      <c r="O32" s="35"/>
      <c r="P32" s="35"/>
    </row>
    <row r="33" spans="2:16" x14ac:dyDescent="0.3">
      <c r="B33" s="35"/>
      <c r="C33" s="35"/>
      <c r="D33" s="35"/>
      <c r="E33" s="35"/>
      <c r="F33" s="35"/>
      <c r="G33" s="35"/>
      <c r="H33" s="35"/>
      <c r="J33" s="35"/>
      <c r="K33" s="35"/>
      <c r="L33" s="35"/>
      <c r="M33" s="35"/>
      <c r="N33" s="35"/>
      <c r="O33" s="35"/>
      <c r="P33" s="35"/>
    </row>
    <row r="34" spans="2:16" x14ac:dyDescent="0.3">
      <c r="B34" s="35"/>
      <c r="C34" s="35"/>
      <c r="D34" s="35"/>
      <c r="E34" s="35"/>
      <c r="F34" s="35"/>
      <c r="G34" s="35"/>
      <c r="H34" s="35"/>
      <c r="J34" s="35"/>
      <c r="K34" s="35"/>
      <c r="L34" s="35"/>
      <c r="M34" s="35"/>
      <c r="N34" s="35"/>
      <c r="O34" s="35"/>
      <c r="P34" s="35"/>
    </row>
    <row r="35" spans="2:16" x14ac:dyDescent="0.3">
      <c r="B35" s="35"/>
      <c r="C35" s="35"/>
      <c r="D35" s="35"/>
      <c r="E35" s="35"/>
      <c r="F35" s="35"/>
      <c r="G35" s="35"/>
      <c r="H35" s="35"/>
      <c r="J35" s="35"/>
      <c r="K35" s="35"/>
      <c r="L35" s="35"/>
      <c r="M35" s="35"/>
      <c r="N35" s="35"/>
      <c r="O35" s="35"/>
      <c r="P35" s="35"/>
    </row>
    <row r="36" spans="2:16" x14ac:dyDescent="0.3">
      <c r="B36" s="35"/>
      <c r="C36" s="35"/>
      <c r="D36" s="35"/>
      <c r="E36" s="35"/>
      <c r="F36" s="35"/>
      <c r="G36" s="35"/>
      <c r="H36" s="35"/>
      <c r="J36" s="35"/>
      <c r="K36" s="35"/>
      <c r="L36" s="35"/>
      <c r="M36" s="35"/>
      <c r="N36" s="35"/>
      <c r="O36" s="35"/>
      <c r="P36" s="35"/>
    </row>
    <row r="37" spans="2:16" x14ac:dyDescent="0.3">
      <c r="B37" s="35"/>
      <c r="C37" s="35"/>
      <c r="D37" s="35"/>
      <c r="E37" s="35"/>
      <c r="F37" s="35"/>
      <c r="G37" s="35"/>
      <c r="H37" s="35"/>
      <c r="J37" s="35"/>
      <c r="K37" s="35"/>
      <c r="L37" s="35"/>
      <c r="M37" s="35"/>
      <c r="N37" s="35"/>
      <c r="O37" s="35"/>
      <c r="P37" s="35"/>
    </row>
    <row r="38" spans="2:16" x14ac:dyDescent="0.3">
      <c r="B38" s="35"/>
      <c r="C38" s="35"/>
      <c r="D38" s="35"/>
      <c r="E38" s="35"/>
      <c r="F38" s="35"/>
      <c r="G38" s="35"/>
      <c r="H38" s="35"/>
      <c r="J38" s="35"/>
      <c r="K38" s="35"/>
      <c r="L38" s="35"/>
      <c r="M38" s="35"/>
      <c r="N38" s="35"/>
      <c r="O38" s="35"/>
      <c r="P38" s="35"/>
    </row>
    <row r="39" spans="2:16" x14ac:dyDescent="0.3">
      <c r="B39" s="35"/>
      <c r="C39" s="35"/>
      <c r="D39" s="35"/>
      <c r="E39" s="35"/>
      <c r="F39" s="35"/>
      <c r="G39" s="35"/>
      <c r="H39" s="35"/>
      <c r="J39" s="35"/>
      <c r="K39" s="35"/>
      <c r="L39" s="35"/>
      <c r="M39" s="35"/>
      <c r="N39" s="35"/>
      <c r="O39" s="35"/>
      <c r="P39" s="35"/>
    </row>
    <row r="40" spans="2:16" x14ac:dyDescent="0.3">
      <c r="B40" s="35"/>
      <c r="C40" s="35"/>
      <c r="D40" s="35"/>
      <c r="E40" s="35"/>
      <c r="F40" s="35"/>
      <c r="G40" s="35"/>
      <c r="H40" s="35"/>
      <c r="J40" s="35"/>
      <c r="K40" s="35"/>
      <c r="L40" s="35"/>
      <c r="M40" s="35"/>
      <c r="N40" s="35"/>
      <c r="O40" s="35"/>
      <c r="P40" s="35"/>
    </row>
    <row r="41" spans="2:16" x14ac:dyDescent="0.3">
      <c r="B41" s="35"/>
      <c r="C41" s="35"/>
      <c r="D41" s="35"/>
      <c r="E41" s="35"/>
      <c r="F41" s="35"/>
      <c r="G41" s="35"/>
      <c r="H41" s="35"/>
      <c r="J41" s="35"/>
      <c r="K41" s="35"/>
      <c r="L41" s="35"/>
      <c r="M41" s="35"/>
      <c r="N41" s="35"/>
      <c r="O41" s="35"/>
      <c r="P41" s="35"/>
    </row>
    <row r="42" spans="2:16" x14ac:dyDescent="0.3">
      <c r="B42" s="35"/>
      <c r="C42" s="35"/>
      <c r="D42" s="35"/>
      <c r="E42" s="35"/>
      <c r="F42" s="35"/>
      <c r="G42" s="35"/>
      <c r="H42" s="35"/>
      <c r="J42" s="35"/>
      <c r="K42" s="35"/>
      <c r="L42" s="35"/>
      <c r="M42" s="35"/>
      <c r="N42" s="35"/>
      <c r="O42" s="35"/>
      <c r="P42" s="35"/>
    </row>
    <row r="43" spans="2:16" x14ac:dyDescent="0.3">
      <c r="B43" s="35"/>
      <c r="C43" s="35"/>
      <c r="D43" s="35"/>
      <c r="F43" s="35"/>
      <c r="G43" s="35"/>
      <c r="H43" s="35"/>
      <c r="J43" s="35"/>
      <c r="K43" s="35"/>
      <c r="L43" s="35"/>
      <c r="N43" s="35"/>
      <c r="O43" s="35"/>
      <c r="P43" s="35"/>
    </row>
    <row r="47" spans="2:16" x14ac:dyDescent="0.3">
      <c r="B47" s="45" t="s">
        <v>71</v>
      </c>
      <c r="C47" s="45"/>
      <c r="D47" s="45"/>
      <c r="E47" s="45"/>
      <c r="F47" s="45"/>
      <c r="G47" s="45"/>
      <c r="H47" s="45"/>
      <c r="J47" s="45" t="s">
        <v>72</v>
      </c>
      <c r="K47" s="45"/>
      <c r="L47" s="45"/>
      <c r="M47" s="45"/>
      <c r="N47" s="45"/>
      <c r="O47" s="45"/>
      <c r="P47" s="45"/>
    </row>
    <row r="48" spans="2:16" x14ac:dyDescent="0.3">
      <c r="B48" s="11">
        <v>2012</v>
      </c>
      <c r="C48" s="34">
        <v>2013</v>
      </c>
      <c r="D48" s="34">
        <v>2014</v>
      </c>
      <c r="E48" s="34">
        <v>2015</v>
      </c>
      <c r="F48" s="34">
        <v>2016</v>
      </c>
      <c r="G48" s="34">
        <v>2017</v>
      </c>
      <c r="H48" s="34">
        <v>2018</v>
      </c>
      <c r="J48" s="34">
        <v>2012</v>
      </c>
      <c r="K48" s="11">
        <v>2013</v>
      </c>
      <c r="L48" s="34">
        <v>2014</v>
      </c>
      <c r="M48" s="34">
        <v>2015</v>
      </c>
      <c r="N48" s="34">
        <v>2016</v>
      </c>
      <c r="O48" s="34">
        <v>2017</v>
      </c>
      <c r="P48" s="34">
        <v>2018</v>
      </c>
    </row>
    <row r="49" spans="2:16" x14ac:dyDescent="0.3">
      <c r="B49" s="35"/>
      <c r="C49" s="35"/>
      <c r="D49" s="35"/>
      <c r="E49" s="35"/>
      <c r="F49" s="35"/>
      <c r="G49" s="35"/>
      <c r="H49" s="35"/>
      <c r="J49" s="35"/>
      <c r="K49" s="35"/>
      <c r="L49" s="35"/>
      <c r="M49" s="35"/>
      <c r="N49" s="35"/>
      <c r="O49" s="35"/>
      <c r="P49" s="35"/>
    </row>
    <row r="50" spans="2:16" x14ac:dyDescent="0.3">
      <c r="B50" s="35"/>
      <c r="C50" s="35"/>
      <c r="D50" s="35"/>
      <c r="E50" s="35"/>
      <c r="F50" s="35"/>
      <c r="G50" s="35"/>
      <c r="H50" s="35"/>
      <c r="J50" s="35"/>
      <c r="K50" s="35"/>
      <c r="L50" s="35"/>
      <c r="M50" s="35"/>
      <c r="N50" s="35"/>
      <c r="O50" s="35"/>
      <c r="P50" s="35"/>
    </row>
    <row r="51" spans="2:16" x14ac:dyDescent="0.3">
      <c r="B51" s="35"/>
      <c r="C51" s="35"/>
      <c r="D51" s="35"/>
      <c r="E51" s="35"/>
      <c r="F51" s="35"/>
      <c r="G51" s="35"/>
      <c r="H51" s="35"/>
      <c r="J51" s="35"/>
      <c r="K51" s="35"/>
      <c r="L51" s="35"/>
      <c r="M51" s="35"/>
      <c r="N51" s="35"/>
      <c r="O51" s="35"/>
      <c r="P51" s="35"/>
    </row>
    <row r="52" spans="2:16" x14ac:dyDescent="0.3">
      <c r="B52" s="35"/>
      <c r="C52" s="35"/>
      <c r="D52" s="35"/>
      <c r="E52" s="35"/>
      <c r="F52" s="35"/>
      <c r="G52" s="35"/>
      <c r="H52" s="35"/>
      <c r="J52" s="35"/>
      <c r="K52" s="35"/>
      <c r="L52" s="35"/>
      <c r="M52" s="35"/>
      <c r="N52" s="35"/>
      <c r="O52" s="35"/>
      <c r="P52" s="35"/>
    </row>
    <row r="53" spans="2:16" x14ac:dyDescent="0.3">
      <c r="B53" s="35"/>
      <c r="C53" s="35"/>
      <c r="D53" s="35"/>
      <c r="E53" s="35"/>
      <c r="F53" s="35"/>
      <c r="G53" s="35"/>
      <c r="H53" s="35"/>
      <c r="J53" s="35"/>
      <c r="K53" s="35"/>
      <c r="L53" s="35"/>
      <c r="M53" s="35"/>
      <c r="N53" s="35"/>
      <c r="O53" s="35"/>
      <c r="P53" s="35"/>
    </row>
    <row r="54" spans="2:16" x14ac:dyDescent="0.3">
      <c r="B54" s="35"/>
      <c r="C54" s="35"/>
      <c r="D54" s="35"/>
      <c r="E54" s="35"/>
      <c r="F54" s="35"/>
      <c r="G54" s="35"/>
      <c r="H54" s="35"/>
      <c r="J54" s="35"/>
      <c r="K54" s="35"/>
      <c r="L54" s="35"/>
      <c r="M54" s="35"/>
      <c r="N54" s="35"/>
      <c r="O54" s="35"/>
      <c r="P54" s="35"/>
    </row>
    <row r="55" spans="2:16" x14ac:dyDescent="0.3">
      <c r="B55" s="35"/>
      <c r="C55" s="35"/>
      <c r="D55" s="35"/>
      <c r="E55" s="35"/>
      <c r="F55" s="35"/>
      <c r="G55" s="35"/>
      <c r="H55" s="35"/>
      <c r="J55" s="35"/>
      <c r="K55" s="35"/>
      <c r="L55" s="35"/>
      <c r="M55" s="35"/>
      <c r="N55" s="35"/>
      <c r="O55" s="35"/>
      <c r="P55" s="35"/>
    </row>
    <row r="56" spans="2:16" x14ac:dyDescent="0.3">
      <c r="B56" s="35"/>
      <c r="C56" s="35"/>
      <c r="D56" s="35"/>
      <c r="E56" s="35"/>
      <c r="F56" s="35"/>
      <c r="G56" s="35"/>
      <c r="H56" s="35"/>
      <c r="J56" s="35"/>
      <c r="K56" s="35"/>
      <c r="L56" s="35"/>
      <c r="M56" s="35"/>
      <c r="N56" s="35"/>
      <c r="O56" s="35"/>
      <c r="P56" s="35"/>
    </row>
    <row r="57" spans="2:16" x14ac:dyDescent="0.3">
      <c r="B57" s="35"/>
      <c r="C57" s="35"/>
      <c r="D57" s="35"/>
      <c r="E57" s="35"/>
      <c r="F57" s="35"/>
      <c r="G57" s="35"/>
      <c r="H57" s="35"/>
      <c r="J57" s="35"/>
      <c r="K57" s="35"/>
      <c r="L57" s="35"/>
      <c r="M57" s="35"/>
      <c r="N57" s="35"/>
      <c r="O57" s="35"/>
      <c r="P57" s="35"/>
    </row>
    <row r="58" spans="2:16" x14ac:dyDescent="0.3">
      <c r="B58" s="35"/>
      <c r="C58" s="35"/>
      <c r="D58" s="35"/>
      <c r="E58" s="35"/>
      <c r="F58" s="35"/>
      <c r="G58" s="35"/>
      <c r="H58" s="35"/>
      <c r="J58" s="35"/>
      <c r="K58" s="35"/>
      <c r="L58" s="35"/>
      <c r="M58" s="35"/>
      <c r="N58" s="35"/>
      <c r="O58" s="35"/>
      <c r="P58" s="35"/>
    </row>
    <row r="59" spans="2:16" x14ac:dyDescent="0.3">
      <c r="B59" s="35"/>
      <c r="C59" s="35"/>
      <c r="D59" s="35"/>
      <c r="E59" s="35"/>
      <c r="F59" s="35"/>
      <c r="G59" s="35"/>
      <c r="H59" s="35"/>
      <c r="J59" s="35"/>
      <c r="K59" s="35"/>
      <c r="L59" s="35"/>
      <c r="M59" s="35"/>
      <c r="N59" s="35"/>
      <c r="O59" s="35"/>
      <c r="P59" s="35"/>
    </row>
    <row r="60" spans="2:16" x14ac:dyDescent="0.3">
      <c r="B60" s="35"/>
      <c r="C60" s="35"/>
      <c r="D60" s="35"/>
      <c r="E60" s="35"/>
      <c r="F60" s="35"/>
      <c r="G60" s="35"/>
      <c r="H60" s="35"/>
      <c r="J60" s="35"/>
      <c r="K60" s="35"/>
      <c r="L60" s="35"/>
      <c r="M60" s="35"/>
      <c r="N60" s="35"/>
      <c r="O60" s="35"/>
      <c r="P60" s="35"/>
    </row>
  </sheetData>
  <mergeCells count="14">
    <mergeCell ref="B47:H47"/>
    <mergeCell ref="J47:P47"/>
    <mergeCell ref="X1:Y1"/>
    <mergeCell ref="Z1:AA1"/>
    <mergeCell ref="B14:H14"/>
    <mergeCell ref="J14:P14"/>
    <mergeCell ref="B30:H30"/>
    <mergeCell ref="J30:P30"/>
    <mergeCell ref="B1:E1"/>
    <mergeCell ref="F1:I1"/>
    <mergeCell ref="J1:M1"/>
    <mergeCell ref="N1:Q1"/>
    <mergeCell ref="T1:U1"/>
    <mergeCell ref="V1:W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4B76F-540F-4A81-B7F1-7BF2E8C989F7}">
  <dimension ref="B2:S23"/>
  <sheetViews>
    <sheetView topLeftCell="A5" zoomScale="115" zoomScaleNormal="115" workbookViewId="0">
      <selection activeCell="E16" sqref="E16:F23"/>
    </sheetView>
  </sheetViews>
  <sheetFormatPr defaultRowHeight="14.4" x14ac:dyDescent="0.3"/>
  <cols>
    <col min="3" max="3" width="14.77734375" bestFit="1" customWidth="1"/>
    <col min="4" max="4" width="12.5546875" bestFit="1" customWidth="1"/>
    <col min="5" max="5" width="11.5546875" bestFit="1" customWidth="1"/>
    <col min="6" max="6" width="12.5546875" bestFit="1" customWidth="1"/>
    <col min="7" max="7" width="11.21875" bestFit="1" customWidth="1"/>
    <col min="8" max="8" width="9.21875" bestFit="1" customWidth="1"/>
    <col min="10" max="11" width="12.5546875" bestFit="1" customWidth="1"/>
  </cols>
  <sheetData>
    <row r="2" spans="2:19" x14ac:dyDescent="0.3">
      <c r="C2" s="43" t="s">
        <v>13</v>
      </c>
      <c r="D2" s="43"/>
      <c r="E2" s="43" t="s">
        <v>77</v>
      </c>
      <c r="F2" s="43"/>
      <c r="G2" s="43" t="s">
        <v>78</v>
      </c>
      <c r="H2" s="43"/>
      <c r="I2" s="43" t="s">
        <v>14</v>
      </c>
      <c r="J2" s="43"/>
      <c r="L2" s="43" t="s">
        <v>46</v>
      </c>
      <c r="M2" s="43"/>
      <c r="N2" s="43" t="s">
        <v>47</v>
      </c>
      <c r="O2" s="43"/>
      <c r="P2" s="43" t="s">
        <v>48</v>
      </c>
      <c r="Q2" s="43"/>
      <c r="R2" s="43" t="s">
        <v>49</v>
      </c>
      <c r="S2" s="43"/>
    </row>
    <row r="3" spans="2:19" x14ac:dyDescent="0.3">
      <c r="B3" t="s">
        <v>10</v>
      </c>
      <c r="C3" t="s">
        <v>11</v>
      </c>
      <c r="D3" t="s">
        <v>12</v>
      </c>
      <c r="E3" t="s">
        <v>11</v>
      </c>
      <c r="F3" t="s">
        <v>12</v>
      </c>
      <c r="G3" t="s">
        <v>11</v>
      </c>
      <c r="H3" t="s">
        <v>12</v>
      </c>
      <c r="I3" t="s">
        <v>11</v>
      </c>
      <c r="J3" t="s">
        <v>12</v>
      </c>
      <c r="L3" t="s">
        <v>3</v>
      </c>
      <c r="M3" t="s">
        <v>9</v>
      </c>
      <c r="N3" t="s">
        <v>3</v>
      </c>
      <c r="O3" t="s">
        <v>9</v>
      </c>
      <c r="P3" t="s">
        <v>3</v>
      </c>
      <c r="Q3" t="s">
        <v>9</v>
      </c>
      <c r="R3" t="s">
        <v>3</v>
      </c>
      <c r="S3" t="s">
        <v>9</v>
      </c>
    </row>
    <row r="4" spans="2:19" x14ac:dyDescent="0.3">
      <c r="B4">
        <v>2012</v>
      </c>
      <c r="C4" s="31">
        <v>0</v>
      </c>
      <c r="D4" s="31">
        <v>0</v>
      </c>
      <c r="E4" s="31">
        <v>0</v>
      </c>
      <c r="F4" s="31">
        <v>0</v>
      </c>
      <c r="G4" s="31">
        <v>0</v>
      </c>
      <c r="H4" s="31">
        <v>0</v>
      </c>
      <c r="I4">
        <v>0</v>
      </c>
      <c r="J4">
        <v>0</v>
      </c>
    </row>
    <row r="5" spans="2:19" x14ac:dyDescent="0.3">
      <c r="B5">
        <v>2013</v>
      </c>
      <c r="C5" s="31">
        <f>SUM(SBI!D4,BOB!D4,PNB!D4,Canara!D4,UBI!D4,IB!D4,BOI!D4,CBI!D4,UCO!D4,IDBI!D4,ICICI!D4,HDFC!D4,Axis!D4,Kotak!D4,Yes!D4,ABS(PSB!D4))/16</f>
        <v>0</v>
      </c>
      <c r="D5" s="31">
        <f>SUM(SBI!E4,BOB!E4,PNB!E4,Canara!E4,UBI!E4,IB!E4,BOI!E4,CBI!E4,UCO!E4,IDBI!E4,ICICI!E4,HDFC!E4,Axis!E4,Kotak!E4,Yes!E4,ABS(PSB!E4))/16</f>
        <v>-9.4702770268903485E-3</v>
      </c>
      <c r="E5" s="31">
        <f>SUM(SBI!H4,BOB!H4,PNB!H4,Canara!H4,UBI!H4,IB!H4,BOI!H4,CBI!H4,UCO!H4,IDBI!H4,ICICI!H4,HDFC!H4,Axis!H4,Kotak!H4,Yes!H4,ABS(PSB!H4))/16</f>
        <v>1.0364309629189876E-8</v>
      </c>
      <c r="F5" s="31">
        <f>SUM(SBI!I4,BOB!I4,PNB!I4,Canara!I4,UBI!I4,IB!I4,BOI!I4,CBI!I4,UCO!I4,IDBI!I4,ICICI!I4,HDFC!I4,Axis!I4,Kotak!I4,Yes!I4,ABS(PSB!I4))/16</f>
        <v>1.6969481242569691E-7</v>
      </c>
      <c r="G5" s="31">
        <f>SUM(SBI!L4,BOB!L4,PNB!L4,Canara!L4,UBI!L4,IB!L4,BOI!L4,CBI!L4,UCO!L4,IDBI!L4,ICICI!L4,HDFC!L4,Axis!L4,Kotak!L4,Yes!L4,ABS(PSB!L4))/16</f>
        <v>0</v>
      </c>
      <c r="H5" s="31">
        <f>SUM(SBI!M4,BOB!M4,PNB!M4,Canara!M4,UBI!M4,IB!M4,BOI!M4,CBI!M4,UCO!M4,IDBI!M4,ICICI!M4,HDFC!M4,Axis!M4,Kotak!M4,Yes!M4,ABS(PSB!M4))/16</f>
        <v>0</v>
      </c>
      <c r="I5">
        <v>0</v>
      </c>
      <c r="J5">
        <v>0</v>
      </c>
    </row>
    <row r="6" spans="2:19" x14ac:dyDescent="0.3">
      <c r="B6">
        <v>2014</v>
      </c>
      <c r="C6" s="31">
        <f>SUM(SBI!D5,BOB!D5,PNB!D5,Canara!D5,UBI!D5,IB!D5,BOI!D5,CBI!D5,UCO!D5,IDBI!D5,ICICI!D5,HDFC!D5,Axis!D5,Kotak!D5,Yes!D5,ABS(PSB!D5))/16</f>
        <v>76.123948101161901</v>
      </c>
      <c r="D6" s="31">
        <f>SUM(SBI!E5,BOB!E5,PNB!E5,Canara!E5,UBI!E5,IB!E5,BOI!E5,CBI!E5,UCO!E5,IDBI!E5,ICICI!E5,HDFC!E5,Axis!E5,Kotak!E5,Yes!E5,ABS(PSB!E5))/16</f>
        <v>583.4800466353139</v>
      </c>
      <c r="E6" s="31">
        <f>SUM(SBI!H5,BOB!H5,PNB!H5,Canara!H5,UBI!H5,IB!H5,BOI!H5,CBI!H5,UCO!H5,IDBI!H5,ICICI!H5,HDFC!H5,Axis!H5,Kotak!H5,Yes!H5,ABS(PSB!H5))/16</f>
        <v>2.1988785033529852</v>
      </c>
      <c r="F6" s="31">
        <f>SUM(SBI!I5,BOB!I5,PNB!I5,Canara!I5,UBI!I5,IB!I5,BOI!I5,CBI!I5,UCO!I5,IDBI!I5,ICICI!I5,HDFC!I5,Axis!I5,Kotak!I5,Yes!I5,ABS(PSB!I5))/16</f>
        <v>2.9262776974163014</v>
      </c>
      <c r="G6" s="31">
        <f>SUM(SBI!L5,BOB!L5,PNB!L5,Canara!L5,UBI!L5,IB!L5,BOI!L5,CBI!L5,UCO!L5,IDBI!L5,ICICI!L5,HDFC!L5,Axis!L5,Kotak!L5,Yes!L5,ABS(PSB!L5))/16</f>
        <v>0.48600200685975004</v>
      </c>
      <c r="H6" s="31">
        <f>SUM(SBI!M5,BOB!M5,PNB!M5,Canara!M5,UBI!M5,IB!M5,BOI!M5,CBI!M5,UCO!M5,IDBI!M5,ICICI!M5,HDFC!M5,Axis!M5,Kotak!M5,Yes!M5,ABS(PSB!M5))/16</f>
        <v>0.24326119598831042</v>
      </c>
    </row>
    <row r="7" spans="2:19" x14ac:dyDescent="0.3">
      <c r="B7">
        <v>2015</v>
      </c>
      <c r="C7" s="31">
        <f>SUM(SBI!D6,BOB!D6,PNB!D6,Canara!D6,UBI!D6,IB!D6,BOI!D6,CBI!D6,UCO!D6,IDBI!D6,ICICI!D6,HDFC!D6,Axis!D6,Kotak!D6,Yes!D6,ABS(PSB!D6))/16</f>
        <v>117.5210787803578</v>
      </c>
      <c r="D7" s="31">
        <f>SUM(SBI!E6,BOB!E6,PNB!E6,Canara!E6,UBI!E6,IB!E6,BOI!E6,CBI!E6,UCO!E6,IDBI!E6,ICICI!E6,HDFC!E6,Axis!E6,Kotak!E6,Yes!E6,ABS(PSB!E6))/16</f>
        <v>1605.7865286042656</v>
      </c>
      <c r="E7" s="31">
        <f>SUM(SBI!H6,BOB!H6,PNB!H6,Canara!H6,UBI!H6,IB!H6,BOI!H6,CBI!H6,UCO!H6,IDBI!H6,ICICI!H6,HDFC!H6,Axis!H6,Kotak!H6,Yes!H6,ABS(PSB!H6))/16</f>
        <v>0.26157647833683245</v>
      </c>
      <c r="F7" s="31">
        <f>SUM(SBI!I6,BOB!I6,PNB!I6,Canara!I6,UBI!I6,IB!I6,BOI!I6,CBI!I6,UCO!I6,IDBI!I6,ICICI!I6,HDFC!I6,Axis!I6,Kotak!I6,Yes!I6,ABS(PSB!I6))/16</f>
        <v>0.35751614217308092</v>
      </c>
      <c r="G7" s="31">
        <f>SUM(SBI!L6,BOB!L6,PNB!L6,Canara!L6,UBI!L6,IB!L6,BOI!L6,CBI!L6,UCO!L6,IDBI!L6,ICICI!L6,HDFC!L6,Axis!L6,Kotak!L6,Yes!L6,ABS(PSB!L6))/16</f>
        <v>0.10633450633701889</v>
      </c>
      <c r="H7" s="31">
        <f>SUM(SBI!M6,BOB!M6,PNB!M6,Canara!M6,UBI!M6,IB!M6,BOI!M6,CBI!M6,UCO!M6,IDBI!M6,ICICI!M6,HDFC!M6,Axis!M6,Kotak!M6,Yes!M6,ABS(PSB!M6))/16</f>
        <v>3.0157885861232487E-2</v>
      </c>
    </row>
    <row r="8" spans="2:19" x14ac:dyDescent="0.3">
      <c r="B8">
        <v>2016</v>
      </c>
      <c r="C8" s="31">
        <f>SUM(SBI!D7,BOB!D7,PNB!D7,Canara!D7,UBI!D7,IB!D7,BOI!D7,CBI!D7,UCO!D7,IDBI!D7,ICICI!D7,HDFC!D7,Axis!D7,Kotak!D7,Yes!D7,ABS(PSB!D7))/16</f>
        <v>2.3459356631290897</v>
      </c>
      <c r="D8" s="31">
        <f>SUM(SBI!E7,BOB!E7,PNB!E7,Canara!E7,UBI!E7,IB!E7,BOI!E7,CBI!E7,UCO!E7,IDBI!E7,ICICI!E7,HDFC!E7,Axis!E7,Kotak!E7,Yes!E7,ABS(PSB!E7))/16</f>
        <v>4.9779263570744225</v>
      </c>
      <c r="E8" s="31">
        <f>SUM(SBI!H7,BOB!H7,PNB!H7,Canara!H7,UBI!H7,IB!H7,BOI!H7,CBI!H7,UCO!H7,IDBI!H7,ICICI!H7,HDFC!H7,Axis!H7,Kotak!H7,Yes!H7,ABS(PSB!H7))/16</f>
        <v>0.34773638583548705</v>
      </c>
      <c r="F8" s="31">
        <f>SUM(SBI!I7,BOB!I7,PNB!I7,Canara!I7,UBI!I7,IB!I7,BOI!I7,CBI!I7,UCO!I7,IDBI!I7,ICICI!I7,HDFC!I7,Axis!I7,Kotak!I7,Yes!I7,ABS(PSB!I7))/16</f>
        <v>0.49884909528017884</v>
      </c>
      <c r="G8" s="31">
        <f>SUM(SBI!L7,BOB!L7,PNB!L7,Canara!L7,UBI!L7,IB!L7,BOI!L7,CBI!L7,UCO!L7,IDBI!L7,ICICI!L7,HDFC!L7,Axis!L7,Kotak!L7,Yes!L7,ABS(PSB!L7))/16</f>
        <v>7.1579776530474967E-2</v>
      </c>
      <c r="H8" s="31">
        <f>SUM(SBI!M7,BOB!M7,PNB!M7,Canara!M7,UBI!M7,IB!M7,BOI!M7,CBI!M7,UCO!M7,IDBI!M7,ICICI!M7,HDFC!M7,Axis!M7,Kotak!M7,Yes!M7,ABS(PSB!M7))/16</f>
        <v>0.11678362143787968</v>
      </c>
    </row>
    <row r="9" spans="2:19" x14ac:dyDescent="0.3">
      <c r="B9">
        <v>2017</v>
      </c>
      <c r="C9" s="31">
        <f>SUM(SBI!D8,BOB!D8,PNB!D8,Canara!D8,UBI!D8,IB!D8,BOI!D8,CBI!D8,UCO!D8,IDBI!D8,ICICI!D8,HDFC!D8,Axis!D8,Kotak!D8,Yes!D8,ABS(PSB!D8))/16</f>
        <v>8.4186399750938783</v>
      </c>
      <c r="D9" s="31">
        <f>SUM(SBI!E8,BOB!E8,PNB!E8,Canara!E8,UBI!E8,IB!E8,BOI!E8,CBI!E8,UCO!E8,IDBI!E8,ICICI!E8,HDFC!E8,Axis!E8,Kotak!E8,Yes!E8,ABS(PSB!E8))/16</f>
        <v>2.8199693864703375</v>
      </c>
      <c r="E9" s="31">
        <f>SUM(SBI!H8,BOB!H8,PNB!H8,Canara!H8,UBI!H8,IB!H8,BOI!H8,CBI!H8,UCO!H8,IDBI!H8,ICICI!H8,HDFC!H8,Axis!H8,Kotak!H8,Yes!H8,ABS(PSB!H8))/16</f>
        <v>0.32343233161570273</v>
      </c>
      <c r="F9" s="31">
        <f>SUM(SBI!I8,BOB!I8,PNB!I8,Canara!I8,UBI!I8,IB!I8,BOI!I8,CBI!I8,UCO!I8,IDBI!I8,ICICI!I8,HDFC!I8,Axis!I8,Kotak!I8,Yes!I8,ABS(PSB!I8))/16</f>
        <v>0.53627988454610709</v>
      </c>
      <c r="G9" s="31">
        <f>SUM(SBI!L8,BOB!L8,PNB!L8,Canara!L8,UBI!L8,IB!L8,BOI!L8,CBI!L8,UCO!L8,IDBI!L8,ICICI!L8,HDFC!L8,Axis!L8,Kotak!L8,Yes!L8,ABS(PSB!L8))/16</f>
        <v>0.2184412592546989</v>
      </c>
      <c r="H9" s="31">
        <f>SUM(SBI!M8,BOB!M8,PNB!M8,Canara!M8,UBI!M8,IB!M8,BOI!M8,CBI!M8,UCO!M8,IDBI!M8,ICICI!M8,HDFC!M8,Axis!M8,Kotak!M8,Yes!M8,ABS(PSB!M8))/16</f>
        <v>8.7716587700341811E-2</v>
      </c>
    </row>
    <row r="10" spans="2:19" x14ac:dyDescent="0.3">
      <c r="B10">
        <v>2018</v>
      </c>
      <c r="C10" s="31">
        <f>SUM(SBI!D9,BOB!D9,PNB!D9,Canara!D9,UBI!D9,IB!D9,BOI!D9,CBI!D9,UCO!D9,IDBI!D9,ICICI!D9,HDFC!D9,Axis!D9,Kotak!D9,Yes!D9,ABS(PSB!D9))/16</f>
        <v>2.2564847517441331</v>
      </c>
      <c r="D10" s="31">
        <f>SUM(SBI!E9,BOB!E9,PNB!E9,Canara!E9,UBI!E9,IB!E9,BOI!E9,CBI!E9,UCO!E9,IDBI!E9,ICICI!E9,HDFC!E9,Axis!E9,Kotak!E9,Yes!E9,ABS(PSB!E9))/16</f>
        <v>2.2933238479829225</v>
      </c>
      <c r="E10" s="31">
        <f>SUM(SBI!H9,BOB!H9,PNB!H9,Canara!H9,UBI!H9,IB!H9,BOI!H9,CBI!H9,UCO!H9,IDBI!H9,ICICI!H9,HDFC!H9,Axis!H9,Kotak!H9,Yes!H9,ABS(PSB!H9))/16</f>
        <v>0.1462039285584365</v>
      </c>
      <c r="F10" s="31">
        <f>SUM(SBI!I9,BOB!I9,PNB!I9,Canara!I9,UBI!I9,IB!I9,BOI!I9,CBI!I9,UCO!I9,IDBI!I9,ICICI!I9,HDFC!I9,Axis!I9,Kotak!I9,Yes!I9,ABS(PSB!I9))/16</f>
        <v>0.3418230086873022</v>
      </c>
      <c r="G10" s="31">
        <f>SUM(SBI!L9,BOB!L9,PNB!L9,Canara!L9,UBI!L9,IB!L9,BOI!L9,CBI!L9,UCO!L9,IDBI!L9,ICICI!L9,HDFC!L9,Axis!L9,Kotak!L9,Yes!L9,ABS(PSB!L9))/16</f>
        <v>0.12575917548349125</v>
      </c>
      <c r="H10" s="31">
        <f>SUM(SBI!M9,BOB!M9,PNB!M9,Canara!M9,UBI!M9,IB!M9,BOI!M9,CBI!M9,UCO!M9,IDBI!M9,ICICI!M9,HDFC!M9,Axis!M9,Kotak!M9,Yes!M9,ABS(PSB!M9))/16</f>
        <v>0.19076032585934519</v>
      </c>
    </row>
    <row r="11" spans="2:19" x14ac:dyDescent="0.3">
      <c r="B11">
        <v>2019</v>
      </c>
      <c r="C11" s="31">
        <f>SUM(SBI!D10,BOB!D10,PNB!D10,Canara!D10,UBI!D10,IB!D10,BOI!D10,CBI!D10,UCO!D10,IDBI!D10,ICICI!D10,HDFC!D10,Axis!D10,Kotak!D10,Yes!D10,ABS(PSB!D10))/16</f>
        <v>1.7967029673514756</v>
      </c>
      <c r="D11" s="31">
        <f>SUM(SBI!E10,BOB!E10,PNB!E10,Canara!E10,UBI!E10,IB!E10,BOI!E10,CBI!E10,UCO!E10,IDBI!E10,ICICI!E10,HDFC!E10,Axis!E10,Kotak!E10,Yes!E10,ABS(PSB!E10))/16</f>
        <v>1.3682535226535775</v>
      </c>
      <c r="E11" s="31">
        <f>SUM(SBI!H10,BOB!H10,PNB!H10,Canara!H10,UBI!H10,IB!H10,BOI!H10,CBI!H10,UCO!H10,IDBI!H10,ICICI!H10,HDFC!H10,Axis!H10,Kotak!H10,Yes!H10,ABS(PSB!H10))/16</f>
        <v>0.25181446713900796</v>
      </c>
      <c r="F11" s="31">
        <f>SUM(SBI!I10,BOB!I10,PNB!I10,Canara!I10,UBI!I10,IB!I10,BOI!I10,CBI!I10,UCO!I10,IDBI!I10,ICICI!I10,HDFC!I10,Axis!I10,Kotak!I10,Yes!I10,ABS(PSB!I10))/16</f>
        <v>3.6340878475889395</v>
      </c>
      <c r="G11" s="31">
        <f>SUM(SBI!L10,BOB!L10,PNB!L10,Canara!L10,UBI!L10,IB!L10,BOI!L10,CBI!L10,UCO!L10,IDBI!L10,ICICI!L10,HDFC!L10,Axis!L10,Kotak!L10,Yes!L10,ABS(PSB!L10))/16</f>
        <v>0.18917401603603054</v>
      </c>
      <c r="H11" s="31">
        <f>SUM(SBI!M10,BOB!M10,PNB!M10,Canara!M10,UBI!M10,IB!M10,BOI!M10,CBI!M10,UCO!M10,IDBI!M10,ICICI!M10,HDFC!M10,Axis!M10,Kotak!M10,Yes!M10,ABS(PSB!M10))/16</f>
        <v>50.523831190550119</v>
      </c>
      <c r="K11" s="31">
        <f>AVERAGE(C11,E11,G11)</f>
        <v>0.74589715017550473</v>
      </c>
      <c r="L11" s="31">
        <f>AVERAGE(D11,F11,H11)</f>
        <v>18.508724186930881</v>
      </c>
    </row>
    <row r="12" spans="2:19" x14ac:dyDescent="0.3">
      <c r="C12" s="31">
        <f t="shared" ref="C12:H12" si="0">AVERAGE(C5:C11)</f>
        <v>29.780398605548324</v>
      </c>
      <c r="D12" s="31">
        <f t="shared" si="0"/>
        <v>314.3880825823905</v>
      </c>
      <c r="E12" s="31">
        <f t="shared" si="0"/>
        <v>0.50423458645753738</v>
      </c>
      <c r="F12" s="31">
        <f t="shared" si="0"/>
        <v>1.1849762636266747</v>
      </c>
      <c r="G12" s="31">
        <f t="shared" si="0"/>
        <v>0.17104153435735209</v>
      </c>
      <c r="H12" s="31">
        <f t="shared" si="0"/>
        <v>7.3132158296281755</v>
      </c>
    </row>
    <row r="14" spans="2:19" x14ac:dyDescent="0.3">
      <c r="C14" s="43" t="s">
        <v>0</v>
      </c>
      <c r="D14" s="43"/>
      <c r="E14" s="43" t="s">
        <v>79</v>
      </c>
      <c r="F14" s="43"/>
      <c r="G14" s="43" t="s">
        <v>80</v>
      </c>
      <c r="H14" s="43"/>
      <c r="J14" t="s">
        <v>7</v>
      </c>
    </row>
    <row r="15" spans="2:19" x14ac:dyDescent="0.3">
      <c r="B15" t="s">
        <v>10</v>
      </c>
      <c r="C15" t="s">
        <v>2</v>
      </c>
      <c r="D15" t="s">
        <v>3</v>
      </c>
      <c r="E15" t="s">
        <v>2</v>
      </c>
      <c r="F15" t="s">
        <v>3</v>
      </c>
      <c r="G15" t="s">
        <v>2</v>
      </c>
      <c r="H15" t="s">
        <v>3</v>
      </c>
      <c r="J15" t="s">
        <v>81</v>
      </c>
      <c r="K15" t="s">
        <v>82</v>
      </c>
    </row>
    <row r="16" spans="2:19" x14ac:dyDescent="0.3">
      <c r="B16">
        <v>2012</v>
      </c>
      <c r="C16">
        <f>SUM(SBI!B3,BOB!B3,PNB!B3,Canara!B3,UBI!B3,IB!B3,BOI!B3,CBI!B3,UCO!B3,IDBI!B3,ICICI!B3,HDFC!B3,Axis!B3,Kotak!B3,Yes!B3,ABS(PSB!B3))</f>
        <v>42784917</v>
      </c>
      <c r="D16">
        <f>SUM(SBI!C3,BOB!C3,PNB!C3,Canara!C3,UBI!C3,IB!C3,BOI!C3,CBI!C3,UCO!C3,IDBI!C3,ICICI!C3,HDFC!C3,Axis!C3,Kotak!C3,Yes!C3,ABS(PSB!C3))</f>
        <v>36906671.873290002</v>
      </c>
      <c r="E16">
        <f>SUM(SBI!F3,BOB!F3,PNB!F3,Canara!F3,UBI!F3,IB!F3,BOI!F3,CBI!F3,UCO!F3,IDBI!F3,ICICI!F3,HDFC!F3,Axis!F3,Kotak!F3,Yes!F3,ABS(PSB!F3))</f>
        <v>246666460</v>
      </c>
      <c r="F16">
        <f>SUM(SBI!G3,BOB!G3,PNB!G3,Canara!G3,UBI!G3,IB!G3,BOI!G3,CBI!G3,UCO!G3,IDBI!G3,ICICI!G3,HDFC!G3,Axis!G3,Kotak!G3,Yes!G3,ABS(PSB!G3))</f>
        <v>9531136.6512773745</v>
      </c>
      <c r="G16">
        <f>SUM(SBI!J3,BOB!J3,PNB!J3,Canara!J3,UBI!J3,IB!J3,BOI!J3,CBI!J3,UCO!J3,IDBI!J3,ICICI!J3,HDFC!J3,Axis!J3,Kotak!J3,Yes!J3,ABS(PSB!J3))</f>
        <v>49304006</v>
      </c>
      <c r="H16">
        <f>SUM(SBI!K3,BOB!K3,PNB!K3,Canara!K3,UBI!K3,IB!K3,BOI!K3,CBI!K3,UCO!K3,IDBI!K3,ICICI!K3,HDFC!K3,Axis!K3,Kotak!K3,Yes!K3,ABS(PSB!K3))</f>
        <v>399989.08556133957</v>
      </c>
      <c r="J16">
        <f>SUM(C16,E16,G16)</f>
        <v>338755383</v>
      </c>
      <c r="K16">
        <f>SUM(D16,F16,H16)</f>
        <v>46837797.610128723</v>
      </c>
    </row>
    <row r="17" spans="2:11" x14ac:dyDescent="0.3">
      <c r="B17">
        <v>2013</v>
      </c>
      <c r="C17">
        <f>SUM(SBI!B4,BOB!B4,PNB!B4,Canara!B4,UBI!B4,IB!B4,BOI!B4,CBI!B4,UCO!B4,IDBI!B4,ICICI!B4,HDFC!B4,Axis!B4,Kotak!B4,Yes!B4,ABS(PSB!B4))</f>
        <v>42784917</v>
      </c>
      <c r="D17">
        <f>SUM(SBI!C4,BOB!C4,PNB!C4,Canara!C4,UBI!C4,IB!C4,BOI!C4,CBI!C4,UCO!C4,IDBI!C4,ICICI!C4,HDFC!C4,Axis!C4,Kotak!C4,Yes!C4,ABS(PSB!C4))</f>
        <v>36884441.640024237</v>
      </c>
      <c r="E17">
        <f>SUM(SBI!F4,BOB!F4,PNB!F4,Canara!F4,UBI!F4,IB!F4,BOI!F4,CBI!F4,UCO!F4,IDBI!F4,ICICI!F4,HDFC!F4,Axis!F4,Kotak!F4,Yes!F4,ABS(PSB!F4))</f>
        <v>246666461</v>
      </c>
      <c r="F17">
        <f>SUM(SBI!G4,BOB!G4,PNB!G4,Canara!G4,UBI!G4,IB!G4,BOI!G4,CBI!G4,UCO!G4,IDBI!G4,ICICI!G4,HDFC!G4,Axis!G4,Kotak!G4,Yes!G4,ABS(PSB!G4))</f>
        <v>9531137.6512773745</v>
      </c>
      <c r="G17">
        <f>SUM(SBI!J4,BOB!J4,PNB!J4,Canara!J4,UBI!J4,IB!J4,BOI!J4,CBI!J4,UCO!J4,IDBI!J4,ICICI!J4,HDFC!J4,Axis!J4,Kotak!J4,Yes!J4,ABS(PSB!J4))</f>
        <v>49304006</v>
      </c>
      <c r="H17">
        <f>SUM(SBI!K4,BOB!K4,PNB!K4,Canara!K4,UBI!K4,IB!K4,BOI!K4,CBI!K4,UCO!K4,IDBI!K4,ICICI!K4,HDFC!K4,Axis!K4,Kotak!K4,Yes!K4,ABS(PSB!K4))</f>
        <v>399989.08556133957</v>
      </c>
      <c r="J17">
        <f t="shared" ref="J17:J23" si="1">SUM(C17,E17,G17)</f>
        <v>338755384</v>
      </c>
      <c r="K17">
        <f t="shared" ref="K17:K23" si="2">SUM(D17,F17,H17)</f>
        <v>46815568.376862951</v>
      </c>
    </row>
    <row r="18" spans="2:11" x14ac:dyDescent="0.3">
      <c r="B18">
        <v>2014</v>
      </c>
      <c r="C18">
        <f>SUM(SBI!B5,BOB!B5,PNB!B5,Canara!B5,UBI!B5,IB!B5,BOI!B5,CBI!B5,UCO!B5,IDBI!B5,ICICI!B5,HDFC!B5,Axis!B5,Kotak!B5,Yes!B5,ABS(PSB!B5))</f>
        <v>138163377</v>
      </c>
      <c r="D18">
        <f>SUM(SBI!C5,BOB!C5,PNB!C5,Canara!C5,UBI!C5,IB!C5,BOI!C5,CBI!C5,UCO!C5,IDBI!C5,ICICI!C5,HDFC!C5,Axis!C5,Kotak!C5,Yes!C5,ABS(PSB!C5))</f>
        <v>628472057.66035998</v>
      </c>
      <c r="E18">
        <f>SUM(SBI!F5,BOB!F5,PNB!F5,Canara!F5,UBI!F5,IB!F5,BOI!F5,CBI!F5,UCO!F5,IDBI!F5,ICICI!F5,HDFC!F5,Axis!F5,Kotak!F5,Yes!F5,ABS(PSB!F5))</f>
        <v>679313118</v>
      </c>
      <c r="F18">
        <f>SUM(SBI!G5,BOB!G5,PNB!G5,Canara!G5,UBI!G5,IB!G5,BOI!G5,CBI!G5,UCO!G5,IDBI!G5,ICICI!G5,HDFC!G5,Axis!G5,Kotak!G5,Yes!G5,ABS(PSB!G5))</f>
        <v>35459612.019872285</v>
      </c>
      <c r="G18">
        <f>SUM(SBI!J5,BOB!J5,PNB!J5,Canara!J5,UBI!J5,IB!J5,BOI!J5,CBI!J5,UCO!J5,IDBI!J5,ICICI!J5,HDFC!J5,Axis!J5,Kotak!J5,Yes!J5,ABS(PSB!J5))</f>
        <v>69934315</v>
      </c>
      <c r="H18">
        <f>SUM(SBI!K5,BOB!K5,PNB!K5,Canara!K5,UBI!K5,IB!K5,BOI!K5,CBI!K5,UCO!K5,IDBI!K5,ICICI!K5,HDFC!K5,Axis!K5,Kotak!K5,Yes!K5,ABS(PSB!K5))</f>
        <v>521455.42577661399</v>
      </c>
      <c r="J18">
        <f t="shared" si="1"/>
        <v>887410810</v>
      </c>
      <c r="K18">
        <f t="shared" si="2"/>
        <v>664453125.10600889</v>
      </c>
    </row>
    <row r="19" spans="2:11" x14ac:dyDescent="0.3">
      <c r="B19">
        <v>2015</v>
      </c>
      <c r="C19">
        <f>SUM(SBI!B6,BOB!B6,PNB!B6,Canara!B6,UBI!B6,IB!B6,BOI!B6,CBI!B6,UCO!B6,IDBI!B6,ICICI!B6,HDFC!B6,Axis!B6,Kotak!B6,Yes!B6,ABS(PSB!B6))</f>
        <v>295516141</v>
      </c>
      <c r="D19">
        <f>SUM(SBI!C6,BOB!C6,PNB!C6,Canara!C6,UBI!C6,IB!C6,BOI!C6,CBI!C6,UCO!C6,IDBI!C6,ICICI!C6,HDFC!C6,Axis!C6,Kotak!C6,Yes!C6,ABS(PSB!C6))</f>
        <v>2754635291.1163468</v>
      </c>
      <c r="E19">
        <f>SUM(SBI!F6,BOB!F6,PNB!F6,Canara!F6,UBI!F6,IB!F6,BOI!F6,CBI!F6,UCO!F6,IDBI!F6,ICICI!F6,HDFC!F6,Axis!F6,Kotak!F6,Yes!F6,ABS(PSB!F6))</f>
        <v>892146523</v>
      </c>
      <c r="F19">
        <f>SUM(SBI!G6,BOB!G6,PNB!G6,Canara!G6,UBI!G6,IB!G6,BOI!G6,CBI!G6,UCO!G6,IDBI!G6,ICICI!G6,HDFC!G6,Axis!G6,Kotak!G6,Yes!G6,ABS(PSB!G6))</f>
        <v>49197272.912426703</v>
      </c>
      <c r="G19">
        <f>SUM(SBI!J6,BOB!J6,PNB!J6,Canara!J6,UBI!J6,IB!J6,BOI!J6,CBI!J6,UCO!J6,IDBI!J6,ICICI!J6,HDFC!J6,Axis!J6,Kotak!J6,Yes!J6,ABS(PSB!J6))</f>
        <v>75981571</v>
      </c>
      <c r="H19">
        <f>SUM(SBI!K6,BOB!K6,PNB!K6,Canara!K6,UBI!K6,IB!K6,BOI!K6,CBI!K6,UCO!K6,IDBI!K6,ICICI!K6,HDFC!K6,Axis!K6,Kotak!K6,Yes!K6,ABS(PSB!K6))</f>
        <v>556894.93034979061</v>
      </c>
      <c r="J19">
        <f t="shared" si="1"/>
        <v>1263644235</v>
      </c>
      <c r="K19">
        <f t="shared" si="2"/>
        <v>2804389458.9591231</v>
      </c>
    </row>
    <row r="20" spans="2:11" x14ac:dyDescent="0.3">
      <c r="B20">
        <v>2016</v>
      </c>
      <c r="C20">
        <f>SUM(SBI!B7,BOB!B7,PNB!B7,Canara!B7,UBI!B7,IB!B7,BOI!B7,CBI!B7,UCO!B7,IDBI!B7,ICICI!B7,HDFC!B7,Axis!B7,Kotak!B7,Yes!B7,ABS(PSB!B7))</f>
        <v>749123818</v>
      </c>
      <c r="D20">
        <f>SUM(SBI!C7,BOB!C7,PNB!C7,Canara!C7,UBI!C7,IB!C7,BOI!C7,CBI!C7,UCO!C7,IDBI!C7,ICICI!C7,HDFC!C7,Axis!C7,Kotak!C7,Yes!C7,ABS(PSB!C7))</f>
        <v>9426604482.3905315</v>
      </c>
      <c r="E20">
        <f>SUM(SBI!F7,BOB!F7,PNB!F7,Canara!F7,UBI!F7,IB!F7,BOI!F7,CBI!F7,UCO!F7,IDBI!F7,ICICI!F7,HDFC!F7,Axis!F7,Kotak!F7,Yes!F7,ABS(PSB!F7))</f>
        <v>1137747577</v>
      </c>
      <c r="F20">
        <f>SUM(SBI!G7,BOB!G7,PNB!G7,Canara!G7,UBI!G7,IB!G7,BOI!G7,CBI!G7,UCO!G7,IDBI!G7,ICICI!G7,HDFC!G7,Axis!G7,Kotak!G7,Yes!G7,ABS(PSB!G7))</f>
        <v>70055796.267417371</v>
      </c>
      <c r="G20">
        <f>SUM(SBI!J7,BOB!J7,PNB!J7,Canara!J7,UBI!J7,IB!J7,BOI!J7,CBI!J7,UCO!J7,IDBI!J7,ICICI!J7,HDFC!J7,Axis!J7,Kotak!J7,Yes!J7,ABS(PSB!J7))</f>
        <v>81036919</v>
      </c>
      <c r="H20">
        <f>SUM(SBI!K7,BOB!K7,PNB!K7,Canara!K7,UBI!K7,IB!K7,BOI!K7,CBI!K7,UCO!K7,IDBI!K7,ICICI!K7,HDFC!K7,Axis!K7,Kotak!K7,Yes!K7,ABS(PSB!K7))</f>
        <v>664847.90378890175</v>
      </c>
      <c r="J20">
        <f t="shared" si="1"/>
        <v>1967908314</v>
      </c>
      <c r="K20">
        <f t="shared" si="2"/>
        <v>9497325126.561739</v>
      </c>
    </row>
    <row r="21" spans="2:11" x14ac:dyDescent="0.3">
      <c r="B21">
        <v>2017</v>
      </c>
      <c r="C21">
        <f>SUM(SBI!B8,BOB!B8,PNB!B8,Canara!B8,UBI!B8,IB!B8,BOI!B8,CBI!B8,UCO!B8,IDBI!B8,ICICI!B8,HDFC!B8,Axis!B8,Kotak!B8,Yes!B8,ABS(PSB!B8))</f>
        <v>1307237864.516129</v>
      </c>
      <c r="D21">
        <f>SUM(SBI!C8,BOB!C8,PNB!C8,Canara!C8,UBI!C8,IB!C8,BOI!C8,CBI!C8,UCO!C8,IDBI!C8,ICICI!C8,HDFC!C8,Axis!C8,Kotak!C8,Yes!C8,ABS(PSB!C8))</f>
        <v>13806129328.111107</v>
      </c>
      <c r="E21">
        <f>SUM(SBI!F8,BOB!F8,PNB!F8,Canara!F8,UBI!F8,IB!F8,BOI!F8,CBI!F8,UCO!F8,IDBI!F8,ICICI!F8,HDFC!F8,Axis!F8,Kotak!F8,Yes!F8,ABS(PSB!F8))</f>
        <v>1429178178</v>
      </c>
      <c r="F21">
        <f>SUM(SBI!G8,BOB!G8,PNB!G8,Canara!G8,UBI!G8,IB!G8,BOI!G8,CBI!G8,UCO!G8,IDBI!G8,ICICI!G8,HDFC!G8,Axis!G8,Kotak!G8,Yes!G8,ABS(PSB!G8))</f>
        <v>105416600.94153842</v>
      </c>
      <c r="G21">
        <f>SUM(SBI!J8,BOB!J8,PNB!J8,Canara!J8,UBI!J8,IB!J8,BOI!J8,CBI!J8,UCO!J8,IDBI!J8,ICICI!J8,HDFC!J8,Axis!J8,Kotak!J8,Yes!J8,ABS(PSB!J8))</f>
        <v>95410225</v>
      </c>
      <c r="H21">
        <f>SUM(SBI!K8,BOB!K8,PNB!K8,Canara!K8,UBI!K8,IB!K8,BOI!K8,CBI!K8,UCO!K8,IDBI!K8,ICICI!K8,HDFC!K8,Axis!K8,Kotak!K8,Yes!K8,ABS(PSB!K8))</f>
        <v>782198.78209288372</v>
      </c>
      <c r="J21">
        <f t="shared" si="1"/>
        <v>2831826267.516129</v>
      </c>
      <c r="K21">
        <f t="shared" si="2"/>
        <v>13912328127.834738</v>
      </c>
    </row>
    <row r="22" spans="2:11" x14ac:dyDescent="0.3">
      <c r="B22">
        <v>2018</v>
      </c>
      <c r="C22">
        <f>SUM(SBI!B9,BOB!B9,PNB!B9,Canara!B9,UBI!B9,IB!B9,BOI!B9,CBI!B9,UCO!B9,IDBI!B9,ICICI!B9,HDFC!B9,Axis!B9,Kotak!B9,Yes!B9,ABS(PSB!B9))</f>
        <v>3074342902</v>
      </c>
      <c r="D22">
        <f>SUM(SBI!C9,BOB!C9,PNB!C9,Canara!C9,UBI!C9,IB!C9,BOI!C9,CBI!C9,UCO!C9,IDBI!C9,ICICI!C9,HDFC!C9,Axis!C9,Kotak!C9,Yes!C9,ABS(PSB!C9))</f>
        <v>18029580774.623486</v>
      </c>
      <c r="E22">
        <f>SUM(SBI!F9,BOB!F9,PNB!F9,Canara!F9,UBI!F9,IB!F9,BOI!F9,CBI!F9,UCO!F9,IDBI!F9,ICICI!F9,HDFC!F9,Axis!F9,Kotak!F9,Yes!F9,ABS(PSB!F9))</f>
        <v>1571669465</v>
      </c>
      <c r="F22">
        <f>SUM(SBI!G9,BOB!G9,PNB!G9,Canara!G9,UBI!G9,IB!G9,BOI!G9,CBI!G9,UCO!G9,IDBI!G9,ICICI!G9,HDFC!G9,Axis!G9,Kotak!G9,Yes!G9,ABS(PSB!G9))</f>
        <v>142542800.07554936</v>
      </c>
      <c r="G22">
        <f>SUM(SBI!J9,BOB!J9,PNB!J9,Canara!J9,UBI!J9,IB!J9,BOI!J9,CBI!J9,UCO!J9,IDBI!J9,ICICI!J9,HDFC!J9,Axis!J9,Kotak!J9,Yes!J9,ABS(PSB!J9))</f>
        <v>105890692</v>
      </c>
      <c r="H22">
        <f>SUM(SBI!K9,BOB!K9,PNB!K9,Canara!K9,UBI!K9,IB!K9,BOI!K9,CBI!K9,UCO!K9,IDBI!K9,ICICI!K9,HDFC!K9,Axis!K9,Kotak!K9,Yes!K9,ABS(PSB!K9))</f>
        <v>905384.0799233953</v>
      </c>
      <c r="J22">
        <f t="shared" si="1"/>
        <v>4751903059</v>
      </c>
      <c r="K22">
        <f t="shared" si="2"/>
        <v>18173028958.778957</v>
      </c>
    </row>
    <row r="23" spans="2:11" x14ac:dyDescent="0.3">
      <c r="B23">
        <v>2019</v>
      </c>
      <c r="C23">
        <f>SUM(SBI!B10,BOB!B10,PNB!B10,Canara!B10,UBI!B10,IB!B10,BOI!B10,CBI!B10,UCO!B10,IDBI!B10,ICICI!B10,HDFC!B10,Axis!B10,Kotak!B10,Yes!B10,ABS(PSB!B10))</f>
        <v>8374274170</v>
      </c>
      <c r="D23">
        <f>SUM(SBI!C10,BOB!C10,PNB!C10,Canara!C10,UBI!C10,IB!C10,BOI!C10,CBI!C10,UCO!C10,IDBI!C10,ICICI!C10,HDFC!C10,Axis!C10,Kotak!C10,Yes!C10,ABS(PSB!C10))</f>
        <v>43922353292.362823</v>
      </c>
      <c r="E23">
        <f>SUM(SBI!F10,BOB!F10,PNB!F10,Canara!F10,UBI!F10,IB!F10,BOI!F10,CBI!F10,UCO!F10,IDBI!F10,ICICI!F10,HDFC!F10,Axis!F10,Kotak!F10,Yes!F10,ABS(PSB!F10))</f>
        <v>1807662376</v>
      </c>
      <c r="F23">
        <f>SUM(SBI!G10,BOB!G10,PNB!G10,Canara!G10,UBI!G10,IB!G10,BOI!G10,CBI!G10,UCO!G10,IDBI!G10,ICICI!G10,HDFC!G10,Axis!G10,Kotak!G10,Yes!G10,ABS(PSB!G10))</f>
        <v>660495725.41853452</v>
      </c>
      <c r="G23">
        <f>SUM(SBI!J10,BOB!J10,PNB!J10,Canara!J10,UBI!J10,IB!J10,BOI!J10,CBI!J10,UCO!J10,IDBI!J10,ICICI!J10,HDFC!J10,Axis!J10,Kotak!J10,Yes!J10,ABS(PSB!J10))</f>
        <v>121371948</v>
      </c>
      <c r="H23">
        <f>SUM(SBI!K10,BOB!K10,PNB!K10,Canara!K10,UBI!K10,IB!K10,BOI!K10,CBI!K10,UCO!K10,IDBI!K10,ICICI!K10,HDFC!K10,Axis!K10,Kotak!K10,Yes!K10,ABS(PSB!K10))</f>
        <v>45293984.291825227</v>
      </c>
      <c r="J23">
        <f t="shared" si="1"/>
        <v>10303308494</v>
      </c>
      <c r="K23">
        <f t="shared" si="2"/>
        <v>44628143002.073181</v>
      </c>
    </row>
  </sheetData>
  <mergeCells count="11">
    <mergeCell ref="P2:Q2"/>
    <mergeCell ref="R2:S2"/>
    <mergeCell ref="C2:D2"/>
    <mergeCell ref="E2:F2"/>
    <mergeCell ref="G2:H2"/>
    <mergeCell ref="I2:J2"/>
    <mergeCell ref="G14:H14"/>
    <mergeCell ref="E14:F14"/>
    <mergeCell ref="C14:D14"/>
    <mergeCell ref="L2:M2"/>
    <mergeCell ref="N2:O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97825-C4A9-4A07-8DF2-B6B14946CCF7}">
  <dimension ref="A1:AC66"/>
  <sheetViews>
    <sheetView topLeftCell="D1" zoomScale="99" workbookViewId="0">
      <selection activeCell="V11" sqref="V11"/>
    </sheetView>
  </sheetViews>
  <sheetFormatPr defaultRowHeight="14.4" x14ac:dyDescent="0.3"/>
  <cols>
    <col min="2" max="2" width="11.21875" bestFit="1" customWidth="1"/>
    <col min="3" max="3" width="12.109375" bestFit="1" customWidth="1"/>
    <col min="6" max="6" width="11.21875" bestFit="1" customWidth="1"/>
    <col min="7" max="7" width="12" bestFit="1" customWidth="1"/>
    <col min="8" max="9" width="12" customWidth="1"/>
    <col min="10" max="10" width="11.21875" bestFit="1" customWidth="1"/>
    <col min="12" max="13" width="11.5546875" bestFit="1" customWidth="1"/>
    <col min="14" max="14" width="11.21875" bestFit="1" customWidth="1"/>
    <col min="15" max="16" width="11.5546875" bestFit="1" customWidth="1"/>
    <col min="19" max="19" width="11" bestFit="1" customWidth="1"/>
    <col min="20" max="20" width="12.109375" bestFit="1" customWidth="1"/>
  </cols>
  <sheetData>
    <row r="1" spans="1:29" x14ac:dyDescent="0.3">
      <c r="B1" s="43" t="s">
        <v>0</v>
      </c>
      <c r="C1" s="43"/>
      <c r="D1" s="43"/>
      <c r="E1" s="43"/>
      <c r="F1" s="43" t="s">
        <v>69</v>
      </c>
      <c r="G1" s="43"/>
      <c r="H1" s="43"/>
      <c r="I1" s="43"/>
      <c r="J1" s="43" t="s">
        <v>70</v>
      </c>
      <c r="K1" s="43"/>
      <c r="L1" s="43"/>
      <c r="M1" s="43"/>
      <c r="N1" s="43" t="s">
        <v>1</v>
      </c>
      <c r="O1" s="43"/>
      <c r="P1" s="43"/>
      <c r="Q1" s="43"/>
      <c r="V1" s="43" t="s">
        <v>46</v>
      </c>
      <c r="W1" s="43"/>
      <c r="X1" s="43" t="s">
        <v>47</v>
      </c>
      <c r="Y1" s="43"/>
      <c r="Z1" s="43" t="s">
        <v>48</v>
      </c>
      <c r="AA1" s="43"/>
      <c r="AB1" s="43" t="s">
        <v>49</v>
      </c>
      <c r="AC1" s="43"/>
    </row>
    <row r="2" spans="1:29" x14ac:dyDescent="0.3">
      <c r="B2" t="s">
        <v>2</v>
      </c>
      <c r="C2" t="s">
        <v>3</v>
      </c>
      <c r="D2" t="s">
        <v>8</v>
      </c>
      <c r="E2" t="s">
        <v>9</v>
      </c>
      <c r="F2" t="s">
        <v>2</v>
      </c>
      <c r="G2" t="s">
        <v>3</v>
      </c>
      <c r="H2" t="s">
        <v>8</v>
      </c>
      <c r="I2" t="s">
        <v>9</v>
      </c>
      <c r="J2" t="s">
        <v>2</v>
      </c>
      <c r="K2" t="s">
        <v>3</v>
      </c>
      <c r="L2" t="s">
        <v>8</v>
      </c>
      <c r="M2" t="s">
        <v>9</v>
      </c>
      <c r="N2" t="s">
        <v>2</v>
      </c>
      <c r="O2" t="s">
        <v>3</v>
      </c>
      <c r="P2" t="s">
        <v>8</v>
      </c>
      <c r="Q2" t="s">
        <v>9</v>
      </c>
      <c r="V2" t="s">
        <v>3</v>
      </c>
      <c r="W2" t="s">
        <v>9</v>
      </c>
      <c r="X2" t="s">
        <v>3</v>
      </c>
      <c r="Y2" t="s">
        <v>9</v>
      </c>
      <c r="Z2" t="s">
        <v>3</v>
      </c>
      <c r="AA2" t="s">
        <v>9</v>
      </c>
      <c r="AB2" t="s">
        <v>3</v>
      </c>
      <c r="AC2" t="s">
        <v>9</v>
      </c>
    </row>
    <row r="3" spans="1:29" x14ac:dyDescent="0.3">
      <c r="A3">
        <v>2012</v>
      </c>
      <c r="B3">
        <f>SUM(B22:B33)</f>
        <v>33534362</v>
      </c>
      <c r="C3">
        <f>SUM(J$22:J$33)</f>
        <v>16281220.154580001</v>
      </c>
      <c r="F3" s="2">
        <f>SUM(B$38:B$49)</f>
        <v>58968269</v>
      </c>
      <c r="G3" s="2">
        <f>SUM(J$38:J$49)</f>
        <v>2551082.3459870727</v>
      </c>
      <c r="H3" s="3"/>
      <c r="I3" s="3"/>
      <c r="J3" s="2">
        <f>SUM(B$55:B$66)</f>
        <v>12971701</v>
      </c>
      <c r="K3" s="2">
        <f>SUM(J$55:J$66)</f>
        <v>82511.369689936226</v>
      </c>
    </row>
    <row r="4" spans="1:29" x14ac:dyDescent="0.3">
      <c r="A4">
        <v>2013</v>
      </c>
      <c r="B4">
        <f>SUM(C22:C33)</f>
        <v>33534362</v>
      </c>
      <c r="C4">
        <f>SUM(K$22:K$33)</f>
        <v>16281220.154580001</v>
      </c>
      <c r="D4" s="4">
        <f t="shared" ref="D4:E10" si="0">(B4-B3)/B3</f>
        <v>0</v>
      </c>
      <c r="E4" s="4">
        <f t="shared" si="0"/>
        <v>0</v>
      </c>
      <c r="F4" s="2">
        <f>SUM(C$38:C$49)</f>
        <v>58968269</v>
      </c>
      <c r="G4" s="2">
        <f>SUM(K$38:K$49)</f>
        <v>2551082.3459870727</v>
      </c>
      <c r="H4" s="4">
        <f t="shared" ref="H4:I9" si="1">(F4-F3)/F3</f>
        <v>0</v>
      </c>
      <c r="I4" s="4">
        <f t="shared" si="1"/>
        <v>0</v>
      </c>
      <c r="J4" s="2">
        <f>SUM(C$55:C$66)</f>
        <v>12971701</v>
      </c>
      <c r="K4" s="2">
        <f>SUM(K$55:K$66)</f>
        <v>82511.369689936226</v>
      </c>
      <c r="L4" s="4">
        <f t="shared" ref="L4:M9" si="2">(J4-J3)/J3</f>
        <v>0</v>
      </c>
      <c r="M4" s="4">
        <f t="shared" si="2"/>
        <v>0</v>
      </c>
      <c r="P4" s="4" t="e">
        <f t="shared" ref="P4:Q9" si="3">(N4-N3)/N3</f>
        <v>#DIV/0!</v>
      </c>
      <c r="Q4" s="4" t="e">
        <f t="shared" si="3"/>
        <v>#DIV/0!</v>
      </c>
    </row>
    <row r="5" spans="1:29" x14ac:dyDescent="0.3">
      <c r="A5">
        <v>2014</v>
      </c>
      <c r="B5">
        <f>SUM(D22:D33)</f>
        <v>71748231</v>
      </c>
      <c r="C5">
        <f>SUM(L$22:L$33)</f>
        <v>83000010.62247999</v>
      </c>
      <c r="D5" s="4">
        <f t="shared" si="0"/>
        <v>1.1395436418322198</v>
      </c>
      <c r="E5" s="4">
        <f t="shared" si="0"/>
        <v>4.0978986730998548</v>
      </c>
      <c r="F5" s="2">
        <f>SUM(D$38:D$49)</f>
        <v>215903708</v>
      </c>
      <c r="G5" s="2">
        <f>SUM(L$38:L$49)</f>
        <v>11170853.416838719</v>
      </c>
      <c r="H5" s="4">
        <f t="shared" si="1"/>
        <v>2.6613540071864752</v>
      </c>
      <c r="I5" s="4">
        <f t="shared" si="1"/>
        <v>3.3788682221139585</v>
      </c>
      <c r="J5" s="2">
        <f>SUM(D$55:D$66)</f>
        <v>17382263</v>
      </c>
      <c r="K5" s="2">
        <f>SUM(L$55:L$66)</f>
        <v>88676.571155090001</v>
      </c>
      <c r="L5" s="4">
        <f t="shared" si="2"/>
        <v>0.34001415851321271</v>
      </c>
      <c r="M5" s="4">
        <f t="shared" si="2"/>
        <v>7.4719417315717337E-2</v>
      </c>
      <c r="P5" s="4" t="e">
        <f t="shared" si="3"/>
        <v>#DIV/0!</v>
      </c>
      <c r="Q5" s="4" t="e">
        <f t="shared" si="3"/>
        <v>#DIV/0!</v>
      </c>
    </row>
    <row r="6" spans="1:29" x14ac:dyDescent="0.3">
      <c r="A6">
        <v>2015</v>
      </c>
      <c r="B6">
        <f>SUM(E22:E33)</f>
        <v>123736261</v>
      </c>
      <c r="C6">
        <f>SUM(M$22:M$33)</f>
        <v>444632225.58961999</v>
      </c>
      <c r="D6" s="4">
        <f t="shared" si="0"/>
        <v>0.72458971148710272</v>
      </c>
      <c r="E6" s="4">
        <f t="shared" si="0"/>
        <v>4.3570140805403028</v>
      </c>
      <c r="F6" s="2">
        <f>SUM(E$38:E$49)</f>
        <v>320471299</v>
      </c>
      <c r="G6" s="2">
        <f>SUM(M$38:M$49)</f>
        <v>13805918.71829555</v>
      </c>
      <c r="H6" s="4">
        <f t="shared" si="1"/>
        <v>0.48432512794083182</v>
      </c>
      <c r="I6" s="4">
        <f t="shared" si="1"/>
        <v>0.23588755515176552</v>
      </c>
      <c r="J6" s="2">
        <f>SUM(E$55:E$66)</f>
        <v>18102918</v>
      </c>
      <c r="K6" s="2">
        <f>SUM(M$55:M$66)</f>
        <v>89829.667481047421</v>
      </c>
      <c r="L6" s="4">
        <f t="shared" si="2"/>
        <v>4.1459216213677125E-2</v>
      </c>
      <c r="M6" s="4">
        <f t="shared" si="2"/>
        <v>1.3003393240597043E-2</v>
      </c>
      <c r="P6" s="4" t="e">
        <f t="shared" si="3"/>
        <v>#DIV/0!</v>
      </c>
      <c r="Q6" s="4" t="e">
        <f t="shared" si="3"/>
        <v>#DIV/0!</v>
      </c>
    </row>
    <row r="7" spans="1:29" x14ac:dyDescent="0.3">
      <c r="A7">
        <v>2016</v>
      </c>
      <c r="B7">
        <f>SUM(F22:F33)</f>
        <v>207157110</v>
      </c>
      <c r="C7">
        <f>SUM(N$22:N$33)</f>
        <v>4179173487.3070002</v>
      </c>
      <c r="D7" s="4">
        <f t="shared" si="0"/>
        <v>0.67418271997082568</v>
      </c>
      <c r="E7" s="4">
        <f t="shared" si="0"/>
        <v>8.3991691262707331</v>
      </c>
      <c r="F7" s="2">
        <f>SUM(F$38:F$49)</f>
        <v>348125038</v>
      </c>
      <c r="G7" s="2">
        <f>SUM(N$38:N$49)</f>
        <v>18520552.56645029</v>
      </c>
      <c r="H7" s="4">
        <f t="shared" si="1"/>
        <v>8.6290844410375739E-2</v>
      </c>
      <c r="I7" s="4">
        <f t="shared" si="1"/>
        <v>0.34149366980604673</v>
      </c>
      <c r="J7" s="2">
        <f>SUM(F$55:F$66)</f>
        <v>18976851</v>
      </c>
      <c r="K7" s="2">
        <f>SUM(N$55:N$66)</f>
        <v>105308.66936844394</v>
      </c>
      <c r="L7" s="4">
        <f t="shared" si="2"/>
        <v>4.8275808353106388E-2</v>
      </c>
      <c r="M7" s="4">
        <f t="shared" si="2"/>
        <v>0.17231503045096244</v>
      </c>
      <c r="P7" s="4" t="e">
        <f t="shared" si="3"/>
        <v>#DIV/0!</v>
      </c>
      <c r="Q7" s="4" t="e">
        <f t="shared" si="3"/>
        <v>#DIV/0!</v>
      </c>
    </row>
    <row r="8" spans="1:29" x14ac:dyDescent="0.3">
      <c r="A8">
        <v>2017</v>
      </c>
      <c r="B8">
        <f>SUM(G22:G33)</f>
        <v>290785210</v>
      </c>
      <c r="C8">
        <f>SUM(O$22:O$33)</f>
        <v>3738350898.4168601</v>
      </c>
      <c r="D8" s="4">
        <f t="shared" si="0"/>
        <v>0.40369408513181132</v>
      </c>
      <c r="E8" s="4">
        <f t="shared" si="0"/>
        <v>-0.10548080624769657</v>
      </c>
      <c r="F8" s="2">
        <f>SUM(G$38:G$49)</f>
        <v>354294065</v>
      </c>
      <c r="G8" s="2">
        <f>SUM(O$38:O$49)</f>
        <v>24655726.857083589</v>
      </c>
      <c r="H8" s="4">
        <f t="shared" si="1"/>
        <v>1.7720721943590853E-2</v>
      </c>
      <c r="I8" s="4">
        <f t="shared" si="1"/>
        <v>0.33126302623103571</v>
      </c>
      <c r="J8" s="2">
        <f>SUM(G$55:G$66)</f>
        <v>20365452</v>
      </c>
      <c r="K8" s="2">
        <f>SUM(O$55:O$66)</f>
        <v>119340.25626917015</v>
      </c>
      <c r="L8" s="4">
        <f t="shared" si="2"/>
        <v>7.3173415336401176E-2</v>
      </c>
      <c r="M8" s="4">
        <f t="shared" si="2"/>
        <v>0.13324246697709027</v>
      </c>
      <c r="P8" s="4" t="e">
        <f t="shared" si="3"/>
        <v>#DIV/0!</v>
      </c>
      <c r="Q8" s="4" t="e">
        <f t="shared" si="3"/>
        <v>#DIV/0!</v>
      </c>
    </row>
    <row r="9" spans="1:29" x14ac:dyDescent="0.3">
      <c r="A9">
        <v>2018</v>
      </c>
      <c r="B9">
        <f>SUM(H22:H33)</f>
        <v>844098813</v>
      </c>
      <c r="C9">
        <f>SUM(P22:P33)</f>
        <v>3471642856.2793398</v>
      </c>
      <c r="D9" s="4">
        <f t="shared" si="0"/>
        <v>1.9028258108450564</v>
      </c>
      <c r="E9" s="4">
        <f t="shared" si="0"/>
        <v>-7.1343768785981934E-2</v>
      </c>
      <c r="F9" s="2">
        <f>SUM(H$38:H$49)</f>
        <v>278844117</v>
      </c>
      <c r="G9" s="2">
        <f>SUM(P$38:P$49)</f>
        <v>32651221.649541244</v>
      </c>
      <c r="H9" s="4">
        <f t="shared" si="1"/>
        <v>-0.2129585433501405</v>
      </c>
      <c r="I9" s="4">
        <f t="shared" si="1"/>
        <v>0.32428550327489331</v>
      </c>
      <c r="J9" s="2">
        <f>SUM(H$55:H$66)</f>
        <v>20539841</v>
      </c>
      <c r="K9" s="2">
        <f>SUM(P$55:P$66)</f>
        <v>127947.82554698428</v>
      </c>
      <c r="L9" s="4">
        <f t="shared" si="2"/>
        <v>8.5629820541179257E-3</v>
      </c>
      <c r="M9" s="4">
        <f t="shared" si="2"/>
        <v>7.2126284515427019E-2</v>
      </c>
      <c r="P9" s="4" t="e">
        <f t="shared" si="3"/>
        <v>#DIV/0!</v>
      </c>
      <c r="Q9" s="4" t="e">
        <f t="shared" si="3"/>
        <v>#DIV/0!</v>
      </c>
    </row>
    <row r="10" spans="1:29" x14ac:dyDescent="0.3">
      <c r="A10">
        <v>2019</v>
      </c>
      <c r="B10">
        <v>2374834678</v>
      </c>
      <c r="C10">
        <v>15107135318.710405</v>
      </c>
      <c r="D10" s="4">
        <f t="shared" si="0"/>
        <v>1.8134557725056297</v>
      </c>
      <c r="E10" s="4">
        <f t="shared" si="0"/>
        <v>3.3515810652542637</v>
      </c>
      <c r="F10">
        <v>252508201</v>
      </c>
      <c r="G10">
        <v>135984597.28584826</v>
      </c>
      <c r="H10" s="4">
        <f t="shared" ref="H10" si="4">(F10-F9)/F9</f>
        <v>-9.4446733477256753E-2</v>
      </c>
      <c r="I10" s="4">
        <f t="shared" ref="I10" si="5">(G10-G9)/G9</f>
        <v>3.1647629220562066</v>
      </c>
      <c r="J10">
        <v>21885528</v>
      </c>
      <c r="K10">
        <v>6675081.3620133577</v>
      </c>
      <c r="L10" s="4">
        <f t="shared" ref="L10" si="6">(J10-J9)/J9</f>
        <v>6.5515940459324878E-2</v>
      </c>
      <c r="M10" s="4">
        <f t="shared" ref="M10" si="7">(K10-K9)/K9</f>
        <v>51.170338444416714</v>
      </c>
      <c r="S10">
        <f>SUM(B10,F10,J10)</f>
        <v>2649228407</v>
      </c>
      <c r="T10">
        <f>SUM(C10,G10,K10)</f>
        <v>15249794997.358267</v>
      </c>
      <c r="U10" s="4">
        <f>AVERAGE(D10,H10,L10)</f>
        <v>0.59484165982923265</v>
      </c>
      <c r="V10" s="4">
        <f>AVERAGE(E10,I10,M10)</f>
        <v>19.228894143909063</v>
      </c>
    </row>
    <row r="11" spans="1:29" x14ac:dyDescent="0.3">
      <c r="A11" s="15" t="s">
        <v>7</v>
      </c>
      <c r="B11" s="15">
        <f>SUM(B3:B10)</f>
        <v>3979429027</v>
      </c>
      <c r="C11" s="15">
        <f>SUM(C3:C10)</f>
        <v>27056497237.234863</v>
      </c>
      <c r="D11" s="40">
        <f>AVERAGE(D4:D10)</f>
        <v>0.95118453453894936</v>
      </c>
      <c r="E11" s="40">
        <f>AVERAGE(E4:E10)</f>
        <v>2.8612626243044965</v>
      </c>
      <c r="F11" s="15">
        <f>SUM(F3:F10)</f>
        <v>1888082966</v>
      </c>
      <c r="G11" s="15">
        <f>SUM(G3:G10)</f>
        <v>241891035.18603182</v>
      </c>
      <c r="H11" s="40">
        <f>AVERAGE(H4:H10)</f>
        <v>0.42032648923626809</v>
      </c>
      <c r="I11" s="40">
        <f>AVERAGE(I4:I10)</f>
        <v>1.1109372712334153</v>
      </c>
      <c r="J11" s="15">
        <f>SUM(J3:J10)</f>
        <v>143196255</v>
      </c>
      <c r="K11" s="15">
        <f>SUM(K3:K10)</f>
        <v>7371207.0912139658</v>
      </c>
      <c r="L11" s="40">
        <f>AVERAGE(L4:L10)</f>
        <v>8.2428788704262873E-2</v>
      </c>
      <c r="M11" s="40">
        <f>AVERAGE(M4:M10)</f>
        <v>7.3765350052737872</v>
      </c>
      <c r="N11" s="15">
        <f t="shared" ref="N11:O11" si="8">SUM(N3:N9)</f>
        <v>0</v>
      </c>
      <c r="O11" s="15">
        <f t="shared" si="8"/>
        <v>0</v>
      </c>
      <c r="P11" s="40" t="e">
        <f>AVERAGE(P4:P9)</f>
        <v>#DIV/0!</v>
      </c>
      <c r="Q11" s="40" t="e">
        <f>AVERAGE(Q4:Q9)</f>
        <v>#DIV/0!</v>
      </c>
    </row>
    <row r="16" spans="1:29" ht="25.8" x14ac:dyDescent="0.5">
      <c r="A16" s="8" t="s">
        <v>63</v>
      </c>
    </row>
    <row r="20" spans="2:16" x14ac:dyDescent="0.3">
      <c r="B20" s="45" t="s">
        <v>65</v>
      </c>
      <c r="C20" s="45"/>
      <c r="D20" s="45"/>
      <c r="E20" s="45"/>
      <c r="F20" s="45"/>
      <c r="G20" s="45"/>
      <c r="H20" s="45"/>
      <c r="J20" s="45" t="s">
        <v>66</v>
      </c>
      <c r="K20" s="45"/>
      <c r="L20" s="45"/>
      <c r="M20" s="45"/>
      <c r="N20" s="45"/>
      <c r="O20" s="45"/>
      <c r="P20" s="45"/>
    </row>
    <row r="21" spans="2:16" x14ac:dyDescent="0.3">
      <c r="B21" s="9">
        <v>2012</v>
      </c>
      <c r="C21" s="9">
        <v>2013</v>
      </c>
      <c r="D21" s="9">
        <v>2014</v>
      </c>
      <c r="E21" s="9">
        <v>2015</v>
      </c>
      <c r="F21" s="9">
        <v>2016</v>
      </c>
      <c r="G21" s="9">
        <v>2017</v>
      </c>
      <c r="H21" s="9">
        <v>2018</v>
      </c>
      <c r="J21" s="11">
        <v>2012</v>
      </c>
      <c r="K21" s="11">
        <v>2013</v>
      </c>
      <c r="L21" s="11">
        <v>2014</v>
      </c>
      <c r="M21" s="11">
        <v>2015</v>
      </c>
      <c r="N21" s="11">
        <v>2016</v>
      </c>
      <c r="O21" s="11">
        <v>2017</v>
      </c>
      <c r="P21" s="9">
        <v>2018</v>
      </c>
    </row>
    <row r="22" spans="2:16" x14ac:dyDescent="0.3">
      <c r="B22" s="10">
        <v>2386530</v>
      </c>
      <c r="C22" s="10">
        <v>2386530</v>
      </c>
      <c r="D22" s="10">
        <v>4725226</v>
      </c>
      <c r="E22" s="10">
        <v>7712728</v>
      </c>
      <c r="F22" s="10">
        <v>15414822</v>
      </c>
      <c r="G22" s="10">
        <v>11979284</v>
      </c>
      <c r="H22" s="10">
        <v>40970119</v>
      </c>
      <c r="J22" s="12">
        <v>981589.15714000002</v>
      </c>
      <c r="K22" s="12">
        <v>981589.15714000002</v>
      </c>
      <c r="L22" s="12">
        <v>3721916.64</v>
      </c>
      <c r="M22" s="12">
        <v>15030147.779999999</v>
      </c>
      <c r="N22" s="12">
        <v>144434207.22</v>
      </c>
      <c r="O22" s="12">
        <v>81622447.404789999</v>
      </c>
      <c r="P22" s="10">
        <v>189281649.41409996</v>
      </c>
    </row>
    <row r="23" spans="2:16" x14ac:dyDescent="0.3">
      <c r="B23" s="10">
        <v>2412912</v>
      </c>
      <c r="C23" s="10">
        <v>2412912</v>
      </c>
      <c r="D23" s="10">
        <v>5087986</v>
      </c>
      <c r="E23" s="10">
        <v>8198220</v>
      </c>
      <c r="F23" s="10">
        <v>16340688</v>
      </c>
      <c r="G23" s="10">
        <v>13207201</v>
      </c>
      <c r="H23" s="10">
        <v>41921361</v>
      </c>
      <c r="J23" s="12">
        <v>1023525.94603</v>
      </c>
      <c r="K23" s="12">
        <v>1023525.94603</v>
      </c>
      <c r="L23" s="12">
        <v>4171411.3200000003</v>
      </c>
      <c r="M23" s="12">
        <v>16041658.859999999</v>
      </c>
      <c r="N23" s="12">
        <v>164365790.18000001</v>
      </c>
      <c r="O23" s="12">
        <v>102391548.36764999</v>
      </c>
      <c r="P23" s="10">
        <v>194815957.12496996</v>
      </c>
    </row>
    <row r="24" spans="2:16" x14ac:dyDescent="0.3">
      <c r="B24" s="10">
        <v>2613458</v>
      </c>
      <c r="C24" s="10">
        <v>2613458</v>
      </c>
      <c r="D24" s="10">
        <v>5301143</v>
      </c>
      <c r="E24" s="10">
        <v>8347549</v>
      </c>
      <c r="F24" s="10">
        <v>16388900</v>
      </c>
      <c r="G24" s="10">
        <v>16414519</v>
      </c>
      <c r="H24" s="10">
        <v>44621860</v>
      </c>
      <c r="J24" s="12">
        <v>1093372.7809199998</v>
      </c>
      <c r="K24" s="12">
        <v>1093372.7809199998</v>
      </c>
      <c r="L24" s="12">
        <v>4597300.5999999996</v>
      </c>
      <c r="M24" s="12">
        <v>16795101.93</v>
      </c>
      <c r="N24" s="12">
        <v>200481518.95000002</v>
      </c>
      <c r="O24" s="12">
        <v>116400838.40553999</v>
      </c>
      <c r="P24" s="10">
        <v>224253874.01980996</v>
      </c>
    </row>
    <row r="25" spans="2:16" x14ac:dyDescent="0.3">
      <c r="B25" s="10">
        <v>2637814</v>
      </c>
      <c r="C25" s="10">
        <v>2637814</v>
      </c>
      <c r="D25" s="10">
        <v>5402101</v>
      </c>
      <c r="E25" s="10">
        <v>8378132</v>
      </c>
      <c r="F25" s="10">
        <v>17309857</v>
      </c>
      <c r="G25" s="10">
        <v>17220741</v>
      </c>
      <c r="H25" s="10">
        <v>45385611</v>
      </c>
      <c r="J25" s="12">
        <v>1098807.3600000001</v>
      </c>
      <c r="K25" s="12">
        <v>1098807.3600000001</v>
      </c>
      <c r="L25" s="12">
        <v>4724385.8800000008</v>
      </c>
      <c r="M25" s="12">
        <v>17191639.740000002</v>
      </c>
      <c r="N25" s="12">
        <v>218893875.13000003</v>
      </c>
      <c r="O25" s="12">
        <v>133108165.0045</v>
      </c>
      <c r="P25" s="10">
        <v>229525275.90254998</v>
      </c>
    </row>
    <row r="26" spans="2:16" x14ac:dyDescent="0.3">
      <c r="B26" s="10">
        <v>2638100</v>
      </c>
      <c r="C26" s="10">
        <v>2638100</v>
      </c>
      <c r="D26" s="10">
        <v>5442887</v>
      </c>
      <c r="E26" s="10">
        <v>8401670</v>
      </c>
      <c r="F26" s="10">
        <v>17524000</v>
      </c>
      <c r="G26" s="10">
        <v>19838616</v>
      </c>
      <c r="H26" s="10">
        <v>47316689</v>
      </c>
      <c r="J26" s="12">
        <v>1134825.0610799999</v>
      </c>
      <c r="K26" s="12">
        <v>1134825.0610799999</v>
      </c>
      <c r="L26" s="12">
        <v>5330736.1599999992</v>
      </c>
      <c r="M26" s="12">
        <v>17420971.129999999</v>
      </c>
      <c r="N26" s="12">
        <v>221946470.68000001</v>
      </c>
      <c r="O26" s="12">
        <v>168653263.50563997</v>
      </c>
      <c r="P26" s="10">
        <v>242100244.93738002</v>
      </c>
    </row>
    <row r="27" spans="2:16" x14ac:dyDescent="0.3">
      <c r="B27" s="10">
        <v>2639243</v>
      </c>
      <c r="C27" s="10">
        <v>2639243</v>
      </c>
      <c r="D27" s="10">
        <v>5556492</v>
      </c>
      <c r="E27" s="10">
        <v>8404929</v>
      </c>
      <c r="F27" s="10">
        <v>17559249</v>
      </c>
      <c r="G27" s="10">
        <v>23340993</v>
      </c>
      <c r="H27" s="10">
        <v>52048955</v>
      </c>
      <c r="J27" s="12">
        <v>1154255.77376</v>
      </c>
      <c r="K27" s="12">
        <v>1154255.77376</v>
      </c>
      <c r="L27" s="12">
        <v>5540652.7214799998</v>
      </c>
      <c r="M27" s="12">
        <v>18301898.220000003</v>
      </c>
      <c r="N27" s="12">
        <v>252503393.25999999</v>
      </c>
      <c r="O27" s="12">
        <v>208855916.15538001</v>
      </c>
      <c r="P27" s="10">
        <v>262077617.94784001</v>
      </c>
    </row>
    <row r="28" spans="2:16" x14ac:dyDescent="0.3">
      <c r="B28" s="10">
        <v>2809216</v>
      </c>
      <c r="C28" s="10">
        <v>2809216</v>
      </c>
      <c r="D28" s="10">
        <v>5950049</v>
      </c>
      <c r="E28" s="10">
        <v>8485488</v>
      </c>
      <c r="F28" s="10">
        <v>17697430</v>
      </c>
      <c r="G28" s="10">
        <v>24787693</v>
      </c>
      <c r="H28" s="10">
        <v>63594979</v>
      </c>
      <c r="J28" s="12">
        <v>1235148.2390000001</v>
      </c>
      <c r="K28" s="12">
        <v>1235148.2390000001</v>
      </c>
      <c r="L28" s="12">
        <v>6676722.8205000004</v>
      </c>
      <c r="M28" s="12">
        <v>19324443.825959999</v>
      </c>
      <c r="N28" s="12">
        <v>356794314.495</v>
      </c>
      <c r="O28" s="12">
        <v>378165202.99000001</v>
      </c>
      <c r="P28" s="10">
        <v>277621018.50975007</v>
      </c>
    </row>
    <row r="29" spans="2:16" x14ac:dyDescent="0.3">
      <c r="B29" s="10">
        <v>2815434</v>
      </c>
      <c r="C29" s="10">
        <v>2815434</v>
      </c>
      <c r="D29" s="10">
        <v>6255788</v>
      </c>
      <c r="E29" s="10">
        <v>8988944</v>
      </c>
      <c r="F29" s="10">
        <v>18456783</v>
      </c>
      <c r="G29" s="10">
        <v>26684774</v>
      </c>
      <c r="H29" s="10">
        <v>70475612</v>
      </c>
      <c r="J29" s="12">
        <v>1248391.8594900002</v>
      </c>
      <c r="K29" s="12">
        <v>1248391.8594900002</v>
      </c>
      <c r="L29" s="12">
        <v>6923907.0504999999</v>
      </c>
      <c r="M29" s="12">
        <v>21239155.159010001</v>
      </c>
      <c r="N29" s="12">
        <v>549541421.12999988</v>
      </c>
      <c r="O29" s="12">
        <v>407676588.59174001</v>
      </c>
      <c r="P29" s="10">
        <v>295057998.19029999</v>
      </c>
    </row>
    <row r="30" spans="2:16" x14ac:dyDescent="0.3">
      <c r="B30" s="10">
        <v>2824047</v>
      </c>
      <c r="C30" s="10">
        <v>2824047</v>
      </c>
      <c r="D30" s="10">
        <v>6347667</v>
      </c>
      <c r="E30" s="10">
        <v>9377236</v>
      </c>
      <c r="F30" s="10">
        <v>19845529</v>
      </c>
      <c r="G30" s="10">
        <v>27544328</v>
      </c>
      <c r="H30" s="10">
        <v>84162042</v>
      </c>
      <c r="J30" s="12">
        <v>1510127.5212999999</v>
      </c>
      <c r="K30" s="12">
        <v>1510127.5212999999</v>
      </c>
      <c r="L30" s="12">
        <v>7993581.5</v>
      </c>
      <c r="M30" s="12">
        <v>26299806.759159997</v>
      </c>
      <c r="N30" s="12">
        <v>576791767.00100005</v>
      </c>
      <c r="O30" s="12">
        <v>411970529.44123</v>
      </c>
      <c r="P30" s="10">
        <v>304111351.50742006</v>
      </c>
    </row>
    <row r="31" spans="2:16" x14ac:dyDescent="0.3">
      <c r="B31" s="10">
        <v>3074557</v>
      </c>
      <c r="C31" s="10">
        <v>3074557</v>
      </c>
      <c r="D31" s="10">
        <v>6889076</v>
      </c>
      <c r="E31" s="10">
        <v>12283624</v>
      </c>
      <c r="F31" s="10">
        <v>22100608</v>
      </c>
      <c r="G31" s="10">
        <v>29344236</v>
      </c>
      <c r="H31" s="10">
        <v>114841338</v>
      </c>
      <c r="J31" s="12">
        <v>1846872.4516099999</v>
      </c>
      <c r="K31" s="12">
        <v>1846872.4516099999</v>
      </c>
      <c r="L31" s="12">
        <v>8953983.7599999998</v>
      </c>
      <c r="M31" s="12">
        <v>40183051.945489995</v>
      </c>
      <c r="N31" s="12">
        <v>734285843</v>
      </c>
      <c r="O31" s="12">
        <v>459177286.5</v>
      </c>
      <c r="P31" s="10">
        <v>395068164.13262999</v>
      </c>
    </row>
    <row r="32" spans="2:16" x14ac:dyDescent="0.3">
      <c r="B32" s="10">
        <v>3167250</v>
      </c>
      <c r="C32" s="10">
        <v>3167250</v>
      </c>
      <c r="D32" s="10">
        <v>7017480</v>
      </c>
      <c r="E32" s="10">
        <v>15521274</v>
      </c>
      <c r="F32" s="10">
        <v>28519244</v>
      </c>
      <c r="G32" s="10">
        <v>39207774</v>
      </c>
      <c r="H32" s="10">
        <v>116462605</v>
      </c>
      <c r="J32" s="12">
        <v>1854206.0394500003</v>
      </c>
      <c r="K32" s="12">
        <v>1854206.0394500003</v>
      </c>
      <c r="L32" s="12">
        <v>11226923.98</v>
      </c>
      <c r="M32" s="12">
        <v>60187412.949999996</v>
      </c>
      <c r="N32" s="12">
        <v>759134886.26099992</v>
      </c>
      <c r="O32" s="12">
        <v>573424247.56999993</v>
      </c>
      <c r="P32" s="10">
        <v>421238874.96697998</v>
      </c>
    </row>
    <row r="33" spans="2:16" x14ac:dyDescent="0.3">
      <c r="B33" s="10">
        <v>3515801</v>
      </c>
      <c r="C33" s="10">
        <v>3515801</v>
      </c>
      <c r="D33" s="10">
        <v>7772336</v>
      </c>
      <c r="E33" s="10">
        <v>19636467</v>
      </c>
      <c r="G33" s="10">
        <v>41215051</v>
      </c>
      <c r="H33" s="10">
        <v>122297642</v>
      </c>
      <c r="J33" s="12">
        <v>2100097.9647999997</v>
      </c>
      <c r="K33" s="12">
        <v>2100097.9647999997</v>
      </c>
      <c r="L33" s="12">
        <v>13138488.189999999</v>
      </c>
      <c r="M33" s="12">
        <v>176616937.29000002</v>
      </c>
      <c r="O33" s="12">
        <v>696904864.48038995</v>
      </c>
      <c r="P33" s="10">
        <v>436490829.62560993</v>
      </c>
    </row>
    <row r="36" spans="2:16" x14ac:dyDescent="0.3">
      <c r="B36" s="45" t="s">
        <v>68</v>
      </c>
      <c r="C36" s="45"/>
      <c r="D36" s="45"/>
      <c r="E36" s="45"/>
      <c r="F36" s="45"/>
      <c r="G36" s="45"/>
      <c r="H36" s="45"/>
      <c r="J36" s="45" t="s">
        <v>67</v>
      </c>
      <c r="K36" s="45"/>
      <c r="L36" s="45"/>
      <c r="M36" s="45"/>
      <c r="N36" s="45"/>
      <c r="O36" s="45"/>
      <c r="P36" s="45"/>
    </row>
    <row r="37" spans="2:16" x14ac:dyDescent="0.3">
      <c r="B37" s="11">
        <v>2012</v>
      </c>
      <c r="C37" s="11">
        <v>2013</v>
      </c>
      <c r="D37" s="11">
        <v>2014</v>
      </c>
      <c r="E37" s="11">
        <v>2015</v>
      </c>
      <c r="F37" s="11">
        <v>2016</v>
      </c>
      <c r="G37" s="11">
        <v>2017</v>
      </c>
      <c r="H37" s="11">
        <v>2018</v>
      </c>
      <c r="J37" s="11">
        <v>2012</v>
      </c>
      <c r="K37" s="11">
        <v>2013</v>
      </c>
      <c r="L37" s="11">
        <v>2014</v>
      </c>
      <c r="M37" s="11">
        <v>2015</v>
      </c>
      <c r="N37" s="11">
        <v>2016</v>
      </c>
      <c r="O37" s="11">
        <v>2017</v>
      </c>
      <c r="P37" s="11">
        <v>2018</v>
      </c>
    </row>
    <row r="38" spans="2:16" x14ac:dyDescent="0.3">
      <c r="B38" s="12">
        <v>3530302</v>
      </c>
      <c r="C38" s="12">
        <v>3530302</v>
      </c>
      <c r="D38" s="12">
        <v>14162380</v>
      </c>
      <c r="E38" s="12">
        <v>22297822</v>
      </c>
      <c r="F38" s="12">
        <v>22870456</v>
      </c>
      <c r="G38" s="12">
        <v>25462514</v>
      </c>
      <c r="H38" s="12">
        <v>19732178</v>
      </c>
      <c r="J38" s="12">
        <v>32388.428615293</v>
      </c>
      <c r="K38" s="12">
        <v>32388.428615293</v>
      </c>
      <c r="L38" s="12">
        <v>798914.9177340999</v>
      </c>
      <c r="M38" s="12">
        <v>1036520.20834185</v>
      </c>
      <c r="N38" s="12">
        <v>1216722.75701946</v>
      </c>
      <c r="O38" s="12">
        <v>1816875.0699999998</v>
      </c>
      <c r="P38" s="12">
        <v>2093462.7958446001</v>
      </c>
    </row>
    <row r="39" spans="2:16" x14ac:dyDescent="0.3">
      <c r="B39" s="12">
        <v>3784616</v>
      </c>
      <c r="C39" s="12">
        <v>3784616</v>
      </c>
      <c r="D39" s="12">
        <v>15359801</v>
      </c>
      <c r="E39" s="12">
        <v>22991451</v>
      </c>
      <c r="F39" s="12">
        <v>24682914</v>
      </c>
      <c r="G39" s="12">
        <v>26334961</v>
      </c>
      <c r="H39" s="12">
        <v>20700510</v>
      </c>
      <c r="J39" s="12">
        <v>33369.787837608004</v>
      </c>
      <c r="K39" s="12">
        <v>33369.787837608004</v>
      </c>
      <c r="L39" s="12">
        <v>839787.64639472007</v>
      </c>
      <c r="M39" s="12">
        <v>1125153.51320918</v>
      </c>
      <c r="N39" s="12">
        <v>1245964.8645505798</v>
      </c>
      <c r="O39" s="12">
        <v>1837707.2346967303</v>
      </c>
      <c r="P39" s="12">
        <v>2336121.4407570302</v>
      </c>
    </row>
    <row r="40" spans="2:16" x14ac:dyDescent="0.3">
      <c r="B40" s="12">
        <v>4285315</v>
      </c>
      <c r="C40" s="12">
        <v>4285315</v>
      </c>
      <c r="D40" s="12">
        <v>15732021</v>
      </c>
      <c r="E40" s="12">
        <v>25025967</v>
      </c>
      <c r="F40" s="12">
        <v>25286309</v>
      </c>
      <c r="G40" s="12">
        <v>26432400</v>
      </c>
      <c r="H40" s="12">
        <v>21382540</v>
      </c>
      <c r="J40" s="12">
        <v>36117.494156053988</v>
      </c>
      <c r="K40" s="12">
        <v>36117.494156053988</v>
      </c>
      <c r="L40" s="12">
        <v>849362.64492581005</v>
      </c>
      <c r="M40" s="12">
        <v>1137450.0128955799</v>
      </c>
      <c r="N40" s="12">
        <v>1353414.40823504</v>
      </c>
      <c r="O40" s="12">
        <v>1864216.32557267</v>
      </c>
      <c r="P40" s="12">
        <v>2443781.07123006</v>
      </c>
    </row>
    <row r="41" spans="2:16" x14ac:dyDescent="0.3">
      <c r="B41" s="12">
        <v>4627519</v>
      </c>
      <c r="C41" s="12">
        <v>4627519</v>
      </c>
      <c r="D41" s="12">
        <v>16090930</v>
      </c>
      <c r="E41" s="12">
        <v>25751486</v>
      </c>
      <c r="F41" s="12">
        <v>26075387</v>
      </c>
      <c r="G41" s="12">
        <v>26634874</v>
      </c>
      <c r="H41" s="12">
        <v>21584569</v>
      </c>
      <c r="J41" s="12">
        <v>38189.022979071997</v>
      </c>
      <c r="K41" s="12">
        <v>38189.022979071997</v>
      </c>
      <c r="L41" s="12">
        <v>851748.3324039001</v>
      </c>
      <c r="M41" s="12">
        <v>1158922.2359785398</v>
      </c>
      <c r="N41" s="12">
        <v>1365734.6040118998</v>
      </c>
      <c r="O41" s="12">
        <v>1881639.5678791301</v>
      </c>
      <c r="P41" s="12">
        <v>2506423.3668563599</v>
      </c>
    </row>
    <row r="42" spans="2:16" x14ac:dyDescent="0.3">
      <c r="B42" s="12">
        <v>4764806</v>
      </c>
      <c r="C42" s="12">
        <v>4764806</v>
      </c>
      <c r="D42" s="12">
        <v>16449180</v>
      </c>
      <c r="E42" s="12">
        <v>26656006</v>
      </c>
      <c r="F42" s="12">
        <v>26363975</v>
      </c>
      <c r="G42" s="12">
        <v>27555827</v>
      </c>
      <c r="H42" s="12">
        <v>22046087</v>
      </c>
      <c r="J42" s="12">
        <v>45540.251715776001</v>
      </c>
      <c r="K42" s="12">
        <v>45540.251715776001</v>
      </c>
      <c r="L42" s="12">
        <v>861063.33429770009</v>
      </c>
      <c r="M42" s="12">
        <v>1174707.7707938</v>
      </c>
      <c r="N42" s="12">
        <v>1440299.6881130899</v>
      </c>
      <c r="O42" s="12">
        <v>1900885.0739756799</v>
      </c>
      <c r="P42" s="12">
        <v>2575079.1754606096</v>
      </c>
    </row>
    <row r="43" spans="2:16" x14ac:dyDescent="0.3">
      <c r="B43" s="12">
        <v>4963746</v>
      </c>
      <c r="C43" s="12">
        <v>4963746</v>
      </c>
      <c r="D43" s="12">
        <v>16859632</v>
      </c>
      <c r="E43" s="12">
        <v>28549054</v>
      </c>
      <c r="F43" s="12">
        <v>27309819</v>
      </c>
      <c r="G43" s="12">
        <v>27682025</v>
      </c>
      <c r="H43" s="12">
        <v>22449131</v>
      </c>
      <c r="J43" s="12">
        <v>235159.71065647999</v>
      </c>
      <c r="K43" s="12">
        <v>235159.71065647999</v>
      </c>
      <c r="L43" s="12">
        <v>870640.88888138987</v>
      </c>
      <c r="M43" s="12">
        <v>1203570.8922727001</v>
      </c>
      <c r="N43" s="12">
        <v>1464945.2316299002</v>
      </c>
      <c r="O43" s="12">
        <v>1942716.72483598</v>
      </c>
      <c r="P43" s="12">
        <v>2575628.4709709203</v>
      </c>
    </row>
    <row r="44" spans="2:16" x14ac:dyDescent="0.3">
      <c r="B44" s="12">
        <v>5093239</v>
      </c>
      <c r="C44" s="12">
        <v>5093239</v>
      </c>
      <c r="D44" s="12">
        <v>16998878</v>
      </c>
      <c r="E44" s="12">
        <v>28759228</v>
      </c>
      <c r="F44" s="12">
        <v>27322503</v>
      </c>
      <c r="G44" s="12">
        <v>28913711</v>
      </c>
      <c r="H44" s="12">
        <v>22704961</v>
      </c>
      <c r="J44" s="12">
        <v>255694.76141635003</v>
      </c>
      <c r="K44" s="12">
        <v>255694.76141635003</v>
      </c>
      <c r="L44" s="12">
        <v>880832.54740345001</v>
      </c>
      <c r="M44" s="12">
        <v>1268373.8280291101</v>
      </c>
      <c r="N44" s="12">
        <v>1466609.1666886699</v>
      </c>
      <c r="O44" s="12">
        <v>1977871.5207444499</v>
      </c>
      <c r="P44" s="12">
        <v>2674918.20155132</v>
      </c>
    </row>
    <row r="45" spans="2:16" x14ac:dyDescent="0.3">
      <c r="B45" s="12">
        <v>5166956</v>
      </c>
      <c r="C45" s="12">
        <v>5166956</v>
      </c>
      <c r="D45" s="12">
        <v>17905490</v>
      </c>
      <c r="E45" s="12">
        <v>32087349</v>
      </c>
      <c r="F45" s="12">
        <v>30608700</v>
      </c>
      <c r="G45" s="12">
        <v>29873927</v>
      </c>
      <c r="H45" s="12">
        <v>23009036</v>
      </c>
      <c r="J45" s="12">
        <v>290070.67562218994</v>
      </c>
      <c r="K45" s="12">
        <v>290070.67562218994</v>
      </c>
      <c r="L45" s="12">
        <v>890251.62035612005</v>
      </c>
      <c r="M45" s="12">
        <v>1269510.5239336502</v>
      </c>
      <c r="N45" s="12">
        <v>1516128.5590188801</v>
      </c>
      <c r="O45" s="12">
        <v>1990170.3005929501</v>
      </c>
      <c r="P45" s="12">
        <v>2723642.9475830002</v>
      </c>
    </row>
    <row r="46" spans="2:16" x14ac:dyDescent="0.3">
      <c r="B46" s="12">
        <v>5209079</v>
      </c>
      <c r="C46" s="12">
        <v>5209079</v>
      </c>
      <c r="D46" s="12">
        <v>20028319</v>
      </c>
      <c r="E46" s="12">
        <v>33966358</v>
      </c>
      <c r="F46" s="12">
        <v>31363267</v>
      </c>
      <c r="G46" s="12">
        <v>31020235</v>
      </c>
      <c r="H46" s="12">
        <v>23179247</v>
      </c>
      <c r="J46" s="12">
        <v>347621.78273045999</v>
      </c>
      <c r="K46" s="12">
        <v>347621.78273045999</v>
      </c>
      <c r="L46" s="12">
        <v>963176.12874509988</v>
      </c>
      <c r="M46" s="12">
        <v>1318664.3421530002</v>
      </c>
      <c r="N46" s="12">
        <v>1591815.37115035</v>
      </c>
      <c r="O46" s="12">
        <v>2052970.3566057801</v>
      </c>
      <c r="P46" s="12">
        <v>2874499.4974927898</v>
      </c>
    </row>
    <row r="47" spans="2:16" x14ac:dyDescent="0.3">
      <c r="B47" s="12">
        <v>5688086</v>
      </c>
      <c r="C47" s="12">
        <v>5688086</v>
      </c>
      <c r="D47" s="12">
        <v>21476732</v>
      </c>
      <c r="E47" s="12">
        <v>35949672</v>
      </c>
      <c r="F47" s="12">
        <v>33518263</v>
      </c>
      <c r="G47" s="12">
        <v>31373637</v>
      </c>
      <c r="H47" s="12">
        <v>23665721</v>
      </c>
      <c r="J47" s="12">
        <v>349953.46429887007</v>
      </c>
      <c r="K47" s="12">
        <v>349953.46429887007</v>
      </c>
      <c r="L47" s="12">
        <v>1067798.0954355898</v>
      </c>
      <c r="M47" s="12">
        <v>1437275.1077140097</v>
      </c>
      <c r="N47" s="12">
        <v>1751644.8846195501</v>
      </c>
      <c r="O47" s="12">
        <v>2129047.7385757598</v>
      </c>
      <c r="P47" s="12">
        <v>2879551.3807047205</v>
      </c>
    </row>
    <row r="48" spans="2:16" x14ac:dyDescent="0.3">
      <c r="B48" s="12">
        <v>5878007</v>
      </c>
      <c r="C48" s="12">
        <v>5878007</v>
      </c>
      <c r="D48" s="12">
        <v>21532363</v>
      </c>
      <c r="E48" s="12">
        <v>38436906</v>
      </c>
      <c r="F48" s="12">
        <v>34918413</v>
      </c>
      <c r="G48" s="12">
        <v>33029151</v>
      </c>
      <c r="H48" s="12">
        <v>26177680</v>
      </c>
      <c r="J48" s="12">
        <v>411450.56812158</v>
      </c>
      <c r="K48" s="12">
        <v>411450.56812158</v>
      </c>
      <c r="L48" s="12">
        <v>1108165.65473375</v>
      </c>
      <c r="M48" s="12">
        <v>1675770.28297413</v>
      </c>
      <c r="N48" s="12">
        <v>1988737.10501154</v>
      </c>
      <c r="O48" s="12">
        <v>2268459.1085806601</v>
      </c>
      <c r="P48" s="12">
        <v>2933030.0186090898</v>
      </c>
    </row>
    <row r="49" spans="2:16" x14ac:dyDescent="0.3">
      <c r="B49" s="12">
        <v>5976598</v>
      </c>
      <c r="C49" s="12">
        <v>5976598</v>
      </c>
      <c r="D49" s="12">
        <v>23307982</v>
      </c>
      <c r="F49" s="12">
        <v>37805032</v>
      </c>
      <c r="G49" s="12">
        <v>39980803</v>
      </c>
      <c r="H49" s="12">
        <v>32212457</v>
      </c>
      <c r="J49" s="12">
        <v>475526.39783734002</v>
      </c>
      <c r="K49" s="12">
        <v>475526.39783734002</v>
      </c>
      <c r="L49" s="12">
        <v>1189111.6055270901</v>
      </c>
      <c r="N49" s="12">
        <v>2118535.9264013302</v>
      </c>
      <c r="O49" s="12">
        <v>2993167.8350237999</v>
      </c>
      <c r="P49" s="12">
        <v>4035083.28248074</v>
      </c>
    </row>
    <row r="53" spans="2:16" x14ac:dyDescent="0.3">
      <c r="B53" s="45" t="s">
        <v>71</v>
      </c>
      <c r="C53" s="45"/>
      <c r="D53" s="45"/>
      <c r="E53" s="45"/>
      <c r="F53" s="45"/>
      <c r="G53" s="45"/>
      <c r="H53" s="45"/>
      <c r="J53" s="45" t="s">
        <v>72</v>
      </c>
      <c r="K53" s="45"/>
      <c r="L53" s="45"/>
      <c r="M53" s="45"/>
      <c r="N53" s="45"/>
      <c r="O53" s="45"/>
      <c r="P53" s="45"/>
    </row>
    <row r="54" spans="2:16" x14ac:dyDescent="0.3">
      <c r="B54" s="11">
        <v>2012</v>
      </c>
      <c r="C54" s="11">
        <v>2013</v>
      </c>
      <c r="D54" s="11">
        <v>2014</v>
      </c>
      <c r="E54" s="11">
        <v>2015</v>
      </c>
      <c r="F54" s="11">
        <v>2016</v>
      </c>
      <c r="G54" s="11">
        <v>2017</v>
      </c>
      <c r="H54" s="11">
        <v>2018</v>
      </c>
      <c r="J54" s="11">
        <v>2012</v>
      </c>
      <c r="K54" s="11">
        <v>2013</v>
      </c>
      <c r="L54" s="11">
        <v>2014</v>
      </c>
      <c r="M54" s="11">
        <v>2015</v>
      </c>
      <c r="N54" s="11">
        <v>2016</v>
      </c>
      <c r="O54" s="11">
        <v>2017</v>
      </c>
      <c r="P54" s="11">
        <v>2018</v>
      </c>
    </row>
    <row r="55" spans="2:16" x14ac:dyDescent="0.3">
      <c r="B55" s="12">
        <v>982305</v>
      </c>
      <c r="C55" s="12">
        <v>982305</v>
      </c>
      <c r="D55" s="12">
        <v>1314147</v>
      </c>
      <c r="E55" s="12">
        <v>1421547</v>
      </c>
      <c r="F55" s="12">
        <v>1500613</v>
      </c>
      <c r="G55" s="12">
        <v>1518518</v>
      </c>
      <c r="H55" s="12">
        <v>1562325</v>
      </c>
      <c r="J55" s="12">
        <v>5847.5820294350769</v>
      </c>
      <c r="K55" s="12">
        <v>5847.5820294350769</v>
      </c>
      <c r="L55" s="12">
        <v>6288.9436868940002</v>
      </c>
      <c r="M55" s="12">
        <v>6414.9917940858295</v>
      </c>
      <c r="N55" s="12">
        <v>7716.3634641318204</v>
      </c>
      <c r="O55" s="12">
        <v>8043.3149928836401</v>
      </c>
      <c r="P55" s="12">
        <v>8828.6181684015992</v>
      </c>
    </row>
    <row r="56" spans="2:16" x14ac:dyDescent="0.3">
      <c r="B56" s="12">
        <v>989206</v>
      </c>
      <c r="C56" s="12">
        <v>989206</v>
      </c>
      <c r="D56" s="12">
        <v>1323652</v>
      </c>
      <c r="E56" s="12">
        <v>1424421</v>
      </c>
      <c r="F56" s="12">
        <v>1510862</v>
      </c>
      <c r="G56" s="12">
        <v>1520788</v>
      </c>
      <c r="H56" s="12">
        <v>1643626</v>
      </c>
      <c r="J56" s="12">
        <v>5916.1651595632429</v>
      </c>
      <c r="K56" s="12">
        <v>5916.1651595632429</v>
      </c>
      <c r="L56" s="12">
        <v>6446.9604840447792</v>
      </c>
      <c r="M56" s="12">
        <v>6718.6962513564404</v>
      </c>
      <c r="N56" s="12">
        <v>7792.5403980818292</v>
      </c>
      <c r="O56" s="12">
        <v>8521.5322650132093</v>
      </c>
      <c r="P56" s="12">
        <v>9633.2411519888992</v>
      </c>
    </row>
    <row r="57" spans="2:16" x14ac:dyDescent="0.3">
      <c r="B57" s="12">
        <v>991530</v>
      </c>
      <c r="C57" s="12">
        <v>991530</v>
      </c>
      <c r="D57" s="12">
        <v>1373783</v>
      </c>
      <c r="E57" s="12">
        <v>1425491</v>
      </c>
      <c r="F57" s="12">
        <v>1523855</v>
      </c>
      <c r="G57" s="12">
        <v>1547850</v>
      </c>
      <c r="H57" s="12">
        <v>1652009</v>
      </c>
      <c r="J57" s="12">
        <v>6198.2445430974003</v>
      </c>
      <c r="K57" s="12">
        <v>6198.2445430974003</v>
      </c>
      <c r="L57" s="12">
        <v>6741.7787984610695</v>
      </c>
      <c r="M57" s="12">
        <v>6897.1707151921291</v>
      </c>
      <c r="N57" s="12">
        <v>8094.7840144524198</v>
      </c>
      <c r="O57" s="12">
        <v>8669.5654172266022</v>
      </c>
      <c r="P57" s="12">
        <v>10185.3428555711</v>
      </c>
    </row>
    <row r="58" spans="2:16" x14ac:dyDescent="0.3">
      <c r="B58" s="12">
        <v>1004601</v>
      </c>
      <c r="C58" s="12">
        <v>1004601</v>
      </c>
      <c r="D58" s="12">
        <v>1416253</v>
      </c>
      <c r="E58" s="12">
        <v>1447522</v>
      </c>
      <c r="F58" s="12">
        <v>1529714</v>
      </c>
      <c r="G58" s="12">
        <v>1611094</v>
      </c>
      <c r="H58" s="12">
        <v>1659358</v>
      </c>
      <c r="J58" s="12">
        <v>6462.2072429831987</v>
      </c>
      <c r="K58" s="12">
        <v>6462.2072429831987</v>
      </c>
      <c r="L58" s="12">
        <v>6768.0296948010491</v>
      </c>
      <c r="M58" s="12">
        <v>7073.40619166944</v>
      </c>
      <c r="N58" s="12">
        <v>8189.9920553424308</v>
      </c>
      <c r="O58" s="12">
        <v>9019.8782187191191</v>
      </c>
      <c r="P58" s="12">
        <v>10351.296974246299</v>
      </c>
    </row>
    <row r="59" spans="2:16" x14ac:dyDescent="0.3">
      <c r="B59" s="12">
        <v>1014928</v>
      </c>
      <c r="C59" s="12">
        <v>1014928</v>
      </c>
      <c r="D59" s="12">
        <v>1427221</v>
      </c>
      <c r="E59" s="12">
        <v>1494809</v>
      </c>
      <c r="F59" s="12">
        <v>1536879</v>
      </c>
      <c r="G59" s="12">
        <v>1617123</v>
      </c>
      <c r="H59" s="12">
        <v>1671174</v>
      </c>
      <c r="J59" s="12">
        <v>6510.6397671605291</v>
      </c>
      <c r="K59" s="12">
        <v>6510.6397671605291</v>
      </c>
      <c r="L59" s="12">
        <v>6819.1909789507999</v>
      </c>
      <c r="M59" s="12">
        <v>7095.4123821822204</v>
      </c>
      <c r="N59" s="12">
        <v>8190.1394099065301</v>
      </c>
      <c r="O59" s="12">
        <v>9078.4067317834888</v>
      </c>
      <c r="P59" s="12">
        <v>10390.131501699499</v>
      </c>
    </row>
    <row r="60" spans="2:16" x14ac:dyDescent="0.3">
      <c r="B60" s="12">
        <v>1049219</v>
      </c>
      <c r="C60" s="12">
        <v>1049219</v>
      </c>
      <c r="D60" s="12">
        <v>1442173</v>
      </c>
      <c r="E60" s="12">
        <v>1500124</v>
      </c>
      <c r="F60" s="12">
        <v>1538586</v>
      </c>
      <c r="G60" s="12">
        <v>1643477</v>
      </c>
      <c r="H60" s="12">
        <v>1673224</v>
      </c>
      <c r="J60" s="12">
        <v>6600.8319967690004</v>
      </c>
      <c r="K60" s="12">
        <v>6600.8319967690004</v>
      </c>
      <c r="L60" s="12">
        <v>7267.9370945618703</v>
      </c>
      <c r="M60" s="12">
        <v>7118.5706981011808</v>
      </c>
      <c r="N60" s="12">
        <v>8501.4393595998608</v>
      </c>
      <c r="O60" s="12">
        <v>9414.2571431887118</v>
      </c>
      <c r="P60" s="12">
        <v>10391.440663114199</v>
      </c>
    </row>
    <row r="61" spans="2:16" x14ac:dyDescent="0.3">
      <c r="B61" s="12">
        <v>1071363</v>
      </c>
      <c r="C61" s="12">
        <v>1071363</v>
      </c>
      <c r="D61" s="12">
        <v>1444899</v>
      </c>
      <c r="E61" s="12">
        <v>1504727</v>
      </c>
      <c r="F61" s="12">
        <v>1554537</v>
      </c>
      <c r="G61" s="12">
        <v>1716800</v>
      </c>
      <c r="H61" s="12">
        <v>1705918</v>
      </c>
      <c r="J61" s="12">
        <v>6679.737852936174</v>
      </c>
      <c r="K61" s="12">
        <v>6679.737852936174</v>
      </c>
      <c r="L61" s="12">
        <v>7290.8085078180202</v>
      </c>
      <c r="M61" s="12">
        <v>7353.9344860679303</v>
      </c>
      <c r="N61" s="12">
        <v>8589.0327592702706</v>
      </c>
      <c r="O61" s="12">
        <v>9499.3407535670995</v>
      </c>
      <c r="P61" s="12">
        <v>10512.0909950962</v>
      </c>
    </row>
    <row r="62" spans="2:16" x14ac:dyDescent="0.3">
      <c r="B62" s="12">
        <v>1100409</v>
      </c>
      <c r="C62" s="12">
        <v>1100409</v>
      </c>
      <c r="D62" s="12">
        <v>1448985</v>
      </c>
      <c r="E62" s="12">
        <v>1520362</v>
      </c>
      <c r="F62" s="12">
        <v>1611069</v>
      </c>
      <c r="G62" s="12">
        <v>1721199</v>
      </c>
      <c r="H62" s="12">
        <v>1742841</v>
      </c>
      <c r="J62" s="12">
        <v>6775.2897202854892</v>
      </c>
      <c r="K62" s="12">
        <v>6775.2897202854892</v>
      </c>
      <c r="L62" s="12">
        <v>7493.2970007964313</v>
      </c>
      <c r="M62" s="12">
        <v>7486.0644208406802</v>
      </c>
      <c r="N62" s="12">
        <v>8784.4880345090296</v>
      </c>
      <c r="O62" s="12">
        <v>9815.4910838071683</v>
      </c>
      <c r="P62" s="12">
        <v>10678.698263431501</v>
      </c>
    </row>
    <row r="63" spans="2:16" x14ac:dyDescent="0.3">
      <c r="B63" s="12">
        <v>1147820</v>
      </c>
      <c r="C63" s="12">
        <v>1147820</v>
      </c>
      <c r="D63" s="12">
        <v>1450553</v>
      </c>
      <c r="E63" s="12">
        <v>1534387</v>
      </c>
      <c r="F63" s="12">
        <v>1618942</v>
      </c>
      <c r="G63" s="12">
        <v>1734080</v>
      </c>
      <c r="H63" s="12">
        <v>1750641</v>
      </c>
      <c r="J63" s="12">
        <v>6819.6329810288926</v>
      </c>
      <c r="K63" s="12">
        <v>6819.6329810288926</v>
      </c>
      <c r="L63" s="12">
        <v>7539.8886047188007</v>
      </c>
      <c r="M63" s="12">
        <v>7697.0331981471809</v>
      </c>
      <c r="N63" s="12">
        <v>9087.4829782750603</v>
      </c>
      <c r="O63" s="12">
        <v>9882.3944209022611</v>
      </c>
      <c r="P63" s="12">
        <v>11110.7401919569</v>
      </c>
    </row>
    <row r="64" spans="2:16" x14ac:dyDescent="0.3">
      <c r="B64" s="12">
        <v>1180625</v>
      </c>
      <c r="C64" s="12">
        <v>1180625</v>
      </c>
      <c r="D64" s="12">
        <v>1533304</v>
      </c>
      <c r="E64" s="12">
        <v>1535503</v>
      </c>
      <c r="F64" s="12">
        <v>1627211</v>
      </c>
      <c r="G64" s="12">
        <v>1734977</v>
      </c>
      <c r="H64" s="12">
        <v>1769519</v>
      </c>
      <c r="J64" s="12">
        <v>7443.781809620652</v>
      </c>
      <c r="K64" s="12">
        <v>7443.781809620652</v>
      </c>
      <c r="L64" s="12">
        <v>7800.4249288372503</v>
      </c>
      <c r="M64" s="12">
        <v>8000.9983145262504</v>
      </c>
      <c r="N64" s="12">
        <v>9521.0606473415992</v>
      </c>
      <c r="O64" s="12">
        <v>10082.741244528601</v>
      </c>
      <c r="P64" s="12">
        <v>11388.485016955699</v>
      </c>
    </row>
    <row r="65" spans="2:16" x14ac:dyDescent="0.3">
      <c r="B65" s="12">
        <v>1203785</v>
      </c>
      <c r="C65" s="12">
        <v>1203785</v>
      </c>
      <c r="D65" s="12">
        <v>1546655</v>
      </c>
      <c r="E65" s="12">
        <v>1546591</v>
      </c>
      <c r="F65" s="12">
        <v>1675789</v>
      </c>
      <c r="G65" s="12">
        <v>1810369</v>
      </c>
      <c r="H65" s="12">
        <v>1785940</v>
      </c>
      <c r="J65" s="12">
        <v>7614.9458033862802</v>
      </c>
      <c r="K65" s="12">
        <v>7614.9458033862802</v>
      </c>
      <c r="L65" s="12">
        <v>7921.99</v>
      </c>
      <c r="M65" s="12">
        <v>8087.7527535529198</v>
      </c>
      <c r="N65" s="12">
        <v>9574.7972022085723</v>
      </c>
      <c r="O65" s="12">
        <v>12766.630517226173</v>
      </c>
      <c r="P65" s="12">
        <v>11935.8648269636</v>
      </c>
    </row>
    <row r="66" spans="2:16" x14ac:dyDescent="0.3">
      <c r="B66" s="12">
        <v>1235910</v>
      </c>
      <c r="C66" s="12">
        <v>1235910</v>
      </c>
      <c r="D66" s="12">
        <v>1660638</v>
      </c>
      <c r="E66" s="12">
        <v>1747434</v>
      </c>
      <c r="F66" s="12">
        <v>1748794</v>
      </c>
      <c r="G66" s="12">
        <v>2189177</v>
      </c>
      <c r="H66" s="12">
        <v>1923266</v>
      </c>
      <c r="J66" s="12">
        <v>9642.3107836702857</v>
      </c>
      <c r="K66" s="12">
        <v>9642.3107836702857</v>
      </c>
      <c r="L66" s="12">
        <v>10297.321375205918</v>
      </c>
      <c r="M66" s="12">
        <v>9885.6362753252106</v>
      </c>
      <c r="N66" s="12">
        <v>11266.549045324498</v>
      </c>
      <c r="O66" s="12">
        <v>14546.703480324069</v>
      </c>
      <c r="P66" s="12">
        <v>12541.8749375588</v>
      </c>
    </row>
  </sheetData>
  <mergeCells count="14">
    <mergeCell ref="B20:H20"/>
    <mergeCell ref="J20:P20"/>
    <mergeCell ref="J36:P36"/>
    <mergeCell ref="B36:H36"/>
    <mergeCell ref="B53:H53"/>
    <mergeCell ref="J53:P53"/>
    <mergeCell ref="V1:W1"/>
    <mergeCell ref="X1:Y1"/>
    <mergeCell ref="Z1:AA1"/>
    <mergeCell ref="AB1:AC1"/>
    <mergeCell ref="B1:E1"/>
    <mergeCell ref="J1:M1"/>
    <mergeCell ref="N1:Q1"/>
    <mergeCell ref="F1:I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9C5F1-91A7-412D-AE70-F68C0AB70DC4}">
  <dimension ref="A1:V64"/>
  <sheetViews>
    <sheetView topLeftCell="C1" workbookViewId="0">
      <selection activeCell="V11" sqref="V11"/>
    </sheetView>
  </sheetViews>
  <sheetFormatPr defaultRowHeight="14.4" x14ac:dyDescent="0.3"/>
  <cols>
    <col min="2" max="2" width="11.21875" bestFit="1" customWidth="1"/>
    <col min="3" max="3" width="12" bestFit="1" customWidth="1"/>
    <col min="4" max="4" width="11.21875" bestFit="1" customWidth="1"/>
    <col min="5" max="5" width="9.21875" bestFit="1" customWidth="1"/>
    <col min="6" max="6" width="11.21875" bestFit="1" customWidth="1"/>
    <col min="8" max="8" width="11.21875" bestFit="1" customWidth="1"/>
    <col min="15" max="15" width="10" bestFit="1" customWidth="1"/>
    <col min="16" max="16" width="12" bestFit="1" customWidth="1"/>
    <col min="19" max="19" width="10" bestFit="1" customWidth="1"/>
    <col min="20" max="20" width="12" bestFit="1" customWidth="1"/>
  </cols>
  <sheetData>
    <row r="1" spans="1:22" x14ac:dyDescent="0.3">
      <c r="B1" s="43" t="s">
        <v>0</v>
      </c>
      <c r="C1" s="43"/>
      <c r="D1" s="43"/>
      <c r="E1" s="43"/>
      <c r="F1" s="43" t="s">
        <v>69</v>
      </c>
      <c r="G1" s="43"/>
      <c r="H1" s="43"/>
      <c r="I1" s="43"/>
      <c r="J1" s="43" t="s">
        <v>70</v>
      </c>
      <c r="K1" s="43"/>
      <c r="L1" s="43"/>
      <c r="M1" s="43"/>
    </row>
    <row r="2" spans="1:22" x14ac:dyDescent="0.3">
      <c r="B2" t="s">
        <v>2</v>
      </c>
      <c r="C2" t="s">
        <v>3</v>
      </c>
      <c r="D2" t="s">
        <v>8</v>
      </c>
      <c r="E2" t="s">
        <v>9</v>
      </c>
      <c r="F2" t="s">
        <v>2</v>
      </c>
      <c r="G2" t="s">
        <v>3</v>
      </c>
      <c r="H2" t="s">
        <v>8</v>
      </c>
      <c r="I2" t="s">
        <v>9</v>
      </c>
      <c r="J2" t="s">
        <v>2</v>
      </c>
      <c r="K2" t="s">
        <v>3</v>
      </c>
      <c r="L2" t="s">
        <v>8</v>
      </c>
      <c r="M2" t="s">
        <v>9</v>
      </c>
    </row>
    <row r="3" spans="1:22" x14ac:dyDescent="0.3">
      <c r="A3">
        <v>2012</v>
      </c>
      <c r="B3">
        <f>SUM(B$20:B$31)</f>
        <v>339607</v>
      </c>
      <c r="C3">
        <f>SUM(J$20:J$31)</f>
        <v>547084.85</v>
      </c>
      <c r="F3" s="2">
        <f>SUM(B$36:B$47)</f>
        <v>6779281</v>
      </c>
      <c r="G3" s="2">
        <f>SUM(J$36:J$47)</f>
        <v>304728.65049822401</v>
      </c>
      <c r="H3" s="3"/>
      <c r="I3" s="3"/>
      <c r="J3" s="2">
        <f>SUM(B$53:B$64)</f>
        <v>2865058</v>
      </c>
      <c r="K3" s="2">
        <f>SUM(J$53:J$64)</f>
        <v>14743.012084423115</v>
      </c>
    </row>
    <row r="4" spans="1:22" x14ac:dyDescent="0.3">
      <c r="A4">
        <v>2013</v>
      </c>
      <c r="B4">
        <f>SUM(C$20:C$31)</f>
        <v>339607</v>
      </c>
      <c r="C4">
        <f>SUM(K$20:K$31)</f>
        <v>547084.85</v>
      </c>
      <c r="D4" s="4">
        <f>(B4-B3)/B3</f>
        <v>0</v>
      </c>
      <c r="E4" s="4">
        <f>(C4-C3)/C3</f>
        <v>0</v>
      </c>
      <c r="F4" s="2">
        <f>SUM(C$36:C$47)</f>
        <v>6779281</v>
      </c>
      <c r="G4" s="2">
        <f>SUM(K$36:K$47)</f>
        <v>304728.65049822401</v>
      </c>
      <c r="H4" s="4">
        <f>(F4-F3)/F3</f>
        <v>0</v>
      </c>
      <c r="I4" s="4">
        <f>(G4-G3)/G3</f>
        <v>0</v>
      </c>
      <c r="J4" s="2">
        <f>SUM(C$53:C$64)</f>
        <v>2865058</v>
      </c>
      <c r="K4" s="2">
        <f>SUM(K$53:K$64)</f>
        <v>14743.012084423115</v>
      </c>
      <c r="L4" s="4">
        <f>(J4-J3)/J3</f>
        <v>0</v>
      </c>
      <c r="M4" s="4">
        <f>(K4-K3)/K3</f>
        <v>0</v>
      </c>
    </row>
    <row r="5" spans="1:22" x14ac:dyDescent="0.3">
      <c r="A5">
        <v>2014</v>
      </c>
      <c r="B5">
        <f>SUM(D$20:D$31)</f>
        <v>1128069</v>
      </c>
      <c r="C5">
        <f>SUM(L$20:L$31)</f>
        <v>5273004.2282400001</v>
      </c>
      <c r="D5" s="4">
        <f t="shared" ref="D5:E9" si="0">(B5-B4)/B4</f>
        <v>2.3216894822544885</v>
      </c>
      <c r="E5" s="4">
        <f t="shared" si="0"/>
        <v>8.6383663854701886</v>
      </c>
      <c r="F5" s="2">
        <f>SUM(D$36:D$47)</f>
        <v>19101439</v>
      </c>
      <c r="G5" s="2">
        <f>SUM(L$36:L$47)</f>
        <v>1294095.0999058301</v>
      </c>
      <c r="H5" s="4">
        <f t="shared" ref="H5:I9" si="1">(F5-F4)/F4</f>
        <v>1.8176201871555406</v>
      </c>
      <c r="I5" s="4">
        <f t="shared" si="1"/>
        <v>3.246712928994421</v>
      </c>
      <c r="J5" s="2">
        <f>SUM(D$53:D$64)</f>
        <v>4293393</v>
      </c>
      <c r="K5" s="2">
        <f>SUM(L$53:L$64)</f>
        <v>16361.117902360151</v>
      </c>
      <c r="L5" s="4">
        <f t="shared" ref="L5:M9" si="2">(J5-J4)/J4</f>
        <v>0.49853615528900286</v>
      </c>
      <c r="M5" s="4">
        <f t="shared" si="2"/>
        <v>0.10975408611695181</v>
      </c>
    </row>
    <row r="6" spans="1:22" x14ac:dyDescent="0.3">
      <c r="A6">
        <v>2015</v>
      </c>
      <c r="B6">
        <f>SUM(E$20:E$31)</f>
        <v>4908164</v>
      </c>
      <c r="C6">
        <f>SUM(M$20:M$31)</f>
        <v>18939655.473999999</v>
      </c>
      <c r="D6" s="4">
        <f t="shared" si="0"/>
        <v>3.3509430717447248</v>
      </c>
      <c r="E6" s="4">
        <f t="shared" si="0"/>
        <v>2.591814960543203</v>
      </c>
      <c r="F6" s="2">
        <f>SUM(E$36:E$47)</f>
        <v>20277927</v>
      </c>
      <c r="G6" s="2">
        <f>SUM(M$36:M$47)</f>
        <v>1589214.7749429001</v>
      </c>
      <c r="H6" s="4">
        <f t="shared" si="1"/>
        <v>6.1591590036750632E-2</v>
      </c>
      <c r="I6" s="4">
        <f t="shared" si="1"/>
        <v>0.22805099490643732</v>
      </c>
      <c r="J6" s="2">
        <f>SUM(E$53:E$64)</f>
        <v>4657273</v>
      </c>
      <c r="K6" s="2">
        <f>SUM(M$53:M$64)</f>
        <v>16116.372492709132</v>
      </c>
      <c r="L6" s="4">
        <f t="shared" si="2"/>
        <v>8.4753480522281557E-2</v>
      </c>
      <c r="M6" s="4">
        <f t="shared" si="2"/>
        <v>-1.4958966197273948E-2</v>
      </c>
    </row>
    <row r="7" spans="1:22" x14ac:dyDescent="0.3">
      <c r="A7">
        <v>2016</v>
      </c>
      <c r="B7">
        <f>SUM(F$20:F$31)</f>
        <v>16118400</v>
      </c>
      <c r="C7">
        <f>SUM(N$20:N$31)</f>
        <v>70471942.487129986</v>
      </c>
      <c r="D7" s="4">
        <f t="shared" si="0"/>
        <v>2.2839978452227756</v>
      </c>
      <c r="E7" s="4">
        <f t="shared" si="0"/>
        <v>2.7208671817643428</v>
      </c>
      <c r="F7" s="2">
        <f>SUM(F$36:F$47)</f>
        <v>30445899</v>
      </c>
      <c r="G7" s="2">
        <f>SUM(N$36:N$47)</f>
        <v>2601501.43740498</v>
      </c>
      <c r="H7" s="4">
        <f t="shared" si="1"/>
        <v>0.50143054563713541</v>
      </c>
      <c r="I7" s="4">
        <f t="shared" si="1"/>
        <v>0.63697284874440652</v>
      </c>
      <c r="J7" s="2">
        <f>SUM(F$53:F$64)</f>
        <v>4806057</v>
      </c>
      <c r="K7" s="2">
        <f>SUM(N$53:N$64)</f>
        <v>15514.76800484295</v>
      </c>
      <c r="L7" s="4">
        <f t="shared" si="2"/>
        <v>3.194659192192513E-2</v>
      </c>
      <c r="M7" s="4">
        <f t="shared" si="2"/>
        <v>-3.7328777808923234E-2</v>
      </c>
    </row>
    <row r="8" spans="1:22" x14ac:dyDescent="0.3">
      <c r="A8">
        <v>2017</v>
      </c>
      <c r="B8">
        <f>SUM(G$20:G$31)</f>
        <v>43241887</v>
      </c>
      <c r="C8">
        <f>SUM(O$20:O$31)</f>
        <v>239550830.61189997</v>
      </c>
      <c r="D8" s="4">
        <f t="shared" si="0"/>
        <v>1.6827654729998014</v>
      </c>
      <c r="E8" s="4">
        <f t="shared" si="0"/>
        <v>2.3992369467557704</v>
      </c>
      <c r="F8" s="2">
        <f>SUM(G$36:G$47)</f>
        <v>49049510</v>
      </c>
      <c r="G8" s="2">
        <f>SUM(O$36:O$47)</f>
        <v>4035694.0180311901</v>
      </c>
      <c r="H8" s="4">
        <f t="shared" si="1"/>
        <v>0.61103832079322074</v>
      </c>
      <c r="I8" s="4">
        <f t="shared" si="1"/>
        <v>0.55129417189822105</v>
      </c>
      <c r="J8" s="2">
        <f>SUM(G$53:G$64)</f>
        <v>5591575</v>
      </c>
      <c r="K8" s="2">
        <f>SUM(O$53:O$64)</f>
        <v>15120.143453360262</v>
      </c>
      <c r="L8" s="4">
        <f t="shared" si="2"/>
        <v>0.16344333827085281</v>
      </c>
      <c r="M8" s="4">
        <f t="shared" si="2"/>
        <v>-2.5435414268489571E-2</v>
      </c>
    </row>
    <row r="9" spans="1:22" x14ac:dyDescent="0.3">
      <c r="A9">
        <v>2018</v>
      </c>
      <c r="B9">
        <f>SUM(H$20:H$31)</f>
        <v>85378099</v>
      </c>
      <c r="C9">
        <f>SUM(P$20:P$31)</f>
        <v>546478619.58112001</v>
      </c>
      <c r="D9" s="4">
        <f t="shared" si="0"/>
        <v>0.97443046368443631</v>
      </c>
      <c r="E9" s="4">
        <f t="shared" si="0"/>
        <v>1.2812637225477983</v>
      </c>
      <c r="F9" s="2">
        <f>SUM(H$36:H$47)</f>
        <v>59811979</v>
      </c>
      <c r="G9" s="2">
        <f>SUM(P$36:P$47)</f>
        <v>5344894.8808023715</v>
      </c>
      <c r="H9" s="4">
        <f t="shared" si="1"/>
        <v>0.21942052020499286</v>
      </c>
      <c r="I9" s="4">
        <f t="shared" si="1"/>
        <v>0.32440538279705206</v>
      </c>
      <c r="J9" s="2">
        <f>SUM(H$53:H$64)</f>
        <v>6070560</v>
      </c>
      <c r="K9" s="2">
        <f>SUM(P$53:P$64)</f>
        <v>20035.941819461888</v>
      </c>
      <c r="L9" s="4">
        <f t="shared" si="2"/>
        <v>8.5661911000031302E-2</v>
      </c>
      <c r="M9" s="4">
        <f t="shared" si="2"/>
        <v>0.32511585496956058</v>
      </c>
      <c r="Q9" s="31"/>
      <c r="R9" s="31"/>
    </row>
    <row r="10" spans="1:22" x14ac:dyDescent="0.3">
      <c r="A10">
        <v>2019</v>
      </c>
      <c r="B10">
        <v>128844613</v>
      </c>
      <c r="C10">
        <v>944610668.4792099</v>
      </c>
      <c r="D10" s="4">
        <f t="shared" ref="D10" si="3">(B10-B9)/B9</f>
        <v>0.50910613505226909</v>
      </c>
      <c r="E10" s="4">
        <f t="shared" ref="E10" si="4">(C10-C9)/C9</f>
        <v>0.72854094310818807</v>
      </c>
      <c r="F10">
        <v>61044661</v>
      </c>
      <c r="G10">
        <v>20850702.53015044</v>
      </c>
      <c r="H10" s="4">
        <f t="shared" ref="H10" si="5">(F10-F9)/F9</f>
        <v>2.0609282966544209E-2</v>
      </c>
      <c r="I10" s="4">
        <f t="shared" ref="I10" si="6">(G10-G9)/G9</f>
        <v>2.9010500664926733</v>
      </c>
      <c r="J10">
        <v>6385523</v>
      </c>
      <c r="K10">
        <v>1091431.9395928837</v>
      </c>
      <c r="L10" s="4">
        <f t="shared" ref="L10" si="7">(J10-J9)/J9</f>
        <v>5.1883681241928256E-2</v>
      </c>
      <c r="M10" s="4">
        <f t="shared" ref="M10" si="8">(K10-K9)/K9</f>
        <v>53.473702780107018</v>
      </c>
      <c r="S10">
        <f>SUM(B10,F10,J10)</f>
        <v>196274797</v>
      </c>
      <c r="T10">
        <f>SUM(C10,G10,K10)</f>
        <v>966552802.94895315</v>
      </c>
      <c r="U10" s="4">
        <f>AVERAGE(D10,H10,L10)</f>
        <v>0.19386636642024715</v>
      </c>
      <c r="V10" s="4">
        <f>AVERAGE(E10,I10,M10)</f>
        <v>19.034431263235959</v>
      </c>
    </row>
    <row r="11" spans="1:22" x14ac:dyDescent="0.3">
      <c r="A11" s="15" t="s">
        <v>7</v>
      </c>
      <c r="B11" s="15">
        <f>SUM(B3:B10)</f>
        <v>280298446</v>
      </c>
      <c r="C11" s="15">
        <f>SUM(C3:C10)</f>
        <v>1826418890.5615997</v>
      </c>
      <c r="D11" s="40">
        <f>AVERAGE(D4:D10)</f>
        <v>1.5889903529940708</v>
      </c>
      <c r="E11" s="40">
        <f>AVERAGE(E4:E10)</f>
        <v>2.62287002002707</v>
      </c>
      <c r="F11" s="15">
        <f>SUM(F3:F10)</f>
        <v>253289977</v>
      </c>
      <c r="G11" s="15">
        <f>SUM(G3:G10)</f>
        <v>36325560.04223416</v>
      </c>
      <c r="H11" s="40">
        <f>AVERAGE(H4:H10)</f>
        <v>0.46167292097059776</v>
      </c>
      <c r="I11" s="40">
        <f>AVERAGE(I4:I10)</f>
        <v>1.1269266276904588</v>
      </c>
      <c r="J11" s="15">
        <f>SUM(J3:J10)</f>
        <v>37534497</v>
      </c>
      <c r="K11" s="15">
        <f>SUM(K3:K10)</f>
        <v>1204066.3074344643</v>
      </c>
      <c r="L11" s="40">
        <f>AVERAGE(L4:L10)</f>
        <v>0.13088930832086026</v>
      </c>
      <c r="M11" s="40">
        <f>AVERAGE(M4:M10)</f>
        <v>7.6901213661312635</v>
      </c>
    </row>
    <row r="16" spans="1:22" s="16" customFormat="1" ht="18" x14ac:dyDescent="0.35">
      <c r="A16" s="16" t="s">
        <v>64</v>
      </c>
    </row>
    <row r="18" spans="2:16" x14ac:dyDescent="0.3">
      <c r="B18" s="45" t="s">
        <v>65</v>
      </c>
      <c r="C18" s="45"/>
      <c r="D18" s="45"/>
      <c r="E18" s="45"/>
      <c r="F18" s="45"/>
      <c r="G18" s="45"/>
      <c r="H18" s="45"/>
      <c r="J18" s="45" t="s">
        <v>66</v>
      </c>
      <c r="K18" s="45"/>
      <c r="L18" s="45"/>
      <c r="M18" s="45"/>
      <c r="N18" s="45"/>
      <c r="O18" s="45"/>
      <c r="P18" s="45"/>
    </row>
    <row r="19" spans="2:16" x14ac:dyDescent="0.3">
      <c r="B19" s="13">
        <v>2012</v>
      </c>
      <c r="C19" s="13">
        <v>2013</v>
      </c>
      <c r="D19" s="13">
        <v>2014</v>
      </c>
      <c r="E19" s="13">
        <v>2015</v>
      </c>
      <c r="F19" s="13">
        <v>2016</v>
      </c>
      <c r="G19" s="13">
        <v>2017</v>
      </c>
      <c r="H19" s="13">
        <v>2018</v>
      </c>
      <c r="J19" s="13">
        <v>2012</v>
      </c>
      <c r="K19" s="11">
        <v>2013</v>
      </c>
      <c r="L19" s="13">
        <v>2014</v>
      </c>
      <c r="M19" s="13">
        <v>2015</v>
      </c>
      <c r="N19" s="13">
        <v>2016</v>
      </c>
      <c r="O19" s="13">
        <v>2017</v>
      </c>
      <c r="P19" s="13">
        <v>2018</v>
      </c>
    </row>
    <row r="20" spans="2:16" x14ac:dyDescent="0.3">
      <c r="B20" s="14">
        <v>17590</v>
      </c>
      <c r="C20" s="14">
        <v>17590</v>
      </c>
      <c r="D20" s="14">
        <v>61351</v>
      </c>
      <c r="E20" s="14">
        <v>124923</v>
      </c>
      <c r="F20" s="14">
        <v>862450</v>
      </c>
      <c r="G20" s="14">
        <v>2395933</v>
      </c>
      <c r="H20" s="14">
        <v>5138371</v>
      </c>
      <c r="J20" s="14">
        <v>20118.61</v>
      </c>
      <c r="K20" s="14">
        <v>20118.61</v>
      </c>
      <c r="L20" s="14">
        <v>237035.34899999999</v>
      </c>
      <c r="M20" s="14">
        <v>681706</v>
      </c>
      <c r="N20" s="14">
        <v>3296246.3489999999</v>
      </c>
      <c r="O20" s="14">
        <v>13420092.423660001</v>
      </c>
      <c r="P20" s="14">
        <v>31266980.026969999</v>
      </c>
    </row>
    <row r="21" spans="2:16" x14ac:dyDescent="0.3">
      <c r="B21" s="14">
        <v>20066</v>
      </c>
      <c r="C21" s="14">
        <v>20066</v>
      </c>
      <c r="D21" s="14">
        <v>66958</v>
      </c>
      <c r="E21" s="14">
        <v>153069</v>
      </c>
      <c r="F21" s="14">
        <v>964596</v>
      </c>
      <c r="G21" s="14">
        <v>2813580</v>
      </c>
      <c r="H21" s="14">
        <v>5184716</v>
      </c>
      <c r="J21" s="14">
        <v>24088.86</v>
      </c>
      <c r="K21" s="14">
        <v>24088.86</v>
      </c>
      <c r="L21" s="14">
        <v>250190.715</v>
      </c>
      <c r="M21" s="14">
        <v>695570.51500000001</v>
      </c>
      <c r="N21" s="14">
        <v>3770213.719</v>
      </c>
      <c r="O21" s="14">
        <v>15473044.43719</v>
      </c>
      <c r="P21" s="14">
        <v>32269946.660220001</v>
      </c>
    </row>
    <row r="22" spans="2:16" x14ac:dyDescent="0.3">
      <c r="B22" s="14">
        <v>22170</v>
      </c>
      <c r="C22" s="14">
        <v>22170</v>
      </c>
      <c r="D22" s="14">
        <v>85944</v>
      </c>
      <c r="E22" s="14">
        <v>222447</v>
      </c>
      <c r="F22" s="14">
        <v>1178148</v>
      </c>
      <c r="G22" s="14">
        <v>2984225</v>
      </c>
      <c r="H22" s="14">
        <v>5467916</v>
      </c>
      <c r="J22" s="14">
        <v>28072.69</v>
      </c>
      <c r="K22" s="14">
        <v>28072.69</v>
      </c>
      <c r="L22" s="14">
        <v>342440.39799999999</v>
      </c>
      <c r="M22" s="14">
        <v>849165</v>
      </c>
      <c r="N22" s="14">
        <v>4851226.8982999995</v>
      </c>
      <c r="O22" s="14">
        <v>16307038.833649997</v>
      </c>
      <c r="P22" s="14">
        <v>37350086.115089998</v>
      </c>
    </row>
    <row r="23" spans="2:16" x14ac:dyDescent="0.3">
      <c r="B23" s="14">
        <v>23647</v>
      </c>
      <c r="C23" s="14">
        <v>23647</v>
      </c>
      <c r="D23" s="14">
        <v>88868</v>
      </c>
      <c r="E23" s="14">
        <v>279644</v>
      </c>
      <c r="F23" s="14">
        <v>1195941</v>
      </c>
      <c r="G23" s="14">
        <v>3228416</v>
      </c>
      <c r="H23" s="14">
        <v>5593992</v>
      </c>
      <c r="J23" s="14">
        <v>30410.77</v>
      </c>
      <c r="K23" s="14">
        <v>30410.77</v>
      </c>
      <c r="L23" s="14">
        <v>365898.35200000001</v>
      </c>
      <c r="M23" s="14">
        <v>904442.24399999995</v>
      </c>
      <c r="N23" s="14">
        <v>4899033.7850500001</v>
      </c>
      <c r="O23" s="14">
        <v>16378440.565509999</v>
      </c>
      <c r="P23" s="14">
        <v>38447087.495999999</v>
      </c>
    </row>
    <row r="24" spans="2:16" x14ac:dyDescent="0.3">
      <c r="B24" s="14">
        <v>25481</v>
      </c>
      <c r="C24" s="14">
        <v>25481</v>
      </c>
      <c r="D24" s="14">
        <v>95183</v>
      </c>
      <c r="E24" s="14">
        <v>298726</v>
      </c>
      <c r="F24" s="14">
        <v>1342986</v>
      </c>
      <c r="G24" s="14">
        <v>3244748</v>
      </c>
      <c r="H24" s="14">
        <v>6023557</v>
      </c>
      <c r="J24" s="14">
        <v>36167.49</v>
      </c>
      <c r="K24" s="14">
        <v>36167.49</v>
      </c>
      <c r="L24" s="14">
        <v>410324.02100000001</v>
      </c>
      <c r="M24" s="14">
        <v>1107774.601</v>
      </c>
      <c r="N24" s="14">
        <v>5522359.7970000003</v>
      </c>
      <c r="O24" s="14">
        <v>17580052.492060002</v>
      </c>
      <c r="P24" s="14">
        <v>41607634.469640002</v>
      </c>
    </row>
    <row r="25" spans="2:16" x14ac:dyDescent="0.3">
      <c r="B25" s="14">
        <v>26225</v>
      </c>
      <c r="C25" s="14">
        <v>26225</v>
      </c>
      <c r="D25" s="14">
        <v>95209</v>
      </c>
      <c r="E25" s="14">
        <v>317755</v>
      </c>
      <c r="F25" s="14">
        <v>1398680</v>
      </c>
      <c r="G25" s="14">
        <v>3355867</v>
      </c>
      <c r="H25" s="14">
        <v>6048631</v>
      </c>
      <c r="J25" s="14">
        <v>37536.58</v>
      </c>
      <c r="K25" s="14">
        <v>37536.58</v>
      </c>
      <c r="L25" s="14">
        <v>411806.49531999999</v>
      </c>
      <c r="M25" s="14">
        <v>1260297.2760000001</v>
      </c>
      <c r="N25" s="14">
        <v>5533806.3523399998</v>
      </c>
      <c r="O25" s="14">
        <v>17852853.11129</v>
      </c>
      <c r="P25" s="14">
        <v>41794294.229990005</v>
      </c>
    </row>
    <row r="26" spans="2:16" x14ac:dyDescent="0.3">
      <c r="B26" s="14">
        <v>28689</v>
      </c>
      <c r="C26" s="14">
        <v>28689</v>
      </c>
      <c r="D26" s="14">
        <v>95309</v>
      </c>
      <c r="E26" s="14">
        <v>400377</v>
      </c>
      <c r="F26" s="14">
        <v>1479812</v>
      </c>
      <c r="G26" s="14">
        <v>3733381</v>
      </c>
      <c r="H26" s="14">
        <v>7151288</v>
      </c>
      <c r="J26" s="14">
        <v>42740.89</v>
      </c>
      <c r="K26" s="14">
        <v>42740.89</v>
      </c>
      <c r="L26" s="14">
        <v>469408.217</v>
      </c>
      <c r="M26" s="14">
        <v>1603788.706</v>
      </c>
      <c r="N26" s="14">
        <v>6014762.9049800001</v>
      </c>
      <c r="O26" s="14">
        <v>18207552.433180001</v>
      </c>
      <c r="P26" s="14">
        <v>46606654.254680008</v>
      </c>
    </row>
    <row r="27" spans="2:16" x14ac:dyDescent="0.3">
      <c r="B27" s="14">
        <v>31942</v>
      </c>
      <c r="C27" s="14">
        <v>31942</v>
      </c>
      <c r="D27" s="14">
        <v>97015</v>
      </c>
      <c r="E27" s="14">
        <v>460965</v>
      </c>
      <c r="F27" s="14">
        <v>1579001</v>
      </c>
      <c r="G27" s="14">
        <v>3815385</v>
      </c>
      <c r="H27" s="14">
        <v>7797078</v>
      </c>
      <c r="J27" s="14">
        <v>46702.770000000004</v>
      </c>
      <c r="K27" s="14">
        <v>46702.770000000004</v>
      </c>
      <c r="L27" s="14">
        <v>504298.51799999998</v>
      </c>
      <c r="M27" s="14">
        <v>1751601.74</v>
      </c>
      <c r="N27" s="14">
        <v>6405786.1880000001</v>
      </c>
      <c r="O27" s="14">
        <v>19813929.872779999</v>
      </c>
      <c r="P27" s="14">
        <v>49881225.565750003</v>
      </c>
    </row>
    <row r="28" spans="2:16" x14ac:dyDescent="0.3">
      <c r="B28" s="14">
        <v>31979</v>
      </c>
      <c r="C28" s="14">
        <v>31979</v>
      </c>
      <c r="D28" s="14">
        <v>102320</v>
      </c>
      <c r="E28" s="14">
        <v>538748</v>
      </c>
      <c r="F28" s="14">
        <v>1804073</v>
      </c>
      <c r="G28" s="14">
        <v>4020472</v>
      </c>
      <c r="H28" s="14">
        <v>8676395</v>
      </c>
      <c r="J28" s="14">
        <v>55532.67</v>
      </c>
      <c r="K28" s="14">
        <v>55532.67</v>
      </c>
      <c r="L28" s="14">
        <v>529615.85491999995</v>
      </c>
      <c r="M28" s="14">
        <v>1993975.1439999999</v>
      </c>
      <c r="N28" s="14">
        <v>8267428</v>
      </c>
      <c r="O28" s="14">
        <v>21914392.030369997</v>
      </c>
      <c r="P28" s="14">
        <v>52691984.443020001</v>
      </c>
    </row>
    <row r="29" spans="2:16" x14ac:dyDescent="0.3">
      <c r="B29" s="14">
        <v>34379</v>
      </c>
      <c r="C29" s="14">
        <v>34379</v>
      </c>
      <c r="D29" s="14">
        <v>108264</v>
      </c>
      <c r="E29" s="14">
        <v>603199</v>
      </c>
      <c r="F29" s="14">
        <v>1988612</v>
      </c>
      <c r="G29" s="14">
        <v>4472757</v>
      </c>
      <c r="H29" s="14">
        <v>8835454</v>
      </c>
      <c r="J29" s="14">
        <v>65193.87</v>
      </c>
      <c r="K29" s="14">
        <v>65193.87</v>
      </c>
      <c r="L29" s="14">
        <v>549258.10100000002</v>
      </c>
      <c r="M29" s="14">
        <v>2411725.8959999997</v>
      </c>
      <c r="N29" s="14">
        <v>9750816</v>
      </c>
      <c r="O29" s="14">
        <v>25412266.093709998</v>
      </c>
      <c r="P29" s="14">
        <v>56767280.984430008</v>
      </c>
    </row>
    <row r="30" spans="2:16" x14ac:dyDescent="0.3">
      <c r="B30" s="14">
        <v>36434</v>
      </c>
      <c r="C30" s="14">
        <v>36434</v>
      </c>
      <c r="D30" s="14">
        <v>108988</v>
      </c>
      <c r="E30" s="14">
        <v>727315</v>
      </c>
      <c r="F30" s="14">
        <v>2324101</v>
      </c>
      <c r="G30" s="14">
        <v>4562612</v>
      </c>
      <c r="H30" s="14">
        <v>9600562</v>
      </c>
      <c r="J30" s="14">
        <v>69742.95</v>
      </c>
      <c r="K30" s="14">
        <v>69742.95</v>
      </c>
      <c r="L30" s="14">
        <v>558972.20699999994</v>
      </c>
      <c r="M30" s="14">
        <v>2636114.003</v>
      </c>
      <c r="N30" s="14">
        <v>12160262.49346</v>
      </c>
      <c r="O30" s="14">
        <v>26652490.407609999</v>
      </c>
      <c r="P30" s="14">
        <v>56994042.527159996</v>
      </c>
    </row>
    <row r="31" spans="2:16" x14ac:dyDescent="0.3">
      <c r="B31" s="14">
        <v>41005</v>
      </c>
      <c r="C31" s="14">
        <v>41005</v>
      </c>
      <c r="D31" s="14">
        <v>122660</v>
      </c>
      <c r="E31" s="14">
        <v>780996</v>
      </c>
      <c r="G31" s="14">
        <v>4614511</v>
      </c>
      <c r="H31" s="14">
        <v>9860139</v>
      </c>
      <c r="J31" s="14">
        <v>90776.7</v>
      </c>
      <c r="K31" s="14">
        <v>90776.7</v>
      </c>
      <c r="L31" s="14">
        <v>643756</v>
      </c>
      <c r="M31" s="14">
        <v>3043494.3489999999</v>
      </c>
      <c r="O31" s="14">
        <v>30538677.910889998</v>
      </c>
      <c r="P31" s="14">
        <v>60801402.808169991</v>
      </c>
    </row>
    <row r="34" spans="2:16" x14ac:dyDescent="0.3">
      <c r="B34" s="45" t="s">
        <v>68</v>
      </c>
      <c r="C34" s="45"/>
      <c r="D34" s="45"/>
      <c r="E34" s="45"/>
      <c r="F34" s="45"/>
      <c r="G34" s="45"/>
      <c r="H34" s="45"/>
      <c r="J34" s="45" t="s">
        <v>67</v>
      </c>
      <c r="K34" s="45"/>
      <c r="L34" s="45"/>
      <c r="M34" s="45"/>
      <c r="N34" s="45"/>
      <c r="O34" s="45"/>
      <c r="P34" s="45"/>
    </row>
    <row r="35" spans="2:16" x14ac:dyDescent="0.3">
      <c r="B35" s="13">
        <v>2012</v>
      </c>
      <c r="C35" s="13">
        <v>2013</v>
      </c>
      <c r="D35" s="13">
        <v>2014</v>
      </c>
      <c r="E35" s="13">
        <v>2015</v>
      </c>
      <c r="F35" s="13">
        <v>2016</v>
      </c>
      <c r="G35" s="13">
        <v>2017</v>
      </c>
      <c r="H35" s="13">
        <v>2018</v>
      </c>
      <c r="J35" s="13">
        <v>2012</v>
      </c>
      <c r="K35" s="13">
        <v>2013</v>
      </c>
      <c r="L35" s="13">
        <v>2014</v>
      </c>
      <c r="M35" s="13">
        <v>2015</v>
      </c>
      <c r="N35" s="13">
        <v>2016</v>
      </c>
      <c r="O35" s="13">
        <v>2017</v>
      </c>
      <c r="P35" s="13">
        <v>2018</v>
      </c>
    </row>
    <row r="36" spans="2:16" x14ac:dyDescent="0.3">
      <c r="B36" s="14">
        <v>434849</v>
      </c>
      <c r="C36" s="14">
        <v>434849</v>
      </c>
      <c r="D36" s="14">
        <v>1227938</v>
      </c>
      <c r="E36" s="14">
        <v>1518451</v>
      </c>
      <c r="F36" s="14">
        <v>2160777</v>
      </c>
      <c r="G36" s="14">
        <v>3524718</v>
      </c>
      <c r="H36" s="14">
        <v>4385965</v>
      </c>
      <c r="J36" s="14">
        <v>3531.806908345</v>
      </c>
      <c r="K36" s="14">
        <v>3531.806908345</v>
      </c>
      <c r="L36" s="14">
        <v>86396.976125999994</v>
      </c>
      <c r="M36" s="14">
        <v>121079.41854427</v>
      </c>
      <c r="N36" s="14">
        <v>159775.92230737</v>
      </c>
      <c r="O36" s="14">
        <v>280248.88903962</v>
      </c>
      <c r="P36" s="14">
        <v>370054.30333299999</v>
      </c>
    </row>
    <row r="37" spans="2:16" x14ac:dyDescent="0.3">
      <c r="B37" s="14">
        <v>454052</v>
      </c>
      <c r="C37" s="14">
        <v>454052</v>
      </c>
      <c r="D37" s="14">
        <v>1309658</v>
      </c>
      <c r="E37" s="14">
        <v>1643874</v>
      </c>
      <c r="F37" s="14">
        <v>2234624</v>
      </c>
      <c r="G37" s="14">
        <v>3603941</v>
      </c>
      <c r="H37" s="14">
        <v>4616455</v>
      </c>
      <c r="J37" s="14">
        <v>3586.9477240829997</v>
      </c>
      <c r="K37" s="14">
        <v>3586.9477240829997</v>
      </c>
      <c r="L37" s="14">
        <v>92717.136794869992</v>
      </c>
      <c r="M37" s="14">
        <v>124905.63851883</v>
      </c>
      <c r="N37" s="14">
        <v>169934.88387314</v>
      </c>
      <c r="O37" s="14">
        <v>281247.30000000005</v>
      </c>
      <c r="P37" s="14">
        <v>386103.02386935998</v>
      </c>
    </row>
    <row r="38" spans="2:16" x14ac:dyDescent="0.3">
      <c r="B38" s="14">
        <v>511934</v>
      </c>
      <c r="C38" s="14">
        <v>511934</v>
      </c>
      <c r="D38" s="14">
        <v>1404269</v>
      </c>
      <c r="E38" s="14">
        <v>1677187</v>
      </c>
      <c r="F38" s="14">
        <v>2345410</v>
      </c>
      <c r="G38" s="14">
        <v>3711347</v>
      </c>
      <c r="H38" s="14">
        <v>4667812</v>
      </c>
      <c r="J38" s="14">
        <v>3935.4489537100008</v>
      </c>
      <c r="K38" s="14">
        <v>3935.4489537100008</v>
      </c>
      <c r="L38" s="14">
        <v>92726.365927189996</v>
      </c>
      <c r="M38" s="14">
        <v>125224.66097703</v>
      </c>
      <c r="N38" s="14">
        <v>182267.83102812999</v>
      </c>
      <c r="O38" s="14">
        <v>299011.53543361998</v>
      </c>
      <c r="P38" s="14">
        <v>396037.79671630001</v>
      </c>
    </row>
    <row r="39" spans="2:16" x14ac:dyDescent="0.3">
      <c r="B39" s="14">
        <v>528484</v>
      </c>
      <c r="C39" s="14">
        <v>528484</v>
      </c>
      <c r="D39" s="14">
        <v>1408424</v>
      </c>
      <c r="E39" s="14">
        <v>1735100</v>
      </c>
      <c r="F39" s="14">
        <v>2368373</v>
      </c>
      <c r="G39" s="14">
        <v>3788698</v>
      </c>
      <c r="H39" s="14">
        <v>4837353</v>
      </c>
      <c r="J39" s="14">
        <v>4618.9345469170003</v>
      </c>
      <c r="K39" s="14">
        <v>4618.9345469170003</v>
      </c>
      <c r="L39" s="14">
        <v>97147.739767410007</v>
      </c>
      <c r="M39" s="14">
        <v>133397.48866382</v>
      </c>
      <c r="N39" s="14">
        <v>192087.31611056998</v>
      </c>
      <c r="O39" s="14">
        <v>302317.66653434001</v>
      </c>
      <c r="P39" s="14">
        <v>418105.20256678999</v>
      </c>
    </row>
    <row r="40" spans="2:16" x14ac:dyDescent="0.3">
      <c r="B40" s="14">
        <v>553551</v>
      </c>
      <c r="C40" s="14">
        <v>553551</v>
      </c>
      <c r="D40" s="14">
        <v>1433082</v>
      </c>
      <c r="E40" s="14">
        <v>1779280</v>
      </c>
      <c r="F40" s="14">
        <v>2392147</v>
      </c>
      <c r="G40" s="14">
        <v>3839757</v>
      </c>
      <c r="H40" s="14">
        <v>4846696</v>
      </c>
      <c r="J40" s="14">
        <v>5201.1798524390006</v>
      </c>
      <c r="K40" s="14">
        <v>5201.1798524390006</v>
      </c>
      <c r="L40" s="14">
        <v>97643.808693419996</v>
      </c>
      <c r="M40" s="14">
        <v>133430.61163684999</v>
      </c>
      <c r="N40" s="14">
        <v>197596.10398785997</v>
      </c>
      <c r="O40" s="14">
        <v>309456.32616444997</v>
      </c>
      <c r="P40" s="14">
        <v>427242.369932</v>
      </c>
    </row>
    <row r="41" spans="2:16" x14ac:dyDescent="0.3">
      <c r="B41" s="14">
        <v>555313</v>
      </c>
      <c r="C41" s="14">
        <v>555313</v>
      </c>
      <c r="D41" s="14">
        <v>1469755</v>
      </c>
      <c r="E41" s="14">
        <v>1831202</v>
      </c>
      <c r="F41" s="14">
        <v>2422365</v>
      </c>
      <c r="G41" s="14">
        <v>3886228</v>
      </c>
      <c r="H41" s="14">
        <v>4870539</v>
      </c>
      <c r="J41" s="14">
        <v>29290.987801000003</v>
      </c>
      <c r="K41" s="14">
        <v>29290.987801000003</v>
      </c>
      <c r="L41" s="14">
        <v>108536.47443543999</v>
      </c>
      <c r="M41" s="14">
        <v>135756.62658812999</v>
      </c>
      <c r="N41" s="14">
        <v>204204.91401941</v>
      </c>
      <c r="O41" s="14">
        <v>314116.69947076001</v>
      </c>
      <c r="P41" s="14">
        <v>446663.81117160001</v>
      </c>
    </row>
    <row r="42" spans="2:16" x14ac:dyDescent="0.3">
      <c r="B42" s="14">
        <v>570745</v>
      </c>
      <c r="C42" s="14">
        <v>570745</v>
      </c>
      <c r="D42" s="14">
        <v>1589288</v>
      </c>
      <c r="E42" s="14">
        <v>1865027</v>
      </c>
      <c r="F42" s="14">
        <v>2423722</v>
      </c>
      <c r="G42" s="14">
        <v>4150210</v>
      </c>
      <c r="H42" s="14">
        <v>4889766</v>
      </c>
      <c r="J42" s="14">
        <v>31796.31307385</v>
      </c>
      <c r="K42" s="14">
        <v>31796.31307385</v>
      </c>
      <c r="L42" s="14">
        <v>108859.26604587</v>
      </c>
      <c r="M42" s="14">
        <v>135852.856631</v>
      </c>
      <c r="N42" s="14">
        <v>213386.26906314</v>
      </c>
      <c r="O42" s="14">
        <v>327360.65754911001</v>
      </c>
      <c r="P42" s="14">
        <v>450990.44070162001</v>
      </c>
    </row>
    <row r="43" spans="2:16" x14ac:dyDescent="0.3">
      <c r="B43" s="14">
        <v>572412</v>
      </c>
      <c r="C43" s="14">
        <v>572412</v>
      </c>
      <c r="D43" s="14">
        <v>1714661</v>
      </c>
      <c r="E43" s="14">
        <v>1920835</v>
      </c>
      <c r="F43" s="14">
        <v>2427219</v>
      </c>
      <c r="G43" s="14">
        <v>4270328</v>
      </c>
      <c r="H43" s="14">
        <v>4921518</v>
      </c>
      <c r="J43" s="14">
        <v>36140.883584539995</v>
      </c>
      <c r="K43" s="14">
        <v>36140.883584539995</v>
      </c>
      <c r="L43" s="14">
        <v>114597.61080923</v>
      </c>
      <c r="M43" s="14">
        <v>147927.23541497998</v>
      </c>
      <c r="N43" s="14">
        <v>220718.10385461</v>
      </c>
      <c r="O43" s="14">
        <v>361298.52865728003</v>
      </c>
      <c r="P43" s="14">
        <v>457952.44841507997</v>
      </c>
    </row>
    <row r="44" spans="2:16" x14ac:dyDescent="0.3">
      <c r="B44" s="14">
        <v>585843</v>
      </c>
      <c r="C44" s="14">
        <v>585843</v>
      </c>
      <c r="D44" s="14">
        <v>1757787</v>
      </c>
      <c r="E44" s="14">
        <v>1970789</v>
      </c>
      <c r="F44" s="14">
        <v>2549704</v>
      </c>
      <c r="G44" s="14">
        <v>4313198</v>
      </c>
      <c r="H44" s="14">
        <v>5027865</v>
      </c>
      <c r="J44" s="14">
        <v>37029.923630690006</v>
      </c>
      <c r="K44" s="14">
        <v>37029.923630690006</v>
      </c>
      <c r="L44" s="14">
        <v>115809.19372515001</v>
      </c>
      <c r="M44" s="14">
        <v>164497.60716489001</v>
      </c>
      <c r="N44" s="14">
        <v>227290.47072247003</v>
      </c>
      <c r="O44" s="14">
        <v>368536.80737597996</v>
      </c>
      <c r="P44" s="14">
        <v>459286.14543695003</v>
      </c>
    </row>
    <row r="45" spans="2:16" x14ac:dyDescent="0.3">
      <c r="B45" s="14">
        <v>646011</v>
      </c>
      <c r="C45" s="14">
        <v>646011</v>
      </c>
      <c r="D45" s="14">
        <v>1805707</v>
      </c>
      <c r="E45" s="14">
        <v>2157509</v>
      </c>
      <c r="F45" s="14">
        <v>2554870</v>
      </c>
      <c r="G45" s="14">
        <v>4552128</v>
      </c>
      <c r="H45" s="14">
        <v>5120279</v>
      </c>
      <c r="J45" s="14">
        <v>47151.154142949992</v>
      </c>
      <c r="K45" s="14">
        <v>47151.154142949992</v>
      </c>
      <c r="L45" s="14">
        <v>119707.74830371</v>
      </c>
      <c r="M45" s="14">
        <v>180898.36804325</v>
      </c>
      <c r="N45" s="14">
        <v>228704.81106728999</v>
      </c>
      <c r="O45" s="14">
        <v>375354.84439349</v>
      </c>
      <c r="P45" s="14">
        <v>461881.25324232003</v>
      </c>
    </row>
    <row r="46" spans="2:16" x14ac:dyDescent="0.3">
      <c r="B46" s="14">
        <v>672418</v>
      </c>
      <c r="C46" s="14">
        <v>672418</v>
      </c>
      <c r="D46" s="14">
        <v>1937748</v>
      </c>
      <c r="E46" s="14">
        <v>2178673</v>
      </c>
      <c r="F46" s="14">
        <v>2641346</v>
      </c>
      <c r="G46" s="14">
        <v>4639641</v>
      </c>
      <c r="H46" s="14">
        <v>5777957</v>
      </c>
      <c r="J46" s="14">
        <v>48656.095129620007</v>
      </c>
      <c r="K46" s="14">
        <v>48656.095129620007</v>
      </c>
      <c r="L46" s="14">
        <v>128149.53635186001</v>
      </c>
      <c r="M46" s="14">
        <v>186244.26275985001</v>
      </c>
      <c r="N46" s="14">
        <v>257712.19289548</v>
      </c>
      <c r="O46" s="14">
        <v>402989.67889554001</v>
      </c>
      <c r="P46" s="14">
        <v>507224.30356665002</v>
      </c>
    </row>
    <row r="47" spans="2:16" x14ac:dyDescent="0.3">
      <c r="B47" s="14">
        <v>693669</v>
      </c>
      <c r="C47" s="14">
        <v>693669</v>
      </c>
      <c r="D47" s="14">
        <v>2043122</v>
      </c>
      <c r="F47" s="14">
        <v>3925342</v>
      </c>
      <c r="G47" s="14">
        <v>4769316</v>
      </c>
      <c r="H47" s="14">
        <v>5849774</v>
      </c>
      <c r="J47" s="14">
        <v>53788.975150079998</v>
      </c>
      <c r="K47" s="14">
        <v>53788.975150079998</v>
      </c>
      <c r="L47" s="14">
        <v>131803.24292568001</v>
      </c>
      <c r="N47" s="14">
        <v>347822.61847550998</v>
      </c>
      <c r="O47" s="14">
        <v>413755.08451700001</v>
      </c>
      <c r="P47" s="14">
        <v>563353.78185070003</v>
      </c>
    </row>
    <row r="51" spans="2:16" x14ac:dyDescent="0.3">
      <c r="B51" s="45" t="s">
        <v>71</v>
      </c>
      <c r="C51" s="45"/>
      <c r="D51" s="45"/>
      <c r="E51" s="45"/>
      <c r="F51" s="45"/>
      <c r="G51" s="45"/>
      <c r="H51" s="45"/>
      <c r="J51" s="45" t="s">
        <v>72</v>
      </c>
      <c r="K51" s="45"/>
      <c r="L51" s="45"/>
      <c r="M51" s="45"/>
      <c r="N51" s="45"/>
      <c r="O51" s="45"/>
      <c r="P51" s="45"/>
    </row>
    <row r="52" spans="2:16" x14ac:dyDescent="0.3">
      <c r="B52" s="13">
        <v>2012</v>
      </c>
      <c r="C52" s="13">
        <v>2013</v>
      </c>
      <c r="D52" s="13">
        <v>2014</v>
      </c>
      <c r="E52" s="13">
        <v>2015</v>
      </c>
      <c r="F52" s="13">
        <v>2016</v>
      </c>
      <c r="G52" s="13">
        <v>2017</v>
      </c>
      <c r="H52" s="13">
        <v>2018</v>
      </c>
      <c r="J52" s="13">
        <v>2012</v>
      </c>
      <c r="K52" s="13">
        <v>2013</v>
      </c>
      <c r="L52" s="13">
        <v>2014</v>
      </c>
      <c r="M52" s="13">
        <v>2015</v>
      </c>
      <c r="N52" s="13">
        <v>2016</v>
      </c>
      <c r="O52" s="13">
        <v>2017</v>
      </c>
      <c r="P52" s="13">
        <v>2018</v>
      </c>
    </row>
    <row r="53" spans="2:16" x14ac:dyDescent="0.3">
      <c r="B53" s="14">
        <v>214243</v>
      </c>
      <c r="C53" s="14">
        <v>214243</v>
      </c>
      <c r="D53" s="14">
        <v>317258</v>
      </c>
      <c r="E53" s="14">
        <v>355674</v>
      </c>
      <c r="F53" s="14">
        <v>332308</v>
      </c>
      <c r="G53" s="14">
        <v>415640</v>
      </c>
      <c r="H53" s="14">
        <v>446334</v>
      </c>
      <c r="J53" s="14">
        <v>932.60649778959225</v>
      </c>
      <c r="K53" s="14">
        <v>932.60649778959225</v>
      </c>
      <c r="L53" s="14">
        <v>957.27335216693996</v>
      </c>
      <c r="M53" s="14">
        <v>974.67837648620002</v>
      </c>
      <c r="N53" s="14">
        <v>1108.4338224549799</v>
      </c>
      <c r="O53" s="14">
        <v>1016.1039399091201</v>
      </c>
      <c r="P53" s="14">
        <v>1361.85916573635</v>
      </c>
    </row>
    <row r="54" spans="2:16" x14ac:dyDescent="0.3">
      <c r="B54" s="14">
        <v>218759</v>
      </c>
      <c r="C54" s="14">
        <v>218759</v>
      </c>
      <c r="D54" s="14">
        <v>321104</v>
      </c>
      <c r="E54" s="14">
        <v>360073</v>
      </c>
      <c r="F54" s="14">
        <v>377924</v>
      </c>
      <c r="G54" s="14">
        <v>424227</v>
      </c>
      <c r="H54" s="14">
        <v>477642</v>
      </c>
      <c r="J54" s="14">
        <v>952.80835728938018</v>
      </c>
      <c r="K54" s="14">
        <v>952.80835728938018</v>
      </c>
      <c r="L54" s="14">
        <v>1101.4717752342999</v>
      </c>
      <c r="M54" s="14">
        <v>1076.5495357009099</v>
      </c>
      <c r="N54" s="14">
        <v>1112.8213353494898</v>
      </c>
      <c r="O54" s="14">
        <v>1078.80654444992</v>
      </c>
      <c r="P54" s="14">
        <v>1424.3553463404801</v>
      </c>
    </row>
    <row r="55" spans="2:16" x14ac:dyDescent="0.3">
      <c r="B55" s="14">
        <v>219013</v>
      </c>
      <c r="C55" s="14">
        <v>219013</v>
      </c>
      <c r="D55" s="14">
        <v>340389</v>
      </c>
      <c r="E55" s="14">
        <v>360991</v>
      </c>
      <c r="F55" s="14">
        <v>383127</v>
      </c>
      <c r="G55" s="14">
        <v>429939</v>
      </c>
      <c r="H55" s="14">
        <v>481726</v>
      </c>
      <c r="J55" s="14">
        <v>1001.9250400531388</v>
      </c>
      <c r="K55" s="14">
        <v>1001.9250400531388</v>
      </c>
      <c r="L55" s="14">
        <v>1121.1759757965599</v>
      </c>
      <c r="M55" s="14">
        <v>1133.0928183241199</v>
      </c>
      <c r="N55" s="14">
        <v>1130.6992421996401</v>
      </c>
      <c r="O55" s="14">
        <v>1121.48447889822</v>
      </c>
      <c r="P55" s="14">
        <v>1440.52787666981</v>
      </c>
    </row>
    <row r="56" spans="2:16" x14ac:dyDescent="0.3">
      <c r="B56" s="14">
        <v>219311</v>
      </c>
      <c r="C56" s="14">
        <v>219311</v>
      </c>
      <c r="D56" s="14">
        <v>340842</v>
      </c>
      <c r="E56" s="14">
        <v>374511</v>
      </c>
      <c r="F56" s="14">
        <v>384632</v>
      </c>
      <c r="G56" s="14">
        <v>432894</v>
      </c>
      <c r="H56" s="14">
        <v>483150</v>
      </c>
      <c r="J56" s="14">
        <v>1058.80531064</v>
      </c>
      <c r="K56" s="14">
        <v>1058.80531064</v>
      </c>
      <c r="L56" s="14">
        <v>1191.40992500012</v>
      </c>
      <c r="M56" s="14">
        <v>1222.5080449571199</v>
      </c>
      <c r="N56" s="14">
        <v>1190.55922157487</v>
      </c>
      <c r="O56" s="14">
        <v>1138.92345538122</v>
      </c>
      <c r="P56" s="14">
        <v>1461.4249582428899</v>
      </c>
    </row>
    <row r="57" spans="2:16" x14ac:dyDescent="0.3">
      <c r="B57" s="14">
        <v>220872</v>
      </c>
      <c r="C57" s="14">
        <v>220872</v>
      </c>
      <c r="D57" s="14">
        <v>347049</v>
      </c>
      <c r="E57" s="14">
        <v>378988</v>
      </c>
      <c r="F57" s="14">
        <v>392972</v>
      </c>
      <c r="G57" s="14">
        <v>445397</v>
      </c>
      <c r="H57" s="14">
        <v>491627</v>
      </c>
      <c r="J57" s="14">
        <v>1066.9821307769689</v>
      </c>
      <c r="K57" s="14">
        <v>1066.9821307769689</v>
      </c>
      <c r="L57" s="14">
        <v>1195.9725764126799</v>
      </c>
      <c r="M57" s="14">
        <v>1228.6886153167702</v>
      </c>
      <c r="N57" s="14">
        <v>1193.3775461226901</v>
      </c>
      <c r="O57" s="14">
        <v>1141.20727860088</v>
      </c>
      <c r="P57" s="14">
        <v>1539.1653684370001</v>
      </c>
    </row>
    <row r="58" spans="2:16" x14ac:dyDescent="0.3">
      <c r="B58" s="14">
        <v>234398</v>
      </c>
      <c r="C58" s="14">
        <v>234398</v>
      </c>
      <c r="D58" s="14">
        <v>347981</v>
      </c>
      <c r="E58" s="14">
        <v>381595</v>
      </c>
      <c r="F58" s="14">
        <v>394032</v>
      </c>
      <c r="G58" s="14">
        <v>448136</v>
      </c>
      <c r="H58" s="14">
        <v>497133</v>
      </c>
      <c r="J58" s="14">
        <v>1131.7555376696405</v>
      </c>
      <c r="K58" s="14">
        <v>1131.7555376696405</v>
      </c>
      <c r="L58" s="14">
        <v>1204.12120193088</v>
      </c>
      <c r="M58" s="14">
        <v>1275.86384154798</v>
      </c>
      <c r="N58" s="14">
        <v>1195.9701460757801</v>
      </c>
      <c r="O58" s="14">
        <v>1183.3414963145999</v>
      </c>
      <c r="P58" s="14">
        <v>1548.4970979530599</v>
      </c>
    </row>
    <row r="59" spans="2:16" x14ac:dyDescent="0.3">
      <c r="B59" s="14">
        <v>237890</v>
      </c>
      <c r="C59" s="14">
        <v>237890</v>
      </c>
      <c r="D59" s="14">
        <v>350017</v>
      </c>
      <c r="E59" s="14">
        <v>382916</v>
      </c>
      <c r="F59" s="14">
        <v>396097</v>
      </c>
      <c r="G59" s="14">
        <v>449726</v>
      </c>
      <c r="H59" s="14">
        <v>501400</v>
      </c>
      <c r="J59" s="14">
        <v>1199.9664596532111</v>
      </c>
      <c r="K59" s="14">
        <v>1199.9664596532111</v>
      </c>
      <c r="L59" s="14">
        <v>1291.2226066580702</v>
      </c>
      <c r="M59" s="14">
        <v>1281.8153169748502</v>
      </c>
      <c r="N59" s="14">
        <v>1218.7460151314699</v>
      </c>
      <c r="O59" s="14">
        <v>1204.54126928559</v>
      </c>
      <c r="P59" s="14">
        <v>1624.2705451357199</v>
      </c>
    </row>
    <row r="60" spans="2:16" x14ac:dyDescent="0.3">
      <c r="B60" s="14">
        <v>238809</v>
      </c>
      <c r="C60" s="14">
        <v>238809</v>
      </c>
      <c r="D60" s="14">
        <v>354427</v>
      </c>
      <c r="E60" s="14">
        <v>384486</v>
      </c>
      <c r="F60" s="14">
        <v>401571</v>
      </c>
      <c r="G60" s="14">
        <v>455094</v>
      </c>
      <c r="H60" s="14">
        <v>513471</v>
      </c>
      <c r="J60" s="14">
        <v>1278.8749549942409</v>
      </c>
      <c r="K60" s="14">
        <v>1278.8749549942409</v>
      </c>
      <c r="L60" s="14">
        <v>1329.01442499731</v>
      </c>
      <c r="M60" s="14">
        <v>1317.1197429752099</v>
      </c>
      <c r="N60" s="14">
        <v>1248.02148578377</v>
      </c>
      <c r="O60" s="14">
        <v>1212.20080097912</v>
      </c>
      <c r="P60" s="14">
        <v>1640.6692223472701</v>
      </c>
    </row>
    <row r="61" spans="2:16" x14ac:dyDescent="0.3">
      <c r="B61" s="14">
        <v>242021</v>
      </c>
      <c r="C61" s="14">
        <v>242021</v>
      </c>
      <c r="D61" s="14">
        <v>361162</v>
      </c>
      <c r="E61" s="14">
        <v>385383</v>
      </c>
      <c r="F61" s="14">
        <v>406028</v>
      </c>
      <c r="G61" s="14">
        <v>475974</v>
      </c>
      <c r="H61" s="14">
        <v>515440</v>
      </c>
      <c r="J61" s="14">
        <v>1315.8614090263704</v>
      </c>
      <c r="K61" s="14">
        <v>1315.8614090263704</v>
      </c>
      <c r="L61" s="14">
        <v>1351.06796825533</v>
      </c>
      <c r="M61" s="14">
        <v>1413.9356214863701</v>
      </c>
      <c r="N61" s="14">
        <v>1266.3587920535499</v>
      </c>
      <c r="O61" s="14">
        <v>1246.0398743343699</v>
      </c>
      <c r="P61" s="14">
        <v>1738.50879825628</v>
      </c>
    </row>
    <row r="62" spans="2:16" x14ac:dyDescent="0.3">
      <c r="B62" s="14">
        <v>253936</v>
      </c>
      <c r="C62" s="14">
        <v>253936</v>
      </c>
      <c r="D62" s="14">
        <v>369378</v>
      </c>
      <c r="E62" s="14">
        <v>388588</v>
      </c>
      <c r="F62" s="14">
        <v>407510</v>
      </c>
      <c r="G62" s="14">
        <v>487714</v>
      </c>
      <c r="H62" s="14">
        <v>519489</v>
      </c>
      <c r="J62" s="14">
        <v>1339.2265406593992</v>
      </c>
      <c r="K62" s="14">
        <v>1339.2265406593992</v>
      </c>
      <c r="L62" s="14">
        <v>1362.2</v>
      </c>
      <c r="M62" s="14">
        <v>1417.4035498501601</v>
      </c>
      <c r="N62" s="14">
        <v>1290.2954563988601</v>
      </c>
      <c r="O62" s="14">
        <v>1331.2807934863799</v>
      </c>
      <c r="P62" s="14">
        <v>1779.5668314497802</v>
      </c>
    </row>
    <row r="63" spans="2:16" x14ac:dyDescent="0.3">
      <c r="B63" s="14">
        <v>268498</v>
      </c>
      <c r="C63" s="14">
        <v>268498</v>
      </c>
      <c r="D63" s="14">
        <v>397440</v>
      </c>
      <c r="E63" s="14">
        <v>394664</v>
      </c>
      <c r="F63" s="14">
        <v>419459</v>
      </c>
      <c r="G63" s="14">
        <v>496625</v>
      </c>
      <c r="H63" s="14">
        <v>523712</v>
      </c>
      <c r="J63" s="14">
        <v>1410.8346087323716</v>
      </c>
      <c r="K63" s="14">
        <v>1410.8346087323716</v>
      </c>
      <c r="L63" s="14">
        <v>1557.68891394409</v>
      </c>
      <c r="M63" s="14">
        <v>1454.9501725978198</v>
      </c>
      <c r="N63" s="14">
        <v>1437.25404644843</v>
      </c>
      <c r="O63" s="14">
        <v>1506.2061584457401</v>
      </c>
      <c r="P63" s="14">
        <v>1932.5527051798399</v>
      </c>
    </row>
    <row r="64" spans="2:16" x14ac:dyDescent="0.3">
      <c r="B64" s="14">
        <v>297308</v>
      </c>
      <c r="C64" s="14">
        <v>297308</v>
      </c>
      <c r="D64" s="14">
        <v>446346</v>
      </c>
      <c r="E64" s="14">
        <v>509404</v>
      </c>
      <c r="F64" s="14">
        <v>510397</v>
      </c>
      <c r="G64" s="14">
        <v>630209</v>
      </c>
      <c r="H64" s="14">
        <v>619436</v>
      </c>
      <c r="J64" s="14">
        <v>2053.3652371388011</v>
      </c>
      <c r="K64" s="14">
        <v>2053.3652371388011</v>
      </c>
      <c r="L64" s="14">
        <v>2698.4991819638699</v>
      </c>
      <c r="M64" s="14">
        <v>2319.7668564916198</v>
      </c>
      <c r="N64" s="14">
        <v>2122.23089524942</v>
      </c>
      <c r="O64" s="14">
        <v>1940.0073632751</v>
      </c>
      <c r="P64" s="14">
        <v>2544.5439037134101</v>
      </c>
    </row>
  </sheetData>
  <mergeCells count="9">
    <mergeCell ref="J1:M1"/>
    <mergeCell ref="J18:P18"/>
    <mergeCell ref="B34:H34"/>
    <mergeCell ref="J34:P34"/>
    <mergeCell ref="B51:H51"/>
    <mergeCell ref="J51:P51"/>
    <mergeCell ref="B18:H18"/>
    <mergeCell ref="B1:E1"/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35FD8-64EA-472E-9474-EE02137126D8}">
  <dimension ref="A1:V61"/>
  <sheetViews>
    <sheetView topLeftCell="C1" workbookViewId="0">
      <selection activeCell="V10" sqref="V10"/>
    </sheetView>
  </sheetViews>
  <sheetFormatPr defaultRowHeight="14.4" x14ac:dyDescent="0.3"/>
  <cols>
    <col min="2" max="2" width="11.21875" bestFit="1" customWidth="1"/>
    <col min="3" max="3" width="12" bestFit="1" customWidth="1"/>
    <col min="4" max="4" width="11.21875" bestFit="1" customWidth="1"/>
    <col min="5" max="5" width="9.21875" bestFit="1" customWidth="1"/>
    <col min="6" max="6" width="11.21875" bestFit="1" customWidth="1"/>
    <col min="8" max="8" width="11.21875" bestFit="1" customWidth="1"/>
    <col min="10" max="10" width="11.5546875" bestFit="1" customWidth="1"/>
    <col min="16" max="16" width="12" bestFit="1" customWidth="1"/>
    <col min="19" max="19" width="10" bestFit="1" customWidth="1"/>
    <col min="20" max="20" width="12" bestFit="1" customWidth="1"/>
  </cols>
  <sheetData>
    <row r="1" spans="1:22" x14ac:dyDescent="0.3">
      <c r="B1" s="43" t="s">
        <v>0</v>
      </c>
      <c r="C1" s="43"/>
      <c r="D1" s="43"/>
      <c r="E1" s="43"/>
      <c r="F1" s="43" t="s">
        <v>69</v>
      </c>
      <c r="G1" s="43"/>
      <c r="H1" s="43"/>
      <c r="I1" s="43"/>
      <c r="J1" s="43" t="s">
        <v>70</v>
      </c>
      <c r="K1" s="43"/>
      <c r="L1" s="43"/>
      <c r="M1" s="43"/>
    </row>
    <row r="2" spans="1:22" x14ac:dyDescent="0.3">
      <c r="B2" t="s">
        <v>2</v>
      </c>
      <c r="C2" t="s">
        <v>3</v>
      </c>
      <c r="D2" t="s">
        <v>8</v>
      </c>
      <c r="E2" t="s">
        <v>9</v>
      </c>
      <c r="F2" t="s">
        <v>2</v>
      </c>
      <c r="G2" t="s">
        <v>3</v>
      </c>
      <c r="H2" t="s">
        <v>8</v>
      </c>
      <c r="I2" t="s">
        <v>9</v>
      </c>
      <c r="J2" t="s">
        <v>2</v>
      </c>
      <c r="K2" t="s">
        <v>3</v>
      </c>
      <c r="L2" t="s">
        <v>8</v>
      </c>
      <c r="M2" t="s">
        <v>9</v>
      </c>
    </row>
    <row r="3" spans="1:22" x14ac:dyDescent="0.3">
      <c r="A3">
        <v>2012</v>
      </c>
      <c r="B3">
        <f>SUM(B$17:B$28)</f>
        <v>49389</v>
      </c>
      <c r="C3">
        <f>SUM(J$17:J$28)</f>
        <v>146710.55293999999</v>
      </c>
      <c r="F3" s="2">
        <f>SUM(B$39:B$50)</f>
        <v>6030310</v>
      </c>
      <c r="G3" s="2">
        <f>SUM(J$39:J$50)</f>
        <v>368308.25354408781</v>
      </c>
      <c r="H3" s="3"/>
      <c r="I3" s="3"/>
      <c r="J3" s="2">
        <f>SUM(B$56:B$67)</f>
        <v>2237390</v>
      </c>
      <c r="K3" s="2">
        <f>SUM(J$56:J$67)</f>
        <v>12537.086255508113</v>
      </c>
    </row>
    <row r="4" spans="1:22" x14ac:dyDescent="0.3">
      <c r="A4">
        <v>2013</v>
      </c>
      <c r="B4">
        <f>SUM(C$17:C$28)</f>
        <v>49389</v>
      </c>
      <c r="C4">
        <f>SUM(K$23:K$34)</f>
        <v>124480.319674239</v>
      </c>
      <c r="D4" s="4">
        <f>(B4-B3)/B3</f>
        <v>0</v>
      </c>
      <c r="E4" s="4">
        <f>(C4-C3)/C3</f>
        <v>-0.15152443243024558</v>
      </c>
      <c r="F4" s="2">
        <f>SUM(C$39:C$50)</f>
        <v>6030311</v>
      </c>
      <c r="G4" s="2">
        <f>SUM(K$39:K$50)</f>
        <v>368309.25354408781</v>
      </c>
      <c r="H4" s="4">
        <f>(F4-F3)/F3</f>
        <v>1.6582895406703801E-7</v>
      </c>
      <c r="I4" s="4">
        <f>(G4-G3)/G3</f>
        <v>2.7151169988111506E-6</v>
      </c>
      <c r="J4" s="2">
        <f>SUM(C$56:C$67)</f>
        <v>2237390</v>
      </c>
      <c r="K4" s="2">
        <f>SUM(K$56:K$67)</f>
        <v>12537.086255508113</v>
      </c>
      <c r="L4" s="4">
        <f>(J4-J3)/J3</f>
        <v>0</v>
      </c>
      <c r="M4" s="4">
        <f>(K4-K3)/K3</f>
        <v>0</v>
      </c>
    </row>
    <row r="5" spans="1:22" x14ac:dyDescent="0.3">
      <c r="A5">
        <v>2014</v>
      </c>
      <c r="B5">
        <f>SUM(D$17:D$28)</f>
        <v>500242</v>
      </c>
      <c r="C5">
        <f>SUM(L$23:L$34)</f>
        <v>8574081.3034727108</v>
      </c>
      <c r="D5" s="4">
        <f t="shared" ref="D5:E9" si="0">(B5-B4)/B4</f>
        <v>9.1286116341695518</v>
      </c>
      <c r="E5" s="4">
        <f t="shared" si="0"/>
        <v>67.8790109626229</v>
      </c>
      <c r="F5" s="2">
        <f>SUM(D$39:D$50)</f>
        <v>21681102</v>
      </c>
      <c r="G5" s="2">
        <f>SUM(L$39:L$50)</f>
        <v>975395.83602973272</v>
      </c>
      <c r="H5" s="4">
        <f t="shared" ref="H5:I9" si="1">(F5-F4)/F4</f>
        <v>2.5953538714669939</v>
      </c>
      <c r="I5" s="4">
        <f t="shared" si="1"/>
        <v>1.6483066245116065</v>
      </c>
      <c r="J5" s="2">
        <f>SUM(D$56:D$67)</f>
        <v>2876990</v>
      </c>
      <c r="K5" s="2">
        <f>SUM(L$56:L$67)</f>
        <v>14003.67184077853</v>
      </c>
      <c r="L5" s="4">
        <f t="shared" ref="L5:M9" si="2">(J5-J4)/J4</f>
        <v>0.28586880248861396</v>
      </c>
      <c r="M5" s="4">
        <f t="shared" si="2"/>
        <v>0.11697977946239935</v>
      </c>
    </row>
    <row r="6" spans="1:22" x14ac:dyDescent="0.3">
      <c r="A6">
        <v>2015</v>
      </c>
      <c r="B6">
        <f>SUM(E$17:E$28)</f>
        <v>1284359</v>
      </c>
      <c r="C6">
        <f>SUM(M$23:M$34)</f>
        <v>5987102.0917098094</v>
      </c>
      <c r="D6" s="4">
        <f t="shared" si="0"/>
        <v>1.5674753419345038</v>
      </c>
      <c r="E6" s="4">
        <f t="shared" si="0"/>
        <v>-0.30172086316875862</v>
      </c>
      <c r="F6" s="2">
        <f>SUM(E$39:E$50)</f>
        <v>20625084</v>
      </c>
      <c r="G6" s="2">
        <f>SUM(M$39:M$50)</f>
        <v>1165088.0482094218</v>
      </c>
      <c r="H6" s="4">
        <f t="shared" si="1"/>
        <v>-4.8706841561835738E-2</v>
      </c>
      <c r="I6" s="4">
        <f t="shared" si="1"/>
        <v>0.19447716011564636</v>
      </c>
      <c r="J6" s="2">
        <f>SUM(E$56:E$67)</f>
        <v>3005381</v>
      </c>
      <c r="K6" s="2">
        <f>SUM(M$56:M$67)</f>
        <v>11087.128352225831</v>
      </c>
      <c r="L6" s="4">
        <f t="shared" si="2"/>
        <v>4.4626849589327736E-2</v>
      </c>
      <c r="M6" s="4">
        <f t="shared" si="2"/>
        <v>-0.20826991104288509</v>
      </c>
    </row>
    <row r="7" spans="1:22" x14ac:dyDescent="0.3">
      <c r="A7">
        <v>2016</v>
      </c>
      <c r="B7">
        <f>SUM(F$17:F$28)</f>
        <v>5367164</v>
      </c>
      <c r="C7">
        <f>SUM(N$23:N$34)</f>
        <v>38118600.311049327</v>
      </c>
      <c r="D7" s="4">
        <f t="shared" si="0"/>
        <v>3.1788658778425658</v>
      </c>
      <c r="E7" s="4">
        <f t="shared" si="0"/>
        <v>5.3667864230728926</v>
      </c>
      <c r="F7" s="2">
        <f>SUM(F$39:F$50)</f>
        <v>27054139</v>
      </c>
      <c r="G7" s="2">
        <f>SUM(N$39:N$50)</f>
        <v>1995697.6566149814</v>
      </c>
      <c r="H7" s="4">
        <f t="shared" si="1"/>
        <v>0.31171048806395163</v>
      </c>
      <c r="I7" s="4">
        <f t="shared" si="1"/>
        <v>0.71291574030142268</v>
      </c>
      <c r="J7" s="2">
        <f>SUM(F$56:F$67)</f>
        <v>3211371</v>
      </c>
      <c r="K7" s="2">
        <f>SUM(N$56:N$67)</f>
        <v>11966.051120522679</v>
      </c>
      <c r="L7" s="4">
        <f t="shared" si="2"/>
        <v>6.8540394712018213E-2</v>
      </c>
      <c r="M7" s="4">
        <f t="shared" si="2"/>
        <v>7.9274158318948088E-2</v>
      </c>
    </row>
    <row r="8" spans="1:22" x14ac:dyDescent="0.3">
      <c r="A8">
        <v>2017</v>
      </c>
      <c r="B8">
        <f>SUM(G$17:G$28)</f>
        <v>16069066</v>
      </c>
      <c r="C8">
        <f>SUM(O$23:O$34)</f>
        <v>72430521.646250948</v>
      </c>
      <c r="D8" s="4">
        <f t="shared" si="0"/>
        <v>1.9939584480742529</v>
      </c>
      <c r="E8" s="4">
        <f t="shared" si="0"/>
        <v>0.900135919346853</v>
      </c>
      <c r="F8" s="2">
        <f>SUM(G$39:G$50)</f>
        <v>36892623</v>
      </c>
      <c r="G8" s="2">
        <f>SUM(O$39:O$50)</f>
        <v>2764887.9434884591</v>
      </c>
      <c r="H8" s="4">
        <f t="shared" si="1"/>
        <v>0.36365910591351658</v>
      </c>
      <c r="I8" s="4">
        <f t="shared" si="1"/>
        <v>0.385424257188409</v>
      </c>
      <c r="J8" s="2">
        <f>SUM(G$56:G$67)</f>
        <v>3941411</v>
      </c>
      <c r="K8" s="2">
        <f>SUM(O$56:O$67)</f>
        <v>13876.082044938108</v>
      </c>
      <c r="L8" s="4">
        <f t="shared" si="2"/>
        <v>0.22732969812581605</v>
      </c>
      <c r="M8" s="4">
        <f t="shared" si="2"/>
        <v>0.15962082270729913</v>
      </c>
    </row>
    <row r="9" spans="1:22" x14ac:dyDescent="0.3">
      <c r="A9">
        <v>2018</v>
      </c>
      <c r="B9">
        <f>SUM(H$17:H$28)</f>
        <v>40075284</v>
      </c>
      <c r="C9">
        <f>SUM(P$23:P$34)</f>
        <v>146342822.1077553</v>
      </c>
      <c r="D9" s="4">
        <f t="shared" si="0"/>
        <v>1.4939398469083394</v>
      </c>
      <c r="E9" s="4">
        <f t="shared" si="0"/>
        <v>1.0204579337767354</v>
      </c>
      <c r="F9" s="2">
        <f>SUM(H$39:H$50)</f>
        <v>39137435</v>
      </c>
      <c r="G9" s="2">
        <f>SUM(P$39:P$50)</f>
        <v>3614447.5273316596</v>
      </c>
      <c r="H9" s="4">
        <f t="shared" si="1"/>
        <v>6.0847178038818221E-2</v>
      </c>
      <c r="I9" s="4">
        <f t="shared" si="1"/>
        <v>0.30726727491578237</v>
      </c>
      <c r="J9" s="2">
        <f>SUM(H$56:H$67)</f>
        <v>4071535</v>
      </c>
      <c r="K9" s="2">
        <f>SUM(P$56:P$67)</f>
        <v>15055.955791739181</v>
      </c>
      <c r="L9" s="4">
        <f t="shared" si="2"/>
        <v>3.3014572699979781E-2</v>
      </c>
      <c r="M9" s="4">
        <f t="shared" si="2"/>
        <v>8.5029314685515445E-2</v>
      </c>
      <c r="Q9" s="31"/>
      <c r="R9" s="31"/>
    </row>
    <row r="10" spans="1:22" x14ac:dyDescent="0.3">
      <c r="A10">
        <v>2019</v>
      </c>
      <c r="B10">
        <v>91104589</v>
      </c>
      <c r="C10">
        <v>371097879.57568002</v>
      </c>
      <c r="D10" s="4">
        <f t="shared" ref="D10" si="3">(B10-B9)/B9</f>
        <v>1.2733360791654027</v>
      </c>
      <c r="E10" s="4">
        <f t="shared" ref="E10" si="4">(C10-C9)/C9</f>
        <v>1.5358119669335939</v>
      </c>
      <c r="F10">
        <v>83354362</v>
      </c>
      <c r="G10">
        <v>25959735.270434268</v>
      </c>
      <c r="H10" s="4">
        <f t="shared" ref="H10" si="5">(F10-F9)/F9</f>
        <v>1.1297860220016973</v>
      </c>
      <c r="I10" s="4">
        <f t="shared" ref="I10" si="6">(G10-G9)/G9</f>
        <v>6.1822138996713729</v>
      </c>
      <c r="J10">
        <v>8140067</v>
      </c>
      <c r="K10">
        <v>1094334.7283279544</v>
      </c>
      <c r="L10" s="4">
        <f t="shared" ref="L10" si="7">(J10-J9)/J9</f>
        <v>0.99926244033270006</v>
      </c>
      <c r="M10" s="4">
        <f t="shared" ref="M10" si="8">(K10-K9)/K9</f>
        <v>71.68450727840127</v>
      </c>
      <c r="S10">
        <f>SUM(B10,F10,J10)</f>
        <v>182599018</v>
      </c>
      <c r="T10">
        <f>SUM(C10,G10,K10)</f>
        <v>398151949.57444221</v>
      </c>
      <c r="U10" s="4">
        <f>AVERAGE(D10,H10,L10)</f>
        <v>1.1341281804999335</v>
      </c>
      <c r="V10" s="4">
        <f>AVERAGE(E10,I10,M10)</f>
        <v>26.46751104833541</v>
      </c>
    </row>
    <row r="11" spans="1:22" x14ac:dyDescent="0.3">
      <c r="A11" s="15" t="s">
        <v>7</v>
      </c>
      <c r="B11" s="15">
        <f>SUM(B3:B10)</f>
        <v>154499482</v>
      </c>
      <c r="C11" s="15">
        <f>SUM(C3:C10)</f>
        <v>642822197.90853238</v>
      </c>
      <c r="D11" s="40">
        <f>AVERAGE(D4:D10)</f>
        <v>2.662312461156374</v>
      </c>
      <c r="E11" s="40">
        <f>AVERAGE(E4:E10)</f>
        <v>10.892708272879139</v>
      </c>
      <c r="F11" s="15">
        <f>SUM(F3:F10)</f>
        <v>240805366</v>
      </c>
      <c r="G11" s="15">
        <f>SUM(G3:G10)</f>
        <v>37211869.7891967</v>
      </c>
      <c r="H11" s="40">
        <f>AVERAGE(H4:H10)</f>
        <v>0.63037856996458519</v>
      </c>
      <c r="I11" s="40">
        <f>AVERAGE(I4:I10)</f>
        <v>1.3472296674030342</v>
      </c>
      <c r="J11" s="15">
        <f>SUM(J3:J10)</f>
        <v>29721535</v>
      </c>
      <c r="K11" s="15">
        <f>SUM(K3:K10)</f>
        <v>1185397.789989175</v>
      </c>
      <c r="L11" s="40">
        <f>AVERAGE(L4:L10)</f>
        <v>0.236948965421208</v>
      </c>
      <c r="M11" s="40">
        <f>AVERAGE(M4:M10)</f>
        <v>10.273877348933222</v>
      </c>
    </row>
    <row r="12" spans="1:22" x14ac:dyDescent="0.3">
      <c r="D12" s="4"/>
      <c r="E12" s="4"/>
      <c r="H12" s="4"/>
      <c r="I12" s="4"/>
      <c r="L12" s="4"/>
      <c r="M12" s="4"/>
    </row>
    <row r="13" spans="1:22" x14ac:dyDescent="0.3">
      <c r="B13" s="15" t="s">
        <v>73</v>
      </c>
      <c r="D13" s="4"/>
      <c r="E13" s="4"/>
      <c r="H13" s="4"/>
      <c r="I13" s="4"/>
      <c r="L13" s="4"/>
      <c r="M13" s="4"/>
    </row>
    <row r="14" spans="1:22" x14ac:dyDescent="0.3">
      <c r="D14" s="4"/>
      <c r="E14" s="4"/>
      <c r="H14" s="4"/>
      <c r="I14" s="4"/>
      <c r="L14" s="4"/>
      <c r="M14" s="4"/>
    </row>
    <row r="15" spans="1:22" x14ac:dyDescent="0.3">
      <c r="B15" s="45" t="s">
        <v>65</v>
      </c>
      <c r="C15" s="45"/>
      <c r="D15" s="45"/>
      <c r="E15" s="45"/>
      <c r="F15" s="45"/>
      <c r="G15" s="45"/>
      <c r="H15" s="45"/>
      <c r="J15" s="45" t="s">
        <v>66</v>
      </c>
      <c r="K15" s="45"/>
      <c r="L15" s="45"/>
      <c r="M15" s="45"/>
      <c r="N15" s="45"/>
      <c r="O15" s="45"/>
      <c r="P15" s="45"/>
    </row>
    <row r="16" spans="1:22" x14ac:dyDescent="0.3">
      <c r="B16" s="17">
        <v>2012</v>
      </c>
      <c r="C16" s="17">
        <v>2013</v>
      </c>
      <c r="D16" s="17">
        <v>2014</v>
      </c>
      <c r="E16" s="17">
        <v>2015</v>
      </c>
      <c r="F16" s="17">
        <v>2016</v>
      </c>
      <c r="G16" s="17">
        <v>2017</v>
      </c>
      <c r="H16" s="17">
        <v>2018</v>
      </c>
      <c r="J16" s="11">
        <v>2012</v>
      </c>
      <c r="K16" s="17">
        <v>2013</v>
      </c>
      <c r="L16" s="17">
        <v>2014</v>
      </c>
      <c r="M16" s="17">
        <v>2015</v>
      </c>
      <c r="N16" s="17">
        <v>2016</v>
      </c>
      <c r="O16" s="17">
        <v>2017</v>
      </c>
      <c r="P16" s="17">
        <v>2018</v>
      </c>
    </row>
    <row r="17" spans="2:16" x14ac:dyDescent="0.3">
      <c r="B17" s="18">
        <v>599</v>
      </c>
      <c r="C17" s="18">
        <v>599</v>
      </c>
      <c r="D17" s="18">
        <v>23130</v>
      </c>
      <c r="E17" s="18">
        <v>43392</v>
      </c>
      <c r="F17" s="18">
        <v>232344</v>
      </c>
      <c r="G17" s="18">
        <v>968990</v>
      </c>
      <c r="H17" s="18">
        <v>1974926</v>
      </c>
      <c r="J17" s="18">
        <v>2039.7159999999999</v>
      </c>
      <c r="K17" s="18">
        <v>2039.7159999999999</v>
      </c>
      <c r="L17" s="18">
        <v>140567.86199999999</v>
      </c>
      <c r="M17" s="18">
        <v>337484.56014999998</v>
      </c>
      <c r="N17" s="18">
        <v>1371188.6829300001</v>
      </c>
      <c r="O17" s="18">
        <v>6712788.3906859998</v>
      </c>
      <c r="P17" s="18">
        <v>11651249.647639999</v>
      </c>
    </row>
    <row r="18" spans="2:16" x14ac:dyDescent="0.3">
      <c r="B18" s="18">
        <v>722</v>
      </c>
      <c r="C18" s="18">
        <v>722</v>
      </c>
      <c r="D18" s="18">
        <v>23384</v>
      </c>
      <c r="E18" s="18">
        <v>48097</v>
      </c>
      <c r="F18" s="18">
        <v>233252</v>
      </c>
      <c r="G18" s="18">
        <v>989131</v>
      </c>
      <c r="H18" s="18">
        <v>2172127</v>
      </c>
      <c r="J18" s="18">
        <v>2507.29</v>
      </c>
      <c r="K18" s="18">
        <v>2507.29</v>
      </c>
      <c r="L18" s="18">
        <v>153607.03047</v>
      </c>
      <c r="M18" s="18">
        <v>366652.45200000005</v>
      </c>
      <c r="N18" s="18">
        <v>1549101.7485500001</v>
      </c>
      <c r="O18" s="18">
        <v>7886895.2192100007</v>
      </c>
      <c r="P18" s="18">
        <v>11811588.307380002</v>
      </c>
    </row>
    <row r="19" spans="2:16" x14ac:dyDescent="0.3">
      <c r="B19" s="18">
        <v>1181</v>
      </c>
      <c r="C19" s="18">
        <v>1181</v>
      </c>
      <c r="D19" s="18">
        <v>30995</v>
      </c>
      <c r="E19" s="18">
        <v>49304</v>
      </c>
      <c r="F19" s="18">
        <v>375393</v>
      </c>
      <c r="G19" s="18">
        <v>999829</v>
      </c>
      <c r="H19" s="18">
        <v>2191035</v>
      </c>
      <c r="J19" s="18">
        <v>4365.92</v>
      </c>
      <c r="K19" s="18">
        <v>4365.92</v>
      </c>
      <c r="L19" s="18">
        <v>214206.56100000002</v>
      </c>
      <c r="M19" s="18">
        <v>383824.66200000001</v>
      </c>
      <c r="N19" s="18">
        <v>1707976.2287399999</v>
      </c>
      <c r="O19" s="18">
        <v>8764659.7622000016</v>
      </c>
      <c r="P19" s="18">
        <v>12944707.250300001</v>
      </c>
    </row>
    <row r="20" spans="2:16" x14ac:dyDescent="0.3">
      <c r="B20" s="18">
        <v>1307</v>
      </c>
      <c r="C20" s="18">
        <v>1307</v>
      </c>
      <c r="D20" s="18">
        <v>32104</v>
      </c>
      <c r="E20" s="18">
        <v>50400</v>
      </c>
      <c r="F20" s="18">
        <v>404069</v>
      </c>
      <c r="G20" s="18">
        <v>1023203</v>
      </c>
      <c r="H20" s="18">
        <v>2348387</v>
      </c>
      <c r="J20" s="18">
        <v>5646.6</v>
      </c>
      <c r="K20" s="18">
        <v>5646.6</v>
      </c>
      <c r="L20" s="18">
        <v>228302.997</v>
      </c>
      <c r="M20" s="18">
        <v>400183.6</v>
      </c>
      <c r="N20" s="18">
        <v>3956923.4346499997</v>
      </c>
      <c r="O20" s="18">
        <v>8826631.1522400007</v>
      </c>
      <c r="P20" s="18">
        <v>13279935.79679</v>
      </c>
    </row>
    <row r="21" spans="2:16" x14ac:dyDescent="0.3">
      <c r="B21" s="18">
        <v>3607</v>
      </c>
      <c r="C21" s="18">
        <v>3607</v>
      </c>
      <c r="D21" s="18">
        <v>33730</v>
      </c>
      <c r="E21" s="18">
        <v>59902</v>
      </c>
      <c r="F21" s="18">
        <v>423396</v>
      </c>
      <c r="G21" s="18">
        <v>1025032</v>
      </c>
      <c r="H21" s="18">
        <v>2812250</v>
      </c>
      <c r="J21" s="18">
        <v>10352.9</v>
      </c>
      <c r="K21" s="18">
        <v>10352.9</v>
      </c>
      <c r="L21" s="18">
        <v>237408.88900000002</v>
      </c>
      <c r="M21" s="18">
        <v>465636.136</v>
      </c>
      <c r="N21" s="18">
        <v>4477969.8430000003</v>
      </c>
      <c r="O21" s="18">
        <v>9316146.2659999989</v>
      </c>
      <c r="P21" s="18">
        <v>14520561.13927</v>
      </c>
    </row>
    <row r="22" spans="2:16" x14ac:dyDescent="0.3">
      <c r="B22" s="18">
        <v>4379</v>
      </c>
      <c r="C22" s="18">
        <v>4379</v>
      </c>
      <c r="D22" s="18">
        <v>35435</v>
      </c>
      <c r="E22" s="18">
        <v>71187</v>
      </c>
      <c r="F22" s="18">
        <v>429461</v>
      </c>
      <c r="G22" s="18">
        <v>1037563</v>
      </c>
      <c r="H22" s="18">
        <v>2891703</v>
      </c>
      <c r="J22" s="18">
        <v>11215.9</v>
      </c>
      <c r="K22" s="18">
        <v>11215.9</v>
      </c>
      <c r="L22" s="18">
        <v>258403.31400000001</v>
      </c>
      <c r="M22" s="18">
        <v>507126.31891000003</v>
      </c>
      <c r="N22" s="18">
        <v>4539000.3078100001</v>
      </c>
      <c r="O22" s="18">
        <v>9580166.4898899999</v>
      </c>
      <c r="P22" s="18">
        <v>19612958.574119996</v>
      </c>
    </row>
    <row r="23" spans="2:16" x14ac:dyDescent="0.3">
      <c r="B23" s="18">
        <v>5001</v>
      </c>
      <c r="C23" s="18">
        <v>5001</v>
      </c>
      <c r="D23" s="18">
        <v>36497</v>
      </c>
      <c r="E23" s="18">
        <v>89645</v>
      </c>
      <c r="F23" s="18">
        <v>438681</v>
      </c>
      <c r="G23" s="18">
        <v>1058424</v>
      </c>
      <c r="H23" s="18">
        <v>3214243</v>
      </c>
      <c r="J23" s="18">
        <v>13706.130000000001</v>
      </c>
      <c r="K23" s="18">
        <v>13706.130000000001</v>
      </c>
      <c r="L23" s="18">
        <v>276598.16599999997</v>
      </c>
      <c r="M23" s="18">
        <v>662120.62109999999</v>
      </c>
      <c r="N23" s="18">
        <v>5670497.0986400004</v>
      </c>
      <c r="O23" s="18">
        <v>9660090.3681799993</v>
      </c>
      <c r="P23" s="18">
        <v>20982330.491769999</v>
      </c>
    </row>
    <row r="24" spans="2:16" x14ac:dyDescent="0.3">
      <c r="B24" s="18">
        <v>5903</v>
      </c>
      <c r="C24" s="18">
        <v>5903</v>
      </c>
      <c r="D24" s="18">
        <v>40132</v>
      </c>
      <c r="E24" s="18">
        <v>109213</v>
      </c>
      <c r="F24" s="18">
        <v>585647</v>
      </c>
      <c r="G24" s="18">
        <v>1112776</v>
      </c>
      <c r="H24" s="18">
        <v>3404528</v>
      </c>
      <c r="J24" s="18">
        <v>15472.215619999999</v>
      </c>
      <c r="K24" s="18">
        <v>15472.215619999999</v>
      </c>
      <c r="L24" s="18">
        <v>306342.36556000001</v>
      </c>
      <c r="M24" s="18">
        <v>756037.11179999996</v>
      </c>
      <c r="N24" s="18">
        <v>5909671.2596699996</v>
      </c>
      <c r="O24" s="18">
        <v>10334396.517750001</v>
      </c>
      <c r="P24" s="18">
        <v>21029804.28827</v>
      </c>
    </row>
    <row r="25" spans="2:16" x14ac:dyDescent="0.3">
      <c r="B25" s="18">
        <v>6263</v>
      </c>
      <c r="C25" s="18">
        <v>6263</v>
      </c>
      <c r="D25" s="18">
        <v>41238</v>
      </c>
      <c r="E25" s="18">
        <v>118356</v>
      </c>
      <c r="F25" s="18">
        <v>680246</v>
      </c>
      <c r="G25" s="18">
        <v>1145162</v>
      </c>
      <c r="H25" s="18">
        <v>3633181</v>
      </c>
      <c r="J25" s="18">
        <v>18314.526409999999</v>
      </c>
      <c r="K25" s="18">
        <v>18314.526409999999</v>
      </c>
      <c r="L25" s="18">
        <v>309312.03047000006</v>
      </c>
      <c r="M25" s="18">
        <v>764010.81400000001</v>
      </c>
      <c r="N25" s="18">
        <v>7248179.0594499996</v>
      </c>
      <c r="O25" s="18">
        <v>10818238.801999999</v>
      </c>
      <c r="P25" s="18">
        <v>21524008.824419998</v>
      </c>
    </row>
    <row r="26" spans="2:16" x14ac:dyDescent="0.3">
      <c r="B26" s="18">
        <v>6413</v>
      </c>
      <c r="C26" s="18">
        <v>6413</v>
      </c>
      <c r="D26" s="18">
        <v>41969</v>
      </c>
      <c r="E26" s="18">
        <v>161559</v>
      </c>
      <c r="F26" s="18">
        <v>746107</v>
      </c>
      <c r="G26" s="18">
        <v>2045264</v>
      </c>
      <c r="H26" s="18">
        <v>4364808</v>
      </c>
      <c r="J26" s="18">
        <v>20668.932000000001</v>
      </c>
      <c r="K26" s="18">
        <v>20668.932000000001</v>
      </c>
      <c r="L26" s="18">
        <v>349631.576</v>
      </c>
      <c r="M26" s="18">
        <v>910675.00509999995</v>
      </c>
      <c r="N26" s="18">
        <v>8918506.7477199994</v>
      </c>
      <c r="O26" s="18">
        <v>11310899.44991</v>
      </c>
      <c r="P26" s="18">
        <v>24651991.878490001</v>
      </c>
    </row>
    <row r="27" spans="2:16" x14ac:dyDescent="0.3">
      <c r="B27" s="18">
        <v>6737</v>
      </c>
      <c r="C27" s="18">
        <v>6737</v>
      </c>
      <c r="D27" s="18">
        <v>46908</v>
      </c>
      <c r="E27" s="18">
        <v>195469</v>
      </c>
      <c r="F27" s="18">
        <v>818568</v>
      </c>
      <c r="G27" s="18">
        <v>2242241</v>
      </c>
      <c r="H27" s="18">
        <v>5504185</v>
      </c>
      <c r="J27" s="18">
        <v>20940.008850000002</v>
      </c>
      <c r="K27" s="18">
        <v>20940.008850000002</v>
      </c>
      <c r="L27" s="18">
        <v>441638.12699999998</v>
      </c>
      <c r="M27" s="18">
        <v>1171688.7223</v>
      </c>
      <c r="N27" s="18">
        <v>9892563</v>
      </c>
      <c r="O27" s="18">
        <v>12577380.391899999</v>
      </c>
      <c r="P27" s="18">
        <v>24771521.101920001</v>
      </c>
    </row>
    <row r="28" spans="2:16" x14ac:dyDescent="0.3">
      <c r="B28" s="18">
        <v>7277</v>
      </c>
      <c r="C28" s="18">
        <v>7277</v>
      </c>
      <c r="D28" s="18">
        <v>114720</v>
      </c>
      <c r="E28" s="18">
        <v>287835</v>
      </c>
      <c r="G28" s="18">
        <v>2421451</v>
      </c>
      <c r="H28" s="18">
        <v>5563911</v>
      </c>
      <c r="J28" s="18">
        <v>21480.414060000003</v>
      </c>
      <c r="K28" s="18">
        <v>21480.414060000003</v>
      </c>
      <c r="L28" s="18">
        <v>6646195.5710000005</v>
      </c>
      <c r="M28" s="18">
        <v>1400171.9180000001</v>
      </c>
      <c r="O28" s="18">
        <v>16992164.482999999</v>
      </c>
      <c r="P28" s="18">
        <v>32377761.333160006</v>
      </c>
    </row>
    <row r="31" spans="2:16" x14ac:dyDescent="0.3">
      <c r="B31" s="45" t="s">
        <v>68</v>
      </c>
      <c r="C31" s="45"/>
      <c r="D31" s="45"/>
      <c r="E31" s="45"/>
      <c r="F31" s="45"/>
      <c r="G31" s="45"/>
      <c r="H31" s="45"/>
      <c r="J31" s="45" t="s">
        <v>67</v>
      </c>
      <c r="K31" s="45"/>
      <c r="L31" s="45"/>
      <c r="M31" s="45"/>
      <c r="N31" s="45"/>
      <c r="O31" s="45"/>
      <c r="P31" s="45"/>
    </row>
    <row r="32" spans="2:16" x14ac:dyDescent="0.3">
      <c r="B32" s="11">
        <v>2012</v>
      </c>
      <c r="C32" s="19">
        <v>2013</v>
      </c>
      <c r="D32" s="19">
        <v>2014</v>
      </c>
      <c r="E32" s="19">
        <v>2015</v>
      </c>
      <c r="F32" s="19">
        <v>2016</v>
      </c>
      <c r="G32" s="19">
        <v>2017</v>
      </c>
      <c r="H32" s="19">
        <v>2018</v>
      </c>
      <c r="J32" s="19">
        <v>2012</v>
      </c>
      <c r="K32" s="19">
        <v>2013</v>
      </c>
      <c r="L32" s="19">
        <v>2014</v>
      </c>
      <c r="M32" s="19">
        <v>2015</v>
      </c>
      <c r="N32" s="19">
        <v>2016</v>
      </c>
      <c r="O32" s="19">
        <v>2017</v>
      </c>
      <c r="P32" s="19">
        <v>2018</v>
      </c>
    </row>
    <row r="33" spans="2:16" x14ac:dyDescent="0.3">
      <c r="B33" s="20">
        <v>589265</v>
      </c>
      <c r="C33" s="20">
        <v>589265</v>
      </c>
      <c r="D33" s="20">
        <v>2133910</v>
      </c>
      <c r="E33" s="20">
        <v>3044868</v>
      </c>
      <c r="F33" s="20">
        <v>3669037</v>
      </c>
      <c r="G33" s="20">
        <v>5251712</v>
      </c>
      <c r="H33" s="20">
        <v>5820335</v>
      </c>
      <c r="J33" s="20">
        <v>5911.3526717450004</v>
      </c>
      <c r="K33" s="20">
        <v>5911.3526717450004</v>
      </c>
      <c r="L33" s="20">
        <v>109806.30476629001</v>
      </c>
      <c r="M33" s="20">
        <v>148082.69599776997</v>
      </c>
      <c r="N33" s="20">
        <v>237176.29739811001</v>
      </c>
      <c r="O33" s="20">
        <v>366111.40986905998</v>
      </c>
      <c r="P33" s="20">
        <v>483513.07851117995</v>
      </c>
    </row>
    <row r="34" spans="2:16" x14ac:dyDescent="0.3">
      <c r="B34" s="20">
        <v>606402</v>
      </c>
      <c r="C34" s="20">
        <v>606402</v>
      </c>
      <c r="D34" s="20">
        <v>2258340</v>
      </c>
      <c r="E34" s="20">
        <v>3057334</v>
      </c>
      <c r="F34" s="20">
        <v>3690322</v>
      </c>
      <c r="G34" s="20">
        <v>5409660</v>
      </c>
      <c r="H34" s="20">
        <v>5894436</v>
      </c>
      <c r="J34" s="20">
        <v>5973.7400624940001</v>
      </c>
      <c r="K34" s="20">
        <v>5973.7400624940001</v>
      </c>
      <c r="L34" s="20">
        <v>132543.16267642</v>
      </c>
      <c r="M34" s="20">
        <v>172300.20341203999</v>
      </c>
      <c r="N34" s="20">
        <v>239990.84817121</v>
      </c>
      <c r="O34" s="20">
        <v>369223.22364188998</v>
      </c>
      <c r="P34" s="20">
        <v>519873.11121409002</v>
      </c>
    </row>
    <row r="35" spans="2:16" x14ac:dyDescent="0.3">
      <c r="B35" s="20">
        <v>683096</v>
      </c>
      <c r="C35" s="20">
        <v>683096</v>
      </c>
      <c r="D35" s="20">
        <v>2341616</v>
      </c>
      <c r="E35" s="20">
        <v>3250914</v>
      </c>
      <c r="F35" s="20">
        <v>3734516</v>
      </c>
      <c r="G35" s="20">
        <v>5491780</v>
      </c>
      <c r="H35" s="20">
        <v>6004183</v>
      </c>
      <c r="J35" s="20">
        <v>6215.7392790550002</v>
      </c>
      <c r="K35" s="20">
        <v>6215.7392790550002</v>
      </c>
      <c r="L35" s="20">
        <v>138409.88481587105</v>
      </c>
      <c r="M35" s="20">
        <v>179561.60529653999</v>
      </c>
      <c r="N35" s="20">
        <v>266830.50351243996</v>
      </c>
      <c r="O35" s="20">
        <v>376199.39547783998</v>
      </c>
      <c r="P35" s="20">
        <v>524789.04525199998</v>
      </c>
    </row>
    <row r="36" spans="2:16" x14ac:dyDescent="0.3">
      <c r="B36" s="20">
        <v>767108</v>
      </c>
      <c r="C36" s="20">
        <v>767108</v>
      </c>
      <c r="D36" s="20">
        <v>2503279</v>
      </c>
      <c r="E36" s="20">
        <v>3398808</v>
      </c>
      <c r="F36" s="20">
        <v>3759952</v>
      </c>
      <c r="G36" s="20">
        <v>5491991</v>
      </c>
      <c r="H36" s="20">
        <v>6115175</v>
      </c>
      <c r="J36" s="20">
        <v>6860.4726865409993</v>
      </c>
      <c r="K36" s="20">
        <v>6860.4726865409993</v>
      </c>
      <c r="L36" s="20">
        <v>139034.42884337</v>
      </c>
      <c r="M36" s="20">
        <v>201618.45021956999</v>
      </c>
      <c r="N36" s="20">
        <v>272248.91539277998</v>
      </c>
      <c r="O36" s="20">
        <v>388708.96803475003</v>
      </c>
      <c r="P36" s="20">
        <v>530881.42549771001</v>
      </c>
    </row>
    <row r="37" spans="2:16" x14ac:dyDescent="0.3">
      <c r="B37" s="20">
        <v>790909</v>
      </c>
      <c r="C37" s="20">
        <v>790909</v>
      </c>
      <c r="D37" s="20">
        <v>2561140</v>
      </c>
      <c r="E37" s="20">
        <v>3436483</v>
      </c>
      <c r="F37" s="20">
        <v>3814544</v>
      </c>
      <c r="G37" s="20">
        <v>5537461</v>
      </c>
      <c r="H37" s="20">
        <v>6140115</v>
      </c>
      <c r="J37" s="20">
        <v>8362.4953361410007</v>
      </c>
      <c r="K37" s="20">
        <v>8362.4953361410007</v>
      </c>
      <c r="L37" s="20">
        <v>144369.64955801002</v>
      </c>
      <c r="M37" s="20">
        <v>203522.50811140001</v>
      </c>
      <c r="N37" s="20">
        <v>280691.57672636997</v>
      </c>
      <c r="O37" s="20">
        <v>397503.20794093999</v>
      </c>
      <c r="P37" s="20">
        <v>535223.91996150999</v>
      </c>
    </row>
    <row r="38" spans="2:16" x14ac:dyDescent="0.3">
      <c r="B38" s="20">
        <v>795165</v>
      </c>
      <c r="C38" s="20">
        <v>795165</v>
      </c>
      <c r="D38" s="20">
        <v>2812656</v>
      </c>
      <c r="E38" s="20">
        <v>3460351</v>
      </c>
      <c r="F38" s="20">
        <v>3865132</v>
      </c>
      <c r="G38" s="20">
        <v>5557540</v>
      </c>
      <c r="H38" s="20">
        <v>6142715</v>
      </c>
      <c r="J38" s="20">
        <v>40536.510648000003</v>
      </c>
      <c r="K38" s="20">
        <v>40536.510648000003</v>
      </c>
      <c r="L38" s="20">
        <v>144888.17504296001</v>
      </c>
      <c r="M38" s="20">
        <v>213014.72179306002</v>
      </c>
      <c r="N38" s="20">
        <v>294769.96917065</v>
      </c>
      <c r="O38" s="20">
        <v>414672.20101813</v>
      </c>
      <c r="P38" s="20">
        <v>564602.70868808997</v>
      </c>
    </row>
    <row r="39" spans="2:16" x14ac:dyDescent="0.3">
      <c r="B39" s="20">
        <v>838498</v>
      </c>
      <c r="C39" s="20">
        <v>838498</v>
      </c>
      <c r="D39" s="20">
        <v>2841614</v>
      </c>
      <c r="E39" s="20">
        <v>3463583</v>
      </c>
      <c r="F39" s="20">
        <v>3906443</v>
      </c>
      <c r="G39" s="20">
        <v>5721348</v>
      </c>
      <c r="H39" s="20">
        <v>6173707</v>
      </c>
      <c r="J39" s="20">
        <v>41496.365240060004</v>
      </c>
      <c r="K39" s="20">
        <v>41496.365240060004</v>
      </c>
      <c r="L39" s="20">
        <v>147073.3080401</v>
      </c>
      <c r="M39" s="20">
        <v>215221.41977400001</v>
      </c>
      <c r="N39" s="20">
        <v>297014.46466266998</v>
      </c>
      <c r="O39" s="20">
        <v>432366.09130081005</v>
      </c>
      <c r="P39" s="20">
        <v>567828.45725704997</v>
      </c>
    </row>
    <row r="40" spans="2:16" x14ac:dyDescent="0.3">
      <c r="B40" s="20">
        <v>848678</v>
      </c>
      <c r="C40" s="20">
        <v>848678</v>
      </c>
      <c r="D40" s="20">
        <v>2855100</v>
      </c>
      <c r="E40" s="20">
        <v>3751023</v>
      </c>
      <c r="F40" s="20">
        <v>3945254</v>
      </c>
      <c r="G40" s="20">
        <v>5791047</v>
      </c>
      <c r="H40" s="20">
        <v>6270489</v>
      </c>
      <c r="J40" s="20">
        <v>50205.532399110009</v>
      </c>
      <c r="K40" s="20">
        <v>50205.532399110009</v>
      </c>
      <c r="L40" s="20">
        <v>154318.69323235002</v>
      </c>
      <c r="M40" s="20">
        <v>219382.42223893001</v>
      </c>
      <c r="N40" s="20">
        <v>312510.43543909001</v>
      </c>
      <c r="O40" s="20">
        <v>432999.53800713998</v>
      </c>
      <c r="P40" s="20">
        <v>568074.30687018996</v>
      </c>
    </row>
    <row r="41" spans="2:16" x14ac:dyDescent="0.3">
      <c r="B41" s="20">
        <v>868071</v>
      </c>
      <c r="C41" s="20">
        <v>868071</v>
      </c>
      <c r="D41" s="20">
        <v>3125438</v>
      </c>
      <c r="E41" s="20">
        <v>3819241</v>
      </c>
      <c r="F41" s="20">
        <v>4116172</v>
      </c>
      <c r="G41" s="20">
        <v>5859301</v>
      </c>
      <c r="H41" s="20">
        <v>6348856</v>
      </c>
      <c r="J41" s="20">
        <v>56287.473202420006</v>
      </c>
      <c r="K41" s="20">
        <v>56287.473202420006</v>
      </c>
      <c r="L41" s="20">
        <v>154526.44837483001</v>
      </c>
      <c r="M41" s="20">
        <v>233071.39031051</v>
      </c>
      <c r="N41" s="20">
        <v>317948.40041539003</v>
      </c>
      <c r="O41" s="20">
        <v>435207.51016794</v>
      </c>
      <c r="P41" s="20">
        <v>574199.56895965</v>
      </c>
    </row>
    <row r="42" spans="2:16" x14ac:dyDescent="0.3">
      <c r="B42" s="20">
        <v>1025876</v>
      </c>
      <c r="C42" s="20">
        <v>1025876</v>
      </c>
      <c r="D42" s="20">
        <v>3774264</v>
      </c>
      <c r="E42" s="20">
        <v>4033659</v>
      </c>
      <c r="F42" s="20">
        <v>4256962</v>
      </c>
      <c r="G42" s="20">
        <v>5935553</v>
      </c>
      <c r="H42" s="20">
        <v>6384362</v>
      </c>
      <c r="J42" s="20">
        <v>60086.224442470004</v>
      </c>
      <c r="K42" s="20">
        <v>60086.224442470004</v>
      </c>
      <c r="L42" s="20">
        <v>168384.09643211</v>
      </c>
      <c r="M42" s="20">
        <v>235312.30928237003</v>
      </c>
      <c r="N42" s="20">
        <v>324469.80870874994</v>
      </c>
      <c r="O42" s="20">
        <v>439270.83</v>
      </c>
      <c r="P42" s="20">
        <v>603658.75508602988</v>
      </c>
    </row>
    <row r="43" spans="2:16" x14ac:dyDescent="0.3">
      <c r="B43" s="20">
        <v>1061517</v>
      </c>
      <c r="C43" s="20">
        <v>1061517</v>
      </c>
      <c r="D43" s="20">
        <v>4281048</v>
      </c>
      <c r="E43" s="20">
        <v>5107022</v>
      </c>
      <c r="F43" s="20">
        <v>4305935</v>
      </c>
      <c r="G43" s="20">
        <v>6397245</v>
      </c>
      <c r="H43" s="20">
        <v>6511134</v>
      </c>
      <c r="J43" s="20">
        <v>69357.240126560006</v>
      </c>
      <c r="K43" s="20">
        <v>69357.240126560006</v>
      </c>
      <c r="L43" s="20">
        <v>171946.73359582</v>
      </c>
      <c r="M43" s="20">
        <v>258664.44473645996</v>
      </c>
      <c r="N43" s="20">
        <v>325019.14623248001</v>
      </c>
      <c r="O43" s="20">
        <v>509310.44368100003</v>
      </c>
      <c r="P43" s="20">
        <v>611090.01154311013</v>
      </c>
    </row>
    <row r="44" spans="2:16" x14ac:dyDescent="0.3">
      <c r="B44" s="20">
        <v>1073599</v>
      </c>
      <c r="C44" s="20">
        <v>1073599</v>
      </c>
      <c r="D44" s="20">
        <v>4388645</v>
      </c>
      <c r="F44" s="20">
        <v>6070836</v>
      </c>
      <c r="G44" s="20">
        <v>6637626</v>
      </c>
      <c r="H44" s="20">
        <v>6875870</v>
      </c>
      <c r="J44" s="20">
        <v>87507.35221148</v>
      </c>
      <c r="K44" s="20">
        <v>87507.35221148</v>
      </c>
      <c r="L44" s="20">
        <v>175676.097473</v>
      </c>
      <c r="N44" s="20">
        <v>415153.51684649993</v>
      </c>
      <c r="O44" s="20">
        <v>512243.62614461</v>
      </c>
      <c r="P44" s="20">
        <v>685773.25063491985</v>
      </c>
    </row>
    <row r="48" spans="2:16" x14ac:dyDescent="0.3">
      <c r="B48" s="45" t="s">
        <v>71</v>
      </c>
      <c r="C48" s="45"/>
      <c r="D48" s="45"/>
      <c r="E48" s="45"/>
      <c r="F48" s="45"/>
      <c r="G48" s="45"/>
      <c r="H48" s="45"/>
      <c r="J48" s="45" t="s">
        <v>72</v>
      </c>
      <c r="K48" s="45"/>
      <c r="L48" s="45"/>
      <c r="M48" s="45"/>
      <c r="N48" s="45"/>
      <c r="O48" s="45"/>
      <c r="P48" s="45"/>
    </row>
    <row r="49" spans="2:16" x14ac:dyDescent="0.3">
      <c r="B49" s="19">
        <v>2012</v>
      </c>
      <c r="C49" s="11">
        <v>2013</v>
      </c>
      <c r="D49" s="19">
        <v>2014</v>
      </c>
      <c r="E49" s="19">
        <v>2015</v>
      </c>
      <c r="F49" s="19">
        <v>2016</v>
      </c>
      <c r="G49" s="19">
        <v>2017</v>
      </c>
      <c r="H49" s="19">
        <v>2018</v>
      </c>
      <c r="J49" s="11">
        <v>2012</v>
      </c>
      <c r="K49" s="19">
        <v>2013</v>
      </c>
      <c r="L49" s="19">
        <v>2014</v>
      </c>
      <c r="M49" s="19">
        <v>2015</v>
      </c>
      <c r="N49" s="19">
        <v>2016</v>
      </c>
      <c r="O49" s="19">
        <v>2017</v>
      </c>
      <c r="P49" s="19">
        <v>2018</v>
      </c>
    </row>
    <row r="50" spans="2:16" x14ac:dyDescent="0.3">
      <c r="B50" s="20">
        <v>312059</v>
      </c>
      <c r="C50" s="20">
        <v>312059</v>
      </c>
      <c r="D50" s="20">
        <v>412979</v>
      </c>
      <c r="E50" s="20">
        <v>448541</v>
      </c>
      <c r="F50" s="20">
        <v>450521</v>
      </c>
      <c r="G50" s="20">
        <v>548486</v>
      </c>
      <c r="H50" s="20">
        <v>570999</v>
      </c>
      <c r="J50" s="20">
        <v>1356.0659219878416</v>
      </c>
      <c r="K50" s="20">
        <v>1356.0659219878416</v>
      </c>
      <c r="L50" s="20">
        <v>1456.4588815226298</v>
      </c>
      <c r="M50" s="20">
        <v>1421.0618671519899</v>
      </c>
      <c r="N50" s="20">
        <v>1565.8843101017399</v>
      </c>
      <c r="O50" s="20">
        <v>1472.90418695877</v>
      </c>
      <c r="P50" s="20">
        <v>1805.17698070953</v>
      </c>
    </row>
    <row r="51" spans="2:16" x14ac:dyDescent="0.3">
      <c r="B51" s="20">
        <v>316828</v>
      </c>
      <c r="C51" s="20">
        <v>316828</v>
      </c>
      <c r="D51" s="20">
        <v>413150</v>
      </c>
      <c r="E51" s="20">
        <v>448820</v>
      </c>
      <c r="F51" s="20">
        <v>480616</v>
      </c>
      <c r="G51" s="20">
        <v>557461</v>
      </c>
      <c r="H51" s="20">
        <v>605803</v>
      </c>
      <c r="J51" s="20">
        <v>1498.6548902700001</v>
      </c>
      <c r="K51" s="20">
        <v>1498.6548902700001</v>
      </c>
      <c r="L51" s="20">
        <v>1608.66954626761</v>
      </c>
      <c r="M51" s="20">
        <v>1450.7614213725001</v>
      </c>
      <c r="N51" s="20">
        <v>1606.0525607131299</v>
      </c>
      <c r="O51" s="20">
        <v>1563.5490271053</v>
      </c>
      <c r="P51" s="20">
        <v>2003.2164851677601</v>
      </c>
    </row>
    <row r="52" spans="2:16" x14ac:dyDescent="0.3">
      <c r="B52" s="20">
        <v>317659</v>
      </c>
      <c r="C52" s="20">
        <v>317659</v>
      </c>
      <c r="D52" s="20">
        <v>420378</v>
      </c>
      <c r="E52" s="20">
        <v>451544</v>
      </c>
      <c r="F52" s="20">
        <v>483416</v>
      </c>
      <c r="G52" s="20">
        <v>558162</v>
      </c>
      <c r="H52" s="20">
        <v>608041</v>
      </c>
      <c r="J52" s="20">
        <v>1530.3662514474595</v>
      </c>
      <c r="K52" s="20">
        <v>1530.3662514474595</v>
      </c>
      <c r="L52" s="20">
        <v>1729.2145117604102</v>
      </c>
      <c r="M52" s="20">
        <v>1588.7923334187301</v>
      </c>
      <c r="N52" s="20">
        <v>1639.6610794958301</v>
      </c>
      <c r="O52" s="20">
        <v>1877.3307750998297</v>
      </c>
      <c r="P52" s="20">
        <v>2031.9143694355801</v>
      </c>
    </row>
    <row r="53" spans="2:16" x14ac:dyDescent="0.3">
      <c r="B53" s="20">
        <v>318106</v>
      </c>
      <c r="C53" s="20">
        <v>318106</v>
      </c>
      <c r="D53" s="20">
        <v>427408</v>
      </c>
      <c r="E53" s="20">
        <v>455082</v>
      </c>
      <c r="F53" s="20">
        <v>486866</v>
      </c>
      <c r="G53" s="20">
        <v>564546</v>
      </c>
      <c r="H53" s="20">
        <v>610086</v>
      </c>
      <c r="J53" s="20">
        <v>1574.1727809571603</v>
      </c>
      <c r="K53" s="20">
        <v>1574.1727809571603</v>
      </c>
      <c r="L53" s="20">
        <v>1768.6553495891301</v>
      </c>
      <c r="M53" s="20">
        <v>1588.8871357597802</v>
      </c>
      <c r="N53" s="20">
        <v>1658.48806477017</v>
      </c>
      <c r="O53" s="20">
        <v>1929.72866332699</v>
      </c>
      <c r="P53" s="20">
        <v>2071.3407186184099</v>
      </c>
    </row>
    <row r="54" spans="2:16" x14ac:dyDescent="0.3">
      <c r="B54" s="20">
        <v>319910</v>
      </c>
      <c r="C54" s="20">
        <v>319910</v>
      </c>
      <c r="D54" s="20">
        <v>431524</v>
      </c>
      <c r="E54" s="20">
        <v>455168</v>
      </c>
      <c r="F54" s="20">
        <v>492817</v>
      </c>
      <c r="G54" s="20">
        <v>565420</v>
      </c>
      <c r="H54" s="20">
        <v>636781</v>
      </c>
      <c r="J54" s="20">
        <v>1609.84240894046</v>
      </c>
      <c r="K54" s="20">
        <v>1609.84240894046</v>
      </c>
      <c r="L54" s="20">
        <v>1798.17209913646</v>
      </c>
      <c r="M54" s="20">
        <v>1600.8373543494699</v>
      </c>
      <c r="N54" s="20">
        <v>1671.8524746332598</v>
      </c>
      <c r="O54" s="20">
        <v>1934.24677420434</v>
      </c>
      <c r="P54" s="20">
        <v>2103.0874352965702</v>
      </c>
    </row>
    <row r="55" spans="2:16" x14ac:dyDescent="0.3">
      <c r="B55" s="20">
        <v>333682</v>
      </c>
      <c r="C55" s="20">
        <v>333682</v>
      </c>
      <c r="D55" s="20">
        <v>433483</v>
      </c>
      <c r="E55" s="20">
        <v>470883</v>
      </c>
      <c r="F55" s="20">
        <v>493289</v>
      </c>
      <c r="G55" s="20">
        <v>572708</v>
      </c>
      <c r="H55" s="20">
        <v>639987</v>
      </c>
      <c r="J55" s="20">
        <v>1737.8238156813991</v>
      </c>
      <c r="K55" s="20">
        <v>1737.8238156813991</v>
      </c>
      <c r="L55" s="20">
        <v>1922.4462091487399</v>
      </c>
      <c r="M55" s="20">
        <v>1606.41708112117</v>
      </c>
      <c r="N55" s="20">
        <v>1693.3982142020202</v>
      </c>
      <c r="O55" s="20">
        <v>1987.09929753908</v>
      </c>
      <c r="P55" s="20">
        <v>2174.1074184693398</v>
      </c>
    </row>
    <row r="56" spans="2:16" x14ac:dyDescent="0.3">
      <c r="B56" s="20">
        <v>340158</v>
      </c>
      <c r="C56" s="20">
        <v>340158</v>
      </c>
      <c r="D56" s="20">
        <v>442560</v>
      </c>
      <c r="E56" s="20">
        <v>473833</v>
      </c>
      <c r="F56" s="20">
        <v>504854</v>
      </c>
      <c r="G56" s="20">
        <v>576225</v>
      </c>
      <c r="H56" s="20">
        <v>642089</v>
      </c>
      <c r="J56" s="20">
        <v>1820.4126890210609</v>
      </c>
      <c r="K56" s="20">
        <v>1820.4126890210609</v>
      </c>
      <c r="L56" s="20">
        <v>2050.0108400356598</v>
      </c>
      <c r="M56" s="20">
        <v>1642.35490190165</v>
      </c>
      <c r="N56" s="20">
        <v>1695.9886291725199</v>
      </c>
      <c r="O56" s="20">
        <v>2064.0537718969699</v>
      </c>
      <c r="P56" s="20">
        <v>2206.4898441364903</v>
      </c>
    </row>
    <row r="57" spans="2:16" x14ac:dyDescent="0.3">
      <c r="B57" s="20">
        <v>356926</v>
      </c>
      <c r="C57" s="20">
        <v>356926</v>
      </c>
      <c r="D57" s="20">
        <v>445108</v>
      </c>
      <c r="E57" s="20">
        <v>478098</v>
      </c>
      <c r="F57" s="20">
        <v>510810</v>
      </c>
      <c r="G57" s="20">
        <v>606003</v>
      </c>
      <c r="H57" s="20">
        <v>643395</v>
      </c>
      <c r="J57" s="20">
        <v>1824.8913988608101</v>
      </c>
      <c r="K57" s="20">
        <v>1824.8913988608101</v>
      </c>
      <c r="L57" s="20">
        <v>2056.3918481689498</v>
      </c>
      <c r="M57" s="20">
        <v>1672.6680097370302</v>
      </c>
      <c r="N57" s="20">
        <v>1832.3216878132898</v>
      </c>
      <c r="O57" s="20">
        <v>2100.1376771696901</v>
      </c>
      <c r="P57" s="20">
        <v>2206.8851867938802</v>
      </c>
    </row>
    <row r="58" spans="2:16" x14ac:dyDescent="0.3">
      <c r="B58" s="20">
        <v>357429</v>
      </c>
      <c r="C58" s="20">
        <v>357429</v>
      </c>
      <c r="D58" s="20">
        <v>455739</v>
      </c>
      <c r="E58" s="20">
        <v>478637</v>
      </c>
      <c r="F58" s="20">
        <v>511768</v>
      </c>
      <c r="G58" s="20">
        <v>632802</v>
      </c>
      <c r="H58" s="20">
        <v>666781</v>
      </c>
      <c r="J58" s="20">
        <v>1973.818515434722</v>
      </c>
      <c r="K58" s="20">
        <v>1973.818515434722</v>
      </c>
      <c r="L58" s="20">
        <v>2119.5540419526301</v>
      </c>
      <c r="M58" s="20">
        <v>1708.25637405302</v>
      </c>
      <c r="N58" s="20">
        <v>1846.77371915767</v>
      </c>
      <c r="O58" s="20">
        <v>2106.05102371775</v>
      </c>
      <c r="P58" s="20">
        <v>2242.73795726555</v>
      </c>
    </row>
    <row r="59" spans="2:16" x14ac:dyDescent="0.3">
      <c r="B59" s="20">
        <v>370590</v>
      </c>
      <c r="C59" s="20">
        <v>370590</v>
      </c>
      <c r="D59" s="20">
        <v>474014</v>
      </c>
      <c r="E59" s="20">
        <v>479188</v>
      </c>
      <c r="F59" s="20">
        <v>529911</v>
      </c>
      <c r="G59" s="20">
        <v>664044</v>
      </c>
      <c r="H59" s="20">
        <v>671205</v>
      </c>
      <c r="J59" s="20">
        <v>2003.7241326788005</v>
      </c>
      <c r="K59" s="20">
        <v>2003.7241326788005</v>
      </c>
      <c r="L59" s="20">
        <v>2178.8511548917804</v>
      </c>
      <c r="M59" s="20">
        <v>1764.0322526742</v>
      </c>
      <c r="N59" s="20">
        <v>1944.2370078731599</v>
      </c>
      <c r="O59" s="20">
        <v>2438.1526356110398</v>
      </c>
      <c r="P59" s="20">
        <v>2632.2073444523999</v>
      </c>
    </row>
    <row r="60" spans="2:16" x14ac:dyDescent="0.3">
      <c r="B60" s="20">
        <v>378986</v>
      </c>
      <c r="C60" s="20">
        <v>378986</v>
      </c>
      <c r="D60" s="20">
        <v>489840</v>
      </c>
      <c r="E60" s="20">
        <v>491313</v>
      </c>
      <c r="F60" s="20">
        <v>534029</v>
      </c>
      <c r="G60" s="20">
        <v>674370</v>
      </c>
      <c r="H60" s="20">
        <v>692877</v>
      </c>
      <c r="J60" s="20">
        <v>2022.0103701994999</v>
      </c>
      <c r="K60" s="20">
        <v>2022.0103701994999</v>
      </c>
      <c r="L60" s="20">
        <v>2602.39</v>
      </c>
      <c r="M60" s="20">
        <v>1982.65627165054</v>
      </c>
      <c r="N60" s="20">
        <v>1947.41215963583</v>
      </c>
      <c r="O60" s="20">
        <v>2480.2530671863301</v>
      </c>
      <c r="P60" s="20">
        <v>2657.0213196918403</v>
      </c>
    </row>
    <row r="61" spans="2:16" x14ac:dyDescent="0.3">
      <c r="B61" s="20">
        <v>433301</v>
      </c>
      <c r="C61" s="20">
        <v>433301</v>
      </c>
      <c r="D61" s="20">
        <v>569729</v>
      </c>
      <c r="E61" s="20">
        <v>604312</v>
      </c>
      <c r="F61" s="20">
        <v>619999</v>
      </c>
      <c r="G61" s="20">
        <v>787967</v>
      </c>
      <c r="H61" s="20">
        <v>755188</v>
      </c>
      <c r="J61" s="20">
        <v>2892.2291493132202</v>
      </c>
      <c r="K61" s="20">
        <v>2892.2291493132202</v>
      </c>
      <c r="L61" s="20">
        <v>2996.4739557295097</v>
      </c>
      <c r="M61" s="20">
        <v>2317.1605422093899</v>
      </c>
      <c r="N61" s="20">
        <v>2699.31791687021</v>
      </c>
      <c r="O61" s="20">
        <v>2687.43386935633</v>
      </c>
      <c r="P61" s="20">
        <v>3110.6141393990201</v>
      </c>
    </row>
  </sheetData>
  <mergeCells count="9">
    <mergeCell ref="J1:M1"/>
    <mergeCell ref="J15:P15"/>
    <mergeCell ref="B31:H31"/>
    <mergeCell ref="J31:P31"/>
    <mergeCell ref="B48:H48"/>
    <mergeCell ref="J48:P48"/>
    <mergeCell ref="B15:H15"/>
    <mergeCell ref="B1:E1"/>
    <mergeCell ref="F1:I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7D992-FB5C-4085-93AD-065B74AB1ABC}">
  <dimension ref="A1:V59"/>
  <sheetViews>
    <sheetView topLeftCell="C1" workbookViewId="0">
      <selection activeCell="V10" sqref="V10"/>
    </sheetView>
  </sheetViews>
  <sheetFormatPr defaultRowHeight="14.4" x14ac:dyDescent="0.3"/>
  <cols>
    <col min="2" max="2" width="11.21875" bestFit="1" customWidth="1"/>
    <col min="3" max="3" width="12" bestFit="1" customWidth="1"/>
    <col min="4" max="4" width="11.21875" bestFit="1" customWidth="1"/>
    <col min="5" max="5" width="9.21875" bestFit="1" customWidth="1"/>
    <col min="6" max="6" width="11.21875" bestFit="1" customWidth="1"/>
    <col min="8" max="8" width="11.21875" bestFit="1" customWidth="1"/>
    <col min="15" max="15" width="10" bestFit="1" customWidth="1"/>
    <col min="16" max="16" width="12" bestFit="1" customWidth="1"/>
    <col min="19" max="19" width="10" bestFit="1" customWidth="1"/>
    <col min="20" max="20" width="11" bestFit="1" customWidth="1"/>
  </cols>
  <sheetData>
    <row r="1" spans="1:22" x14ac:dyDescent="0.3">
      <c r="B1" s="43" t="s">
        <v>0</v>
      </c>
      <c r="C1" s="43"/>
      <c r="D1" s="43"/>
      <c r="E1" s="43"/>
      <c r="F1" s="43" t="s">
        <v>69</v>
      </c>
      <c r="G1" s="43"/>
      <c r="H1" s="43"/>
      <c r="I1" s="43"/>
      <c r="J1" s="43" t="s">
        <v>70</v>
      </c>
      <c r="K1" s="43"/>
      <c r="L1" s="43"/>
      <c r="M1" s="43"/>
    </row>
    <row r="2" spans="1:22" x14ac:dyDescent="0.3">
      <c r="B2" t="s">
        <v>2</v>
      </c>
      <c r="C2" t="s">
        <v>3</v>
      </c>
      <c r="D2" t="s">
        <v>8</v>
      </c>
      <c r="E2" t="s">
        <v>9</v>
      </c>
      <c r="F2" t="s">
        <v>2</v>
      </c>
      <c r="G2" t="s">
        <v>3</v>
      </c>
      <c r="H2" t="s">
        <v>8</v>
      </c>
      <c r="I2" t="s">
        <v>9</v>
      </c>
      <c r="J2" t="s">
        <v>2</v>
      </c>
      <c r="K2" t="s">
        <v>3</v>
      </c>
      <c r="L2" t="s">
        <v>8</v>
      </c>
      <c r="M2" t="s">
        <v>9</v>
      </c>
    </row>
    <row r="3" spans="1:22" x14ac:dyDescent="0.3">
      <c r="A3">
        <v>2012</v>
      </c>
      <c r="B3">
        <f>SUM(B$15:B$26)</f>
        <v>63298</v>
      </c>
      <c r="C3">
        <f>SUM(J$15:J$26)</f>
        <v>147425.49</v>
      </c>
      <c r="F3" s="2">
        <f>SUM(B$31:B$42)</f>
        <v>7704884</v>
      </c>
      <c r="G3" s="2">
        <f>SUM(J$31:J$42)</f>
        <v>406721.24807546998</v>
      </c>
      <c r="H3" s="3"/>
      <c r="I3" s="3"/>
      <c r="J3" s="2">
        <f>SUM(B$48:B$59)</f>
        <v>1790674</v>
      </c>
      <c r="K3" s="2">
        <f>SUM(J$48:J$59)</f>
        <v>15465.972856751234</v>
      </c>
    </row>
    <row r="4" spans="1:22" x14ac:dyDescent="0.3">
      <c r="A4">
        <v>2013</v>
      </c>
      <c r="B4">
        <f>SUM(C$15:C$26)</f>
        <v>63298</v>
      </c>
      <c r="C4">
        <f>SUM(K$15:K$26)</f>
        <v>147425.49</v>
      </c>
      <c r="D4" s="4">
        <f>(B4-B3)/B3</f>
        <v>0</v>
      </c>
      <c r="E4" s="4">
        <f>(C4-C3)/C3</f>
        <v>0</v>
      </c>
      <c r="F4" s="2">
        <f>SUM(C$31:C$42)</f>
        <v>7704884</v>
      </c>
      <c r="G4" s="2">
        <f>SUM(K$31:K$42)</f>
        <v>406721.24807546998</v>
      </c>
      <c r="H4" s="4">
        <f>(F4-F3)/F3</f>
        <v>0</v>
      </c>
      <c r="I4" s="4">
        <f>(G4-G3)/G3</f>
        <v>0</v>
      </c>
      <c r="J4" s="2">
        <f>SUM(C$48:C$59)</f>
        <v>1790674</v>
      </c>
      <c r="K4" s="2">
        <f>SUM(K$48:K$59)</f>
        <v>15465.972856751234</v>
      </c>
      <c r="L4" s="4">
        <f>(J4-J3)/J3</f>
        <v>0</v>
      </c>
      <c r="M4" s="4">
        <f>(K4-K3)/K3</f>
        <v>0</v>
      </c>
    </row>
    <row r="5" spans="1:22" x14ac:dyDescent="0.3">
      <c r="A5">
        <v>2014</v>
      </c>
      <c r="B5">
        <f>SUM(D$15:D$26)</f>
        <v>1247225</v>
      </c>
      <c r="C5">
        <f>SUM(L$15:L$26)</f>
        <v>19581196</v>
      </c>
      <c r="D5" s="4">
        <f t="shared" ref="D5:E9" si="0">(B5-B4)/B4</f>
        <v>18.704019084331257</v>
      </c>
      <c r="E5" s="4">
        <f t="shared" si="0"/>
        <v>131.82096603511377</v>
      </c>
      <c r="F5" s="2">
        <f>SUM(D$31:D$42)</f>
        <v>25060075</v>
      </c>
      <c r="G5" s="2">
        <f>SUM(L$31:L$42)</f>
        <v>1382210.0528855538</v>
      </c>
      <c r="H5" s="4">
        <f t="shared" ref="H5:I9" si="1">(F5-F4)/F4</f>
        <v>2.2524921854761213</v>
      </c>
      <c r="I5" s="4">
        <f t="shared" si="1"/>
        <v>2.3984210547787144</v>
      </c>
      <c r="J5" s="2">
        <f>SUM(D$48:D$59)</f>
        <v>2524645</v>
      </c>
      <c r="K5" s="2">
        <f>SUM(L$48:L$59)</f>
        <v>14166.164397452048</v>
      </c>
      <c r="L5" s="4">
        <f t="shared" ref="L5:M9" si="2">(J5-J4)/J4</f>
        <v>0.40988532809433764</v>
      </c>
      <c r="M5" s="4">
        <f t="shared" si="2"/>
        <v>-8.4043110080320019E-2</v>
      </c>
    </row>
    <row r="6" spans="1:22" x14ac:dyDescent="0.3">
      <c r="A6">
        <v>2015</v>
      </c>
      <c r="B6">
        <f>SUM(E$15:E$26)</f>
        <v>5954127</v>
      </c>
      <c r="C6">
        <f>SUM(M$15:M$26)</f>
        <v>104868477.95</v>
      </c>
      <c r="D6" s="4">
        <f t="shared" si="0"/>
        <v>3.7738996572390708</v>
      </c>
      <c r="E6" s="4">
        <f t="shared" si="0"/>
        <v>4.3555706173412494</v>
      </c>
      <c r="F6" s="2">
        <f>SUM(E$31:E$42)</f>
        <v>20427364</v>
      </c>
      <c r="G6" s="2">
        <f>SUM(M$31:M$42)</f>
        <v>1787840.8878897699</v>
      </c>
      <c r="H6" s="4">
        <f t="shared" si="1"/>
        <v>-0.18486421130024552</v>
      </c>
      <c r="I6" s="4">
        <f t="shared" si="1"/>
        <v>0.29346540647523567</v>
      </c>
      <c r="J6" s="2">
        <f>SUM(E$48:E$59)</f>
        <v>2830887</v>
      </c>
      <c r="K6" s="2">
        <f>SUM(M$48:M$59)</f>
        <v>14122.295516135482</v>
      </c>
      <c r="L6" s="4">
        <f t="shared" si="2"/>
        <v>0.12130101459809201</v>
      </c>
      <c r="M6" s="4">
        <f t="shared" si="2"/>
        <v>-3.0967367090880766E-3</v>
      </c>
    </row>
    <row r="7" spans="1:22" x14ac:dyDescent="0.3">
      <c r="A7">
        <v>2016</v>
      </c>
      <c r="B7">
        <f>SUM(F$15:F$26)</f>
        <v>18561216</v>
      </c>
      <c r="C7">
        <f>SUM(N$15:N$26)</f>
        <v>110709045.61384</v>
      </c>
      <c r="D7" s="4">
        <f t="shared" si="0"/>
        <v>2.1173698511973291</v>
      </c>
      <c r="E7" s="4">
        <f t="shared" si="0"/>
        <v>5.569421601241039E-2</v>
      </c>
      <c r="F7" s="2">
        <f>SUM(F$31:F$42)</f>
        <v>30044361</v>
      </c>
      <c r="G7" s="2">
        <f>SUM(N$31:N$42)</f>
        <v>3016566.5093570496</v>
      </c>
      <c r="H7" s="4">
        <f t="shared" si="1"/>
        <v>0.47078991689774558</v>
      </c>
      <c r="I7" s="4">
        <f t="shared" si="1"/>
        <v>0.68726788261206684</v>
      </c>
      <c r="J7" s="2">
        <f>SUM(F$48:F$59)</f>
        <v>3046883</v>
      </c>
      <c r="K7" s="2">
        <f>SUM(N$48:N$59)</f>
        <v>14839.799857098667</v>
      </c>
      <c r="L7" s="4">
        <f t="shared" si="2"/>
        <v>7.6299760463769836E-2</v>
      </c>
      <c r="M7" s="4">
        <f t="shared" si="2"/>
        <v>5.0806495313980508E-2</v>
      </c>
    </row>
    <row r="8" spans="1:22" x14ac:dyDescent="0.3">
      <c r="A8">
        <v>2017</v>
      </c>
      <c r="B8">
        <f>SUM(G$15:G$26)</f>
        <v>42776026</v>
      </c>
      <c r="C8">
        <f>SUM(O$15:O$26)</f>
        <v>252778002.23842001</v>
      </c>
      <c r="D8" s="4">
        <f t="shared" si="0"/>
        <v>1.3045917896758488</v>
      </c>
      <c r="E8" s="4">
        <f t="shared" si="0"/>
        <v>1.2832642160074736</v>
      </c>
      <c r="F8" s="2">
        <f>SUM(G$31:G$42)</f>
        <v>45637579</v>
      </c>
      <c r="G8" s="2">
        <f>SUM(O$31:O$42)</f>
        <v>4654682.6131740399</v>
      </c>
      <c r="H8" s="4">
        <f t="shared" si="1"/>
        <v>0.51900647845364389</v>
      </c>
      <c r="I8" s="4">
        <f t="shared" si="1"/>
        <v>0.54303994250938559</v>
      </c>
      <c r="J8" s="2">
        <f>SUM(G$48:G$59)</f>
        <v>3707332</v>
      </c>
      <c r="K8" s="2">
        <f>SUM(O$48:O$59)</f>
        <v>13640.724003538387</v>
      </c>
      <c r="L8" s="4">
        <f t="shared" si="2"/>
        <v>0.2167621795782772</v>
      </c>
      <c r="M8" s="4">
        <f t="shared" si="2"/>
        <v>-8.0801349418920768E-2</v>
      </c>
    </row>
    <row r="9" spans="1:22" x14ac:dyDescent="0.3">
      <c r="A9">
        <v>2018</v>
      </c>
      <c r="B9">
        <f>SUM(H$15:H$26)</f>
        <v>124441249</v>
      </c>
      <c r="C9">
        <f>SUM(P$15:P$26)</f>
        <v>473688831.66760683</v>
      </c>
      <c r="D9" s="4">
        <f t="shared" si="0"/>
        <v>1.9091353413708885</v>
      </c>
      <c r="E9" s="4">
        <f t="shared" si="0"/>
        <v>0.87393217555704827</v>
      </c>
      <c r="F9" s="2">
        <f>SUM(H$31:H$42)</f>
        <v>51951652</v>
      </c>
      <c r="G9" s="2">
        <f>SUM(P$31:P$42)</f>
        <v>6231522.2359419595</v>
      </c>
      <c r="H9" s="4">
        <f t="shared" si="1"/>
        <v>0.13835249674396619</v>
      </c>
      <c r="I9" s="4">
        <f t="shared" si="1"/>
        <v>0.33876415511232222</v>
      </c>
      <c r="J9" s="2">
        <f>SUM(H$48:H$59)</f>
        <v>4125838</v>
      </c>
      <c r="K9" s="2">
        <f>SUM(P$48:P$59)</f>
        <v>14082.53515195509</v>
      </c>
      <c r="L9" s="4">
        <f t="shared" si="2"/>
        <v>0.11288603232729089</v>
      </c>
      <c r="M9" s="4">
        <f t="shared" si="2"/>
        <v>3.2389127461423368E-2</v>
      </c>
      <c r="Q9" s="31"/>
      <c r="R9" s="31"/>
    </row>
    <row r="10" spans="1:22" x14ac:dyDescent="0.3">
      <c r="A10">
        <v>2019</v>
      </c>
      <c r="B10">
        <v>396278962</v>
      </c>
      <c r="C10">
        <v>1263536967.4926302</v>
      </c>
      <c r="D10" s="4">
        <f t="shared" ref="D10" si="3">(B10-B9)/B9</f>
        <v>2.1844662857731363</v>
      </c>
      <c r="E10" s="4">
        <f t="shared" ref="E10" si="4">(C10-C9)/C9</f>
        <v>1.6674409085060915</v>
      </c>
      <c r="F10">
        <v>56232620</v>
      </c>
      <c r="G10">
        <v>24504820.726959057</v>
      </c>
      <c r="H10" s="4">
        <f t="shared" ref="H10" si="5">(F10-F9)/F9</f>
        <v>8.2402923395005809E-2</v>
      </c>
      <c r="I10" s="4">
        <f t="shared" ref="I10" si="6">(G10-G9)/G9</f>
        <v>2.9323972216003651</v>
      </c>
      <c r="J10">
        <v>4698782</v>
      </c>
      <c r="K10">
        <v>882581.292147764</v>
      </c>
      <c r="L10" s="4">
        <f t="shared" ref="L10" si="7">(J10-J9)/J9</f>
        <v>0.13886730404829273</v>
      </c>
      <c r="M10" s="4">
        <f t="shared" ref="M10" si="8">(K10-K9)/K9</f>
        <v>61.672046092868058</v>
      </c>
      <c r="S10">
        <f>SUM(B10,F10,J10)</f>
        <v>457210364</v>
      </c>
      <c r="T10">
        <f>SUM(C10,G10,K10)</f>
        <v>1288924369.5117371</v>
      </c>
      <c r="U10" s="4">
        <f>AVERAGE(D10,H10,L10)</f>
        <v>0.80191217107214496</v>
      </c>
      <c r="V10" s="4">
        <f>AVERAGE(E10,I10,M10)</f>
        <v>22.09062807432484</v>
      </c>
    </row>
    <row r="11" spans="1:22" x14ac:dyDescent="0.3">
      <c r="A11" s="15" t="s">
        <v>7</v>
      </c>
      <c r="B11" s="15">
        <f>SUM(B3:B10)</f>
        <v>589385401</v>
      </c>
      <c r="C11" s="15">
        <f>SUM(C3:C10)</f>
        <v>2225457371.9424973</v>
      </c>
      <c r="D11" s="40">
        <f>AVERAGE(D4:D10)</f>
        <v>4.2847831442267905</v>
      </c>
      <c r="E11" s="40">
        <f>AVERAGE(E4:E10)</f>
        <v>20.00812402407686</v>
      </c>
      <c r="F11" s="15">
        <f>SUM(F3:F10)</f>
        <v>244763419</v>
      </c>
      <c r="G11" s="15">
        <f>SUM(G3:G10)</f>
        <v>42391085.522358373</v>
      </c>
      <c r="H11" s="40">
        <f>AVERAGE(H4:H10)</f>
        <v>0.4683113985237482</v>
      </c>
      <c r="I11" s="40">
        <f>AVERAGE(I4:I10)</f>
        <v>1.0276222375840127</v>
      </c>
      <c r="J11" s="15">
        <f>SUM(J3:J10)</f>
        <v>24515715</v>
      </c>
      <c r="K11" s="15">
        <f>SUM(K3:K10)</f>
        <v>984364.75678744609</v>
      </c>
      <c r="L11" s="40">
        <f>AVERAGE(L4:L10)</f>
        <v>0.15371451701572289</v>
      </c>
      <c r="M11" s="40">
        <f>AVERAGE(M4:M10)</f>
        <v>8.7981857884907324</v>
      </c>
    </row>
    <row r="12" spans="1:22" x14ac:dyDescent="0.3">
      <c r="A12" t="s">
        <v>74</v>
      </c>
    </row>
    <row r="13" spans="1:22" x14ac:dyDescent="0.3">
      <c r="B13" s="45" t="s">
        <v>65</v>
      </c>
      <c r="C13" s="45"/>
      <c r="D13" s="45"/>
      <c r="E13" s="45"/>
      <c r="F13" s="45"/>
      <c r="G13" s="45"/>
      <c r="H13" s="45"/>
      <c r="J13" s="45" t="s">
        <v>66</v>
      </c>
      <c r="K13" s="45"/>
      <c r="L13" s="45"/>
      <c r="M13" s="45"/>
      <c r="N13" s="45"/>
      <c r="O13" s="45"/>
      <c r="P13" s="45"/>
    </row>
    <row r="14" spans="1:22" x14ac:dyDescent="0.3">
      <c r="B14" s="9">
        <v>2012</v>
      </c>
      <c r="C14" s="21">
        <v>2013</v>
      </c>
      <c r="D14" s="21">
        <v>2014</v>
      </c>
      <c r="E14" s="21">
        <v>2015</v>
      </c>
      <c r="F14" s="21">
        <v>2016</v>
      </c>
      <c r="G14" s="21">
        <v>2017</v>
      </c>
      <c r="H14" s="21">
        <v>2018</v>
      </c>
      <c r="J14" s="21">
        <v>2012</v>
      </c>
      <c r="K14" s="11">
        <v>2013</v>
      </c>
      <c r="L14" s="21">
        <v>2014</v>
      </c>
      <c r="M14" s="21">
        <v>2015</v>
      </c>
      <c r="N14" s="21">
        <v>2016</v>
      </c>
      <c r="O14" s="21">
        <v>2017</v>
      </c>
      <c r="P14" s="21">
        <v>2018</v>
      </c>
    </row>
    <row r="15" spans="1:22" x14ac:dyDescent="0.3">
      <c r="B15" s="22">
        <v>2326</v>
      </c>
      <c r="C15" s="22">
        <v>2326</v>
      </c>
      <c r="D15" s="22">
        <v>15334</v>
      </c>
      <c r="E15" s="22">
        <v>276959</v>
      </c>
      <c r="F15" s="22">
        <v>952420</v>
      </c>
      <c r="G15" s="22">
        <v>1861910</v>
      </c>
      <c r="H15" s="22">
        <v>5494191</v>
      </c>
      <c r="J15" s="22">
        <v>8251</v>
      </c>
      <c r="K15" s="22">
        <v>8251</v>
      </c>
      <c r="L15" s="22">
        <v>30342</v>
      </c>
      <c r="M15" s="22">
        <v>2468299</v>
      </c>
      <c r="N15" s="22">
        <v>5138016.9209599998</v>
      </c>
      <c r="O15" s="22">
        <v>11793195.67994</v>
      </c>
      <c r="P15" s="22">
        <v>22603751.321619999</v>
      </c>
    </row>
    <row r="16" spans="1:22" x14ac:dyDescent="0.3">
      <c r="B16" s="22">
        <v>2342</v>
      </c>
      <c r="C16" s="22">
        <v>2342</v>
      </c>
      <c r="D16" s="22">
        <v>32291</v>
      </c>
      <c r="E16" s="22">
        <v>285981</v>
      </c>
      <c r="F16" s="22">
        <v>1082597</v>
      </c>
      <c r="G16" s="22">
        <v>2038254</v>
      </c>
      <c r="H16" s="22">
        <v>5733312</v>
      </c>
      <c r="J16" s="22">
        <v>8989</v>
      </c>
      <c r="K16" s="22">
        <v>8989</v>
      </c>
      <c r="L16" s="22">
        <v>72878</v>
      </c>
      <c r="M16" s="22">
        <v>2880791</v>
      </c>
      <c r="N16" s="22">
        <v>5593994.2542899996</v>
      </c>
      <c r="O16" s="22">
        <v>13178237.36297</v>
      </c>
      <c r="P16" s="22">
        <v>23541929.085409999</v>
      </c>
    </row>
    <row r="17" spans="2:16" x14ac:dyDescent="0.3">
      <c r="B17" s="22">
        <v>2591</v>
      </c>
      <c r="C17" s="22">
        <v>2591</v>
      </c>
      <c r="D17" s="22">
        <v>41255</v>
      </c>
      <c r="E17" s="22">
        <v>337546</v>
      </c>
      <c r="F17" s="22">
        <v>1236004</v>
      </c>
      <c r="G17" s="22">
        <v>2196108</v>
      </c>
      <c r="H17" s="22">
        <v>6392937</v>
      </c>
      <c r="J17" s="22">
        <v>8999</v>
      </c>
      <c r="K17" s="22">
        <v>8999</v>
      </c>
      <c r="L17" s="22">
        <v>86992</v>
      </c>
      <c r="M17" s="22">
        <v>2947726</v>
      </c>
      <c r="N17" s="22">
        <v>6813288.0499999998</v>
      </c>
      <c r="O17" s="22">
        <v>14024172.4013</v>
      </c>
      <c r="P17" s="22">
        <v>26338278.48612</v>
      </c>
    </row>
    <row r="18" spans="2:16" x14ac:dyDescent="0.3">
      <c r="B18" s="22">
        <v>2876</v>
      </c>
      <c r="C18" s="22">
        <v>2876</v>
      </c>
      <c r="D18" s="22">
        <v>84864</v>
      </c>
      <c r="E18" s="22">
        <v>370963</v>
      </c>
      <c r="F18" s="22">
        <v>1299036</v>
      </c>
      <c r="G18" s="22">
        <v>3608550</v>
      </c>
      <c r="H18" s="22">
        <v>6758255</v>
      </c>
      <c r="J18" s="22">
        <v>9802</v>
      </c>
      <c r="K18" s="22">
        <v>9802</v>
      </c>
      <c r="L18" s="22">
        <v>115024</v>
      </c>
      <c r="M18" s="22">
        <v>3044906</v>
      </c>
      <c r="N18" s="22">
        <v>7229883.1900000004</v>
      </c>
      <c r="O18" s="22">
        <v>16020296.74199</v>
      </c>
      <c r="P18" s="22">
        <v>26744325.357000001</v>
      </c>
    </row>
    <row r="19" spans="2:16" x14ac:dyDescent="0.3">
      <c r="B19" s="22">
        <v>2919</v>
      </c>
      <c r="C19" s="22">
        <v>2919</v>
      </c>
      <c r="D19" s="22">
        <v>85165</v>
      </c>
      <c r="E19" s="22">
        <v>408910</v>
      </c>
      <c r="F19" s="22">
        <v>1364037</v>
      </c>
      <c r="G19" s="22">
        <v>3703265</v>
      </c>
      <c r="H19" s="22">
        <v>7222059</v>
      </c>
      <c r="J19" s="22">
        <v>10028</v>
      </c>
      <c r="K19" s="22">
        <v>10028</v>
      </c>
      <c r="L19" s="22">
        <v>142785</v>
      </c>
      <c r="M19" s="22">
        <v>3622503</v>
      </c>
      <c r="N19" s="22">
        <v>7719789.5240400005</v>
      </c>
      <c r="O19" s="22">
        <v>17710935.3387</v>
      </c>
      <c r="P19" s="22">
        <v>28508568.412999999</v>
      </c>
    </row>
    <row r="20" spans="2:16" x14ac:dyDescent="0.3">
      <c r="B20" s="22">
        <v>3008</v>
      </c>
      <c r="C20" s="22">
        <v>3008</v>
      </c>
      <c r="D20" s="22">
        <v>98237</v>
      </c>
      <c r="E20" s="22">
        <v>442503</v>
      </c>
      <c r="F20" s="22">
        <v>1474964</v>
      </c>
      <c r="G20" s="22">
        <v>3785284</v>
      </c>
      <c r="H20" s="22">
        <v>8080849</v>
      </c>
      <c r="J20" s="22">
        <v>11038</v>
      </c>
      <c r="K20" s="22">
        <v>11038</v>
      </c>
      <c r="L20" s="22">
        <v>190245</v>
      </c>
      <c r="M20" s="22">
        <v>3673779</v>
      </c>
      <c r="N20" s="22">
        <v>8408402.1703399997</v>
      </c>
      <c r="O20" s="22">
        <v>20808173.346409999</v>
      </c>
      <c r="P20" s="22">
        <v>34916384.897</v>
      </c>
    </row>
    <row r="21" spans="2:16" x14ac:dyDescent="0.3">
      <c r="B21" s="22">
        <v>3152</v>
      </c>
      <c r="C21" s="22">
        <v>3152</v>
      </c>
      <c r="D21" s="22">
        <v>100542</v>
      </c>
      <c r="E21" s="22">
        <v>517163</v>
      </c>
      <c r="F21" s="22">
        <v>1626567</v>
      </c>
      <c r="G21" s="22">
        <v>3786148</v>
      </c>
      <c r="H21" s="22">
        <v>9653773</v>
      </c>
      <c r="J21" s="22">
        <v>11333</v>
      </c>
      <c r="K21" s="22">
        <v>11333</v>
      </c>
      <c r="L21" s="22">
        <v>200571</v>
      </c>
      <c r="M21" s="22">
        <v>4621076.95</v>
      </c>
      <c r="N21" s="22">
        <v>9196579.5</v>
      </c>
      <c r="O21" s="22">
        <v>24844842.800000001</v>
      </c>
      <c r="P21" s="22">
        <v>41827105.131289996</v>
      </c>
    </row>
    <row r="22" spans="2:16" x14ac:dyDescent="0.3">
      <c r="B22" s="22">
        <v>4184</v>
      </c>
      <c r="C22" s="22">
        <v>4184</v>
      </c>
      <c r="D22" s="22">
        <v>122606</v>
      </c>
      <c r="E22" s="22">
        <v>537117</v>
      </c>
      <c r="F22" s="22">
        <v>1772919</v>
      </c>
      <c r="G22" s="22">
        <v>3865934</v>
      </c>
      <c r="H22" s="22">
        <v>10498658</v>
      </c>
      <c r="J22" s="22">
        <v>11441</v>
      </c>
      <c r="K22" s="22">
        <v>11441</v>
      </c>
      <c r="L22" s="22">
        <v>299754</v>
      </c>
      <c r="M22" s="22">
        <v>8936212</v>
      </c>
      <c r="N22" s="22">
        <v>9920181.3442100007</v>
      </c>
      <c r="O22" s="22">
        <v>26260074.981430002</v>
      </c>
      <c r="P22" s="22">
        <v>42092653.268150836</v>
      </c>
    </row>
    <row r="23" spans="2:16" x14ac:dyDescent="0.3">
      <c r="B23" s="22">
        <v>4299</v>
      </c>
      <c r="C23" s="22">
        <v>4299</v>
      </c>
      <c r="D23" s="22">
        <v>130521</v>
      </c>
      <c r="E23" s="22">
        <v>572930</v>
      </c>
      <c r="F23" s="22">
        <v>2018084</v>
      </c>
      <c r="G23" s="22">
        <v>3903380</v>
      </c>
      <c r="H23" s="22">
        <v>12347452</v>
      </c>
      <c r="J23" s="22">
        <v>12114.49</v>
      </c>
      <c r="K23" s="22">
        <v>12114.49</v>
      </c>
      <c r="L23" s="22">
        <v>555954</v>
      </c>
      <c r="M23" s="22">
        <v>13752593</v>
      </c>
      <c r="N23" s="22">
        <v>12469536.16</v>
      </c>
      <c r="O23" s="22">
        <v>26598720.563299999</v>
      </c>
      <c r="P23" s="22">
        <v>46514775.27984</v>
      </c>
    </row>
    <row r="24" spans="2:16" x14ac:dyDescent="0.3">
      <c r="B24" s="22">
        <v>6642</v>
      </c>
      <c r="C24" s="22">
        <v>6642</v>
      </c>
      <c r="D24" s="22">
        <v>136755</v>
      </c>
      <c r="E24" s="22">
        <v>662437</v>
      </c>
      <c r="F24" s="22">
        <v>2209954</v>
      </c>
      <c r="G24" s="22">
        <v>3935640</v>
      </c>
      <c r="H24" s="22">
        <v>15049440</v>
      </c>
      <c r="J24" s="22">
        <v>12708</v>
      </c>
      <c r="K24" s="22">
        <v>12708</v>
      </c>
      <c r="L24" s="22">
        <v>730163</v>
      </c>
      <c r="M24" s="22">
        <v>17309166</v>
      </c>
      <c r="N24" s="22">
        <v>14865318</v>
      </c>
      <c r="O24" s="22">
        <v>26860033.989999998</v>
      </c>
      <c r="P24" s="22">
        <v>56717278.847389996</v>
      </c>
    </row>
    <row r="25" spans="2:16" x14ac:dyDescent="0.3">
      <c r="B25" s="22">
        <v>8118</v>
      </c>
      <c r="C25" s="22">
        <v>8118</v>
      </c>
      <c r="D25" s="22">
        <v>198846</v>
      </c>
      <c r="E25" s="22">
        <v>679892</v>
      </c>
      <c r="F25" s="22">
        <v>3524634</v>
      </c>
      <c r="G25" s="22">
        <v>4759447</v>
      </c>
      <c r="H25" s="22">
        <v>16484053</v>
      </c>
      <c r="J25" s="22">
        <v>19217</v>
      </c>
      <c r="K25" s="22">
        <v>19217</v>
      </c>
      <c r="L25" s="22">
        <v>8249915</v>
      </c>
      <c r="M25" s="22">
        <v>20047867</v>
      </c>
      <c r="N25" s="22">
        <v>23354056.5</v>
      </c>
      <c r="O25" s="22">
        <v>27164024.123529997</v>
      </c>
      <c r="P25" s="22">
        <v>57568417.806000002</v>
      </c>
    </row>
    <row r="26" spans="2:16" x14ac:dyDescent="0.3">
      <c r="B26" s="22">
        <v>20841</v>
      </c>
      <c r="C26" s="22">
        <v>20841</v>
      </c>
      <c r="D26" s="22">
        <v>200809</v>
      </c>
      <c r="E26" s="22">
        <v>861726</v>
      </c>
      <c r="G26" s="22">
        <v>5332106</v>
      </c>
      <c r="H26" s="22">
        <v>20726270</v>
      </c>
      <c r="J26" s="22">
        <v>23505</v>
      </c>
      <c r="K26" s="22">
        <v>23505</v>
      </c>
      <c r="L26" s="22">
        <v>8906573</v>
      </c>
      <c r="M26" s="22">
        <v>21563559</v>
      </c>
      <c r="O26" s="22">
        <v>27515294.908849999</v>
      </c>
      <c r="P26" s="22">
        <v>66315363.774786003</v>
      </c>
    </row>
    <row r="29" spans="2:16" x14ac:dyDescent="0.3">
      <c r="B29" s="45" t="s">
        <v>68</v>
      </c>
      <c r="C29" s="45"/>
      <c r="D29" s="45"/>
      <c r="E29" s="45"/>
      <c r="F29" s="45"/>
      <c r="G29" s="45"/>
      <c r="H29" s="45"/>
      <c r="J29" s="45" t="s">
        <v>67</v>
      </c>
      <c r="K29" s="45"/>
      <c r="L29" s="45"/>
      <c r="M29" s="45"/>
      <c r="N29" s="45"/>
      <c r="O29" s="45"/>
      <c r="P29" s="45"/>
    </row>
    <row r="30" spans="2:16" x14ac:dyDescent="0.3">
      <c r="B30" s="21">
        <v>2012</v>
      </c>
      <c r="C30" s="21">
        <v>2013</v>
      </c>
      <c r="D30" s="21">
        <v>2014</v>
      </c>
      <c r="E30" s="21">
        <v>2015</v>
      </c>
      <c r="F30" s="21">
        <v>2016</v>
      </c>
      <c r="G30" s="21">
        <v>2017</v>
      </c>
      <c r="H30" s="21">
        <v>2018</v>
      </c>
      <c r="J30" s="11">
        <v>2012</v>
      </c>
      <c r="K30" s="21">
        <v>2013</v>
      </c>
      <c r="L30" s="21">
        <v>2014</v>
      </c>
      <c r="M30" s="21">
        <v>2015</v>
      </c>
      <c r="N30" s="21">
        <v>2016</v>
      </c>
      <c r="O30" s="21">
        <v>2017</v>
      </c>
      <c r="P30" s="21">
        <v>2018</v>
      </c>
    </row>
    <row r="31" spans="2:16" x14ac:dyDescent="0.3">
      <c r="B31" s="22">
        <v>460598</v>
      </c>
      <c r="C31" s="22">
        <v>460598</v>
      </c>
      <c r="D31" s="22">
        <v>1457091</v>
      </c>
      <c r="E31" s="22">
        <v>1628097</v>
      </c>
      <c r="F31" s="22">
        <v>2204842</v>
      </c>
      <c r="G31" s="22">
        <v>3342370</v>
      </c>
      <c r="H31" s="22">
        <v>3980128</v>
      </c>
      <c r="J31" s="22">
        <v>5027.5625220209986</v>
      </c>
      <c r="K31" s="22">
        <v>5027.5625220209986</v>
      </c>
      <c r="L31" s="22">
        <v>90958.734622260003</v>
      </c>
      <c r="M31" s="22">
        <v>126919.99388523999</v>
      </c>
      <c r="N31" s="22">
        <v>201001.87397618001</v>
      </c>
      <c r="O31" s="22">
        <v>326473.90000000002</v>
      </c>
      <c r="P31" s="22">
        <v>411037</v>
      </c>
    </row>
    <row r="32" spans="2:16" x14ac:dyDescent="0.3">
      <c r="B32" s="22">
        <v>469386</v>
      </c>
      <c r="C32" s="22">
        <v>469386</v>
      </c>
      <c r="D32" s="22">
        <v>1551056</v>
      </c>
      <c r="E32" s="22">
        <v>1662178</v>
      </c>
      <c r="F32" s="22">
        <v>2249098</v>
      </c>
      <c r="G32" s="22">
        <v>3540858</v>
      </c>
      <c r="H32" s="22">
        <v>3982657</v>
      </c>
      <c r="J32" s="22">
        <v>5212.4053166350004</v>
      </c>
      <c r="K32" s="22">
        <v>5212.4053166350004</v>
      </c>
      <c r="L32" s="22">
        <v>93274.432755739981</v>
      </c>
      <c r="M32" s="22">
        <v>132858.42911843999</v>
      </c>
      <c r="N32" s="22">
        <v>203444.55092688001</v>
      </c>
      <c r="O32" s="22">
        <v>329077.35196033004</v>
      </c>
      <c r="P32" s="22">
        <v>430260.62255636998</v>
      </c>
    </row>
    <row r="33" spans="2:16" x14ac:dyDescent="0.3">
      <c r="B33" s="22">
        <v>529072</v>
      </c>
      <c r="C33" s="22">
        <v>529072</v>
      </c>
      <c r="D33" s="22">
        <v>1606188</v>
      </c>
      <c r="E33" s="22">
        <v>1702659</v>
      </c>
      <c r="F33" s="22">
        <v>2250996</v>
      </c>
      <c r="G33" s="22">
        <v>3549929</v>
      </c>
      <c r="H33" s="22">
        <v>4127258</v>
      </c>
      <c r="J33" s="22">
        <v>5845.303387813</v>
      </c>
      <c r="K33" s="22">
        <v>5845.303387813</v>
      </c>
      <c r="L33" s="22">
        <v>97344.322912000003</v>
      </c>
      <c r="M33" s="22">
        <v>150123.47216899999</v>
      </c>
      <c r="N33" s="22">
        <v>221992.87272906001</v>
      </c>
      <c r="O33" s="22">
        <v>347048.46385775995</v>
      </c>
      <c r="P33" s="22">
        <v>478442.66425979999</v>
      </c>
    </row>
    <row r="34" spans="2:16" x14ac:dyDescent="0.3">
      <c r="B34" s="22">
        <v>581097</v>
      </c>
      <c r="C34" s="22">
        <v>581097</v>
      </c>
      <c r="D34" s="22">
        <v>1764473</v>
      </c>
      <c r="E34" s="22">
        <v>1797984</v>
      </c>
      <c r="F34" s="22">
        <v>2260778</v>
      </c>
      <c r="G34" s="22">
        <v>3556866</v>
      </c>
      <c r="H34" s="22">
        <v>4158520</v>
      </c>
      <c r="J34" s="22">
        <v>5906.906882325</v>
      </c>
      <c r="K34" s="22">
        <v>5906.906882325</v>
      </c>
      <c r="L34" s="22">
        <v>101678.56543348001</v>
      </c>
      <c r="M34" s="22">
        <v>153515.81313468999</v>
      </c>
      <c r="N34" s="22">
        <v>227843.36475190002</v>
      </c>
      <c r="O34" s="22">
        <v>348903.77524564997</v>
      </c>
      <c r="P34" s="22">
        <v>481145.44589530001</v>
      </c>
    </row>
    <row r="35" spans="2:16" x14ac:dyDescent="0.3">
      <c r="B35" s="22">
        <v>610942</v>
      </c>
      <c r="C35" s="22">
        <v>610942</v>
      </c>
      <c r="D35" s="22">
        <v>1870386</v>
      </c>
      <c r="E35" s="22">
        <v>1816116</v>
      </c>
      <c r="F35" s="22">
        <v>2289443</v>
      </c>
      <c r="G35" s="22">
        <v>3591658</v>
      </c>
      <c r="H35" s="22">
        <v>4309994</v>
      </c>
      <c r="J35" s="22">
        <v>6186.9923715559999</v>
      </c>
      <c r="K35" s="22">
        <v>6186.9923715559999</v>
      </c>
      <c r="L35" s="22">
        <v>110543.30593067998</v>
      </c>
      <c r="M35" s="22">
        <v>161506.33622663</v>
      </c>
      <c r="N35" s="22">
        <v>240588.83643616998</v>
      </c>
      <c r="O35" s="22">
        <v>365993.42856109003</v>
      </c>
      <c r="P35" s="22">
        <v>488319.61779460002</v>
      </c>
    </row>
    <row r="36" spans="2:16" x14ac:dyDescent="0.3">
      <c r="B36" s="22">
        <v>662913</v>
      </c>
      <c r="C36" s="22">
        <v>662913</v>
      </c>
      <c r="D36" s="22">
        <v>1887933</v>
      </c>
      <c r="E36" s="22">
        <v>1822126</v>
      </c>
      <c r="F36" s="22">
        <v>2291384</v>
      </c>
      <c r="G36" s="22">
        <v>3593316</v>
      </c>
      <c r="H36" s="22">
        <v>4326029</v>
      </c>
      <c r="J36" s="22">
        <v>37862.901832060001</v>
      </c>
      <c r="K36" s="22">
        <v>37862.901832060001</v>
      </c>
      <c r="L36" s="22">
        <v>115867.90129869999</v>
      </c>
      <c r="M36" s="22">
        <v>161738.57255767999</v>
      </c>
      <c r="N36" s="22">
        <v>243117.86338924998</v>
      </c>
      <c r="O36" s="22">
        <v>366648.10395133996</v>
      </c>
      <c r="P36" s="22">
        <v>500911.84383296</v>
      </c>
    </row>
    <row r="37" spans="2:16" x14ac:dyDescent="0.3">
      <c r="B37" s="22">
        <v>710107</v>
      </c>
      <c r="C37" s="22">
        <v>710107</v>
      </c>
      <c r="D37" s="22">
        <v>2002661</v>
      </c>
      <c r="E37" s="22">
        <v>1856496</v>
      </c>
      <c r="F37" s="22">
        <v>2322264</v>
      </c>
      <c r="G37" s="22">
        <v>3669011</v>
      </c>
      <c r="H37" s="22">
        <v>4354771</v>
      </c>
      <c r="J37" s="22">
        <v>40778.237217999995</v>
      </c>
      <c r="K37" s="22">
        <v>40778.237217999995</v>
      </c>
      <c r="L37" s="22">
        <v>118250.69693426001</v>
      </c>
      <c r="M37" s="22">
        <v>162977.40381242998</v>
      </c>
      <c r="N37" s="22">
        <v>243933.31319009</v>
      </c>
      <c r="O37" s="22">
        <v>402953.69666093</v>
      </c>
      <c r="P37" s="22">
        <v>514960.70558131003</v>
      </c>
    </row>
    <row r="38" spans="2:16" x14ac:dyDescent="0.3">
      <c r="B38" s="22">
        <v>711458</v>
      </c>
      <c r="C38" s="22">
        <v>711458</v>
      </c>
      <c r="D38" s="22">
        <v>2215858</v>
      </c>
      <c r="E38" s="22">
        <v>1857665</v>
      </c>
      <c r="F38" s="22">
        <v>2414332</v>
      </c>
      <c r="G38" s="22">
        <v>3808089</v>
      </c>
      <c r="H38" s="22">
        <v>4394613</v>
      </c>
      <c r="J38" s="22">
        <v>50699.36594222999</v>
      </c>
      <c r="K38" s="22">
        <v>50699.36594222999</v>
      </c>
      <c r="L38" s="22">
        <v>118949.09206208</v>
      </c>
      <c r="M38" s="22">
        <v>169983.28978450003</v>
      </c>
      <c r="N38" s="22">
        <v>259779.27786171</v>
      </c>
      <c r="O38" s="22">
        <v>410921.82449502998</v>
      </c>
      <c r="P38" s="22">
        <v>546458</v>
      </c>
    </row>
    <row r="39" spans="2:16" x14ac:dyDescent="0.3">
      <c r="B39" s="22">
        <v>720023</v>
      </c>
      <c r="C39" s="22">
        <v>720023</v>
      </c>
      <c r="D39" s="22">
        <v>2229147</v>
      </c>
      <c r="E39" s="22">
        <v>1956757</v>
      </c>
      <c r="F39" s="22">
        <v>2442913</v>
      </c>
      <c r="G39" s="22">
        <v>3962021</v>
      </c>
      <c r="H39" s="22">
        <v>4404575</v>
      </c>
      <c r="J39" s="22">
        <v>51084.269678860015</v>
      </c>
      <c r="K39" s="22">
        <v>51084.269678860015</v>
      </c>
      <c r="L39" s="22">
        <v>120680.36315134401</v>
      </c>
      <c r="M39" s="22">
        <v>170989.78255295</v>
      </c>
      <c r="N39" s="22">
        <v>270704.75757963001</v>
      </c>
      <c r="O39" s="22">
        <v>414978.81331618002</v>
      </c>
      <c r="P39" s="22">
        <v>553477.71633720002</v>
      </c>
    </row>
    <row r="40" spans="2:16" x14ac:dyDescent="0.3">
      <c r="B40" s="22">
        <v>729925</v>
      </c>
      <c r="C40" s="22">
        <v>729925</v>
      </c>
      <c r="D40" s="22">
        <v>2271696</v>
      </c>
      <c r="E40" s="22">
        <v>2109693</v>
      </c>
      <c r="F40" s="22">
        <v>2566373</v>
      </c>
      <c r="G40" s="22">
        <v>3983889</v>
      </c>
      <c r="H40" s="22">
        <v>4462873</v>
      </c>
      <c r="J40" s="22">
        <v>61362.395848280008</v>
      </c>
      <c r="K40" s="22">
        <v>61362.395848280008</v>
      </c>
      <c r="L40" s="22">
        <v>126897.55435986001</v>
      </c>
      <c r="M40" s="22">
        <v>197325.97282683</v>
      </c>
      <c r="N40" s="22">
        <v>275791.55466048</v>
      </c>
      <c r="O40" s="22">
        <v>432253.01132817997</v>
      </c>
      <c r="P40" s="22">
        <v>577949.98514165997</v>
      </c>
    </row>
    <row r="41" spans="2:16" x14ac:dyDescent="0.3">
      <c r="B41" s="22">
        <v>756218</v>
      </c>
      <c r="C41" s="22">
        <v>756218</v>
      </c>
      <c r="D41" s="22">
        <v>2634651</v>
      </c>
      <c r="E41" s="22">
        <v>2217593</v>
      </c>
      <c r="F41" s="22">
        <v>2566533</v>
      </c>
      <c r="G41" s="22">
        <v>4414648</v>
      </c>
      <c r="H41" s="22">
        <v>4641150</v>
      </c>
      <c r="J41" s="22">
        <v>66575.276751959987</v>
      </c>
      <c r="K41" s="22">
        <v>66575.276751959987</v>
      </c>
      <c r="L41" s="22">
        <v>127601.21430935999</v>
      </c>
      <c r="M41" s="22">
        <v>199901.82182138</v>
      </c>
      <c r="N41" s="22">
        <v>298229.46971204004</v>
      </c>
      <c r="O41" s="22">
        <v>442066.24379754998</v>
      </c>
      <c r="P41" s="22">
        <v>594593.55552467005</v>
      </c>
    </row>
    <row r="42" spans="2:16" x14ac:dyDescent="0.3">
      <c r="B42" s="22">
        <v>763145</v>
      </c>
      <c r="C42" s="22">
        <v>763145</v>
      </c>
      <c r="D42" s="22">
        <v>3568935</v>
      </c>
      <c r="F42" s="22">
        <v>4185405</v>
      </c>
      <c r="G42" s="22">
        <v>4624924</v>
      </c>
      <c r="H42" s="22">
        <v>4809084</v>
      </c>
      <c r="J42" s="22">
        <v>70179.630323730002</v>
      </c>
      <c r="K42" s="22">
        <v>70179.630323730002</v>
      </c>
      <c r="L42" s="22">
        <v>160163.86911579</v>
      </c>
      <c r="N42" s="22">
        <v>330138.77414365998</v>
      </c>
      <c r="O42" s="22">
        <v>467364</v>
      </c>
      <c r="P42" s="22">
        <v>653965.07901808992</v>
      </c>
    </row>
    <row r="46" spans="2:16" x14ac:dyDescent="0.3">
      <c r="B46" s="45" t="s">
        <v>71</v>
      </c>
      <c r="C46" s="45"/>
      <c r="D46" s="45"/>
      <c r="E46" s="45"/>
      <c r="F46" s="45"/>
      <c r="G46" s="45"/>
      <c r="H46" s="45"/>
      <c r="J46" s="45" t="s">
        <v>72</v>
      </c>
      <c r="K46" s="45"/>
      <c r="L46" s="45"/>
      <c r="M46" s="45"/>
      <c r="N46" s="45"/>
      <c r="O46" s="45"/>
      <c r="P46" s="45"/>
    </row>
    <row r="47" spans="2:16" x14ac:dyDescent="0.3">
      <c r="B47" s="11">
        <v>2012</v>
      </c>
      <c r="C47" s="21">
        <v>2013</v>
      </c>
      <c r="D47" s="21">
        <v>2014</v>
      </c>
      <c r="E47" s="21">
        <v>2015</v>
      </c>
      <c r="F47" s="21">
        <v>2016</v>
      </c>
      <c r="G47" s="21">
        <v>2017</v>
      </c>
      <c r="H47" s="21">
        <v>2018</v>
      </c>
      <c r="J47" s="11">
        <v>2012</v>
      </c>
      <c r="K47" s="21">
        <v>2013</v>
      </c>
      <c r="L47" s="21">
        <v>2014</v>
      </c>
      <c r="M47" s="21">
        <v>2015</v>
      </c>
      <c r="N47" s="21">
        <v>2016</v>
      </c>
      <c r="O47" s="21">
        <v>2017</v>
      </c>
      <c r="P47" s="21">
        <v>2018</v>
      </c>
    </row>
    <row r="48" spans="2:16" x14ac:dyDescent="0.3">
      <c r="B48" s="22">
        <v>83525</v>
      </c>
      <c r="C48" s="22">
        <v>83525</v>
      </c>
      <c r="D48" s="22">
        <v>105969</v>
      </c>
      <c r="E48" s="22">
        <v>106817</v>
      </c>
      <c r="F48" s="22">
        <v>122754</v>
      </c>
      <c r="G48" s="22">
        <v>151705</v>
      </c>
      <c r="H48" s="22">
        <v>147029</v>
      </c>
      <c r="J48" s="22">
        <v>756.85302319939001</v>
      </c>
      <c r="K48" s="22">
        <v>756.85302319939001</v>
      </c>
      <c r="L48" s="22">
        <v>874.46839826553003</v>
      </c>
      <c r="M48" s="22">
        <v>664.02083572116999</v>
      </c>
      <c r="N48" s="22">
        <v>750.93746131635999</v>
      </c>
      <c r="O48" s="22">
        <v>800.35497761059992</v>
      </c>
      <c r="P48" s="22">
        <v>586.55331195460997</v>
      </c>
    </row>
    <row r="49" spans="2:16" x14ac:dyDescent="0.3">
      <c r="B49" s="22">
        <v>140092</v>
      </c>
      <c r="C49" s="22">
        <v>140092</v>
      </c>
      <c r="D49" s="22">
        <v>193896</v>
      </c>
      <c r="E49" s="22">
        <v>229572</v>
      </c>
      <c r="F49" s="22">
        <v>232793</v>
      </c>
      <c r="G49" s="22">
        <v>301024</v>
      </c>
      <c r="H49" s="22">
        <v>333459</v>
      </c>
      <c r="J49" s="22">
        <v>1017.0276274164078</v>
      </c>
      <c r="K49" s="22">
        <v>1017.0276274164078</v>
      </c>
      <c r="L49" s="22">
        <v>979.32846072235998</v>
      </c>
      <c r="M49" s="22">
        <v>896.71400879192004</v>
      </c>
      <c r="N49" s="22">
        <v>1049.0604160356399</v>
      </c>
      <c r="O49" s="22">
        <v>945.34749228535998</v>
      </c>
      <c r="P49" s="22">
        <v>1023.69720650869</v>
      </c>
    </row>
    <row r="50" spans="2:16" x14ac:dyDescent="0.3">
      <c r="B50" s="22">
        <v>145615</v>
      </c>
      <c r="C50" s="22">
        <v>145615</v>
      </c>
      <c r="D50" s="22">
        <v>207933</v>
      </c>
      <c r="E50" s="22">
        <v>232000</v>
      </c>
      <c r="F50" s="22">
        <v>255276</v>
      </c>
      <c r="G50" s="22">
        <v>301658</v>
      </c>
      <c r="H50" s="22">
        <v>347676</v>
      </c>
      <c r="J50" s="22">
        <v>1022.728725626529</v>
      </c>
      <c r="K50" s="22">
        <v>1022.728725626529</v>
      </c>
      <c r="L50" s="22">
        <v>1027.1478061195501</v>
      </c>
      <c r="M50" s="22">
        <v>954.62261069369004</v>
      </c>
      <c r="N50" s="22">
        <v>1068.20246577939</v>
      </c>
      <c r="O50" s="22">
        <v>984.60440835113991</v>
      </c>
      <c r="P50" s="22">
        <v>1049.91782853943</v>
      </c>
    </row>
    <row r="51" spans="2:16" x14ac:dyDescent="0.3">
      <c r="B51" s="22">
        <v>146134</v>
      </c>
      <c r="C51" s="22">
        <v>146134</v>
      </c>
      <c r="D51" s="22">
        <v>208525</v>
      </c>
      <c r="E51" s="22">
        <v>236756</v>
      </c>
      <c r="F51" s="22">
        <v>255484</v>
      </c>
      <c r="G51" s="22">
        <v>304091</v>
      </c>
      <c r="H51" s="22">
        <v>349178</v>
      </c>
      <c r="J51" s="22">
        <v>1098.6938540000001</v>
      </c>
      <c r="K51" s="22">
        <v>1098.6938540000001</v>
      </c>
      <c r="L51" s="22">
        <v>1042.2681173342701</v>
      </c>
      <c r="M51" s="22">
        <v>1028.06875595476</v>
      </c>
      <c r="N51" s="22">
        <v>1142.99568528245</v>
      </c>
      <c r="O51" s="22">
        <v>1021.99974288914</v>
      </c>
      <c r="P51" s="22">
        <v>1094.3970461678</v>
      </c>
    </row>
    <row r="52" spans="2:16" x14ac:dyDescent="0.3">
      <c r="B52" s="22">
        <v>146350</v>
      </c>
      <c r="C52" s="22">
        <v>146350</v>
      </c>
      <c r="D52" s="22">
        <v>211582</v>
      </c>
      <c r="E52" s="22">
        <v>237255</v>
      </c>
      <c r="F52" s="22">
        <v>257865</v>
      </c>
      <c r="G52" s="22">
        <v>304744</v>
      </c>
      <c r="H52" s="22">
        <v>350043</v>
      </c>
      <c r="J52" s="22">
        <v>1178.9934305188599</v>
      </c>
      <c r="K52" s="22">
        <v>1178.9934305188599</v>
      </c>
      <c r="L52" s="22">
        <v>1046.8922939551401</v>
      </c>
      <c r="M52" s="22">
        <v>1176.1845416462202</v>
      </c>
      <c r="N52" s="22">
        <v>1154.8592413841002</v>
      </c>
      <c r="O52" s="22">
        <v>1059.82546980081</v>
      </c>
      <c r="P52" s="22">
        <v>1130.30765881555</v>
      </c>
    </row>
    <row r="53" spans="2:16" x14ac:dyDescent="0.3">
      <c r="B53" s="22">
        <v>146448</v>
      </c>
      <c r="C53" s="22">
        <v>146448</v>
      </c>
      <c r="D53" s="22">
        <v>215110</v>
      </c>
      <c r="E53" s="22">
        <v>239207</v>
      </c>
      <c r="F53" s="22">
        <v>258433</v>
      </c>
      <c r="G53" s="22">
        <v>308484</v>
      </c>
      <c r="H53" s="22">
        <v>351485</v>
      </c>
      <c r="J53" s="22">
        <v>1235.393496465249</v>
      </c>
      <c r="K53" s="22">
        <v>1235.393496465249</v>
      </c>
      <c r="L53" s="22">
        <v>1098.0497725636801</v>
      </c>
      <c r="M53" s="22">
        <v>1179.11529692055</v>
      </c>
      <c r="N53" s="22">
        <v>1195.3788926352399</v>
      </c>
      <c r="O53" s="22">
        <v>1081.9206376495199</v>
      </c>
      <c r="P53" s="22">
        <v>1132.7498949016399</v>
      </c>
    </row>
    <row r="54" spans="2:16" x14ac:dyDescent="0.3">
      <c r="B54" s="22">
        <v>155663</v>
      </c>
      <c r="C54" s="22">
        <v>155663</v>
      </c>
      <c r="D54" s="22">
        <v>217179</v>
      </c>
      <c r="E54" s="22">
        <v>240337</v>
      </c>
      <c r="F54" s="22">
        <v>259920</v>
      </c>
      <c r="G54" s="22">
        <v>311441</v>
      </c>
      <c r="H54" s="22">
        <v>352786</v>
      </c>
      <c r="J54" s="22">
        <v>1257.0288498448394</v>
      </c>
      <c r="K54" s="22">
        <v>1257.0288498448394</v>
      </c>
      <c r="L54" s="22">
        <v>1098.37995203726</v>
      </c>
      <c r="M54" s="22">
        <v>1209.60980417154</v>
      </c>
      <c r="N54" s="22">
        <v>1263.70765416314</v>
      </c>
      <c r="O54" s="22">
        <v>1148.5353277452</v>
      </c>
      <c r="P54" s="22">
        <v>1185.60285454431</v>
      </c>
    </row>
    <row r="55" spans="2:16" x14ac:dyDescent="0.3">
      <c r="B55" s="22">
        <v>155872</v>
      </c>
      <c r="C55" s="22">
        <v>155872</v>
      </c>
      <c r="D55" s="22">
        <v>217470</v>
      </c>
      <c r="E55" s="22">
        <v>243388</v>
      </c>
      <c r="F55" s="22">
        <v>265878</v>
      </c>
      <c r="G55" s="22">
        <v>315547</v>
      </c>
      <c r="H55" s="22">
        <v>359240</v>
      </c>
      <c r="J55" s="22">
        <v>1296.2258428004388</v>
      </c>
      <c r="K55" s="22">
        <v>1296.2258428004388</v>
      </c>
      <c r="L55" s="22">
        <v>1224.8400000000001</v>
      </c>
      <c r="M55" s="22">
        <v>1232.5312719928697</v>
      </c>
      <c r="N55" s="22">
        <v>1272.9670310845399</v>
      </c>
      <c r="O55" s="22">
        <v>1151.92818791235</v>
      </c>
      <c r="P55" s="22">
        <v>1201.52402044225</v>
      </c>
    </row>
    <row r="56" spans="2:16" x14ac:dyDescent="0.3">
      <c r="B56" s="22">
        <v>156806</v>
      </c>
      <c r="C56" s="22">
        <v>156806</v>
      </c>
      <c r="D56" s="22">
        <v>223355</v>
      </c>
      <c r="E56" s="22">
        <v>251155</v>
      </c>
      <c r="F56" s="22">
        <v>268625</v>
      </c>
      <c r="G56" s="22">
        <v>319803</v>
      </c>
      <c r="H56" s="22">
        <v>368093</v>
      </c>
      <c r="J56" s="22">
        <v>1402.4187704380397</v>
      </c>
      <c r="K56" s="22">
        <v>1402.4187704380397</v>
      </c>
      <c r="L56" s="22">
        <v>1230.88628206116</v>
      </c>
      <c r="M56" s="22">
        <v>1243.4909401166301</v>
      </c>
      <c r="N56" s="22">
        <v>1274.8500897763502</v>
      </c>
      <c r="O56" s="22">
        <v>1212.41293308232</v>
      </c>
      <c r="P56" s="22">
        <v>1260.1858759709401</v>
      </c>
    </row>
    <row r="57" spans="2:16" x14ac:dyDescent="0.3">
      <c r="B57" s="22">
        <v>157321</v>
      </c>
      <c r="C57" s="22">
        <v>157321</v>
      </c>
      <c r="D57" s="22">
        <v>228040</v>
      </c>
      <c r="E57" s="22">
        <v>253152</v>
      </c>
      <c r="F57" s="22">
        <v>271876</v>
      </c>
      <c r="G57" s="22">
        <v>331466</v>
      </c>
      <c r="H57" s="22">
        <v>369400</v>
      </c>
      <c r="J57" s="22">
        <v>1500.63941155356</v>
      </c>
      <c r="K57" s="22">
        <v>1500.63941155356</v>
      </c>
      <c r="L57" s="22">
        <v>1270.67725140373</v>
      </c>
      <c r="M57" s="22">
        <v>1301.37444209412</v>
      </c>
      <c r="N57" s="22">
        <v>1300.0611595668202</v>
      </c>
      <c r="O57" s="22">
        <v>1219.1259096470101</v>
      </c>
      <c r="P57" s="22">
        <v>1313.2179122197799</v>
      </c>
    </row>
    <row r="58" spans="2:16" x14ac:dyDescent="0.3">
      <c r="B58" s="22">
        <v>163193</v>
      </c>
      <c r="C58" s="22">
        <v>163193</v>
      </c>
      <c r="D58" s="22">
        <v>230294</v>
      </c>
      <c r="E58" s="22">
        <v>253875</v>
      </c>
      <c r="F58" s="22">
        <v>273497</v>
      </c>
      <c r="G58" s="22">
        <v>341686</v>
      </c>
      <c r="H58" s="22">
        <v>373782</v>
      </c>
      <c r="J58" s="22">
        <v>1571.3009015075502</v>
      </c>
      <c r="K58" s="22">
        <v>1571.3009015075502</v>
      </c>
      <c r="L58" s="22">
        <v>1560.8491117358299</v>
      </c>
      <c r="M58" s="22">
        <v>1368.74548474739</v>
      </c>
      <c r="N58" s="22">
        <v>1307.3998071255201</v>
      </c>
      <c r="O58" s="22">
        <v>1377.6406714275099</v>
      </c>
      <c r="P58" s="22">
        <v>1509.9287387193199</v>
      </c>
    </row>
    <row r="59" spans="2:16" x14ac:dyDescent="0.3">
      <c r="B59" s="22">
        <v>193655</v>
      </c>
      <c r="C59" s="22">
        <v>193655</v>
      </c>
      <c r="D59" s="22">
        <v>265292</v>
      </c>
      <c r="E59" s="22">
        <v>307373</v>
      </c>
      <c r="F59" s="22">
        <v>324482</v>
      </c>
      <c r="G59" s="22">
        <v>415683</v>
      </c>
      <c r="H59" s="22">
        <v>423667</v>
      </c>
      <c r="J59" s="22">
        <v>2128.66892338037</v>
      </c>
      <c r="K59" s="22">
        <v>2128.66892338037</v>
      </c>
      <c r="L59" s="22">
        <v>1712.37695125354</v>
      </c>
      <c r="M59" s="22">
        <v>1867.8175232846199</v>
      </c>
      <c r="N59" s="22">
        <v>2059.3799529491198</v>
      </c>
      <c r="O59" s="22">
        <v>1637.0282451374301</v>
      </c>
      <c r="P59" s="22">
        <v>1594.45280317077</v>
      </c>
    </row>
  </sheetData>
  <mergeCells count="9">
    <mergeCell ref="J1:M1"/>
    <mergeCell ref="J13:P13"/>
    <mergeCell ref="B29:H29"/>
    <mergeCell ref="J29:P29"/>
    <mergeCell ref="B46:H46"/>
    <mergeCell ref="J46:P46"/>
    <mergeCell ref="B13:H13"/>
    <mergeCell ref="B1:E1"/>
    <mergeCell ref="F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51DDA-D1A9-43EA-BE7B-C3621F7BD5B6}">
  <dimension ref="A1:V60"/>
  <sheetViews>
    <sheetView topLeftCell="B1" workbookViewId="0">
      <selection activeCell="V10" sqref="V10"/>
    </sheetView>
  </sheetViews>
  <sheetFormatPr defaultRowHeight="14.4" x14ac:dyDescent="0.3"/>
  <cols>
    <col min="2" max="2" width="11.21875" bestFit="1" customWidth="1"/>
    <col min="3" max="3" width="11.77734375" bestFit="1" customWidth="1"/>
    <col min="4" max="4" width="11.21875" bestFit="1" customWidth="1"/>
    <col min="5" max="5" width="9.21875" bestFit="1" customWidth="1"/>
    <col min="6" max="6" width="11.21875" bestFit="1" customWidth="1"/>
    <col min="8" max="8" width="11.21875" bestFit="1" customWidth="1"/>
    <col min="15" max="15" width="10" bestFit="1" customWidth="1"/>
    <col min="16" max="16" width="12" bestFit="1" customWidth="1"/>
    <col min="19" max="19" width="10" bestFit="1" customWidth="1"/>
    <col min="20" max="20" width="11" bestFit="1" customWidth="1"/>
  </cols>
  <sheetData>
    <row r="1" spans="1:22" x14ac:dyDescent="0.3">
      <c r="B1" s="43" t="s">
        <v>0</v>
      </c>
      <c r="C1" s="43"/>
      <c r="D1" s="43"/>
      <c r="E1" s="43"/>
      <c r="F1" s="43" t="s">
        <v>69</v>
      </c>
      <c r="G1" s="43"/>
      <c r="H1" s="43"/>
      <c r="I1" s="43"/>
      <c r="J1" s="43" t="s">
        <v>70</v>
      </c>
      <c r="K1" s="43"/>
      <c r="L1" s="43"/>
      <c r="M1" s="43"/>
    </row>
    <row r="2" spans="1:22" x14ac:dyDescent="0.3">
      <c r="B2" t="s">
        <v>2</v>
      </c>
      <c r="C2" t="s">
        <v>3</v>
      </c>
      <c r="D2" t="s">
        <v>8</v>
      </c>
      <c r="E2" t="s">
        <v>9</v>
      </c>
      <c r="F2" t="s">
        <v>2</v>
      </c>
      <c r="G2" t="s">
        <v>3</v>
      </c>
      <c r="H2" t="s">
        <v>8</v>
      </c>
      <c r="I2" t="s">
        <v>9</v>
      </c>
      <c r="J2" t="s">
        <v>2</v>
      </c>
      <c r="K2" t="s">
        <v>3</v>
      </c>
      <c r="L2" t="s">
        <v>8</v>
      </c>
      <c r="M2" t="s">
        <v>9</v>
      </c>
    </row>
    <row r="3" spans="1:22" x14ac:dyDescent="0.3">
      <c r="A3">
        <v>2012</v>
      </c>
      <c r="B3">
        <f>SUM(B$16:B$27)</f>
        <v>574017</v>
      </c>
      <c r="C3">
        <f>SUM(J$16:J$27)</f>
        <v>565871.21499999997</v>
      </c>
      <c r="F3" s="2">
        <f>SUM(B$32:B$43)</f>
        <v>11647904</v>
      </c>
      <c r="G3" s="2">
        <f>SUM(J$32:J$43)</f>
        <v>428598.38642005401</v>
      </c>
      <c r="H3" s="3"/>
      <c r="I3" s="3"/>
      <c r="J3" s="2">
        <f>SUM(B$49:B$60)</f>
        <v>3584528</v>
      </c>
      <c r="K3" s="2">
        <f>SUM(J$49:J$60)</f>
        <v>26308.980384765855</v>
      </c>
    </row>
    <row r="4" spans="1:22" x14ac:dyDescent="0.3">
      <c r="A4">
        <v>2013</v>
      </c>
      <c r="B4">
        <f>SUM(C$16:C$27)</f>
        <v>574017</v>
      </c>
      <c r="C4">
        <f>SUM(K$16:K$27)</f>
        <v>565871.21499999997</v>
      </c>
      <c r="D4" s="4">
        <f>(B4-B3)/B3</f>
        <v>0</v>
      </c>
      <c r="E4" s="4">
        <f>(C4-C3)/C3</f>
        <v>0</v>
      </c>
      <c r="F4" s="2">
        <f>SUM(C$32:C$43)</f>
        <v>11647904</v>
      </c>
      <c r="G4" s="2">
        <f>SUM(K$32:K$43)</f>
        <v>428598.38642005401</v>
      </c>
      <c r="H4" s="4">
        <f>(F4-F3)/F3</f>
        <v>0</v>
      </c>
      <c r="I4" s="4">
        <f>(G4-G3)/G3</f>
        <v>0</v>
      </c>
      <c r="J4" s="2">
        <f>SUM(C$49:C$60)</f>
        <v>3584528</v>
      </c>
      <c r="K4" s="2">
        <f>SUM(K$49:K$60)</f>
        <v>26308.980384765855</v>
      </c>
      <c r="L4" s="4">
        <f>(J4-J3)/J3</f>
        <v>0</v>
      </c>
      <c r="M4" s="4">
        <f>(K4-K3)/K3</f>
        <v>0</v>
      </c>
    </row>
    <row r="5" spans="1:22" x14ac:dyDescent="0.3">
      <c r="A5">
        <v>2014</v>
      </c>
      <c r="B5">
        <f>SUM(D$16:D$27)</f>
        <v>1703684</v>
      </c>
      <c r="C5">
        <f>SUM(L$16:L$27)</f>
        <v>8206731.5839000009</v>
      </c>
      <c r="D5" s="4">
        <f t="shared" ref="D5:E9" si="0">(B5-B4)/B4</f>
        <v>1.9680026898158069</v>
      </c>
      <c r="E5" s="4">
        <f t="shared" si="0"/>
        <v>13.502825671915476</v>
      </c>
      <c r="F5" s="2">
        <f>SUM(D$32:D$43)</f>
        <v>25692724</v>
      </c>
      <c r="G5" s="2">
        <f>SUM(L$32:L$43)</f>
        <v>1663125.1100630101</v>
      </c>
      <c r="H5" s="4">
        <f t="shared" ref="H5:I9" si="1">(F5-F4)/F4</f>
        <v>1.2057808855567491</v>
      </c>
      <c r="I5" s="4">
        <f t="shared" si="1"/>
        <v>2.880381174447634</v>
      </c>
      <c r="J5" s="2">
        <f>SUM(D$49:D$60)</f>
        <v>5782354</v>
      </c>
      <c r="K5" s="2">
        <f>SUM(L$49:L$60)</f>
        <v>69430.545312953443</v>
      </c>
      <c r="L5" s="4">
        <f t="shared" ref="L5:M9" si="2">(J5-J4)/J4</f>
        <v>0.6131423718827137</v>
      </c>
      <c r="M5" s="4">
        <f t="shared" si="2"/>
        <v>1.6390435622186641</v>
      </c>
    </row>
    <row r="6" spans="1:22" x14ac:dyDescent="0.3">
      <c r="A6">
        <v>2015</v>
      </c>
      <c r="B6">
        <f>SUM(E$16:E$27)</f>
        <v>6478544</v>
      </c>
      <c r="C6">
        <f>SUM(M$16:M$27)</f>
        <v>43934872.100000001</v>
      </c>
      <c r="D6" s="4">
        <f t="shared" si="0"/>
        <v>2.8026676308517309</v>
      </c>
      <c r="E6" s="4">
        <f t="shared" si="0"/>
        <v>4.353516396977283</v>
      </c>
      <c r="F6" s="2">
        <f>SUM(E$32:E$43)</f>
        <v>29691820</v>
      </c>
      <c r="G6" s="2">
        <f>SUM(M$32:M$43)</f>
        <v>2208505.5806183498</v>
      </c>
      <c r="H6" s="4">
        <f t="shared" si="1"/>
        <v>0.15565091502170031</v>
      </c>
      <c r="I6" s="4">
        <f t="shared" si="1"/>
        <v>0.32792510151847631</v>
      </c>
      <c r="J6" s="2">
        <f>SUM(E$49:E$60)</f>
        <v>6189993</v>
      </c>
      <c r="K6" s="2">
        <f>SUM(M$49:M$60)</f>
        <v>69183.665916752507</v>
      </c>
      <c r="L6" s="4">
        <f t="shared" si="2"/>
        <v>7.0497067457301998E-2</v>
      </c>
      <c r="M6" s="4">
        <f t="shared" si="2"/>
        <v>-3.5557749847440305E-3</v>
      </c>
    </row>
    <row r="7" spans="1:22" x14ac:dyDescent="0.3">
      <c r="A7">
        <v>2016</v>
      </c>
      <c r="B7">
        <f>SUM(F$16:F$27)</f>
        <v>11275406</v>
      </c>
      <c r="C7">
        <f>SUM(N$16:N$27)</f>
        <v>76365112.128490001</v>
      </c>
      <c r="D7" s="4">
        <f t="shared" si="0"/>
        <v>0.74042284809673287</v>
      </c>
      <c r="E7" s="4">
        <f t="shared" si="0"/>
        <v>0.73814349464078666</v>
      </c>
      <c r="F7" s="2">
        <f>SUM(F$32:F$43)</f>
        <v>44418130</v>
      </c>
      <c r="G7" s="2">
        <f>SUM(N$32:N$43)</f>
        <v>3531385.1433066898</v>
      </c>
      <c r="H7" s="4">
        <f t="shared" si="1"/>
        <v>0.49597195456526411</v>
      </c>
      <c r="I7" s="4">
        <f t="shared" si="1"/>
        <v>0.59899308124815909</v>
      </c>
      <c r="J7" s="2">
        <f>SUM(F$49:F$60)</f>
        <v>6507597</v>
      </c>
      <c r="K7" s="2">
        <f>SUM(N$49:N$60)</f>
        <v>80592.657643455721</v>
      </c>
      <c r="L7" s="4">
        <f t="shared" si="2"/>
        <v>5.1309266424049267E-2</v>
      </c>
      <c r="M7" s="4">
        <f t="shared" si="2"/>
        <v>0.1649087479757354</v>
      </c>
    </row>
    <row r="8" spans="1:22" x14ac:dyDescent="0.3">
      <c r="A8">
        <v>2017</v>
      </c>
      <c r="B8">
        <f>SUM(G$16:G$27)</f>
        <v>36837379</v>
      </c>
      <c r="C8">
        <f>SUM(O$16:O$27)</f>
        <v>233354850.08728707</v>
      </c>
      <c r="D8" s="4">
        <f t="shared" si="0"/>
        <v>2.2670556607895094</v>
      </c>
      <c r="E8" s="4">
        <f t="shared" si="0"/>
        <v>2.055778268152741</v>
      </c>
      <c r="F8" s="2">
        <f>SUM(G$32:G$43)</f>
        <v>63344475</v>
      </c>
      <c r="G8" s="2">
        <f>SUM(O$32:O$43)</f>
        <v>5519713.1551980795</v>
      </c>
      <c r="H8" s="4">
        <f t="shared" si="1"/>
        <v>0.42609504272241988</v>
      </c>
      <c r="I8" s="4">
        <f t="shared" si="1"/>
        <v>0.56304479154872789</v>
      </c>
      <c r="J8" s="2">
        <f>SUM(G$49:G$60)</f>
        <v>7563890</v>
      </c>
      <c r="K8" s="2">
        <f>SUM(O$49:O$60)</f>
        <v>84542.019924119202</v>
      </c>
      <c r="L8" s="4">
        <f t="shared" si="2"/>
        <v>0.16231690438114099</v>
      </c>
      <c r="M8" s="4">
        <f t="shared" si="2"/>
        <v>4.9003996097703784E-2</v>
      </c>
    </row>
    <row r="9" spans="1:22" x14ac:dyDescent="0.3">
      <c r="A9">
        <v>2018</v>
      </c>
      <c r="B9">
        <f>SUM(H$16:H$27)</f>
        <v>151834839</v>
      </c>
      <c r="C9">
        <f>SUM(P$16:P$27)</f>
        <v>736425833.25865984</v>
      </c>
      <c r="D9" s="4">
        <f t="shared" si="0"/>
        <v>3.1217601013362</v>
      </c>
      <c r="E9" s="4">
        <f t="shared" si="0"/>
        <v>2.1558197011255502</v>
      </c>
      <c r="F9" s="2">
        <f>SUM(H$32:H$43)</f>
        <v>64318876</v>
      </c>
      <c r="G9" s="2">
        <f>SUM(P$32:P$43)</f>
        <v>6786820.0505484706</v>
      </c>
      <c r="H9" s="4">
        <f t="shared" si="1"/>
        <v>1.5382572828964167E-2</v>
      </c>
      <c r="I9" s="4">
        <f t="shared" si="1"/>
        <v>0.22956027962379141</v>
      </c>
      <c r="J9" s="2">
        <f>SUM(H$49:H$60)</f>
        <v>7947245</v>
      </c>
      <c r="K9" s="2">
        <f>SUM(P$49:P$60)</f>
        <v>96222.230506485197</v>
      </c>
      <c r="L9" s="4">
        <f t="shared" si="2"/>
        <v>5.0682254765735617E-2</v>
      </c>
      <c r="M9" s="4">
        <f t="shared" si="2"/>
        <v>0.13815864102667033</v>
      </c>
      <c r="Q9" s="31"/>
      <c r="R9" s="31"/>
    </row>
    <row r="10" spans="1:22" x14ac:dyDescent="0.3">
      <c r="A10">
        <v>2019</v>
      </c>
      <c r="B10">
        <v>808598956</v>
      </c>
      <c r="C10">
        <v>2266492597.6886702</v>
      </c>
      <c r="D10" s="4">
        <f t="shared" ref="D10" si="3">(B10-B9)/B9</f>
        <v>4.3255166029451253</v>
      </c>
      <c r="E10" s="4">
        <f t="shared" ref="E10" si="4">(C10-C9)/C9</f>
        <v>2.0776929533548758</v>
      </c>
      <c r="F10">
        <v>83351155</v>
      </c>
      <c r="G10">
        <v>28019162.083174169</v>
      </c>
      <c r="H10" s="4">
        <f t="shared" ref="H10" si="5">(F10-F9)/F9</f>
        <v>0.29590503105184862</v>
      </c>
      <c r="I10" s="4">
        <f t="shared" ref="I10" si="6">(G10-G9)/G9</f>
        <v>3.128466921840638</v>
      </c>
      <c r="J10">
        <v>9075377</v>
      </c>
      <c r="K10">
        <v>4940066.656036933</v>
      </c>
      <c r="L10" s="4">
        <f t="shared" ref="L10" si="7">(J10-J9)/J9</f>
        <v>0.14195258860145873</v>
      </c>
      <c r="M10" s="4">
        <f t="shared" ref="M10" si="8">(K10-K9)/K9</f>
        <v>50.340180226896543</v>
      </c>
      <c r="S10">
        <f>SUM(B10,F10,J10)</f>
        <v>901025488</v>
      </c>
      <c r="T10">
        <f>SUM(C10,G10,K10)</f>
        <v>2299451826.4278812</v>
      </c>
      <c r="U10" s="4">
        <f>AVERAGE(D10,H10,L10)</f>
        <v>1.587791407532811</v>
      </c>
      <c r="V10" s="4">
        <f>AVERAGE(E10,I10,M10)</f>
        <v>18.515446700697353</v>
      </c>
    </row>
    <row r="11" spans="1:22" x14ac:dyDescent="0.3">
      <c r="A11" s="15" t="s">
        <v>7</v>
      </c>
      <c r="B11" s="15">
        <f>SUM(B3:B10)</f>
        <v>1017876842</v>
      </c>
      <c r="C11" s="15">
        <f>SUM(C3:C10)</f>
        <v>3365911739.2770071</v>
      </c>
      <c r="D11" s="40">
        <f>AVERAGE(D4:D10)</f>
        <v>2.1750607905478723</v>
      </c>
      <c r="E11" s="40">
        <f>AVERAGE(E4:E10)</f>
        <v>3.554825212309531</v>
      </c>
      <c r="F11" s="15">
        <f>SUM(F3:F10)</f>
        <v>334112988</v>
      </c>
      <c r="G11" s="15">
        <f>SUM(G3:G10)</f>
        <v>48585907.895748876</v>
      </c>
      <c r="H11" s="40">
        <f>AVERAGE(H4:H10)</f>
        <v>0.37068377167813515</v>
      </c>
      <c r="I11" s="40">
        <f>AVERAGE(I4:I10)</f>
        <v>1.1040530500324894</v>
      </c>
      <c r="J11" s="15">
        <f>SUM(J3:J10)</f>
        <v>50235512</v>
      </c>
      <c r="K11" s="15">
        <f>SUM(K3:K10)</f>
        <v>5392655.7361102309</v>
      </c>
      <c r="L11" s="40">
        <f>AVERAGE(L4:L10)</f>
        <v>0.15570006478748577</v>
      </c>
      <c r="M11" s="40">
        <f>AVERAGE(M4:M10)</f>
        <v>7.4753913427472245</v>
      </c>
    </row>
    <row r="12" spans="1:22" x14ac:dyDescent="0.3">
      <c r="D12" s="4"/>
      <c r="E12" s="4"/>
      <c r="H12" s="4"/>
      <c r="I12" s="4"/>
      <c r="L12" s="4"/>
      <c r="M12" s="4"/>
    </row>
    <row r="13" spans="1:22" x14ac:dyDescent="0.3">
      <c r="A13" t="s">
        <v>75</v>
      </c>
    </row>
    <row r="14" spans="1:22" x14ac:dyDescent="0.3">
      <c r="B14" s="45" t="s">
        <v>65</v>
      </c>
      <c r="C14" s="45"/>
      <c r="D14" s="45"/>
      <c r="E14" s="45"/>
      <c r="F14" s="45"/>
      <c r="G14" s="45"/>
      <c r="H14" s="45"/>
      <c r="J14" s="45" t="s">
        <v>66</v>
      </c>
      <c r="K14" s="45"/>
      <c r="L14" s="45"/>
      <c r="M14" s="45"/>
      <c r="N14" s="45"/>
      <c r="O14" s="45"/>
      <c r="P14" s="45"/>
    </row>
    <row r="15" spans="1:22" x14ac:dyDescent="0.3">
      <c r="B15" s="23">
        <v>2012</v>
      </c>
      <c r="C15" s="23">
        <v>2013</v>
      </c>
      <c r="D15" s="23">
        <v>2014</v>
      </c>
      <c r="E15" s="23">
        <v>2015</v>
      </c>
      <c r="F15" s="23">
        <v>2016</v>
      </c>
      <c r="G15" s="23">
        <v>2017</v>
      </c>
      <c r="H15" s="23">
        <v>2018</v>
      </c>
      <c r="J15" s="11">
        <v>2012</v>
      </c>
      <c r="K15" s="23">
        <v>2013</v>
      </c>
      <c r="L15" s="23">
        <v>2014</v>
      </c>
      <c r="M15" s="23">
        <v>2015</v>
      </c>
      <c r="N15" s="23">
        <v>2016</v>
      </c>
      <c r="O15" s="23">
        <v>2017</v>
      </c>
      <c r="P15" s="23">
        <v>2018</v>
      </c>
    </row>
    <row r="16" spans="1:22" x14ac:dyDescent="0.3">
      <c r="B16" s="24">
        <v>30173</v>
      </c>
      <c r="C16" s="24">
        <v>30173</v>
      </c>
      <c r="D16" s="24">
        <v>85795</v>
      </c>
      <c r="E16" s="24">
        <v>181982</v>
      </c>
      <c r="F16" s="24">
        <v>743877</v>
      </c>
      <c r="G16" s="24">
        <v>1730973</v>
      </c>
      <c r="H16" s="24">
        <v>7149359</v>
      </c>
      <c r="J16" s="24">
        <v>21539.21</v>
      </c>
      <c r="K16" s="24">
        <v>21539.21</v>
      </c>
      <c r="L16" s="24">
        <v>303071.58999999997</v>
      </c>
      <c r="M16" s="24">
        <v>1166838.6499999999</v>
      </c>
      <c r="N16" s="24">
        <v>2751372.08</v>
      </c>
      <c r="O16" s="24">
        <v>14631291.48</v>
      </c>
      <c r="P16" s="24">
        <v>34074292.128729999</v>
      </c>
    </row>
    <row r="17" spans="2:16" x14ac:dyDescent="0.3">
      <c r="B17" s="24">
        <v>34253</v>
      </c>
      <c r="C17" s="24">
        <v>34253</v>
      </c>
      <c r="D17" s="24">
        <v>94848</v>
      </c>
      <c r="E17" s="24">
        <v>214518</v>
      </c>
      <c r="F17" s="24">
        <v>756497</v>
      </c>
      <c r="G17" s="24">
        <v>1758546</v>
      </c>
      <c r="H17" s="24">
        <v>7231080</v>
      </c>
      <c r="J17" s="24">
        <v>23684.74</v>
      </c>
      <c r="K17" s="24">
        <v>23684.74</v>
      </c>
      <c r="L17" s="24">
        <v>306506.90000000002</v>
      </c>
      <c r="M17" s="24">
        <v>1568449.2</v>
      </c>
      <c r="N17" s="24">
        <v>4848420.9915800001</v>
      </c>
      <c r="O17" s="24">
        <v>15228657.15</v>
      </c>
      <c r="P17" s="24">
        <v>35875565.163860001</v>
      </c>
    </row>
    <row r="18" spans="2:16" x14ac:dyDescent="0.3">
      <c r="B18" s="24">
        <v>35833</v>
      </c>
      <c r="C18" s="24">
        <v>35833</v>
      </c>
      <c r="D18" s="24">
        <v>106134</v>
      </c>
      <c r="E18" s="24">
        <v>269527</v>
      </c>
      <c r="F18" s="24">
        <v>756840</v>
      </c>
      <c r="G18" s="24">
        <v>1792764</v>
      </c>
      <c r="H18" s="24">
        <v>8132353</v>
      </c>
      <c r="J18" s="24">
        <v>24684.510000000002</v>
      </c>
      <c r="K18" s="24">
        <v>24684.510000000002</v>
      </c>
      <c r="L18" s="24">
        <v>379816</v>
      </c>
      <c r="M18" s="24">
        <v>1683838.4249999998</v>
      </c>
      <c r="N18" s="24">
        <v>5242012.1264599999</v>
      </c>
      <c r="O18" s="24">
        <v>16321775.299999999</v>
      </c>
      <c r="P18" s="24">
        <v>42282241.504130006</v>
      </c>
    </row>
    <row r="19" spans="2:16" x14ac:dyDescent="0.3">
      <c r="B19" s="24">
        <v>37147</v>
      </c>
      <c r="C19" s="24">
        <v>37147</v>
      </c>
      <c r="D19" s="24">
        <v>106248</v>
      </c>
      <c r="E19" s="24">
        <v>281220</v>
      </c>
      <c r="F19" s="24">
        <v>838303</v>
      </c>
      <c r="G19" s="24">
        <v>1806086</v>
      </c>
      <c r="H19" s="24">
        <v>8314226</v>
      </c>
      <c r="J19" s="24">
        <v>33508.259999999995</v>
      </c>
      <c r="K19" s="24">
        <v>33508.259999999995</v>
      </c>
      <c r="L19" s="24">
        <v>402324.47</v>
      </c>
      <c r="M19" s="24">
        <v>2087808.53</v>
      </c>
      <c r="N19" s="24">
        <v>5522640.5640000002</v>
      </c>
      <c r="O19" s="24">
        <v>16473622.409999998</v>
      </c>
      <c r="P19" s="24">
        <v>48862556.297710001</v>
      </c>
    </row>
    <row r="20" spans="2:16" x14ac:dyDescent="0.3">
      <c r="B20" s="24">
        <v>39609</v>
      </c>
      <c r="C20" s="24">
        <v>39609</v>
      </c>
      <c r="D20" s="24">
        <v>132230</v>
      </c>
      <c r="E20" s="24">
        <v>334154</v>
      </c>
      <c r="F20" s="24">
        <v>856996</v>
      </c>
      <c r="G20" s="24">
        <v>1833270</v>
      </c>
      <c r="H20" s="24">
        <v>8905951</v>
      </c>
      <c r="J20" s="24">
        <v>38118.97</v>
      </c>
      <c r="K20" s="24">
        <v>38118.97</v>
      </c>
      <c r="L20" s="24">
        <v>610368.98200000008</v>
      </c>
      <c r="M20" s="24">
        <v>2229944.71</v>
      </c>
      <c r="N20" s="24">
        <v>5899685.2799999993</v>
      </c>
      <c r="O20" s="24">
        <v>17251768.600000001</v>
      </c>
      <c r="P20" s="24">
        <v>52076042.847230002</v>
      </c>
    </row>
    <row r="21" spans="2:16" x14ac:dyDescent="0.3">
      <c r="B21" s="24">
        <v>40605</v>
      </c>
      <c r="C21" s="24">
        <v>40605</v>
      </c>
      <c r="D21" s="24">
        <v>146543</v>
      </c>
      <c r="E21" s="24">
        <v>379723</v>
      </c>
      <c r="F21" s="24">
        <v>857323</v>
      </c>
      <c r="G21" s="24">
        <v>1908069</v>
      </c>
      <c r="H21" s="24">
        <v>9677438</v>
      </c>
      <c r="J21" s="24">
        <v>43459.840000000004</v>
      </c>
      <c r="K21" s="24">
        <v>43459.840000000004</v>
      </c>
      <c r="L21" s="24">
        <v>776789.65599999996</v>
      </c>
      <c r="M21" s="24">
        <v>3275501.57</v>
      </c>
      <c r="N21" s="24">
        <v>6123912.3899999997</v>
      </c>
      <c r="O21" s="24">
        <v>17484324.263659999</v>
      </c>
      <c r="P21" s="24">
        <v>62397207.429799996</v>
      </c>
    </row>
    <row r="22" spans="2:16" x14ac:dyDescent="0.3">
      <c r="B22" s="24">
        <v>42614</v>
      </c>
      <c r="C22" s="24">
        <v>42614</v>
      </c>
      <c r="D22" s="24">
        <v>150760</v>
      </c>
      <c r="E22" s="24">
        <v>519803</v>
      </c>
      <c r="F22" s="24">
        <v>948394</v>
      </c>
      <c r="G22" s="24">
        <v>2203527</v>
      </c>
      <c r="H22" s="24">
        <v>10509779</v>
      </c>
      <c r="J22" s="24">
        <v>46499.240000000005</v>
      </c>
      <c r="K22" s="24">
        <v>46499.240000000005</v>
      </c>
      <c r="L22" s="24">
        <v>794176.04300000006</v>
      </c>
      <c r="M22" s="24">
        <v>3320258.66</v>
      </c>
      <c r="N22" s="24">
        <v>6311462.8964500017</v>
      </c>
      <c r="O22" s="24">
        <v>18704003.713259995</v>
      </c>
      <c r="P22" s="24">
        <v>64389111.306109995</v>
      </c>
    </row>
    <row r="23" spans="2:16" x14ac:dyDescent="0.3">
      <c r="B23" s="24">
        <v>49328</v>
      </c>
      <c r="C23" s="24">
        <v>49328</v>
      </c>
      <c r="D23" s="24">
        <v>158756</v>
      </c>
      <c r="E23" s="24">
        <v>557013</v>
      </c>
      <c r="F23" s="24">
        <v>1090517</v>
      </c>
      <c r="G23" s="24">
        <v>2519741</v>
      </c>
      <c r="H23" s="24">
        <v>12676662</v>
      </c>
      <c r="J23" s="24">
        <v>46847.5</v>
      </c>
      <c r="K23" s="24">
        <v>46847.5</v>
      </c>
      <c r="L23" s="24">
        <v>810830.25989999995</v>
      </c>
      <c r="M23" s="24">
        <v>3982832.65</v>
      </c>
      <c r="N23" s="24">
        <v>7968760.2800000003</v>
      </c>
      <c r="O23" s="24">
        <v>20327450.02779999</v>
      </c>
      <c r="P23" s="24">
        <v>67071619.227320001</v>
      </c>
    </row>
    <row r="24" spans="2:16" x14ac:dyDescent="0.3">
      <c r="B24" s="24">
        <v>53895</v>
      </c>
      <c r="C24" s="24">
        <v>53895</v>
      </c>
      <c r="D24" s="24">
        <v>161228</v>
      </c>
      <c r="E24" s="24">
        <v>597678</v>
      </c>
      <c r="F24" s="24">
        <v>1170547</v>
      </c>
      <c r="G24" s="24">
        <v>3230856</v>
      </c>
      <c r="H24" s="24">
        <v>14930355</v>
      </c>
      <c r="J24" s="24">
        <v>54843.09</v>
      </c>
      <c r="K24" s="24">
        <v>54843.09</v>
      </c>
      <c r="L24" s="24">
        <v>830963.51699999999</v>
      </c>
      <c r="M24" s="24">
        <v>4076651.73</v>
      </c>
      <c r="N24" s="24">
        <v>8002513.6299999999</v>
      </c>
      <c r="O24" s="24">
        <v>21461565.698839992</v>
      </c>
      <c r="P24" s="24">
        <v>76401977.453759998</v>
      </c>
    </row>
    <row r="25" spans="2:16" x14ac:dyDescent="0.3">
      <c r="B25" s="24">
        <v>55624</v>
      </c>
      <c r="C25" s="24">
        <v>55624</v>
      </c>
      <c r="D25" s="24">
        <v>181599</v>
      </c>
      <c r="E25" s="24">
        <v>625260</v>
      </c>
      <c r="F25" s="24">
        <v>1400381</v>
      </c>
      <c r="G25" s="24">
        <v>4976390</v>
      </c>
      <c r="H25" s="24">
        <v>17851153</v>
      </c>
      <c r="J25" s="24">
        <v>69400.44</v>
      </c>
      <c r="K25" s="24">
        <v>69400.44</v>
      </c>
      <c r="L25" s="24">
        <v>902328.70600000001</v>
      </c>
      <c r="M25" s="24">
        <v>5047061.5999999996</v>
      </c>
      <c r="N25" s="24">
        <v>10622740</v>
      </c>
      <c r="O25" s="24">
        <v>22825810.025480002</v>
      </c>
      <c r="P25" s="24">
        <v>81535406.31753999</v>
      </c>
    </row>
    <row r="26" spans="2:16" x14ac:dyDescent="0.3">
      <c r="B26" s="24">
        <v>66892</v>
      </c>
      <c r="C26" s="24">
        <v>66892</v>
      </c>
      <c r="D26" s="24">
        <v>188354</v>
      </c>
      <c r="E26" s="24">
        <v>702315</v>
      </c>
      <c r="F26" s="24">
        <v>1855731</v>
      </c>
      <c r="G26" s="24">
        <v>6334008</v>
      </c>
      <c r="H26" s="24">
        <v>21040445</v>
      </c>
      <c r="J26" s="24">
        <v>77621.36</v>
      </c>
      <c r="K26" s="24">
        <v>77621.36</v>
      </c>
      <c r="L26" s="24">
        <v>988357.26</v>
      </c>
      <c r="M26" s="24">
        <v>6815510.5950000007</v>
      </c>
      <c r="N26" s="24">
        <v>13071591.890000001</v>
      </c>
      <c r="O26" s="24">
        <v>24531514.0869071</v>
      </c>
      <c r="P26" s="24">
        <v>82296610.471859992</v>
      </c>
    </row>
    <row r="27" spans="2:16" x14ac:dyDescent="0.3">
      <c r="B27" s="24">
        <v>88044</v>
      </c>
      <c r="C27" s="24">
        <v>88044</v>
      </c>
      <c r="D27" s="24">
        <v>191189</v>
      </c>
      <c r="E27" s="24">
        <v>1815351</v>
      </c>
      <c r="G27" s="24">
        <v>6743149</v>
      </c>
      <c r="H27" s="24">
        <v>25416038</v>
      </c>
      <c r="J27" s="24">
        <v>85664.055000000008</v>
      </c>
      <c r="K27" s="24">
        <v>85664.055000000008</v>
      </c>
      <c r="L27" s="24">
        <v>1101198.2</v>
      </c>
      <c r="M27" s="24">
        <v>8680175.7799999993</v>
      </c>
      <c r="O27" s="24">
        <v>28113067.33134</v>
      </c>
      <c r="P27" s="24">
        <v>89163203.110609993</v>
      </c>
    </row>
    <row r="30" spans="2:16" x14ac:dyDescent="0.3">
      <c r="B30" s="45" t="s">
        <v>68</v>
      </c>
      <c r="C30" s="45"/>
      <c r="D30" s="45"/>
      <c r="E30" s="45"/>
      <c r="F30" s="45"/>
      <c r="G30" s="45"/>
      <c r="H30" s="45"/>
      <c r="J30" s="45" t="s">
        <v>67</v>
      </c>
      <c r="K30" s="45"/>
      <c r="L30" s="45"/>
      <c r="M30" s="45"/>
      <c r="N30" s="45"/>
      <c r="O30" s="45"/>
      <c r="P30" s="45"/>
    </row>
    <row r="31" spans="2:16" x14ac:dyDescent="0.3">
      <c r="B31" s="11">
        <v>2012</v>
      </c>
      <c r="C31" s="23">
        <v>2013</v>
      </c>
      <c r="D31" s="23">
        <v>2014</v>
      </c>
      <c r="E31" s="23">
        <v>2015</v>
      </c>
      <c r="F31" s="23">
        <v>2016</v>
      </c>
      <c r="G31" s="23">
        <v>2017</v>
      </c>
      <c r="H31" s="23">
        <v>2018</v>
      </c>
      <c r="J31" s="23">
        <v>2012</v>
      </c>
      <c r="K31" s="23">
        <v>2013</v>
      </c>
      <c r="L31" s="23">
        <v>2014</v>
      </c>
      <c r="M31" s="23">
        <v>2015</v>
      </c>
      <c r="N31" s="23">
        <v>2016</v>
      </c>
      <c r="O31" s="23">
        <v>2017</v>
      </c>
      <c r="P31" s="23">
        <v>2018</v>
      </c>
    </row>
    <row r="32" spans="2:16" x14ac:dyDescent="0.3">
      <c r="B32" s="24">
        <v>734473</v>
      </c>
      <c r="C32" s="24">
        <v>734473</v>
      </c>
      <c r="D32" s="24">
        <v>1743533</v>
      </c>
      <c r="E32" s="24">
        <v>2361905</v>
      </c>
      <c r="F32" s="24">
        <v>3107764</v>
      </c>
      <c r="G32" s="24">
        <v>4602866</v>
      </c>
      <c r="H32" s="24">
        <v>4944154</v>
      </c>
      <c r="J32" s="24">
        <v>5245.9692859770003</v>
      </c>
      <c r="K32" s="24">
        <v>5245.9692859770003</v>
      </c>
      <c r="L32" s="24">
        <v>110440.25161053</v>
      </c>
      <c r="M32" s="24">
        <v>151639.44778034001</v>
      </c>
      <c r="N32" s="24">
        <v>221313.40266765002</v>
      </c>
      <c r="O32" s="24">
        <v>372870.38</v>
      </c>
      <c r="P32" s="24">
        <v>473722.49902653001</v>
      </c>
    </row>
    <row r="33" spans="2:16" x14ac:dyDescent="0.3">
      <c r="B33" s="24">
        <v>754974</v>
      </c>
      <c r="C33" s="24">
        <v>754974</v>
      </c>
      <c r="D33" s="24">
        <v>1874960</v>
      </c>
      <c r="E33" s="24">
        <v>2524648</v>
      </c>
      <c r="F33" s="24">
        <v>3223887</v>
      </c>
      <c r="G33" s="24">
        <v>4701683</v>
      </c>
      <c r="H33" s="24">
        <v>5136529</v>
      </c>
      <c r="J33" s="24">
        <v>5747.0061872690003</v>
      </c>
      <c r="K33" s="24">
        <v>5747.0061872690003</v>
      </c>
      <c r="L33" s="24">
        <v>115509.02328788</v>
      </c>
      <c r="M33" s="24">
        <v>165839.79141661001</v>
      </c>
      <c r="N33" s="24">
        <v>247581.17390034001</v>
      </c>
      <c r="O33" s="24">
        <v>390304.78171085991</v>
      </c>
      <c r="P33" s="24">
        <v>498720.25216400006</v>
      </c>
    </row>
    <row r="34" spans="2:16" x14ac:dyDescent="0.3">
      <c r="B34" s="24">
        <v>850397</v>
      </c>
      <c r="C34" s="24">
        <v>850397</v>
      </c>
      <c r="D34" s="24">
        <v>1968835</v>
      </c>
      <c r="E34" s="24">
        <v>2526242</v>
      </c>
      <c r="F34" s="24">
        <v>3241560</v>
      </c>
      <c r="G34" s="24">
        <v>4733685</v>
      </c>
      <c r="H34" s="24">
        <v>5211925</v>
      </c>
      <c r="J34" s="24">
        <v>5798.264921086</v>
      </c>
      <c r="K34" s="24">
        <v>5798.264921086</v>
      </c>
      <c r="L34" s="24">
        <v>123833.76015094999</v>
      </c>
      <c r="M34" s="24">
        <v>174685.29173612999</v>
      </c>
      <c r="N34" s="24">
        <v>251144.44097596002</v>
      </c>
      <c r="O34" s="24">
        <v>405637.484107</v>
      </c>
      <c r="P34" s="24">
        <v>536133.15228686994</v>
      </c>
    </row>
    <row r="35" spans="2:16" x14ac:dyDescent="0.3">
      <c r="B35" s="24">
        <v>861404</v>
      </c>
      <c r="C35" s="24">
        <v>861404</v>
      </c>
      <c r="D35" s="24">
        <v>2070682</v>
      </c>
      <c r="E35" s="24">
        <v>2567036</v>
      </c>
      <c r="F35" s="24">
        <v>3241852</v>
      </c>
      <c r="G35" s="24">
        <v>4902768</v>
      </c>
      <c r="H35" s="24">
        <v>5225699</v>
      </c>
      <c r="J35" s="24">
        <v>6745.3000993260002</v>
      </c>
      <c r="K35" s="24">
        <v>6745.3000993260002</v>
      </c>
      <c r="L35" s="24">
        <v>130011.16550962001</v>
      </c>
      <c r="M35" s="24">
        <v>182752.93122585001</v>
      </c>
      <c r="N35" s="24">
        <v>252461.21557161998</v>
      </c>
      <c r="O35" s="24">
        <v>408451.85758193996</v>
      </c>
      <c r="P35" s="24">
        <v>541235.25221562001</v>
      </c>
    </row>
    <row r="36" spans="2:16" x14ac:dyDescent="0.3">
      <c r="B36" s="24">
        <v>923389</v>
      </c>
      <c r="C36" s="24">
        <v>923389</v>
      </c>
      <c r="D36" s="24">
        <v>2083528</v>
      </c>
      <c r="E36" s="24">
        <v>2669586</v>
      </c>
      <c r="F36" s="24">
        <v>3286276</v>
      </c>
      <c r="G36" s="24">
        <v>4925247</v>
      </c>
      <c r="H36" s="24">
        <v>5294609</v>
      </c>
      <c r="J36" s="24">
        <v>7097.8480922459994</v>
      </c>
      <c r="K36" s="24">
        <v>7097.8480922459994</v>
      </c>
      <c r="L36" s="24">
        <v>133363.55573197</v>
      </c>
      <c r="M36" s="24">
        <v>187422.95431094998</v>
      </c>
      <c r="N36" s="24">
        <v>266321.14079729997</v>
      </c>
      <c r="O36" s="24">
        <v>418866.62723797007</v>
      </c>
      <c r="P36" s="24">
        <v>545845.89337431011</v>
      </c>
    </row>
    <row r="37" spans="2:16" x14ac:dyDescent="0.3">
      <c r="B37" s="24">
        <v>947165</v>
      </c>
      <c r="C37" s="24">
        <v>947165</v>
      </c>
      <c r="D37" s="24">
        <v>2106974</v>
      </c>
      <c r="E37" s="24">
        <v>2698345</v>
      </c>
      <c r="F37" s="24">
        <v>3288855</v>
      </c>
      <c r="G37" s="24">
        <v>4931511</v>
      </c>
      <c r="H37" s="24">
        <v>5300071</v>
      </c>
      <c r="J37" s="24">
        <v>43050.892687400003</v>
      </c>
      <c r="K37" s="24">
        <v>43050.892687400003</v>
      </c>
      <c r="L37" s="24">
        <v>133582.26151162002</v>
      </c>
      <c r="M37" s="24">
        <v>196526.05919186</v>
      </c>
      <c r="N37" s="24">
        <v>276617.30052239005</v>
      </c>
      <c r="O37" s="24">
        <v>433223.30765507004</v>
      </c>
      <c r="P37" s="24">
        <v>552797.49757064995</v>
      </c>
    </row>
    <row r="38" spans="2:16" x14ac:dyDescent="0.3">
      <c r="B38" s="24">
        <v>1005294</v>
      </c>
      <c r="C38" s="24">
        <v>1005294</v>
      </c>
      <c r="D38" s="24">
        <v>2108437</v>
      </c>
      <c r="E38" s="24">
        <v>2710952</v>
      </c>
      <c r="F38" s="24">
        <v>3448537</v>
      </c>
      <c r="G38" s="24">
        <v>4948262</v>
      </c>
      <c r="H38" s="24">
        <v>5377122</v>
      </c>
      <c r="J38" s="24">
        <v>49924.812872999995</v>
      </c>
      <c r="K38" s="24">
        <v>49924.812872999995</v>
      </c>
      <c r="L38" s="24">
        <v>134132.81814732999</v>
      </c>
      <c r="M38" s="24">
        <v>203419.95618499001</v>
      </c>
      <c r="N38" s="24">
        <v>298778.41409805999</v>
      </c>
      <c r="O38" s="24">
        <v>453896.27047395997</v>
      </c>
      <c r="P38" s="24">
        <v>573275.51178499998</v>
      </c>
    </row>
    <row r="39" spans="2:16" x14ac:dyDescent="0.3">
      <c r="B39" s="24">
        <v>1051676</v>
      </c>
      <c r="C39" s="24">
        <v>1051676</v>
      </c>
      <c r="D39" s="24">
        <v>2268483</v>
      </c>
      <c r="E39" s="24">
        <v>2734156</v>
      </c>
      <c r="F39" s="24">
        <v>3464960</v>
      </c>
      <c r="G39" s="24">
        <v>5113658</v>
      </c>
      <c r="H39" s="24">
        <v>5485521</v>
      </c>
      <c r="J39" s="24">
        <v>52828.548096880011</v>
      </c>
      <c r="K39" s="24">
        <v>52828.548096880011</v>
      </c>
      <c r="L39" s="24">
        <v>140302.41562685999</v>
      </c>
      <c r="M39" s="24">
        <v>206146.24315410003</v>
      </c>
      <c r="N39" s="24">
        <v>314000.9761363701</v>
      </c>
      <c r="O39" s="24">
        <v>460699.45416844997</v>
      </c>
      <c r="P39" s="24">
        <v>581024.61447467003</v>
      </c>
    </row>
    <row r="40" spans="2:16" x14ac:dyDescent="0.3">
      <c r="B40" s="24">
        <v>1056651</v>
      </c>
      <c r="C40" s="24">
        <v>1056651</v>
      </c>
      <c r="D40" s="24">
        <v>2292145</v>
      </c>
      <c r="E40" s="24">
        <v>2801897</v>
      </c>
      <c r="F40" s="24">
        <v>3698347</v>
      </c>
      <c r="G40" s="24">
        <v>5365572</v>
      </c>
      <c r="H40" s="24">
        <v>5495547</v>
      </c>
      <c r="J40" s="24">
        <v>53949.722261770003</v>
      </c>
      <c r="K40" s="24">
        <v>53949.722261770003</v>
      </c>
      <c r="L40" s="24">
        <v>141270.59481421002</v>
      </c>
      <c r="M40" s="24">
        <v>243096.19383435999</v>
      </c>
      <c r="N40" s="24">
        <v>317506.84227025998</v>
      </c>
      <c r="O40" s="24">
        <v>460868.57122872997</v>
      </c>
      <c r="P40" s="24">
        <v>587654.77542278997</v>
      </c>
    </row>
    <row r="41" spans="2:16" x14ac:dyDescent="0.3">
      <c r="B41" s="24">
        <v>1147875</v>
      </c>
      <c r="C41" s="24">
        <v>1147875</v>
      </c>
      <c r="D41" s="24">
        <v>2341263</v>
      </c>
      <c r="E41" s="24">
        <v>2973517</v>
      </c>
      <c r="F41" s="24">
        <v>3832168</v>
      </c>
      <c r="G41" s="24">
        <v>5790539</v>
      </c>
      <c r="H41" s="24">
        <v>5528202</v>
      </c>
      <c r="J41" s="24">
        <v>56327.467887999999</v>
      </c>
      <c r="K41" s="24">
        <v>56327.467887999999</v>
      </c>
      <c r="L41" s="24">
        <v>159785.20044473003</v>
      </c>
      <c r="M41" s="24">
        <v>245384.14943075</v>
      </c>
      <c r="N41" s="24">
        <v>323166.73505933996</v>
      </c>
      <c r="O41" s="24">
        <v>557845.21070951992</v>
      </c>
      <c r="P41" s="24">
        <v>598169.93535578996</v>
      </c>
    </row>
    <row r="42" spans="2:16" x14ac:dyDescent="0.3">
      <c r="B42" s="24">
        <v>1155116</v>
      </c>
      <c r="C42" s="24">
        <v>1155116</v>
      </c>
      <c r="D42" s="24">
        <v>2394276</v>
      </c>
      <c r="E42" s="24">
        <v>3123536</v>
      </c>
      <c r="F42" s="24">
        <v>3978104</v>
      </c>
      <c r="G42" s="24">
        <v>6498691</v>
      </c>
      <c r="H42" s="24">
        <v>5577065</v>
      </c>
      <c r="J42" s="24">
        <v>70074.361978030007</v>
      </c>
      <c r="K42" s="24">
        <v>70074.361978030007</v>
      </c>
      <c r="L42" s="24">
        <v>166079.02553316997</v>
      </c>
      <c r="M42" s="24">
        <v>251592.56235240999</v>
      </c>
      <c r="N42" s="24">
        <v>333154.92821526999</v>
      </c>
      <c r="O42" s="24">
        <v>569051.65814800002</v>
      </c>
      <c r="P42" s="24">
        <v>647024.43510282005</v>
      </c>
    </row>
    <row r="43" spans="2:16" x14ac:dyDescent="0.3">
      <c r="B43" s="24">
        <v>1159490</v>
      </c>
      <c r="C43" s="24">
        <v>1159490</v>
      </c>
      <c r="D43" s="24">
        <v>2439608</v>
      </c>
      <c r="F43" s="24">
        <v>6605820</v>
      </c>
      <c r="G43" s="24">
        <v>6829993</v>
      </c>
      <c r="H43" s="24">
        <v>5742432</v>
      </c>
      <c r="J43" s="24">
        <v>71808.192049069999</v>
      </c>
      <c r="K43" s="24">
        <v>71808.192049069999</v>
      </c>
      <c r="L43" s="24">
        <v>174815.03769414002</v>
      </c>
      <c r="N43" s="24">
        <v>429338.57309213001</v>
      </c>
      <c r="O43" s="24">
        <v>587997.55217658007</v>
      </c>
      <c r="P43" s="24">
        <v>651216.23176941997</v>
      </c>
    </row>
    <row r="47" spans="2:16" x14ac:dyDescent="0.3">
      <c r="B47" s="45" t="s">
        <v>71</v>
      </c>
      <c r="C47" s="45"/>
      <c r="D47" s="45"/>
      <c r="E47" s="45"/>
      <c r="F47" s="45"/>
      <c r="G47" s="45"/>
      <c r="H47" s="45"/>
      <c r="J47" s="45" t="s">
        <v>72</v>
      </c>
      <c r="K47" s="45"/>
      <c r="L47" s="45"/>
      <c r="M47" s="45"/>
      <c r="N47" s="45"/>
      <c r="O47" s="45"/>
      <c r="P47" s="45"/>
    </row>
    <row r="48" spans="2:16" x14ac:dyDescent="0.3">
      <c r="B48" s="23">
        <v>2012</v>
      </c>
      <c r="C48" s="23">
        <v>2013</v>
      </c>
      <c r="D48" s="23">
        <v>2014</v>
      </c>
      <c r="E48" s="23">
        <v>2015</v>
      </c>
      <c r="F48" s="23">
        <v>2016</v>
      </c>
      <c r="G48" s="23">
        <v>2017</v>
      </c>
      <c r="H48" s="23">
        <v>2018</v>
      </c>
      <c r="J48" s="11">
        <v>2012</v>
      </c>
      <c r="K48" s="23">
        <v>2013</v>
      </c>
      <c r="L48" s="23">
        <v>2014</v>
      </c>
      <c r="M48" s="23">
        <v>2015</v>
      </c>
      <c r="N48" s="23">
        <v>2016</v>
      </c>
      <c r="O48" s="23">
        <v>2017</v>
      </c>
      <c r="P48" s="23">
        <v>2018</v>
      </c>
    </row>
    <row r="49" spans="2:16" x14ac:dyDescent="0.3">
      <c r="B49" s="24">
        <v>244767</v>
      </c>
      <c r="C49" s="24">
        <v>244767</v>
      </c>
      <c r="D49" s="24">
        <v>422956</v>
      </c>
      <c r="E49" s="24">
        <v>479897</v>
      </c>
      <c r="F49" s="24">
        <v>483380</v>
      </c>
      <c r="G49" s="24">
        <v>579405</v>
      </c>
      <c r="H49" s="24">
        <v>602319</v>
      </c>
      <c r="J49" s="24">
        <v>1580.3619808881392</v>
      </c>
      <c r="K49" s="24">
        <v>1580.3619808881392</v>
      </c>
      <c r="L49" s="24">
        <v>4766.9214532903397</v>
      </c>
      <c r="M49" s="24">
        <v>4629.3866763198694</v>
      </c>
      <c r="N49" s="24">
        <v>5140.3658450209796</v>
      </c>
      <c r="O49" s="24">
        <v>5497.8387483534607</v>
      </c>
      <c r="P49" s="24">
        <v>6452.6699960394799</v>
      </c>
    </row>
    <row r="50" spans="2:16" x14ac:dyDescent="0.3">
      <c r="B50" s="24">
        <v>254666</v>
      </c>
      <c r="C50" s="24">
        <v>254666</v>
      </c>
      <c r="D50" s="24">
        <v>449079</v>
      </c>
      <c r="E50" s="24">
        <v>490271</v>
      </c>
      <c r="F50" s="24">
        <v>514826</v>
      </c>
      <c r="G50" s="24">
        <v>587242</v>
      </c>
      <c r="H50" s="24">
        <v>628746</v>
      </c>
      <c r="J50" s="24">
        <v>1649.8737930577709</v>
      </c>
      <c r="K50" s="24">
        <v>1649.8737930577709</v>
      </c>
      <c r="L50" s="24">
        <v>4938.4039697212702</v>
      </c>
      <c r="M50" s="24">
        <v>5058.6599497568304</v>
      </c>
      <c r="N50" s="24">
        <v>5848.9282561139798</v>
      </c>
      <c r="O50" s="24">
        <v>5666.9430107423595</v>
      </c>
      <c r="P50" s="24">
        <v>6857.6757978933001</v>
      </c>
    </row>
    <row r="51" spans="2:16" x14ac:dyDescent="0.3">
      <c r="B51" s="24">
        <v>255593</v>
      </c>
      <c r="C51" s="24">
        <v>255593</v>
      </c>
      <c r="D51" s="24">
        <v>456444</v>
      </c>
      <c r="E51" s="24">
        <v>494565</v>
      </c>
      <c r="F51" s="24">
        <v>515200</v>
      </c>
      <c r="G51" s="24">
        <v>589909</v>
      </c>
      <c r="H51" s="24">
        <v>642617</v>
      </c>
      <c r="J51" s="24">
        <v>1664.1449056909998</v>
      </c>
      <c r="K51" s="24">
        <v>1664.1449056909998</v>
      </c>
      <c r="L51" s="24">
        <v>5066.6229962490997</v>
      </c>
      <c r="M51" s="24">
        <v>5163.9399849433394</v>
      </c>
      <c r="N51" s="24">
        <v>5966.8571335158194</v>
      </c>
      <c r="O51" s="24">
        <v>6186.3361983109307</v>
      </c>
      <c r="P51" s="24">
        <v>7302.0445965626996</v>
      </c>
    </row>
    <row r="52" spans="2:16" x14ac:dyDescent="0.3">
      <c r="B52" s="24">
        <v>257466</v>
      </c>
      <c r="C52" s="24">
        <v>257466</v>
      </c>
      <c r="D52" s="24">
        <v>460898</v>
      </c>
      <c r="E52" s="24">
        <v>497685</v>
      </c>
      <c r="F52" s="24">
        <v>523512</v>
      </c>
      <c r="G52" s="24">
        <v>591067</v>
      </c>
      <c r="H52" s="24">
        <v>645519</v>
      </c>
      <c r="J52" s="24">
        <v>1762.9699929594099</v>
      </c>
      <c r="K52" s="24">
        <v>1762.9699929594099</v>
      </c>
      <c r="L52" s="24">
        <v>5114.7009409439297</v>
      </c>
      <c r="M52" s="24">
        <v>5289.4662749031495</v>
      </c>
      <c r="N52" s="24">
        <v>6284.2483935697601</v>
      </c>
      <c r="O52" s="24">
        <v>6433.1724090914104</v>
      </c>
      <c r="P52" s="24">
        <v>7485.3950446228509</v>
      </c>
    </row>
    <row r="53" spans="2:16" x14ac:dyDescent="0.3">
      <c r="B53" s="24">
        <v>272443</v>
      </c>
      <c r="C53" s="24">
        <v>272443</v>
      </c>
      <c r="D53" s="24">
        <v>468798</v>
      </c>
      <c r="E53" s="24">
        <v>503363</v>
      </c>
      <c r="F53" s="24">
        <v>527490</v>
      </c>
      <c r="G53" s="24">
        <v>600570</v>
      </c>
      <c r="H53" s="24">
        <v>645655</v>
      </c>
      <c r="J53" s="24">
        <v>1823.8094849610616</v>
      </c>
      <c r="K53" s="24">
        <v>1823.8094849610616</v>
      </c>
      <c r="L53" s="24">
        <v>5246.7264798178594</v>
      </c>
      <c r="M53" s="24">
        <v>5361.7217535181899</v>
      </c>
      <c r="N53" s="24">
        <v>6347.7912893059402</v>
      </c>
      <c r="O53" s="24">
        <v>6743.68341621538</v>
      </c>
      <c r="P53" s="24">
        <v>7658.7965100134406</v>
      </c>
    </row>
    <row r="54" spans="2:16" x14ac:dyDescent="0.3">
      <c r="B54" s="24">
        <v>273136</v>
      </c>
      <c r="C54" s="24">
        <v>273136</v>
      </c>
      <c r="D54" s="24">
        <v>471285</v>
      </c>
      <c r="E54" s="24">
        <v>503981</v>
      </c>
      <c r="F54" s="24">
        <v>534927</v>
      </c>
      <c r="G54" s="24">
        <v>606834</v>
      </c>
      <c r="H54" s="24">
        <v>645667</v>
      </c>
      <c r="J54" s="24">
        <v>1879.2263266114121</v>
      </c>
      <c r="K54" s="24">
        <v>1879.2263266114121</v>
      </c>
      <c r="L54" s="24">
        <v>5546.12</v>
      </c>
      <c r="M54" s="24">
        <v>5593.4885467989407</v>
      </c>
      <c r="N54" s="24">
        <v>6348.5910593248491</v>
      </c>
      <c r="O54" s="24">
        <v>6801.3501691561105</v>
      </c>
      <c r="P54" s="24">
        <v>7697.14476900712</v>
      </c>
    </row>
    <row r="55" spans="2:16" x14ac:dyDescent="0.3">
      <c r="B55" s="24">
        <v>276324</v>
      </c>
      <c r="C55" s="24">
        <v>276324</v>
      </c>
      <c r="D55" s="24">
        <v>479534</v>
      </c>
      <c r="E55" s="24">
        <v>505747</v>
      </c>
      <c r="F55" s="24">
        <v>541969</v>
      </c>
      <c r="G55" s="24">
        <v>609024</v>
      </c>
      <c r="H55" s="24">
        <v>646469</v>
      </c>
      <c r="J55" s="24">
        <v>1991.5007758349716</v>
      </c>
      <c r="K55" s="24">
        <v>1991.5007758349716</v>
      </c>
      <c r="L55" s="24">
        <v>5598.6495299115504</v>
      </c>
      <c r="M55" s="24">
        <v>5628.9674366555319</v>
      </c>
      <c r="N55" s="24">
        <v>6716.4217133460706</v>
      </c>
      <c r="O55" s="24">
        <v>7069.5222539956012</v>
      </c>
      <c r="P55" s="24">
        <v>8123.0732172592407</v>
      </c>
    </row>
    <row r="56" spans="2:16" x14ac:dyDescent="0.3">
      <c r="B56" s="24">
        <v>324184</v>
      </c>
      <c r="C56" s="24">
        <v>324184</v>
      </c>
      <c r="D56" s="24">
        <v>488687</v>
      </c>
      <c r="E56" s="24">
        <v>508578</v>
      </c>
      <c r="F56" s="24">
        <v>546457</v>
      </c>
      <c r="G56" s="24">
        <v>625288</v>
      </c>
      <c r="H56" s="24">
        <v>674484</v>
      </c>
      <c r="J56" s="24">
        <v>2448.8206122065426</v>
      </c>
      <c r="K56" s="24">
        <v>2448.8206122065426</v>
      </c>
      <c r="L56" s="24">
        <v>5829.9624927156501</v>
      </c>
      <c r="M56" s="24">
        <v>6025.1429155187689</v>
      </c>
      <c r="N56" s="24">
        <v>6716.8434248336798</v>
      </c>
      <c r="O56" s="24">
        <v>7312.0589474807293</v>
      </c>
      <c r="P56" s="24">
        <v>8307.6228024441316</v>
      </c>
    </row>
    <row r="57" spans="2:16" x14ac:dyDescent="0.3">
      <c r="B57" s="24">
        <v>335340</v>
      </c>
      <c r="C57" s="24">
        <v>335340</v>
      </c>
      <c r="D57" s="24">
        <v>497869</v>
      </c>
      <c r="E57" s="24">
        <v>523851</v>
      </c>
      <c r="F57" s="24">
        <v>557410</v>
      </c>
      <c r="G57" s="24">
        <v>651541</v>
      </c>
      <c r="H57" s="24">
        <v>676745</v>
      </c>
      <c r="J57" s="24">
        <v>2727.3445572030409</v>
      </c>
      <c r="K57" s="24">
        <v>2727.3445572030409</v>
      </c>
      <c r="L57" s="24">
        <v>6226.03321703232</v>
      </c>
      <c r="M57" s="24">
        <v>6113.0354579345003</v>
      </c>
      <c r="N57" s="24">
        <v>6908.0143019574589</v>
      </c>
      <c r="O57" s="24">
        <v>7524.8285068871401</v>
      </c>
      <c r="P57" s="24">
        <v>8588.3159120979417</v>
      </c>
    </row>
    <row r="58" spans="2:16" x14ac:dyDescent="0.3">
      <c r="B58" s="24">
        <v>347442</v>
      </c>
      <c r="C58" s="24">
        <v>347442</v>
      </c>
      <c r="D58" s="24">
        <v>499557</v>
      </c>
      <c r="E58" s="24">
        <v>525516</v>
      </c>
      <c r="F58" s="24">
        <v>560602</v>
      </c>
      <c r="G58" s="24">
        <v>653246</v>
      </c>
      <c r="H58" s="24">
        <v>677314</v>
      </c>
      <c r="J58" s="24">
        <v>2796.3699294114904</v>
      </c>
      <c r="K58" s="24">
        <v>2796.3699294114904</v>
      </c>
      <c r="L58" s="24">
        <v>6397.8955094799912</v>
      </c>
      <c r="M58" s="24">
        <v>6119.74708014506</v>
      </c>
      <c r="N58" s="24">
        <v>7158.0437568521884</v>
      </c>
      <c r="O58" s="24">
        <v>7705.7686366921098</v>
      </c>
      <c r="P58" s="24">
        <v>8688.7474119605104</v>
      </c>
    </row>
    <row r="59" spans="2:16" x14ac:dyDescent="0.3">
      <c r="B59" s="24">
        <v>365130</v>
      </c>
      <c r="C59" s="24">
        <v>365130</v>
      </c>
      <c r="D59" s="24">
        <v>523415</v>
      </c>
      <c r="E59" s="24">
        <v>527843</v>
      </c>
      <c r="F59" s="24">
        <v>567526</v>
      </c>
      <c r="G59" s="24">
        <v>665166</v>
      </c>
      <c r="H59" s="24">
        <v>684386</v>
      </c>
      <c r="J59" s="24">
        <v>2867.0358156004322</v>
      </c>
      <c r="K59" s="24">
        <v>2867.0358156004322</v>
      </c>
      <c r="L59" s="24">
        <v>6428.150828110819</v>
      </c>
      <c r="M59" s="24">
        <v>6491.2029320178808</v>
      </c>
      <c r="N59" s="24">
        <v>7688.3871946862801</v>
      </c>
      <c r="O59" s="24">
        <v>8064.9419565254593</v>
      </c>
      <c r="P59" s="24">
        <v>8743.903441017359</v>
      </c>
    </row>
    <row r="60" spans="2:16" x14ac:dyDescent="0.3">
      <c r="B60" s="24">
        <v>378037</v>
      </c>
      <c r="C60" s="24">
        <v>378037</v>
      </c>
      <c r="D60" s="24">
        <v>563832</v>
      </c>
      <c r="E60" s="24">
        <v>628696</v>
      </c>
      <c r="F60" s="24">
        <v>634298</v>
      </c>
      <c r="G60" s="24">
        <v>804598</v>
      </c>
      <c r="H60" s="24">
        <v>777324</v>
      </c>
      <c r="J60" s="24">
        <v>3117.5222103405858</v>
      </c>
      <c r="K60" s="24">
        <v>3117.5222103405858</v>
      </c>
      <c r="L60" s="24">
        <v>8270.3578956806305</v>
      </c>
      <c r="M60" s="24">
        <v>7708.9069082404394</v>
      </c>
      <c r="N60" s="24">
        <v>9468.1652749287096</v>
      </c>
      <c r="O60" s="24">
        <v>9535.5756706685006</v>
      </c>
      <c r="P60" s="24">
        <v>10316.841007567129</v>
      </c>
    </row>
  </sheetData>
  <mergeCells count="9">
    <mergeCell ref="J1:M1"/>
    <mergeCell ref="J14:P14"/>
    <mergeCell ref="B30:H30"/>
    <mergeCell ref="J30:P30"/>
    <mergeCell ref="B47:H47"/>
    <mergeCell ref="J47:P47"/>
    <mergeCell ref="B14:H14"/>
    <mergeCell ref="B1:E1"/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RankFunction</vt:lpstr>
      <vt:lpstr>AggregateRanking</vt:lpstr>
      <vt:lpstr>ConsolidatedBankWise</vt:lpstr>
      <vt:lpstr>ConsolidatedGrowthRate</vt:lpstr>
      <vt:lpstr>SBI</vt:lpstr>
      <vt:lpstr>BOB</vt:lpstr>
      <vt:lpstr>PNB</vt:lpstr>
      <vt:lpstr>Canara</vt:lpstr>
      <vt:lpstr>UBI</vt:lpstr>
      <vt:lpstr>IB</vt:lpstr>
      <vt:lpstr>BOI</vt:lpstr>
      <vt:lpstr>CBI</vt:lpstr>
      <vt:lpstr>PSB</vt:lpstr>
      <vt:lpstr>UCO</vt:lpstr>
      <vt:lpstr>IDBI</vt:lpstr>
      <vt:lpstr>IOB</vt:lpstr>
      <vt:lpstr>BOM</vt:lpstr>
      <vt:lpstr>J&amp;K</vt:lpstr>
      <vt:lpstr>ICICI</vt:lpstr>
      <vt:lpstr>HDFC</vt:lpstr>
      <vt:lpstr>Axis</vt:lpstr>
      <vt:lpstr>Kotak</vt:lpstr>
      <vt:lpstr>Yes</vt:lpstr>
      <vt:lpstr>IndusInd</vt:lpstr>
      <vt:lpstr>IDFC</vt:lpstr>
      <vt:lpstr>Karnataka</vt:lpstr>
      <vt:lpstr>RBL</vt:lpstr>
      <vt:lpstr>Federal</vt:lpstr>
      <vt:lpstr>Bandhan</vt:lpstr>
      <vt:lpstr>Dhanalakshmi</vt:lpstr>
      <vt:lpstr>CatholicSyrian</vt:lpstr>
      <vt:lpstr>CityUnion</vt:lpstr>
      <vt:lpstr>LVB</vt:lpstr>
      <vt:lpstr>KVB</vt:lpstr>
      <vt:lpstr>TMB</vt:lpstr>
      <vt:lpstr>SIB</vt:lpstr>
      <vt:lpstr>DCB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Supreeth</dc:creator>
  <cp:lastModifiedBy>Lalit Mohan</cp:lastModifiedBy>
  <cp:lastPrinted>2019-09-11T02:36:43Z</cp:lastPrinted>
  <dcterms:created xsi:type="dcterms:W3CDTF">2019-07-17T19:49:57Z</dcterms:created>
  <dcterms:modified xsi:type="dcterms:W3CDTF">2020-03-03T18:01:39Z</dcterms:modified>
</cp:coreProperties>
</file>