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indsay Alma\Dropbox\MUSCA\FattyAcids\"/>
    </mc:Choice>
  </mc:AlternateContent>
  <xr:revisionPtr revIDLastSave="0" documentId="13_ncr:1_{3A49491B-9D4F-4022-A638-3C09C7EAF80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 (2)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F7" i="2"/>
  <c r="M6" i="2"/>
  <c r="F6" i="2"/>
  <c r="M5" i="2"/>
  <c r="F5" i="2"/>
  <c r="M4" i="2"/>
  <c r="F4" i="2"/>
  <c r="M3" i="2"/>
  <c r="F3" i="2"/>
  <c r="H52" i="1"/>
  <c r="I52" i="1" s="1"/>
  <c r="H53" i="1"/>
  <c r="I53" i="1" s="1"/>
  <c r="H54" i="1"/>
  <c r="I54" i="1"/>
  <c r="H55" i="1"/>
  <c r="I55" i="1" s="1"/>
  <c r="H56" i="1"/>
  <c r="I56" i="1" s="1"/>
  <c r="H57" i="1"/>
  <c r="I57" i="1"/>
  <c r="H58" i="1"/>
  <c r="I58" i="1"/>
  <c r="H59" i="1"/>
  <c r="I59" i="1"/>
  <c r="H60" i="1"/>
  <c r="I60" i="1" s="1"/>
  <c r="H61" i="1"/>
  <c r="I61" i="1" s="1"/>
  <c r="H62" i="1"/>
  <c r="H63" i="1"/>
  <c r="H64" i="1"/>
  <c r="H65" i="1"/>
  <c r="I65" i="1"/>
  <c r="H66" i="1"/>
  <c r="I66" i="1"/>
  <c r="H67" i="1"/>
  <c r="I67" i="1"/>
  <c r="H68" i="1"/>
  <c r="I68" i="1" s="1"/>
  <c r="H69" i="1"/>
  <c r="I69" i="1" s="1"/>
  <c r="H70" i="1"/>
  <c r="I70" i="1"/>
  <c r="H71" i="1"/>
  <c r="I71" i="1"/>
  <c r="H72" i="1"/>
  <c r="I72" i="1"/>
  <c r="H73" i="1"/>
  <c r="I73" i="1"/>
  <c r="H74" i="1"/>
  <c r="H75" i="1"/>
  <c r="I75" i="1"/>
  <c r="H76" i="1"/>
  <c r="I76" i="1" s="1"/>
  <c r="H77" i="1"/>
  <c r="I77" i="1" s="1"/>
  <c r="H78" i="1"/>
  <c r="H79" i="1"/>
  <c r="H80" i="1"/>
  <c r="H81" i="1"/>
  <c r="I81" i="1"/>
  <c r="H82" i="1"/>
  <c r="I82" i="1"/>
  <c r="H83" i="1"/>
  <c r="I83" i="1"/>
  <c r="H84" i="1"/>
  <c r="I84" i="1" s="1"/>
  <c r="H85" i="1"/>
  <c r="I85" i="1" s="1"/>
  <c r="H86" i="1"/>
  <c r="I86" i="1"/>
  <c r="H87" i="1"/>
  <c r="I87" i="1"/>
  <c r="H88" i="1"/>
  <c r="I88" i="1"/>
  <c r="H89" i="1"/>
  <c r="I89" i="1"/>
  <c r="H90" i="1"/>
  <c r="H91" i="1"/>
  <c r="I91" i="1"/>
  <c r="H92" i="1"/>
  <c r="I92" i="1" s="1"/>
  <c r="H93" i="1"/>
  <c r="I93" i="1" s="1"/>
  <c r="H94" i="1"/>
  <c r="H95" i="1"/>
  <c r="H96" i="1"/>
  <c r="H97" i="1"/>
  <c r="I97" i="1"/>
  <c r="H98" i="1"/>
  <c r="I98" i="1"/>
  <c r="H99" i="1"/>
  <c r="I99" i="1"/>
  <c r="H100" i="1"/>
  <c r="I100" i="1" s="1"/>
  <c r="H101" i="1"/>
  <c r="I101" i="1" s="1"/>
  <c r="E101" i="1"/>
  <c r="E100" i="1"/>
  <c r="E99" i="1"/>
  <c r="E98" i="1"/>
  <c r="E97" i="1"/>
  <c r="E96" i="1"/>
  <c r="I96" i="1" s="1"/>
  <c r="E95" i="1"/>
  <c r="I95" i="1" s="1"/>
  <c r="E94" i="1"/>
  <c r="I94" i="1" s="1"/>
  <c r="E93" i="1"/>
  <c r="E92" i="1"/>
  <c r="E91" i="1"/>
  <c r="E90" i="1"/>
  <c r="I90" i="1" s="1"/>
  <c r="E89" i="1"/>
  <c r="E88" i="1"/>
  <c r="E87" i="1"/>
  <c r="E86" i="1"/>
  <c r="E85" i="1"/>
  <c r="E84" i="1"/>
  <c r="E83" i="1"/>
  <c r="E82" i="1"/>
  <c r="E81" i="1"/>
  <c r="E80" i="1"/>
  <c r="I80" i="1" s="1"/>
  <c r="E79" i="1"/>
  <c r="I79" i="1" s="1"/>
  <c r="E78" i="1"/>
  <c r="I78" i="1" s="1"/>
  <c r="E77" i="1"/>
  <c r="E76" i="1"/>
  <c r="E75" i="1"/>
  <c r="E74" i="1"/>
  <c r="I74" i="1" s="1"/>
  <c r="E73" i="1"/>
  <c r="E72" i="1"/>
  <c r="E71" i="1"/>
  <c r="E70" i="1"/>
  <c r="E69" i="1"/>
  <c r="E68" i="1"/>
  <c r="E67" i="1"/>
  <c r="E66" i="1"/>
  <c r="E65" i="1"/>
  <c r="E64" i="1"/>
  <c r="I64" i="1" s="1"/>
  <c r="E63" i="1"/>
  <c r="I63" i="1" s="1"/>
  <c r="E62" i="1"/>
  <c r="I62" i="1" s="1"/>
  <c r="I5" i="1"/>
  <c r="I6" i="1"/>
  <c r="I21" i="1"/>
  <c r="I22" i="1"/>
  <c r="I37" i="1"/>
  <c r="I38" i="1"/>
  <c r="H3" i="1"/>
  <c r="I3" i="1" s="1"/>
  <c r="H4" i="1"/>
  <c r="I4" i="1" s="1"/>
  <c r="H5" i="1"/>
  <c r="H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H38" i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2" i="1"/>
  <c r="I2" i="1" s="1"/>
</calcChain>
</file>

<file path=xl/sharedStrings.xml><?xml version="1.0" encoding="utf-8"?>
<sst xmlns="http://schemas.openxmlformats.org/spreadsheetml/2006/main" count="348" uniqueCount="26">
  <si>
    <t>season</t>
  </si>
  <si>
    <t>depth</t>
  </si>
  <si>
    <t>lipid 1</t>
  </si>
  <si>
    <t>lipid 2</t>
  </si>
  <si>
    <t>species</t>
  </si>
  <si>
    <t>initial weight</t>
  </si>
  <si>
    <t>total lipids</t>
  </si>
  <si>
    <t>T0</t>
  </si>
  <si>
    <t>scallop</t>
  </si>
  <si>
    <t>winter</t>
  </si>
  <si>
    <t>deep</t>
  </si>
  <si>
    <t>shallow</t>
  </si>
  <si>
    <t>spring</t>
  </si>
  <si>
    <t>individual</t>
  </si>
  <si>
    <t>mussel</t>
  </si>
  <si>
    <t>percentofDW</t>
  </si>
  <si>
    <t>Mussels</t>
  </si>
  <si>
    <t>scallops</t>
  </si>
  <si>
    <t>SD</t>
  </si>
  <si>
    <t>n</t>
  </si>
  <si>
    <t>SE</t>
  </si>
  <si>
    <t>T₀</t>
  </si>
  <si>
    <t>Shallow Winter</t>
  </si>
  <si>
    <t>Deep Winter</t>
  </si>
  <si>
    <t>Shallow Spring</t>
  </si>
  <si>
    <t>Deep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</si>
</sst>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FF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(2)'!$F$3:$F$7</c:f>
                <c:numCache>
                  <c:formatCode>General</c:formatCode>
                  <c:ptCount val="5"/>
                  <c:pt idx="0">
                    <c:v>0.39370356869096323</c:v>
                  </c:pt>
                  <c:pt idx="1">
                    <c:v>0.40129303507536729</c:v>
                  </c:pt>
                  <c:pt idx="2">
                    <c:v>1.0546195996661545</c:v>
                  </c:pt>
                  <c:pt idx="3">
                    <c:v>0.23590591344856107</c:v>
                  </c:pt>
                  <c:pt idx="4">
                    <c:v>0.36998648623970032</c:v>
                  </c:pt>
                </c:numCache>
              </c:numRef>
            </c:plus>
            <c:minus>
              <c:numRef>
                <c:f>'Sheet1 (2)'!$F$3:$F$7</c:f>
                <c:numCache>
                  <c:formatCode>General</c:formatCode>
                  <c:ptCount val="5"/>
                  <c:pt idx="0">
                    <c:v>0.39370356869096323</c:v>
                  </c:pt>
                  <c:pt idx="1">
                    <c:v>0.40129303507536729</c:v>
                  </c:pt>
                  <c:pt idx="2">
                    <c:v>1.0546195996661545</c:v>
                  </c:pt>
                  <c:pt idx="3">
                    <c:v>0.23590591344856107</c:v>
                  </c:pt>
                  <c:pt idx="4">
                    <c:v>0.36998648623970032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'Sheet1 (2)'!$B$3:$B$7</c:f>
              <c:strCache>
                <c:ptCount val="5"/>
                <c:pt idx="0">
                  <c:v>T₀</c:v>
                </c:pt>
                <c:pt idx="1">
                  <c:v>Shallow Winter</c:v>
                </c:pt>
                <c:pt idx="2">
                  <c:v>Deep Winter</c:v>
                </c:pt>
                <c:pt idx="3">
                  <c:v>Shallow Spring</c:v>
                </c:pt>
                <c:pt idx="4">
                  <c:v>Deep Spring</c:v>
                </c:pt>
              </c:strCache>
            </c:strRef>
          </c:cat>
          <c:val>
            <c:numRef>
              <c:f>'Sheet1 (2)'!$C$3:$C$7</c:f>
              <c:numCache>
                <c:formatCode>General</c:formatCode>
                <c:ptCount val="5"/>
                <c:pt idx="0">
                  <c:v>8.73</c:v>
                </c:pt>
                <c:pt idx="1">
                  <c:v>10.948141</c:v>
                </c:pt>
                <c:pt idx="2">
                  <c:v>9.5569019999999991</c:v>
                </c:pt>
                <c:pt idx="3">
                  <c:v>7.4669939999999997</c:v>
                </c:pt>
                <c:pt idx="4">
                  <c:v>7.9772259999999999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2-4955-9389-84CC612D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392914280"/>
        <c:axId val="392916248"/>
      </c:barChart>
      <c:catAx>
        <c:axId val="3929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6248"/>
        <c:crosses val="autoZero"/>
        <c:auto val="1"/>
        <c:lblAlgn val="ctr"/>
        <c:lblOffset val="100"/>
        <c:noMultiLvlLbl val="0"/>
      </c:catAx>
      <c:valAx>
        <c:axId val="3929162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Lipid % from 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4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(2)'!$M$3:$M$7</c:f>
                <c:numCache>
                  <c:formatCode>General</c:formatCode>
                  <c:ptCount val="5"/>
                  <c:pt idx="0">
                    <c:v>0.17351417521343895</c:v>
                  </c:pt>
                  <c:pt idx="1">
                    <c:v>0.31496285495277054</c:v>
                  </c:pt>
                  <c:pt idx="2">
                    <c:v>0.17234413247917668</c:v>
                  </c:pt>
                  <c:pt idx="3">
                    <c:v>0.6830519745963699</c:v>
                  </c:pt>
                  <c:pt idx="4">
                    <c:v>0.17898491556553026</c:v>
                  </c:pt>
                </c:numCache>
              </c:numRef>
            </c:plus>
            <c:minus>
              <c:numRef>
                <c:f>'Sheet1 (2)'!$M$3:$M$7</c:f>
                <c:numCache>
                  <c:formatCode>General</c:formatCode>
                  <c:ptCount val="5"/>
                  <c:pt idx="0">
                    <c:v>0.17351417521343895</c:v>
                  </c:pt>
                  <c:pt idx="1">
                    <c:v>0.31496285495277054</c:v>
                  </c:pt>
                  <c:pt idx="2">
                    <c:v>0.17234413247917668</c:v>
                  </c:pt>
                  <c:pt idx="3">
                    <c:v>0.6830519745963699</c:v>
                  </c:pt>
                  <c:pt idx="4">
                    <c:v>0.17898491556553026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'Sheet1 (2)'!$I$3:$I$7</c:f>
              <c:strCache>
                <c:ptCount val="5"/>
                <c:pt idx="0">
                  <c:v>T₀</c:v>
                </c:pt>
                <c:pt idx="1">
                  <c:v>Shallow Winter</c:v>
                </c:pt>
                <c:pt idx="2">
                  <c:v>Deep Winter</c:v>
                </c:pt>
                <c:pt idx="3">
                  <c:v>Shallow Spring</c:v>
                </c:pt>
                <c:pt idx="4">
                  <c:v>Deep Spring</c:v>
                </c:pt>
              </c:strCache>
            </c:strRef>
          </c:cat>
          <c:val>
            <c:numRef>
              <c:f>'Sheet1 (2)'!$J$3:$J$7</c:f>
              <c:numCache>
                <c:formatCode>General</c:formatCode>
                <c:ptCount val="5"/>
                <c:pt idx="0">
                  <c:v>6.6312749999999996</c:v>
                </c:pt>
                <c:pt idx="1">
                  <c:v>9.3798689999999993</c:v>
                </c:pt>
                <c:pt idx="2">
                  <c:v>8.1374359999999992</c:v>
                </c:pt>
                <c:pt idx="3">
                  <c:v>10.282322000000001</c:v>
                </c:pt>
                <c:pt idx="4">
                  <c:v>7.8695339999999998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B-4D87-9C46-033A11F4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392914280"/>
        <c:axId val="392916248"/>
      </c:barChart>
      <c:catAx>
        <c:axId val="3929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6248"/>
        <c:crosses val="autoZero"/>
        <c:auto val="1"/>
        <c:lblAlgn val="ctr"/>
        <c:lblOffset val="100"/>
        <c:noMultiLvlLbl val="0"/>
      </c:catAx>
      <c:valAx>
        <c:axId val="3929162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Lipid % from 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4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11</xdr:row>
      <xdr:rowOff>76200</xdr:rowOff>
    </xdr:from>
    <xdr:to>
      <xdr:col>6</xdr:col>
      <xdr:colOff>9525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62114-B0C4-4F2A-A5CD-85D85114E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11</xdr:row>
      <xdr:rowOff>161925</xdr:rowOff>
    </xdr:from>
    <xdr:to>
      <xdr:col>12</xdr:col>
      <xdr:colOff>433388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D8C97-E292-4ABB-B4DB-FCD523C1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pid%20bar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llop"/>
      <sheetName val="Sheet1"/>
    </sheetNames>
    <sheetDataSet>
      <sheetData sheetId="0"/>
      <sheetData sheetId="1">
        <row r="3">
          <cell r="B3" t="str">
            <v>T₀</v>
          </cell>
          <cell r="C3">
            <v>8.73</v>
          </cell>
          <cell r="F3">
            <v>0.39370356869096323</v>
          </cell>
          <cell r="I3" t="str">
            <v>T₀</v>
          </cell>
          <cell r="J3">
            <v>6.6312749999999996</v>
          </cell>
          <cell r="M3">
            <v>0.17351417521343895</v>
          </cell>
        </row>
        <row r="4">
          <cell r="B4" t="str">
            <v>Shallow Winter</v>
          </cell>
          <cell r="C4">
            <v>10.948141</v>
          </cell>
          <cell r="F4">
            <v>0.40129303507536729</v>
          </cell>
          <cell r="I4" t="str">
            <v>Shallow Winter</v>
          </cell>
          <cell r="J4">
            <v>9.3798689999999993</v>
          </cell>
          <cell r="M4">
            <v>0.31496285495277054</v>
          </cell>
        </row>
        <row r="5">
          <cell r="B5" t="str">
            <v>Deep Winter</v>
          </cell>
          <cell r="C5">
            <v>9.5569019999999991</v>
          </cell>
          <cell r="F5">
            <v>1.0546195996661545</v>
          </cell>
          <cell r="I5" t="str">
            <v>Deep Winter</v>
          </cell>
          <cell r="J5">
            <v>8.1374359999999992</v>
          </cell>
          <cell r="M5">
            <v>0.17234413247917668</v>
          </cell>
        </row>
        <row r="6">
          <cell r="B6" t="str">
            <v>Shallow Spring</v>
          </cell>
          <cell r="C6">
            <v>7.4669939999999997</v>
          </cell>
          <cell r="F6">
            <v>0.23590591344856107</v>
          </cell>
          <cell r="I6" t="str">
            <v>Shallow Spring</v>
          </cell>
          <cell r="J6">
            <v>10.282322000000001</v>
          </cell>
          <cell r="M6">
            <v>0.6830519745963699</v>
          </cell>
        </row>
        <row r="7">
          <cell r="B7" t="str">
            <v>Deep Spring</v>
          </cell>
          <cell r="C7">
            <v>7.9772259999999999</v>
          </cell>
          <cell r="F7">
            <v>0.36998648623970032</v>
          </cell>
          <cell r="I7" t="str">
            <v>Deep Spring</v>
          </cell>
          <cell r="J7">
            <v>7.8695339999999998</v>
          </cell>
          <cell r="M7">
            <v>0.17898491556553026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097D-EBFC-4AA6-A15F-76A4D2436E9C}">
  <dimension ref="A1:P13"/>
  <sheetViews>
    <sheetView tabSelected="1" workbookViewId="0">
      <selection activeCell="O29" sqref="O29"/>
    </sheetView>
  </sheetViews>
  <sheetFormatPr defaultRowHeight="14.5" x14ac:dyDescent="0.35"/>
  <sheetData>
    <row r="1" spans="1:16" x14ac:dyDescent="0.35">
      <c r="A1" t="s">
        <v>16</v>
      </c>
      <c r="H1" t="s">
        <v>17</v>
      </c>
    </row>
    <row r="2" spans="1:16" x14ac:dyDescent="0.35">
      <c r="A2" t="s">
        <v>0</v>
      </c>
      <c r="B2" t="s">
        <v>1</v>
      </c>
      <c r="C2" t="s">
        <v>15</v>
      </c>
      <c r="D2" t="s">
        <v>18</v>
      </c>
      <c r="E2" t="s">
        <v>19</v>
      </c>
      <c r="F2" t="s">
        <v>20</v>
      </c>
      <c r="G2" s="1"/>
      <c r="H2" t="s">
        <v>0</v>
      </c>
      <c r="I2" t="s">
        <v>1</v>
      </c>
      <c r="J2" t="s">
        <v>15</v>
      </c>
      <c r="K2" t="s">
        <v>18</v>
      </c>
      <c r="L2" t="s">
        <v>19</v>
      </c>
      <c r="M2" t="s">
        <v>20</v>
      </c>
    </row>
    <row r="3" spans="1:16" x14ac:dyDescent="0.35">
      <c r="A3" t="s">
        <v>7</v>
      </c>
      <c r="B3" t="s">
        <v>21</v>
      </c>
      <c r="C3">
        <v>8.73</v>
      </c>
      <c r="D3">
        <v>1.2450000000000001</v>
      </c>
      <c r="E3">
        <v>10</v>
      </c>
      <c r="F3">
        <f>D3/SQRT(E3)</f>
        <v>0.39370356869096323</v>
      </c>
      <c r="G3" s="1"/>
      <c r="H3" t="s">
        <v>7</v>
      </c>
      <c r="I3" t="s">
        <v>21</v>
      </c>
      <c r="J3">
        <v>6.6312749999999996</v>
      </c>
      <c r="K3">
        <v>0.54869999999999997</v>
      </c>
      <c r="L3">
        <v>10</v>
      </c>
      <c r="M3">
        <f>K3/SQRT(L3)</f>
        <v>0.17351417521343895</v>
      </c>
    </row>
    <row r="4" spans="1:16" x14ac:dyDescent="0.35">
      <c r="A4" t="s">
        <v>9</v>
      </c>
      <c r="B4" t="s">
        <v>22</v>
      </c>
      <c r="C4">
        <v>10.948141</v>
      </c>
      <c r="D4">
        <v>1.2689999999999999</v>
      </c>
      <c r="E4">
        <v>10</v>
      </c>
      <c r="F4">
        <f>D4/SQRT(E4)</f>
        <v>0.40129303507536729</v>
      </c>
      <c r="G4" s="1"/>
      <c r="H4" t="s">
        <v>9</v>
      </c>
      <c r="I4" t="s">
        <v>22</v>
      </c>
      <c r="J4">
        <v>9.3798689999999993</v>
      </c>
      <c r="K4">
        <v>0.996</v>
      </c>
      <c r="L4">
        <v>10</v>
      </c>
      <c r="M4">
        <f>K4/SQRT(L4)</f>
        <v>0.31496285495277054</v>
      </c>
    </row>
    <row r="5" spans="1:16" x14ac:dyDescent="0.35">
      <c r="A5" t="s">
        <v>9</v>
      </c>
      <c r="B5" t="s">
        <v>23</v>
      </c>
      <c r="C5">
        <v>9.5569019999999991</v>
      </c>
      <c r="D5">
        <v>3.335</v>
      </c>
      <c r="E5">
        <v>10</v>
      </c>
      <c r="F5">
        <f>D5/SQRT(E5)</f>
        <v>1.0546195996661545</v>
      </c>
      <c r="G5" s="1"/>
      <c r="H5" t="s">
        <v>9</v>
      </c>
      <c r="I5" t="s">
        <v>23</v>
      </c>
      <c r="J5">
        <v>8.1374359999999992</v>
      </c>
      <c r="K5">
        <v>0.54500000000000004</v>
      </c>
      <c r="L5">
        <v>10</v>
      </c>
      <c r="M5">
        <f>K5/SQRT(L5)</f>
        <v>0.17234413247917668</v>
      </c>
    </row>
    <row r="6" spans="1:16" x14ac:dyDescent="0.35">
      <c r="A6" t="s">
        <v>12</v>
      </c>
      <c r="B6" t="s">
        <v>24</v>
      </c>
      <c r="C6">
        <v>7.4669939999999997</v>
      </c>
      <c r="D6">
        <v>0.746</v>
      </c>
      <c r="E6">
        <v>10</v>
      </c>
      <c r="F6">
        <f>D6/SQRT(E6)</f>
        <v>0.23590591344856107</v>
      </c>
      <c r="G6" s="1"/>
      <c r="H6" t="s">
        <v>12</v>
      </c>
      <c r="I6" t="s">
        <v>24</v>
      </c>
      <c r="J6">
        <v>10.282322000000001</v>
      </c>
      <c r="K6">
        <v>2.16</v>
      </c>
      <c r="L6">
        <v>10</v>
      </c>
      <c r="M6">
        <f>K6/SQRT(L6)</f>
        <v>0.6830519745963699</v>
      </c>
    </row>
    <row r="7" spans="1:16" x14ac:dyDescent="0.35">
      <c r="A7" t="s">
        <v>12</v>
      </c>
      <c r="B7" t="s">
        <v>25</v>
      </c>
      <c r="C7">
        <v>7.9772259999999999</v>
      </c>
      <c r="D7">
        <v>1.17</v>
      </c>
      <c r="E7">
        <v>10</v>
      </c>
      <c r="F7">
        <f>D7/SQRT(E7)</f>
        <v>0.36998648623970032</v>
      </c>
      <c r="H7" t="s">
        <v>12</v>
      </c>
      <c r="I7" t="s">
        <v>25</v>
      </c>
      <c r="J7">
        <v>7.8695339999999998</v>
      </c>
      <c r="K7">
        <v>0.56599999999999995</v>
      </c>
      <c r="L7">
        <v>10</v>
      </c>
      <c r="M7">
        <f>K7/SQRT(L7)</f>
        <v>0.17898491556553026</v>
      </c>
    </row>
    <row r="9" spans="1:16" x14ac:dyDescent="0.35">
      <c r="P9" t="s">
        <v>21</v>
      </c>
    </row>
    <row r="10" spans="1:16" x14ac:dyDescent="0.35">
      <c r="P10" t="s">
        <v>22</v>
      </c>
    </row>
    <row r="11" spans="1:16" x14ac:dyDescent="0.35">
      <c r="P11" t="s">
        <v>23</v>
      </c>
    </row>
    <row r="12" spans="1:16" x14ac:dyDescent="0.35">
      <c r="P12" t="s">
        <v>24</v>
      </c>
    </row>
    <row r="13" spans="1:16" x14ac:dyDescent="0.35">
      <c r="P13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I1" sqref="I1"/>
    </sheetView>
  </sheetViews>
  <sheetFormatPr defaultRowHeight="14.5" x14ac:dyDescent="0.35"/>
  <sheetData>
    <row r="1" spans="1:9" x14ac:dyDescent="0.35">
      <c r="A1" t="s">
        <v>4</v>
      </c>
      <c r="B1" t="s">
        <v>0</v>
      </c>
      <c r="C1" t="s">
        <v>1</v>
      </c>
      <c r="D1" t="s">
        <v>13</v>
      </c>
      <c r="E1" t="s">
        <v>5</v>
      </c>
      <c r="F1" t="s">
        <v>2</v>
      </c>
      <c r="G1" t="s">
        <v>3</v>
      </c>
      <c r="H1" t="s">
        <v>6</v>
      </c>
      <c r="I1" t="s">
        <v>15</v>
      </c>
    </row>
    <row r="2" spans="1:9" x14ac:dyDescent="0.35">
      <c r="A2" t="s">
        <v>14</v>
      </c>
      <c r="B2" t="s">
        <v>7</v>
      </c>
      <c r="C2" t="s">
        <v>7</v>
      </c>
      <c r="D2">
        <v>1</v>
      </c>
      <c r="E2">
        <v>15.15</v>
      </c>
      <c r="F2">
        <v>0.23599999999999</v>
      </c>
      <c r="G2">
        <v>0.30400000000000205</v>
      </c>
      <c r="H2">
        <f>(F2+G2)*2.5</f>
        <v>1.3499999999999801</v>
      </c>
      <c r="I2">
        <f>(H2/E2)*100</f>
        <v>8.9108910891087802</v>
      </c>
    </row>
    <row r="3" spans="1:9" x14ac:dyDescent="0.35">
      <c r="A3" t="s">
        <v>14</v>
      </c>
      <c r="B3" t="s">
        <v>7</v>
      </c>
      <c r="C3" t="s">
        <v>7</v>
      </c>
      <c r="D3">
        <v>2</v>
      </c>
      <c r="E3">
        <v>15.1</v>
      </c>
      <c r="F3">
        <v>0.19700000000000273</v>
      </c>
      <c r="G3">
        <v>0.27599999999998204</v>
      </c>
      <c r="H3">
        <f t="shared" ref="H3:H51" si="0">(F3+G3)*2.5</f>
        <v>1.1824999999999619</v>
      </c>
      <c r="I3">
        <f t="shared" ref="I3:I51" si="1">(H3/E3)*100</f>
        <v>7.8311258278143168</v>
      </c>
    </row>
    <row r="4" spans="1:9" x14ac:dyDescent="0.35">
      <c r="A4" t="s">
        <v>14</v>
      </c>
      <c r="B4" t="s">
        <v>7</v>
      </c>
      <c r="C4" t="s">
        <v>7</v>
      </c>
      <c r="D4">
        <v>3</v>
      </c>
      <c r="E4">
        <v>14.99</v>
      </c>
      <c r="F4">
        <v>0.23799999999999955</v>
      </c>
      <c r="G4">
        <v>0.29800000000000182</v>
      </c>
      <c r="H4">
        <f t="shared" si="0"/>
        <v>1.3400000000000034</v>
      </c>
      <c r="I4">
        <f t="shared" si="1"/>
        <v>8.9392928619079619</v>
      </c>
    </row>
    <row r="5" spans="1:9" x14ac:dyDescent="0.35">
      <c r="A5" t="s">
        <v>14</v>
      </c>
      <c r="B5" t="s">
        <v>7</v>
      </c>
      <c r="C5" t="s">
        <v>7</v>
      </c>
      <c r="D5">
        <v>4</v>
      </c>
      <c r="E5">
        <v>14.91</v>
      </c>
      <c r="F5">
        <v>0.20999999999997954</v>
      </c>
      <c r="G5">
        <v>0.3060000000000116</v>
      </c>
      <c r="H5">
        <f t="shared" si="0"/>
        <v>1.2899999999999778</v>
      </c>
      <c r="I5">
        <f t="shared" si="1"/>
        <v>8.6519114688127292</v>
      </c>
    </row>
    <row r="6" spans="1:9" x14ac:dyDescent="0.35">
      <c r="A6" t="s">
        <v>14</v>
      </c>
      <c r="B6" t="s">
        <v>7</v>
      </c>
      <c r="C6" t="s">
        <v>7</v>
      </c>
      <c r="D6">
        <v>5</v>
      </c>
      <c r="E6">
        <v>15.2</v>
      </c>
      <c r="F6">
        <v>0.14300000000000068</v>
      </c>
      <c r="G6">
        <v>0.30699999999998795</v>
      </c>
      <c r="H6">
        <f t="shared" si="0"/>
        <v>1.1249999999999716</v>
      </c>
      <c r="I6">
        <f t="shared" si="1"/>
        <v>7.4013157894734976</v>
      </c>
    </row>
    <row r="7" spans="1:9" x14ac:dyDescent="0.35">
      <c r="A7" t="s">
        <v>14</v>
      </c>
      <c r="B7" t="s">
        <v>7</v>
      </c>
      <c r="C7" t="s">
        <v>7</v>
      </c>
      <c r="D7">
        <v>6</v>
      </c>
      <c r="E7">
        <v>15.04</v>
      </c>
      <c r="F7">
        <v>0.16500000000002046</v>
      </c>
      <c r="G7">
        <v>0.30599999999998317</v>
      </c>
      <c r="H7">
        <f t="shared" si="0"/>
        <v>1.1775000000000091</v>
      </c>
      <c r="I7">
        <f t="shared" si="1"/>
        <v>7.8291223404255925</v>
      </c>
    </row>
    <row r="8" spans="1:9" x14ac:dyDescent="0.35">
      <c r="A8" t="s">
        <v>14</v>
      </c>
      <c r="B8" t="s">
        <v>7</v>
      </c>
      <c r="C8" t="s">
        <v>7</v>
      </c>
      <c r="D8">
        <v>7</v>
      </c>
      <c r="E8">
        <v>15.16</v>
      </c>
      <c r="F8">
        <v>0.1880000000000166</v>
      </c>
      <c r="G8">
        <v>0.29599999999999227</v>
      </c>
      <c r="H8">
        <f t="shared" si="0"/>
        <v>1.2100000000000222</v>
      </c>
      <c r="I8">
        <f t="shared" si="1"/>
        <v>7.9815303430080613</v>
      </c>
    </row>
    <row r="9" spans="1:9" x14ac:dyDescent="0.35">
      <c r="A9" t="s">
        <v>14</v>
      </c>
      <c r="B9" t="s">
        <v>7</v>
      </c>
      <c r="C9" t="s">
        <v>7</v>
      </c>
      <c r="D9">
        <v>8</v>
      </c>
      <c r="E9">
        <v>14.96</v>
      </c>
      <c r="F9">
        <v>0.34000000000000341</v>
      </c>
      <c r="G9">
        <v>0.33899999999999864</v>
      </c>
      <c r="H9">
        <f t="shared" si="0"/>
        <v>1.6975000000000051</v>
      </c>
      <c r="I9">
        <f t="shared" si="1"/>
        <v>11.346925133689872</v>
      </c>
    </row>
    <row r="10" spans="1:9" x14ac:dyDescent="0.35">
      <c r="A10" t="s">
        <v>14</v>
      </c>
      <c r="B10" t="s">
        <v>7</v>
      </c>
      <c r="C10" t="s">
        <v>7</v>
      </c>
      <c r="D10">
        <v>9</v>
      </c>
      <c r="E10">
        <v>15.16</v>
      </c>
      <c r="F10">
        <v>0.19900000000001228</v>
      </c>
      <c r="G10">
        <v>0.28900000000001569</v>
      </c>
      <c r="H10">
        <f t="shared" si="0"/>
        <v>1.2200000000000699</v>
      </c>
      <c r="I10">
        <f t="shared" si="1"/>
        <v>8.0474934036943928</v>
      </c>
    </row>
    <row r="11" spans="1:9" x14ac:dyDescent="0.35">
      <c r="A11" t="s">
        <v>14</v>
      </c>
      <c r="B11" t="s">
        <v>7</v>
      </c>
      <c r="C11" t="s">
        <v>7</v>
      </c>
      <c r="D11">
        <v>10</v>
      </c>
      <c r="E11">
        <v>15.15</v>
      </c>
      <c r="F11">
        <v>0.27900000000002478</v>
      </c>
      <c r="G11">
        <v>0.34800000000001319</v>
      </c>
      <c r="H11">
        <f t="shared" si="0"/>
        <v>1.5675000000000949</v>
      </c>
      <c r="I11">
        <f t="shared" si="1"/>
        <v>10.346534653465973</v>
      </c>
    </row>
    <row r="12" spans="1:9" x14ac:dyDescent="0.35">
      <c r="A12" t="s">
        <v>14</v>
      </c>
      <c r="B12" t="s">
        <v>9</v>
      </c>
      <c r="C12" t="s">
        <v>10</v>
      </c>
      <c r="D12">
        <v>1</v>
      </c>
      <c r="E12">
        <v>14.96</v>
      </c>
      <c r="F12">
        <v>0.26700000000002433</v>
      </c>
      <c r="G12">
        <v>0.37000000000000455</v>
      </c>
      <c r="H12">
        <f t="shared" si="0"/>
        <v>1.5925000000000722</v>
      </c>
      <c r="I12">
        <f t="shared" si="1"/>
        <v>10.645053475936312</v>
      </c>
    </row>
    <row r="13" spans="1:9" x14ac:dyDescent="0.35">
      <c r="A13" t="s">
        <v>14</v>
      </c>
      <c r="B13" t="s">
        <v>9</v>
      </c>
      <c r="C13" t="s">
        <v>10</v>
      </c>
      <c r="D13">
        <v>2</v>
      </c>
      <c r="E13">
        <v>14.98</v>
      </c>
      <c r="F13">
        <v>0.21799999999998931</v>
      </c>
      <c r="G13">
        <v>0.30400000000000205</v>
      </c>
      <c r="H13">
        <f t="shared" si="0"/>
        <v>1.3049999999999784</v>
      </c>
      <c r="I13">
        <f t="shared" si="1"/>
        <v>8.7116154873162781</v>
      </c>
    </row>
    <row r="14" spans="1:9" x14ac:dyDescent="0.35">
      <c r="A14" t="s">
        <v>14</v>
      </c>
      <c r="B14" t="s">
        <v>9</v>
      </c>
      <c r="C14" t="s">
        <v>10</v>
      </c>
      <c r="D14">
        <v>3</v>
      </c>
      <c r="E14">
        <v>15.1</v>
      </c>
      <c r="F14">
        <v>0.20399999999997931</v>
      </c>
      <c r="G14">
        <v>0.27799999999999159</v>
      </c>
      <c r="H14">
        <f t="shared" si="0"/>
        <v>1.2049999999999272</v>
      </c>
      <c r="I14">
        <f t="shared" si="1"/>
        <v>7.9801324503306441</v>
      </c>
    </row>
    <row r="15" spans="1:9" x14ac:dyDescent="0.35">
      <c r="A15" t="s">
        <v>14</v>
      </c>
      <c r="B15" t="s">
        <v>9</v>
      </c>
      <c r="C15" t="s">
        <v>10</v>
      </c>
      <c r="D15">
        <v>4</v>
      </c>
      <c r="E15">
        <v>15.07</v>
      </c>
      <c r="F15">
        <v>0.22900000000001342</v>
      </c>
      <c r="G15">
        <v>0.30299999999999727</v>
      </c>
      <c r="H15">
        <f t="shared" si="0"/>
        <v>1.3300000000000267</v>
      </c>
      <c r="I15">
        <f t="shared" si="1"/>
        <v>8.825481088254989</v>
      </c>
    </row>
    <row r="16" spans="1:9" x14ac:dyDescent="0.35">
      <c r="A16" t="s">
        <v>14</v>
      </c>
      <c r="B16" t="s">
        <v>9</v>
      </c>
      <c r="C16" t="s">
        <v>10</v>
      </c>
      <c r="D16">
        <v>5</v>
      </c>
      <c r="E16">
        <v>15.15</v>
      </c>
      <c r="F16">
        <v>0.21099999999998431</v>
      </c>
      <c r="G16">
        <v>0.27800000000002001</v>
      </c>
      <c r="H16">
        <f t="shared" si="0"/>
        <v>1.2225000000000108</v>
      </c>
      <c r="I16">
        <f t="shared" si="1"/>
        <v>8.0693069306931395</v>
      </c>
    </row>
    <row r="17" spans="1:9" x14ac:dyDescent="0.35">
      <c r="A17" t="s">
        <v>14</v>
      </c>
      <c r="B17" t="s">
        <v>9</v>
      </c>
      <c r="C17" t="s">
        <v>10</v>
      </c>
      <c r="D17">
        <v>6</v>
      </c>
      <c r="E17">
        <v>14.99</v>
      </c>
      <c r="F17">
        <v>0.24099999999998545</v>
      </c>
      <c r="G17">
        <v>0.2470000000000141</v>
      </c>
      <c r="H17">
        <f t="shared" si="0"/>
        <v>1.2199999999999989</v>
      </c>
      <c r="I17">
        <f t="shared" si="1"/>
        <v>8.138759172781846</v>
      </c>
    </row>
    <row r="18" spans="1:9" x14ac:dyDescent="0.35">
      <c r="A18" t="s">
        <v>14</v>
      </c>
      <c r="B18" t="s">
        <v>9</v>
      </c>
      <c r="C18" t="s">
        <v>10</v>
      </c>
      <c r="D18">
        <v>7</v>
      </c>
      <c r="E18">
        <v>15.12</v>
      </c>
      <c r="F18">
        <v>0.2470000000000141</v>
      </c>
      <c r="G18">
        <v>0.19099999999997408</v>
      </c>
      <c r="H18">
        <f t="shared" si="0"/>
        <v>1.0949999999999704</v>
      </c>
      <c r="I18">
        <f t="shared" si="1"/>
        <v>7.2420634920632967</v>
      </c>
    </row>
    <row r="19" spans="1:9" x14ac:dyDescent="0.35">
      <c r="A19" t="s">
        <v>14</v>
      </c>
      <c r="B19" t="s">
        <v>9</v>
      </c>
      <c r="C19" t="s">
        <v>10</v>
      </c>
      <c r="D19">
        <v>8</v>
      </c>
      <c r="E19">
        <v>15.05</v>
      </c>
      <c r="F19">
        <v>0.30299999999999727</v>
      </c>
      <c r="G19">
        <v>0.22499999999999432</v>
      </c>
      <c r="H19">
        <f t="shared" si="0"/>
        <v>1.319999999999979</v>
      </c>
      <c r="I19">
        <f t="shared" si="1"/>
        <v>8.7707641196011892</v>
      </c>
    </row>
    <row r="20" spans="1:9" x14ac:dyDescent="0.35">
      <c r="A20" t="s">
        <v>14</v>
      </c>
      <c r="B20" t="s">
        <v>9</v>
      </c>
      <c r="C20" t="s">
        <v>10</v>
      </c>
      <c r="D20">
        <v>9</v>
      </c>
      <c r="E20">
        <v>14.93</v>
      </c>
      <c r="F20">
        <v>0.28299999999998704</v>
      </c>
      <c r="G20">
        <v>0.22300000000001319</v>
      </c>
      <c r="H20">
        <f t="shared" si="0"/>
        <v>1.2650000000000006</v>
      </c>
      <c r="I20">
        <f t="shared" si="1"/>
        <v>8.4728734092431388</v>
      </c>
    </row>
    <row r="21" spans="1:9" x14ac:dyDescent="0.35">
      <c r="A21" t="s">
        <v>14</v>
      </c>
      <c r="B21" t="s">
        <v>9</v>
      </c>
      <c r="C21" t="s">
        <v>10</v>
      </c>
      <c r="D21">
        <v>10</v>
      </c>
      <c r="E21">
        <v>15.19</v>
      </c>
      <c r="F21">
        <v>0.46500000000000341</v>
      </c>
      <c r="G21">
        <v>0.67199999999999704</v>
      </c>
      <c r="H21">
        <f t="shared" si="0"/>
        <v>2.8425000000000011</v>
      </c>
      <c r="I21">
        <f t="shared" si="1"/>
        <v>18.712969058591185</v>
      </c>
    </row>
    <row r="22" spans="1:9" x14ac:dyDescent="0.35">
      <c r="A22" t="s">
        <v>14</v>
      </c>
      <c r="B22" t="s">
        <v>9</v>
      </c>
      <c r="C22" t="s">
        <v>11</v>
      </c>
      <c r="D22">
        <v>1</v>
      </c>
      <c r="E22">
        <v>15.18</v>
      </c>
      <c r="F22">
        <v>0.31699999999997885</v>
      </c>
      <c r="G22">
        <v>0.44299999999998363</v>
      </c>
      <c r="H22">
        <f t="shared" si="0"/>
        <v>1.8999999999999062</v>
      </c>
      <c r="I22">
        <f t="shared" si="1"/>
        <v>12.51646903820755</v>
      </c>
    </row>
    <row r="23" spans="1:9" x14ac:dyDescent="0.35">
      <c r="A23" t="s">
        <v>14</v>
      </c>
      <c r="B23" t="s">
        <v>9</v>
      </c>
      <c r="C23" t="s">
        <v>11</v>
      </c>
      <c r="D23">
        <v>2</v>
      </c>
      <c r="E23">
        <v>15.1</v>
      </c>
      <c r="F23">
        <v>0.24100000000001387</v>
      </c>
      <c r="G23">
        <v>0.38500000000001933</v>
      </c>
      <c r="H23">
        <f t="shared" si="0"/>
        <v>1.565000000000083</v>
      </c>
      <c r="I23">
        <f t="shared" si="1"/>
        <v>10.364238410596577</v>
      </c>
    </row>
    <row r="24" spans="1:9" x14ac:dyDescent="0.35">
      <c r="A24" t="s">
        <v>14</v>
      </c>
      <c r="B24" t="s">
        <v>9</v>
      </c>
      <c r="C24" t="s">
        <v>11</v>
      </c>
      <c r="D24">
        <v>3</v>
      </c>
      <c r="E24">
        <v>15.07</v>
      </c>
      <c r="F24">
        <v>0.29200000000000159</v>
      </c>
      <c r="G24">
        <v>0.42199999999999704</v>
      </c>
      <c r="H24">
        <f t="shared" si="0"/>
        <v>1.7849999999999966</v>
      </c>
      <c r="I24">
        <f t="shared" si="1"/>
        <v>11.844724618447223</v>
      </c>
    </row>
    <row r="25" spans="1:9" x14ac:dyDescent="0.35">
      <c r="A25" t="s">
        <v>14</v>
      </c>
      <c r="B25" t="s">
        <v>9</v>
      </c>
      <c r="C25" t="s">
        <v>11</v>
      </c>
      <c r="D25">
        <v>4</v>
      </c>
      <c r="E25">
        <v>15.14</v>
      </c>
      <c r="F25">
        <v>0.30399999999997362</v>
      </c>
      <c r="G25">
        <v>0.25</v>
      </c>
      <c r="H25">
        <f t="shared" si="0"/>
        <v>1.3849999999999341</v>
      </c>
      <c r="I25">
        <f t="shared" si="1"/>
        <v>9.1479524438568944</v>
      </c>
    </row>
    <row r="26" spans="1:9" x14ac:dyDescent="0.35">
      <c r="A26" t="s">
        <v>14</v>
      </c>
      <c r="B26" t="s">
        <v>9</v>
      </c>
      <c r="C26" t="s">
        <v>11</v>
      </c>
      <c r="D26">
        <v>5</v>
      </c>
      <c r="E26">
        <v>15.12</v>
      </c>
      <c r="F26">
        <v>0.21899999999999409</v>
      </c>
      <c r="G26">
        <v>0.36299999999999955</v>
      </c>
      <c r="H26">
        <f t="shared" si="0"/>
        <v>1.4549999999999841</v>
      </c>
      <c r="I26">
        <f t="shared" si="1"/>
        <v>9.6230158730157687</v>
      </c>
    </row>
    <row r="27" spans="1:9" x14ac:dyDescent="0.35">
      <c r="A27" t="s">
        <v>14</v>
      </c>
      <c r="B27" t="s">
        <v>9</v>
      </c>
      <c r="C27" t="s">
        <v>11</v>
      </c>
      <c r="D27">
        <v>6</v>
      </c>
      <c r="E27">
        <v>15.2</v>
      </c>
      <c r="F27">
        <v>0.24899999999999523</v>
      </c>
      <c r="G27">
        <v>0.35500000000001819</v>
      </c>
      <c r="H27">
        <f t="shared" si="0"/>
        <v>1.5100000000000335</v>
      </c>
      <c r="I27">
        <f t="shared" si="1"/>
        <v>9.9342105263160096</v>
      </c>
    </row>
    <row r="28" spans="1:9" x14ac:dyDescent="0.35">
      <c r="A28" t="s">
        <v>14</v>
      </c>
      <c r="B28" t="s">
        <v>9</v>
      </c>
      <c r="C28" t="s">
        <v>11</v>
      </c>
      <c r="D28">
        <v>7</v>
      </c>
      <c r="E28">
        <v>15.09</v>
      </c>
      <c r="F28">
        <v>0.26900000000000546</v>
      </c>
      <c r="G28">
        <v>0.41499999999999204</v>
      </c>
      <c r="H28">
        <f t="shared" si="0"/>
        <v>1.7099999999999937</v>
      </c>
      <c r="I28">
        <f t="shared" si="1"/>
        <v>11.332007952286242</v>
      </c>
    </row>
    <row r="29" spans="1:9" x14ac:dyDescent="0.35">
      <c r="A29" t="s">
        <v>14</v>
      </c>
      <c r="B29" t="s">
        <v>9</v>
      </c>
      <c r="C29" t="s">
        <v>11</v>
      </c>
      <c r="D29">
        <v>8</v>
      </c>
      <c r="E29">
        <v>15.16</v>
      </c>
      <c r="F29">
        <v>0.28600000000000136</v>
      </c>
      <c r="G29">
        <v>0.33400000000000318</v>
      </c>
      <c r="H29">
        <f t="shared" si="0"/>
        <v>1.5500000000000114</v>
      </c>
      <c r="I29">
        <f t="shared" si="1"/>
        <v>10.224274406332528</v>
      </c>
    </row>
    <row r="30" spans="1:9" x14ac:dyDescent="0.35">
      <c r="A30" t="s">
        <v>14</v>
      </c>
      <c r="B30" t="s">
        <v>9</v>
      </c>
      <c r="C30" t="s">
        <v>11</v>
      </c>
      <c r="D30">
        <v>9</v>
      </c>
      <c r="E30">
        <v>15.18</v>
      </c>
      <c r="F30">
        <v>0.33799999999999386</v>
      </c>
      <c r="G30">
        <v>0.36700000000001864</v>
      </c>
      <c r="H30">
        <f t="shared" si="0"/>
        <v>1.7625000000000313</v>
      </c>
      <c r="I30">
        <f t="shared" si="1"/>
        <v>11.6106719367591</v>
      </c>
    </row>
    <row r="31" spans="1:9" x14ac:dyDescent="0.35">
      <c r="A31" t="s">
        <v>14</v>
      </c>
      <c r="B31" t="s">
        <v>9</v>
      </c>
      <c r="C31" t="s">
        <v>11</v>
      </c>
      <c r="D31">
        <v>10</v>
      </c>
      <c r="E31">
        <v>14.98</v>
      </c>
      <c r="F31">
        <v>0.34699999999997999</v>
      </c>
      <c r="G31">
        <v>0.42500000000001137</v>
      </c>
      <c r="H31">
        <f t="shared" si="0"/>
        <v>1.9299999999999784</v>
      </c>
      <c r="I31">
        <f t="shared" si="1"/>
        <v>12.883845126835636</v>
      </c>
    </row>
    <row r="32" spans="1:9" x14ac:dyDescent="0.35">
      <c r="A32" t="s">
        <v>14</v>
      </c>
      <c r="B32" t="s">
        <v>12</v>
      </c>
      <c r="C32" t="s">
        <v>10</v>
      </c>
      <c r="D32">
        <v>1</v>
      </c>
      <c r="E32">
        <v>14.97</v>
      </c>
      <c r="F32">
        <v>0.18500000000000227</v>
      </c>
      <c r="G32">
        <v>0.22099999999997522</v>
      </c>
      <c r="H32">
        <f t="shared" si="0"/>
        <v>1.0149999999999437</v>
      </c>
      <c r="I32">
        <f t="shared" si="1"/>
        <v>6.7802271209081066</v>
      </c>
    </row>
    <row r="33" spans="1:9" x14ac:dyDescent="0.35">
      <c r="A33" t="s">
        <v>14</v>
      </c>
      <c r="B33" t="s">
        <v>12</v>
      </c>
      <c r="C33" t="s">
        <v>10</v>
      </c>
      <c r="D33">
        <v>2</v>
      </c>
      <c r="E33">
        <v>14.92</v>
      </c>
      <c r="F33">
        <v>0.19700000000000273</v>
      </c>
      <c r="G33">
        <v>0.25600000000000023</v>
      </c>
      <c r="H33">
        <f t="shared" si="0"/>
        <v>1.1325000000000074</v>
      </c>
      <c r="I33">
        <f t="shared" si="1"/>
        <v>7.5904825737265913</v>
      </c>
    </row>
    <row r="34" spans="1:9" x14ac:dyDescent="0.35">
      <c r="A34" t="s">
        <v>14</v>
      </c>
      <c r="B34" t="s">
        <v>12</v>
      </c>
      <c r="C34" t="s">
        <v>10</v>
      </c>
      <c r="D34">
        <v>3</v>
      </c>
      <c r="E34">
        <v>14.98</v>
      </c>
      <c r="F34">
        <v>0.18200000000001637</v>
      </c>
      <c r="G34">
        <v>0.25</v>
      </c>
      <c r="H34">
        <f t="shared" si="0"/>
        <v>1.0800000000000409</v>
      </c>
      <c r="I34">
        <f t="shared" si="1"/>
        <v>7.2096128170897247</v>
      </c>
    </row>
    <row r="35" spans="1:9" x14ac:dyDescent="0.35">
      <c r="A35" t="s">
        <v>14</v>
      </c>
      <c r="B35" t="s">
        <v>12</v>
      </c>
      <c r="C35" t="s">
        <v>10</v>
      </c>
      <c r="D35">
        <v>4</v>
      </c>
      <c r="E35">
        <v>14.92</v>
      </c>
      <c r="F35">
        <v>0.18899999999999295</v>
      </c>
      <c r="G35">
        <v>0.2610000000000241</v>
      </c>
      <c r="H35">
        <f t="shared" si="0"/>
        <v>1.1250000000000426</v>
      </c>
      <c r="I35">
        <f t="shared" si="1"/>
        <v>7.540214477212082</v>
      </c>
    </row>
    <row r="36" spans="1:9" x14ac:dyDescent="0.35">
      <c r="A36" t="s">
        <v>14</v>
      </c>
      <c r="B36" t="s">
        <v>12</v>
      </c>
      <c r="C36" t="s">
        <v>10</v>
      </c>
      <c r="D36">
        <v>5</v>
      </c>
      <c r="E36">
        <v>15.32</v>
      </c>
      <c r="F36">
        <v>0.30699999999998795</v>
      </c>
      <c r="G36">
        <v>0.22900000000001342</v>
      </c>
      <c r="H36">
        <f t="shared" si="0"/>
        <v>1.3400000000000034</v>
      </c>
      <c r="I36">
        <f t="shared" si="1"/>
        <v>8.7467362924282206</v>
      </c>
    </row>
    <row r="37" spans="1:9" x14ac:dyDescent="0.35">
      <c r="A37" t="s">
        <v>14</v>
      </c>
      <c r="B37" t="s">
        <v>12</v>
      </c>
      <c r="C37" t="s">
        <v>10</v>
      </c>
      <c r="D37">
        <v>6</v>
      </c>
      <c r="E37">
        <v>15.02</v>
      </c>
      <c r="F37">
        <v>0.22299999999998477</v>
      </c>
      <c r="G37">
        <v>0.32099999999999795</v>
      </c>
      <c r="H37">
        <f t="shared" si="0"/>
        <v>1.3599999999999568</v>
      </c>
      <c r="I37">
        <f t="shared" si="1"/>
        <v>9.0545938748332677</v>
      </c>
    </row>
    <row r="38" spans="1:9" x14ac:dyDescent="0.35">
      <c r="A38" t="s">
        <v>14</v>
      </c>
      <c r="B38" t="s">
        <v>12</v>
      </c>
      <c r="C38" t="s">
        <v>10</v>
      </c>
      <c r="D38">
        <v>7</v>
      </c>
      <c r="E38">
        <v>14.98</v>
      </c>
      <c r="F38">
        <v>0.24399999999999977</v>
      </c>
      <c r="G38">
        <v>0.37800000000001432</v>
      </c>
      <c r="H38">
        <f t="shared" si="0"/>
        <v>1.5550000000000352</v>
      </c>
      <c r="I38">
        <f t="shared" si="1"/>
        <v>10.380507343124401</v>
      </c>
    </row>
    <row r="39" spans="1:9" x14ac:dyDescent="0.35">
      <c r="A39" t="s">
        <v>14</v>
      </c>
      <c r="B39" t="s">
        <v>12</v>
      </c>
      <c r="C39" t="s">
        <v>10</v>
      </c>
      <c r="D39">
        <v>8</v>
      </c>
      <c r="E39">
        <v>14.95</v>
      </c>
      <c r="F39">
        <v>0.14600000000001501</v>
      </c>
      <c r="G39">
        <v>0.23799999999999955</v>
      </c>
      <c r="H39">
        <f t="shared" si="0"/>
        <v>0.96000000000003638</v>
      </c>
      <c r="I39">
        <f t="shared" si="1"/>
        <v>6.421404682274491</v>
      </c>
    </row>
    <row r="40" spans="1:9" x14ac:dyDescent="0.35">
      <c r="A40" t="s">
        <v>14</v>
      </c>
      <c r="B40" t="s">
        <v>12</v>
      </c>
      <c r="C40" t="s">
        <v>10</v>
      </c>
      <c r="D40">
        <v>9</v>
      </c>
      <c r="E40">
        <v>14.98</v>
      </c>
      <c r="F40">
        <v>0.26699999999999591</v>
      </c>
      <c r="G40">
        <v>0.22100000000000364</v>
      </c>
      <c r="H40">
        <f t="shared" si="0"/>
        <v>1.2199999999999989</v>
      </c>
      <c r="I40">
        <f t="shared" si="1"/>
        <v>8.1441922563417819</v>
      </c>
    </row>
    <row r="41" spans="1:9" x14ac:dyDescent="0.35">
      <c r="A41" t="s">
        <v>14</v>
      </c>
      <c r="B41" t="s">
        <v>12</v>
      </c>
      <c r="C41" t="s">
        <v>10</v>
      </c>
      <c r="D41">
        <v>10</v>
      </c>
      <c r="E41">
        <v>15.15</v>
      </c>
      <c r="F41">
        <v>0.20300000000000296</v>
      </c>
      <c r="G41">
        <v>0.27600000000001046</v>
      </c>
      <c r="H41">
        <f t="shared" si="0"/>
        <v>1.1975000000000335</v>
      </c>
      <c r="I41">
        <f t="shared" si="1"/>
        <v>7.904290429043126</v>
      </c>
    </row>
    <row r="42" spans="1:9" x14ac:dyDescent="0.35">
      <c r="A42" t="s">
        <v>14</v>
      </c>
      <c r="B42" t="s">
        <v>12</v>
      </c>
      <c r="C42" t="s">
        <v>11</v>
      </c>
      <c r="D42">
        <v>1</v>
      </c>
      <c r="E42">
        <v>14.93</v>
      </c>
      <c r="F42">
        <v>0.27899999999999636</v>
      </c>
      <c r="G42">
        <v>0.21700000000001296</v>
      </c>
      <c r="H42">
        <f t="shared" si="0"/>
        <v>1.2400000000000233</v>
      </c>
      <c r="I42">
        <f t="shared" si="1"/>
        <v>8.3054253181515296</v>
      </c>
    </row>
    <row r="43" spans="1:9" x14ac:dyDescent="0.35">
      <c r="A43" t="s">
        <v>14</v>
      </c>
      <c r="B43" t="s">
        <v>12</v>
      </c>
      <c r="C43" t="s">
        <v>11</v>
      </c>
      <c r="D43">
        <v>2</v>
      </c>
      <c r="E43">
        <v>15</v>
      </c>
      <c r="F43">
        <v>0.21600000000000819</v>
      </c>
      <c r="G43">
        <v>0.28799999999998249</v>
      </c>
      <c r="H43">
        <f t="shared" si="0"/>
        <v>1.2599999999999767</v>
      </c>
      <c r="I43">
        <f t="shared" si="1"/>
        <v>8.3999999999998458</v>
      </c>
    </row>
    <row r="44" spans="1:9" x14ac:dyDescent="0.35">
      <c r="A44" t="s">
        <v>14</v>
      </c>
      <c r="B44" t="s">
        <v>12</v>
      </c>
      <c r="C44" t="s">
        <v>11</v>
      </c>
      <c r="D44">
        <v>3</v>
      </c>
      <c r="E44">
        <v>15.05</v>
      </c>
      <c r="F44">
        <v>0.28600000000000136</v>
      </c>
      <c r="G44">
        <v>0.21899999999999409</v>
      </c>
      <c r="H44">
        <f t="shared" si="0"/>
        <v>1.2624999999999886</v>
      </c>
      <c r="I44">
        <f t="shared" si="1"/>
        <v>8.3887043189368011</v>
      </c>
    </row>
    <row r="45" spans="1:9" x14ac:dyDescent="0.35">
      <c r="A45" t="s">
        <v>14</v>
      </c>
      <c r="B45" t="s">
        <v>12</v>
      </c>
      <c r="C45" t="s">
        <v>11</v>
      </c>
      <c r="D45">
        <v>4</v>
      </c>
      <c r="E45">
        <v>15.15</v>
      </c>
      <c r="F45">
        <v>0.14600000000001501</v>
      </c>
      <c r="G45">
        <v>0.24100000000001387</v>
      </c>
      <c r="H45">
        <f t="shared" si="0"/>
        <v>0.96750000000007219</v>
      </c>
      <c r="I45">
        <f t="shared" si="1"/>
        <v>6.3861386138618625</v>
      </c>
    </row>
    <row r="46" spans="1:9" x14ac:dyDescent="0.35">
      <c r="A46" t="s">
        <v>14</v>
      </c>
      <c r="B46" t="s">
        <v>12</v>
      </c>
      <c r="C46" t="s">
        <v>11</v>
      </c>
      <c r="D46">
        <v>5</v>
      </c>
      <c r="E46">
        <v>15.13</v>
      </c>
      <c r="F46">
        <v>0.18700000000001182</v>
      </c>
      <c r="G46">
        <v>0.25800000000000978</v>
      </c>
      <c r="H46">
        <f t="shared" si="0"/>
        <v>1.112500000000054</v>
      </c>
      <c r="I46">
        <f t="shared" si="1"/>
        <v>7.3529411764709449</v>
      </c>
    </row>
    <row r="47" spans="1:9" x14ac:dyDescent="0.35">
      <c r="A47" t="s">
        <v>14</v>
      </c>
      <c r="B47" t="s">
        <v>12</v>
      </c>
      <c r="C47" t="s">
        <v>11</v>
      </c>
      <c r="D47">
        <v>6</v>
      </c>
      <c r="E47">
        <v>15.07</v>
      </c>
      <c r="F47">
        <v>0.23599999999999</v>
      </c>
      <c r="G47">
        <v>0.18299999999999272</v>
      </c>
      <c r="H47">
        <f t="shared" si="0"/>
        <v>1.0474999999999568</v>
      </c>
      <c r="I47">
        <f t="shared" si="1"/>
        <v>6.9508958195086716</v>
      </c>
    </row>
    <row r="48" spans="1:9" x14ac:dyDescent="0.35">
      <c r="A48" t="s">
        <v>14</v>
      </c>
      <c r="B48" t="s">
        <v>12</v>
      </c>
      <c r="C48" t="s">
        <v>11</v>
      </c>
      <c r="D48">
        <v>7</v>
      </c>
      <c r="E48">
        <v>14.94</v>
      </c>
      <c r="F48">
        <v>0.24399999999999977</v>
      </c>
      <c r="G48">
        <v>0.15399999999999636</v>
      </c>
      <c r="H48">
        <f t="shared" si="0"/>
        <v>0.99499999999999034</v>
      </c>
      <c r="I48">
        <f t="shared" si="1"/>
        <v>6.6599732262382219</v>
      </c>
    </row>
    <row r="49" spans="1:9" x14ac:dyDescent="0.35">
      <c r="A49" t="s">
        <v>14</v>
      </c>
      <c r="B49" t="s">
        <v>12</v>
      </c>
      <c r="C49" t="s">
        <v>11</v>
      </c>
      <c r="D49">
        <v>8</v>
      </c>
      <c r="E49">
        <v>15.11</v>
      </c>
      <c r="F49">
        <v>0.23900000000000432</v>
      </c>
      <c r="G49">
        <v>0.19599999999999795</v>
      </c>
      <c r="H49">
        <f t="shared" si="0"/>
        <v>1.0875000000000057</v>
      </c>
      <c r="I49">
        <f t="shared" si="1"/>
        <v>7.1972203838517919</v>
      </c>
    </row>
    <row r="50" spans="1:9" x14ac:dyDescent="0.35">
      <c r="A50" t="s">
        <v>14</v>
      </c>
      <c r="B50" t="s">
        <v>12</v>
      </c>
      <c r="C50" t="s">
        <v>11</v>
      </c>
      <c r="D50">
        <v>9</v>
      </c>
      <c r="E50">
        <v>14.97</v>
      </c>
      <c r="F50">
        <v>0.29200000000000159</v>
      </c>
      <c r="G50">
        <v>0.18500000000000227</v>
      </c>
      <c r="H50">
        <f t="shared" si="0"/>
        <v>1.1925000000000097</v>
      </c>
      <c r="I50">
        <f t="shared" si="1"/>
        <v>7.96593186372752</v>
      </c>
    </row>
    <row r="51" spans="1:9" x14ac:dyDescent="0.35">
      <c r="A51" t="s">
        <v>14</v>
      </c>
      <c r="B51" t="s">
        <v>12</v>
      </c>
      <c r="C51" t="s">
        <v>11</v>
      </c>
      <c r="D51">
        <v>10</v>
      </c>
      <c r="E51">
        <v>15.15</v>
      </c>
      <c r="F51">
        <v>0.24799999999999045</v>
      </c>
      <c r="G51">
        <v>0.1799999999999784</v>
      </c>
      <c r="H51">
        <f t="shared" si="0"/>
        <v>1.0699999999999221</v>
      </c>
      <c r="I51">
        <f t="shared" si="1"/>
        <v>7.0627062706265482</v>
      </c>
    </row>
    <row r="52" spans="1:9" x14ac:dyDescent="0.35">
      <c r="A52" t="s">
        <v>8</v>
      </c>
      <c r="B52" t="s">
        <v>7</v>
      </c>
      <c r="C52" t="s">
        <v>7</v>
      </c>
      <c r="D52">
        <v>1</v>
      </c>
      <c r="E52">
        <v>15.004</v>
      </c>
      <c r="F52">
        <v>0.15500000000000114</v>
      </c>
      <c r="G52">
        <v>0.18299999999999272</v>
      </c>
      <c r="H52">
        <f t="shared" ref="H52:H101" si="2">(F52+G52)*2.5</f>
        <v>0.84499999999998465</v>
      </c>
      <c r="I52">
        <f t="shared" ref="I52:I101" si="3">(H52/E52)*100</f>
        <v>5.6318315115968058</v>
      </c>
    </row>
    <row r="53" spans="1:9" x14ac:dyDescent="0.35">
      <c r="A53" t="s">
        <v>8</v>
      </c>
      <c r="B53" t="s">
        <v>7</v>
      </c>
      <c r="C53" t="s">
        <v>7</v>
      </c>
      <c r="D53">
        <v>2</v>
      </c>
      <c r="E53">
        <v>15.18</v>
      </c>
      <c r="F53">
        <v>0.1839999999999975</v>
      </c>
      <c r="G53">
        <v>0.22100000000000364</v>
      </c>
      <c r="H53">
        <f t="shared" si="2"/>
        <v>1.0125000000000028</v>
      </c>
      <c r="I53">
        <f t="shared" si="3"/>
        <v>6.6699604743083185</v>
      </c>
    </row>
    <row r="54" spans="1:9" x14ac:dyDescent="0.35">
      <c r="A54" t="s">
        <v>8</v>
      </c>
      <c r="B54" t="s">
        <v>7</v>
      </c>
      <c r="C54" t="s">
        <v>7</v>
      </c>
      <c r="D54">
        <v>3</v>
      </c>
      <c r="E54">
        <v>15.085000000000001</v>
      </c>
      <c r="F54">
        <v>0.21999999999999886</v>
      </c>
      <c r="G54">
        <v>0.15700000000001069</v>
      </c>
      <c r="H54">
        <f t="shared" si="2"/>
        <v>0.94250000000002387</v>
      </c>
      <c r="I54">
        <f t="shared" si="3"/>
        <v>6.2479284057011855</v>
      </c>
    </row>
    <row r="55" spans="1:9" x14ac:dyDescent="0.35">
      <c r="A55" t="s">
        <v>8</v>
      </c>
      <c r="B55" t="s">
        <v>7</v>
      </c>
      <c r="C55" t="s">
        <v>7</v>
      </c>
      <c r="D55">
        <v>4</v>
      </c>
      <c r="E55">
        <v>15.023</v>
      </c>
      <c r="F55">
        <v>0.22700000000000387</v>
      </c>
      <c r="G55">
        <v>0.16899999999998272</v>
      </c>
      <c r="H55">
        <f t="shared" si="2"/>
        <v>0.98999999999996646</v>
      </c>
      <c r="I55">
        <f t="shared" si="3"/>
        <v>6.5898954935762939</v>
      </c>
    </row>
    <row r="56" spans="1:9" x14ac:dyDescent="0.35">
      <c r="A56" t="s">
        <v>8</v>
      </c>
      <c r="B56" t="s">
        <v>7</v>
      </c>
      <c r="C56" t="s">
        <v>7</v>
      </c>
      <c r="D56">
        <v>5</v>
      </c>
      <c r="E56">
        <v>14.962</v>
      </c>
      <c r="F56">
        <v>0.16599999999999682</v>
      </c>
      <c r="G56">
        <v>0.23199999999999932</v>
      </c>
      <c r="H56">
        <f t="shared" si="2"/>
        <v>0.99499999999999034</v>
      </c>
      <c r="I56">
        <f t="shared" si="3"/>
        <v>6.6501804571580694</v>
      </c>
    </row>
    <row r="57" spans="1:9" x14ac:dyDescent="0.35">
      <c r="A57" t="s">
        <v>8</v>
      </c>
      <c r="B57" t="s">
        <v>7</v>
      </c>
      <c r="C57" t="s">
        <v>7</v>
      </c>
      <c r="D57">
        <v>6</v>
      </c>
      <c r="E57">
        <v>15.273</v>
      </c>
      <c r="F57">
        <v>0.17400000000000659</v>
      </c>
      <c r="G57">
        <v>0.23399999999998045</v>
      </c>
      <c r="H57">
        <f t="shared" si="2"/>
        <v>1.0199999999999676</v>
      </c>
      <c r="I57">
        <f t="shared" si="3"/>
        <v>6.678452170496743</v>
      </c>
    </row>
    <row r="58" spans="1:9" x14ac:dyDescent="0.35">
      <c r="A58" t="s">
        <v>8</v>
      </c>
      <c r="B58" t="s">
        <v>7</v>
      </c>
      <c r="C58" t="s">
        <v>7</v>
      </c>
      <c r="D58">
        <v>7</v>
      </c>
      <c r="E58">
        <v>14.823</v>
      </c>
      <c r="F58">
        <v>0.16700000000000159</v>
      </c>
      <c r="G58">
        <v>0.21999999999999886</v>
      </c>
      <c r="H58">
        <f t="shared" si="2"/>
        <v>0.96750000000000114</v>
      </c>
      <c r="I58">
        <f t="shared" si="3"/>
        <v>6.5270188221007972</v>
      </c>
    </row>
    <row r="59" spans="1:9" x14ac:dyDescent="0.35">
      <c r="A59" t="s">
        <v>8</v>
      </c>
      <c r="B59" t="s">
        <v>7</v>
      </c>
      <c r="C59" t="s">
        <v>7</v>
      </c>
      <c r="D59">
        <v>8</v>
      </c>
      <c r="E59">
        <v>14.85</v>
      </c>
      <c r="F59">
        <v>0.15999999999999659</v>
      </c>
      <c r="G59">
        <v>0.23600000000001842</v>
      </c>
      <c r="H59">
        <f t="shared" si="2"/>
        <v>0.99000000000003752</v>
      </c>
      <c r="I59">
        <f t="shared" si="3"/>
        <v>6.6666666666669192</v>
      </c>
    </row>
    <row r="60" spans="1:9" x14ac:dyDescent="0.35">
      <c r="A60" t="s">
        <v>8</v>
      </c>
      <c r="B60" t="s">
        <v>7</v>
      </c>
      <c r="C60" t="s">
        <v>7</v>
      </c>
      <c r="D60">
        <v>9</v>
      </c>
      <c r="E60">
        <v>15.474</v>
      </c>
      <c r="F60">
        <v>0.1869999999999834</v>
      </c>
      <c r="G60">
        <v>0.23299999999997567</v>
      </c>
      <c r="H60">
        <f t="shared" si="2"/>
        <v>1.0499999999998977</v>
      </c>
      <c r="I60">
        <f t="shared" si="3"/>
        <v>6.7855758045747558</v>
      </c>
    </row>
    <row r="61" spans="1:9" x14ac:dyDescent="0.35">
      <c r="A61" t="s">
        <v>8</v>
      </c>
      <c r="B61" t="s">
        <v>7</v>
      </c>
      <c r="C61" t="s">
        <v>7</v>
      </c>
      <c r="D61">
        <v>10</v>
      </c>
      <c r="E61">
        <v>14.811999999999999</v>
      </c>
      <c r="F61">
        <v>0.18200000000001637</v>
      </c>
      <c r="G61">
        <v>0.28400000000002024</v>
      </c>
      <c r="H61">
        <f t="shared" si="2"/>
        <v>1.1650000000000915</v>
      </c>
      <c r="I61">
        <f t="shared" si="3"/>
        <v>7.8652443964359415</v>
      </c>
    </row>
    <row r="62" spans="1:9" x14ac:dyDescent="0.35">
      <c r="A62" t="s">
        <v>8</v>
      </c>
      <c r="B62" t="s">
        <v>9</v>
      </c>
      <c r="C62" t="s">
        <v>10</v>
      </c>
      <c r="D62">
        <v>1</v>
      </c>
      <c r="E62">
        <f>15.355-0.07</f>
        <v>15.285</v>
      </c>
      <c r="F62">
        <v>0.22700000000000387</v>
      </c>
      <c r="G62">
        <v>0.31999999999999318</v>
      </c>
      <c r="H62">
        <f t="shared" si="2"/>
        <v>1.3674999999999926</v>
      </c>
      <c r="I62">
        <f t="shared" si="3"/>
        <v>8.946679751390203</v>
      </c>
    </row>
    <row r="63" spans="1:9" x14ac:dyDescent="0.35">
      <c r="A63" t="s">
        <v>8</v>
      </c>
      <c r="B63" t="s">
        <v>9</v>
      </c>
      <c r="C63" t="s">
        <v>10</v>
      </c>
      <c r="D63">
        <v>2</v>
      </c>
      <c r="E63">
        <f>15.057-0.061</f>
        <v>14.996</v>
      </c>
      <c r="F63">
        <v>0.19999999999998863</v>
      </c>
      <c r="G63">
        <v>0.28199999999998226</v>
      </c>
      <c r="H63">
        <f t="shared" si="2"/>
        <v>1.2049999999999272</v>
      </c>
      <c r="I63">
        <f t="shared" si="3"/>
        <v>8.0354761269667065</v>
      </c>
    </row>
    <row r="64" spans="1:9" x14ac:dyDescent="0.35">
      <c r="A64" t="s">
        <v>8</v>
      </c>
      <c r="B64" t="s">
        <v>9</v>
      </c>
      <c r="C64" t="s">
        <v>10</v>
      </c>
      <c r="D64">
        <v>3</v>
      </c>
      <c r="E64">
        <f>14.758-0.026</f>
        <v>14.731999999999999</v>
      </c>
      <c r="F64">
        <v>0.29800000000000182</v>
      </c>
      <c r="G64">
        <v>0.22100000000000364</v>
      </c>
      <c r="H64">
        <f t="shared" si="2"/>
        <v>1.2975000000000136</v>
      </c>
      <c r="I64">
        <f t="shared" si="3"/>
        <v>8.8073581319577361</v>
      </c>
    </row>
    <row r="65" spans="1:9" x14ac:dyDescent="0.35">
      <c r="A65" t="s">
        <v>8</v>
      </c>
      <c r="B65" t="s">
        <v>9</v>
      </c>
      <c r="C65" t="s">
        <v>10</v>
      </c>
      <c r="D65">
        <v>4</v>
      </c>
      <c r="E65">
        <f>15.084-0.082</f>
        <v>15.001999999999999</v>
      </c>
      <c r="F65">
        <v>0.22499999999999432</v>
      </c>
      <c r="G65">
        <v>0.27500000000000568</v>
      </c>
      <c r="H65">
        <f t="shared" si="2"/>
        <v>1.25</v>
      </c>
      <c r="I65">
        <f t="shared" si="3"/>
        <v>8.3322223703506193</v>
      </c>
    </row>
    <row r="66" spans="1:9" x14ac:dyDescent="0.35">
      <c r="A66" t="s">
        <v>8</v>
      </c>
      <c r="B66" t="s">
        <v>9</v>
      </c>
      <c r="C66" t="s">
        <v>10</v>
      </c>
      <c r="D66">
        <v>5</v>
      </c>
      <c r="E66">
        <f>15.125-0.017</f>
        <v>15.108000000000001</v>
      </c>
      <c r="F66">
        <v>0.17199999999999704</v>
      </c>
      <c r="G66">
        <v>0.28799999999998249</v>
      </c>
      <c r="H66">
        <f t="shared" si="2"/>
        <v>1.1499999999999488</v>
      </c>
      <c r="I66">
        <f t="shared" si="3"/>
        <v>7.6118612655543343</v>
      </c>
    </row>
    <row r="67" spans="1:9" x14ac:dyDescent="0.35">
      <c r="A67" t="s">
        <v>8</v>
      </c>
      <c r="B67" t="s">
        <v>9</v>
      </c>
      <c r="C67" t="s">
        <v>10</v>
      </c>
      <c r="D67">
        <v>6</v>
      </c>
      <c r="E67">
        <f>15.267-0.042</f>
        <v>15.225</v>
      </c>
      <c r="F67">
        <v>0.20300000000000296</v>
      </c>
      <c r="G67">
        <v>0.26900000000000546</v>
      </c>
      <c r="H67">
        <f t="shared" si="2"/>
        <v>1.180000000000021</v>
      </c>
      <c r="I67">
        <f t="shared" si="3"/>
        <v>7.7504105090313375</v>
      </c>
    </row>
    <row r="68" spans="1:9" x14ac:dyDescent="0.35">
      <c r="A68" t="s">
        <v>8</v>
      </c>
      <c r="B68" t="s">
        <v>9</v>
      </c>
      <c r="C68" t="s">
        <v>10</v>
      </c>
      <c r="D68">
        <v>7</v>
      </c>
      <c r="E68">
        <f>15.285-0.019</f>
        <v>15.266</v>
      </c>
      <c r="F68">
        <v>0.19499999999999318</v>
      </c>
      <c r="G68">
        <v>0.24100000000001387</v>
      </c>
      <c r="H68">
        <f t="shared" si="2"/>
        <v>1.0900000000000176</v>
      </c>
      <c r="I68">
        <f t="shared" si="3"/>
        <v>7.1400497838334704</v>
      </c>
    </row>
    <row r="69" spans="1:9" x14ac:dyDescent="0.35">
      <c r="A69" t="s">
        <v>8</v>
      </c>
      <c r="B69" t="s">
        <v>9</v>
      </c>
      <c r="C69" t="s">
        <v>10</v>
      </c>
      <c r="D69">
        <v>8</v>
      </c>
      <c r="E69">
        <f>15.229-0.104</f>
        <v>15.125</v>
      </c>
      <c r="F69">
        <v>0.21200000000001751</v>
      </c>
      <c r="G69">
        <v>0.29800000000000182</v>
      </c>
      <c r="H69">
        <f t="shared" si="2"/>
        <v>1.2750000000000483</v>
      </c>
      <c r="I69">
        <f t="shared" si="3"/>
        <v>8.4297520661160217</v>
      </c>
    </row>
    <row r="70" spans="1:9" x14ac:dyDescent="0.35">
      <c r="A70" t="s">
        <v>8</v>
      </c>
      <c r="B70" t="s">
        <v>9</v>
      </c>
      <c r="C70" t="s">
        <v>10</v>
      </c>
      <c r="D70">
        <v>9</v>
      </c>
      <c r="E70">
        <f>15.141-0.148</f>
        <v>14.993</v>
      </c>
      <c r="F70">
        <v>0.20099999999999341</v>
      </c>
      <c r="G70">
        <v>0.29400000000001114</v>
      </c>
      <c r="H70">
        <f t="shared" si="2"/>
        <v>1.2375000000000114</v>
      </c>
      <c r="I70">
        <f t="shared" si="3"/>
        <v>8.2538517975055772</v>
      </c>
    </row>
    <row r="71" spans="1:9" x14ac:dyDescent="0.35">
      <c r="A71" t="s">
        <v>8</v>
      </c>
      <c r="B71" t="s">
        <v>9</v>
      </c>
      <c r="C71" t="s">
        <v>10</v>
      </c>
      <c r="D71">
        <v>10</v>
      </c>
      <c r="E71">
        <f>14.838-0.024</f>
        <v>14.814</v>
      </c>
      <c r="F71">
        <v>0.21099999999998431</v>
      </c>
      <c r="G71">
        <v>0.26700000000002433</v>
      </c>
      <c r="H71">
        <f t="shared" si="2"/>
        <v>1.1950000000000216</v>
      </c>
      <c r="I71">
        <f t="shared" si="3"/>
        <v>8.0666936681518955</v>
      </c>
    </row>
    <row r="72" spans="1:9" x14ac:dyDescent="0.35">
      <c r="A72" t="s">
        <v>8</v>
      </c>
      <c r="B72" t="s">
        <v>9</v>
      </c>
      <c r="C72" t="s">
        <v>11</v>
      </c>
      <c r="D72">
        <v>1</v>
      </c>
      <c r="E72">
        <f>14.879-0.039</f>
        <v>14.84</v>
      </c>
      <c r="F72">
        <v>0.24200000000001864</v>
      </c>
      <c r="G72">
        <v>0.31200000000001182</v>
      </c>
      <c r="H72">
        <f t="shared" si="2"/>
        <v>1.3850000000000762</v>
      </c>
      <c r="I72">
        <f t="shared" si="3"/>
        <v>9.3328840970355547</v>
      </c>
    </row>
    <row r="73" spans="1:9" x14ac:dyDescent="0.35">
      <c r="A73" t="s">
        <v>8</v>
      </c>
      <c r="B73" t="s">
        <v>9</v>
      </c>
      <c r="C73" t="s">
        <v>11</v>
      </c>
      <c r="D73">
        <v>2</v>
      </c>
      <c r="E73">
        <f>15.392-0.004</f>
        <v>15.388</v>
      </c>
      <c r="F73">
        <v>0.26999999999998181</v>
      </c>
      <c r="G73">
        <v>0.3160000000000025</v>
      </c>
      <c r="H73">
        <f t="shared" si="2"/>
        <v>1.4649999999999608</v>
      </c>
      <c r="I73">
        <f t="shared" si="3"/>
        <v>9.5204055107873717</v>
      </c>
    </row>
    <row r="74" spans="1:9" x14ac:dyDescent="0.35">
      <c r="A74" t="s">
        <v>8</v>
      </c>
      <c r="B74" t="s">
        <v>9</v>
      </c>
      <c r="C74" t="s">
        <v>11</v>
      </c>
      <c r="D74">
        <v>3</v>
      </c>
      <c r="E74">
        <f>15.072-0.018</f>
        <v>15.053999999999998</v>
      </c>
      <c r="F74">
        <v>0.24199999999999022</v>
      </c>
      <c r="G74">
        <v>0.3200000000000216</v>
      </c>
      <c r="H74">
        <f t="shared" si="2"/>
        <v>1.4050000000000296</v>
      </c>
      <c r="I74">
        <f t="shared" si="3"/>
        <v>9.3330676232232612</v>
      </c>
    </row>
    <row r="75" spans="1:9" x14ac:dyDescent="0.35">
      <c r="A75" t="s">
        <v>8</v>
      </c>
      <c r="B75" t="s">
        <v>9</v>
      </c>
      <c r="C75" t="s">
        <v>11</v>
      </c>
      <c r="D75">
        <v>4</v>
      </c>
      <c r="E75">
        <f>15.45-0.105</f>
        <v>15.344999999999999</v>
      </c>
      <c r="F75">
        <v>0.20999999999997954</v>
      </c>
      <c r="G75">
        <v>0.31099999999997863</v>
      </c>
      <c r="H75">
        <f t="shared" si="2"/>
        <v>1.3024999999998954</v>
      </c>
      <c r="I75">
        <f t="shared" si="3"/>
        <v>8.488106875202968</v>
      </c>
    </row>
    <row r="76" spans="1:9" x14ac:dyDescent="0.35">
      <c r="A76" t="s">
        <v>8</v>
      </c>
      <c r="B76" t="s">
        <v>9</v>
      </c>
      <c r="C76" t="s">
        <v>11</v>
      </c>
      <c r="D76">
        <v>5</v>
      </c>
      <c r="E76">
        <f>15.025-0.006</f>
        <v>15.019</v>
      </c>
      <c r="F76">
        <v>0.29599999999999227</v>
      </c>
      <c r="G76">
        <v>0.27099999999998658</v>
      </c>
      <c r="H76">
        <f t="shared" si="2"/>
        <v>1.4174999999999471</v>
      </c>
      <c r="I76">
        <f t="shared" si="3"/>
        <v>9.4380451428187442</v>
      </c>
    </row>
    <row r="77" spans="1:9" x14ac:dyDescent="0.35">
      <c r="A77" t="s">
        <v>8</v>
      </c>
      <c r="B77" t="s">
        <v>9</v>
      </c>
      <c r="C77" t="s">
        <v>11</v>
      </c>
      <c r="D77">
        <v>6</v>
      </c>
      <c r="E77">
        <f>14.78-0.077</f>
        <v>14.702999999999999</v>
      </c>
      <c r="F77">
        <v>0.28700000000000614</v>
      </c>
      <c r="G77">
        <v>0.25499999999999545</v>
      </c>
      <c r="H77">
        <f t="shared" si="2"/>
        <v>1.355000000000004</v>
      </c>
      <c r="I77">
        <f t="shared" si="3"/>
        <v>9.2158062980344422</v>
      </c>
    </row>
    <row r="78" spans="1:9" x14ac:dyDescent="0.35">
      <c r="A78" t="s">
        <v>8</v>
      </c>
      <c r="B78" t="s">
        <v>9</v>
      </c>
      <c r="C78" t="s">
        <v>11</v>
      </c>
      <c r="D78">
        <v>7</v>
      </c>
      <c r="E78">
        <f>15.035-0.023</f>
        <v>15.012</v>
      </c>
      <c r="F78">
        <v>0.36299999999999955</v>
      </c>
      <c r="G78">
        <v>0.33099999999998886</v>
      </c>
      <c r="H78">
        <f t="shared" si="2"/>
        <v>1.734999999999971</v>
      </c>
      <c r="I78">
        <f t="shared" si="3"/>
        <v>11.557420730082407</v>
      </c>
    </row>
    <row r="79" spans="1:9" x14ac:dyDescent="0.35">
      <c r="A79" t="s">
        <v>8</v>
      </c>
      <c r="B79" t="s">
        <v>9</v>
      </c>
      <c r="C79" t="s">
        <v>11</v>
      </c>
      <c r="D79">
        <v>8</v>
      </c>
      <c r="E79">
        <f>15.02-0.026</f>
        <v>14.994</v>
      </c>
      <c r="F79">
        <v>0.18700000000001182</v>
      </c>
      <c r="G79">
        <v>0.29200000000000159</v>
      </c>
      <c r="H79">
        <f t="shared" si="2"/>
        <v>1.1975000000000335</v>
      </c>
      <c r="I79">
        <f t="shared" si="3"/>
        <v>7.9865279445113613</v>
      </c>
    </row>
    <row r="80" spans="1:9" x14ac:dyDescent="0.35">
      <c r="A80" t="s">
        <v>8</v>
      </c>
      <c r="B80" t="s">
        <v>9</v>
      </c>
      <c r="C80" t="s">
        <v>11</v>
      </c>
      <c r="D80">
        <v>9</v>
      </c>
      <c r="E80">
        <f>15.205-0.051</f>
        <v>15.154</v>
      </c>
      <c r="F80">
        <v>0.29300000000000637</v>
      </c>
      <c r="G80">
        <v>0.33099999999998886</v>
      </c>
      <c r="H80">
        <f t="shared" si="2"/>
        <v>1.5599999999999881</v>
      </c>
      <c r="I80">
        <f t="shared" si="3"/>
        <v>10.29431173287573</v>
      </c>
    </row>
    <row r="81" spans="1:9" x14ac:dyDescent="0.35">
      <c r="A81" t="s">
        <v>8</v>
      </c>
      <c r="B81" t="s">
        <v>9</v>
      </c>
      <c r="C81" t="s">
        <v>11</v>
      </c>
      <c r="D81">
        <v>10</v>
      </c>
      <c r="E81">
        <f>15.154-0.065</f>
        <v>15.089</v>
      </c>
      <c r="F81">
        <v>0.14500000000001023</v>
      </c>
      <c r="G81">
        <v>0.37600000000000477</v>
      </c>
      <c r="H81">
        <f t="shared" si="2"/>
        <v>1.3025000000000375</v>
      </c>
      <c r="I81">
        <f t="shared" si="3"/>
        <v>8.6321161110745415</v>
      </c>
    </row>
    <row r="82" spans="1:9" x14ac:dyDescent="0.35">
      <c r="A82" t="s">
        <v>8</v>
      </c>
      <c r="B82" t="s">
        <v>12</v>
      </c>
      <c r="C82" t="s">
        <v>10</v>
      </c>
      <c r="D82">
        <v>1</v>
      </c>
      <c r="E82">
        <f>15.184-0.007</f>
        <v>15.177</v>
      </c>
      <c r="F82">
        <v>0.20699999999999363</v>
      </c>
      <c r="G82">
        <v>0.29399999999998272</v>
      </c>
      <c r="H82">
        <f t="shared" si="2"/>
        <v>1.2524999999999409</v>
      </c>
      <c r="I82">
        <f t="shared" si="3"/>
        <v>8.2526190946823554</v>
      </c>
    </row>
    <row r="83" spans="1:9" x14ac:dyDescent="0.35">
      <c r="A83" t="s">
        <v>8</v>
      </c>
      <c r="B83" t="s">
        <v>12</v>
      </c>
      <c r="C83" t="s">
        <v>10</v>
      </c>
      <c r="D83">
        <v>2</v>
      </c>
      <c r="E83">
        <f>15.005-0.022</f>
        <v>14.983000000000001</v>
      </c>
      <c r="F83">
        <v>0.20599999999998886</v>
      </c>
      <c r="G83">
        <v>0.29699999999999704</v>
      </c>
      <c r="H83">
        <f t="shared" si="2"/>
        <v>1.2574999999999648</v>
      </c>
      <c r="I83">
        <f t="shared" si="3"/>
        <v>8.3928452245876315</v>
      </c>
    </row>
    <row r="84" spans="1:9" x14ac:dyDescent="0.35">
      <c r="A84" t="s">
        <v>8</v>
      </c>
      <c r="B84" t="s">
        <v>12</v>
      </c>
      <c r="C84" t="s">
        <v>10</v>
      </c>
      <c r="D84">
        <v>3</v>
      </c>
      <c r="E84">
        <f>15.311-0.127</f>
        <v>15.183999999999999</v>
      </c>
      <c r="F84">
        <v>0.21600000000000819</v>
      </c>
      <c r="G84">
        <v>0.30099999999998772</v>
      </c>
      <c r="H84">
        <f t="shared" si="2"/>
        <v>1.2924999999999898</v>
      </c>
      <c r="I84">
        <f t="shared" si="3"/>
        <v>8.5122497365647387</v>
      </c>
    </row>
    <row r="85" spans="1:9" x14ac:dyDescent="0.35">
      <c r="A85" t="s">
        <v>8</v>
      </c>
      <c r="B85" t="s">
        <v>12</v>
      </c>
      <c r="C85" t="s">
        <v>10</v>
      </c>
      <c r="D85">
        <v>4</v>
      </c>
      <c r="E85">
        <f>14.777-0.015</f>
        <v>14.761999999999999</v>
      </c>
      <c r="F85">
        <v>0.18500000000000227</v>
      </c>
      <c r="G85">
        <v>0.28799999999998249</v>
      </c>
      <c r="H85">
        <f t="shared" si="2"/>
        <v>1.1824999999999619</v>
      </c>
      <c r="I85">
        <f t="shared" si="3"/>
        <v>8.0104321907598024</v>
      </c>
    </row>
    <row r="86" spans="1:9" x14ac:dyDescent="0.35">
      <c r="A86" t="s">
        <v>8</v>
      </c>
      <c r="B86" t="s">
        <v>12</v>
      </c>
      <c r="C86" t="s">
        <v>10</v>
      </c>
      <c r="D86">
        <v>5</v>
      </c>
      <c r="E86">
        <f>15.223-0.012</f>
        <v>15.211</v>
      </c>
      <c r="F86">
        <v>0.18099999999998317</v>
      </c>
      <c r="G86">
        <v>0.28000000000000114</v>
      </c>
      <c r="H86">
        <f t="shared" si="2"/>
        <v>1.1524999999999608</v>
      </c>
      <c r="I86">
        <f t="shared" si="3"/>
        <v>7.576753665110517</v>
      </c>
    </row>
    <row r="87" spans="1:9" x14ac:dyDescent="0.35">
      <c r="A87" t="s">
        <v>8</v>
      </c>
      <c r="B87" t="s">
        <v>12</v>
      </c>
      <c r="C87" t="s">
        <v>10</v>
      </c>
      <c r="D87">
        <v>6</v>
      </c>
      <c r="E87">
        <f>15.108-0.09</f>
        <v>15.018000000000001</v>
      </c>
      <c r="F87">
        <v>0.1939999999999884</v>
      </c>
      <c r="G87">
        <v>0.29899999999997817</v>
      </c>
      <c r="H87">
        <f t="shared" si="2"/>
        <v>1.2324999999999164</v>
      </c>
      <c r="I87">
        <f t="shared" si="3"/>
        <v>8.2068184844847281</v>
      </c>
    </row>
    <row r="88" spans="1:9" x14ac:dyDescent="0.35">
      <c r="A88" t="s">
        <v>8</v>
      </c>
      <c r="B88" t="s">
        <v>12</v>
      </c>
      <c r="C88" t="s">
        <v>10</v>
      </c>
      <c r="D88">
        <v>7</v>
      </c>
      <c r="E88">
        <f>14.845-0.013</f>
        <v>14.832000000000001</v>
      </c>
      <c r="F88">
        <v>0.14799999999999613</v>
      </c>
      <c r="G88">
        <v>0.25900000000001455</v>
      </c>
      <c r="H88">
        <f t="shared" si="2"/>
        <v>1.0175000000000267</v>
      </c>
      <c r="I88">
        <f t="shared" si="3"/>
        <v>6.8601672060411722</v>
      </c>
    </row>
    <row r="89" spans="1:9" x14ac:dyDescent="0.35">
      <c r="A89" t="s">
        <v>8</v>
      </c>
      <c r="B89" t="s">
        <v>12</v>
      </c>
      <c r="C89" t="s">
        <v>10</v>
      </c>
      <c r="D89">
        <v>8</v>
      </c>
      <c r="E89">
        <f>14.998-0.022</f>
        <v>14.975999999999999</v>
      </c>
      <c r="F89">
        <v>0.20300000000000296</v>
      </c>
      <c r="G89">
        <v>0.28700000000000614</v>
      </c>
      <c r="H89">
        <f t="shared" si="2"/>
        <v>1.2250000000000227</v>
      </c>
      <c r="I89">
        <f t="shared" si="3"/>
        <v>8.1797542735044271</v>
      </c>
    </row>
    <row r="90" spans="1:9" x14ac:dyDescent="0.35">
      <c r="A90" t="s">
        <v>8</v>
      </c>
      <c r="B90" t="s">
        <v>12</v>
      </c>
      <c r="C90" t="s">
        <v>10</v>
      </c>
      <c r="D90">
        <v>9</v>
      </c>
      <c r="E90">
        <f>15.314-0.027</f>
        <v>15.287000000000001</v>
      </c>
      <c r="F90">
        <v>0.18899999999999295</v>
      </c>
      <c r="G90">
        <v>0.27899999999999636</v>
      </c>
      <c r="H90">
        <f t="shared" si="2"/>
        <v>1.1699999999999733</v>
      </c>
      <c r="I90">
        <f t="shared" si="3"/>
        <v>7.6535618499376801</v>
      </c>
    </row>
    <row r="91" spans="1:9" x14ac:dyDescent="0.35">
      <c r="A91" t="s">
        <v>8</v>
      </c>
      <c r="B91" t="s">
        <v>12</v>
      </c>
      <c r="C91" t="s">
        <v>10</v>
      </c>
      <c r="D91">
        <v>10</v>
      </c>
      <c r="E91">
        <f>15.204-0.027</f>
        <v>15.177000000000001</v>
      </c>
      <c r="F91">
        <v>0.17199999999999704</v>
      </c>
      <c r="G91">
        <v>0.25599999999997181</v>
      </c>
      <c r="H91">
        <f t="shared" si="2"/>
        <v>1.0699999999999221</v>
      </c>
      <c r="I91">
        <f t="shared" si="3"/>
        <v>7.0501416617244645</v>
      </c>
    </row>
    <row r="92" spans="1:9" x14ac:dyDescent="0.35">
      <c r="A92" t="s">
        <v>8</v>
      </c>
      <c r="B92" t="s">
        <v>12</v>
      </c>
      <c r="C92" t="s">
        <v>11</v>
      </c>
      <c r="D92">
        <v>1</v>
      </c>
      <c r="E92">
        <f>15.356-0.019</f>
        <v>15.337</v>
      </c>
      <c r="F92">
        <v>0.22499999999999432</v>
      </c>
      <c r="G92">
        <v>0.3189999999999884</v>
      </c>
      <c r="H92">
        <f t="shared" si="2"/>
        <v>1.3599999999999568</v>
      </c>
      <c r="I92">
        <f t="shared" si="3"/>
        <v>8.8674447414745838</v>
      </c>
    </row>
    <row r="93" spans="1:9" x14ac:dyDescent="0.35">
      <c r="A93" t="s">
        <v>8</v>
      </c>
      <c r="B93" t="s">
        <v>12</v>
      </c>
      <c r="C93" t="s">
        <v>11</v>
      </c>
      <c r="D93">
        <v>2</v>
      </c>
      <c r="E93">
        <f>15.062-0.046</f>
        <v>15.016</v>
      </c>
      <c r="F93">
        <v>0.19499999999999318</v>
      </c>
      <c r="G93">
        <v>0.27000000000001023</v>
      </c>
      <c r="H93">
        <f t="shared" si="2"/>
        <v>1.1625000000000085</v>
      </c>
      <c r="I93">
        <f t="shared" si="3"/>
        <v>7.7417421417155605</v>
      </c>
    </row>
    <row r="94" spans="1:9" x14ac:dyDescent="0.35">
      <c r="A94" t="s">
        <v>8</v>
      </c>
      <c r="B94" t="s">
        <v>12</v>
      </c>
      <c r="C94" t="s">
        <v>11</v>
      </c>
      <c r="D94">
        <v>3</v>
      </c>
      <c r="E94">
        <f>14.915-0.009</f>
        <v>14.905999999999999</v>
      </c>
      <c r="F94">
        <v>0.28099999999997749</v>
      </c>
      <c r="G94">
        <v>0.38300000000000978</v>
      </c>
      <c r="H94">
        <f t="shared" si="2"/>
        <v>1.6599999999999682</v>
      </c>
      <c r="I94">
        <f t="shared" si="3"/>
        <v>11.136455118743918</v>
      </c>
    </row>
    <row r="95" spans="1:9" x14ac:dyDescent="0.35">
      <c r="A95" t="s">
        <v>8</v>
      </c>
      <c r="B95" t="s">
        <v>12</v>
      </c>
      <c r="C95" t="s">
        <v>11</v>
      </c>
      <c r="D95">
        <v>4</v>
      </c>
      <c r="E95">
        <f>15.217-0.033</f>
        <v>15.184000000000001</v>
      </c>
      <c r="F95">
        <v>0.23199999999999932</v>
      </c>
      <c r="G95">
        <v>0.29200000000000159</v>
      </c>
      <c r="H95">
        <f t="shared" si="2"/>
        <v>1.3100000000000023</v>
      </c>
      <c r="I95">
        <f t="shared" si="3"/>
        <v>8.6275026343519627</v>
      </c>
    </row>
    <row r="96" spans="1:9" x14ac:dyDescent="0.35">
      <c r="A96" t="s">
        <v>8</v>
      </c>
      <c r="B96" t="s">
        <v>12</v>
      </c>
      <c r="C96" t="s">
        <v>11</v>
      </c>
      <c r="D96">
        <v>5</v>
      </c>
      <c r="E96">
        <f>15.179-0.068</f>
        <v>15.111000000000001</v>
      </c>
      <c r="F96">
        <v>0.11899999999999977</v>
      </c>
      <c r="G96">
        <v>0.29100000000002524</v>
      </c>
      <c r="H96">
        <f t="shared" si="2"/>
        <v>1.0250000000000625</v>
      </c>
      <c r="I96">
        <f t="shared" si="3"/>
        <v>6.7831381113100555</v>
      </c>
    </row>
    <row r="97" spans="1:9" x14ac:dyDescent="0.35">
      <c r="A97" t="s">
        <v>8</v>
      </c>
      <c r="B97" t="s">
        <v>12</v>
      </c>
      <c r="C97" t="s">
        <v>11</v>
      </c>
      <c r="D97">
        <v>6</v>
      </c>
      <c r="E97">
        <f>15.021-0.09</f>
        <v>14.931000000000001</v>
      </c>
      <c r="F97">
        <v>0.31000000000000227</v>
      </c>
      <c r="G97">
        <v>0.38100000000000023</v>
      </c>
      <c r="H97">
        <f t="shared" si="2"/>
        <v>1.7275000000000063</v>
      </c>
      <c r="I97">
        <f t="shared" si="3"/>
        <v>11.569888152166675</v>
      </c>
    </row>
    <row r="98" spans="1:9" x14ac:dyDescent="0.35">
      <c r="A98" t="s">
        <v>8</v>
      </c>
      <c r="B98" t="s">
        <v>12</v>
      </c>
      <c r="C98" t="s">
        <v>11</v>
      </c>
      <c r="D98">
        <v>7</v>
      </c>
      <c r="E98">
        <f>15.023-0.095</f>
        <v>14.927999999999999</v>
      </c>
      <c r="F98">
        <v>0.36099999999999</v>
      </c>
      <c r="G98">
        <v>0.36199999999999477</v>
      </c>
      <c r="H98">
        <f t="shared" si="2"/>
        <v>1.8074999999999619</v>
      </c>
      <c r="I98">
        <f t="shared" si="3"/>
        <v>12.108118971060838</v>
      </c>
    </row>
    <row r="99" spans="1:9" x14ac:dyDescent="0.35">
      <c r="A99" t="s">
        <v>8</v>
      </c>
      <c r="B99" t="s">
        <v>12</v>
      </c>
      <c r="C99" t="s">
        <v>11</v>
      </c>
      <c r="D99">
        <v>8</v>
      </c>
      <c r="E99">
        <f>15.395-0.032</f>
        <v>15.363</v>
      </c>
      <c r="F99">
        <v>0.31400000000002137</v>
      </c>
      <c r="G99">
        <v>0.32099999999999795</v>
      </c>
      <c r="H99">
        <f t="shared" si="2"/>
        <v>1.5875000000000483</v>
      </c>
      <c r="I99">
        <f t="shared" si="3"/>
        <v>10.333268241880155</v>
      </c>
    </row>
    <row r="100" spans="1:9" x14ac:dyDescent="0.35">
      <c r="A100" t="s">
        <v>8</v>
      </c>
      <c r="B100" t="s">
        <v>12</v>
      </c>
      <c r="C100" t="s">
        <v>11</v>
      </c>
      <c r="D100">
        <v>9</v>
      </c>
      <c r="E100">
        <f>15.255-0.068</f>
        <v>15.187000000000001</v>
      </c>
      <c r="F100">
        <v>0.33299999999999841</v>
      </c>
      <c r="G100">
        <v>0.45100000000002183</v>
      </c>
      <c r="H100">
        <f t="shared" si="2"/>
        <v>1.9600000000000506</v>
      </c>
      <c r="I100">
        <f t="shared" si="3"/>
        <v>12.905774675709822</v>
      </c>
    </row>
    <row r="101" spans="1:9" x14ac:dyDescent="0.35">
      <c r="A101" t="s">
        <v>8</v>
      </c>
      <c r="B101" t="s">
        <v>12</v>
      </c>
      <c r="C101" t="s">
        <v>11</v>
      </c>
      <c r="D101">
        <v>10</v>
      </c>
      <c r="E101">
        <f>15.19-0.033</f>
        <v>15.157</v>
      </c>
      <c r="F101">
        <v>0.47399999999998954</v>
      </c>
      <c r="G101">
        <v>0.29900000000000659</v>
      </c>
      <c r="H101">
        <f t="shared" si="2"/>
        <v>1.9324999999999903</v>
      </c>
      <c r="I101">
        <f t="shared" si="3"/>
        <v>12.749884541795806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Alma</dc:creator>
  <cp:lastModifiedBy>Lindsay Alma</cp:lastModifiedBy>
  <dcterms:created xsi:type="dcterms:W3CDTF">2018-12-07T22:01:57Z</dcterms:created>
  <dcterms:modified xsi:type="dcterms:W3CDTF">2023-01-03T20:02:48Z</dcterms:modified>
</cp:coreProperties>
</file>