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GsdkNet_1.2.5\GsdkNet_1.2.5\2018\Calibration\"/>
    </mc:Choice>
  </mc:AlternateContent>
  <bookViews>
    <workbookView xWindow="0" yWindow="0" windowWidth="23040" windowHeight="9384" activeTab="3"/>
  </bookViews>
  <sheets>
    <sheet name="Hoja1" sheetId="1" r:id="rId1"/>
    <sheet name="Hand" sheetId="2" r:id="rId2"/>
    <sheet name="Gráfico1" sheetId="4" r:id="rId3"/>
    <sheet name="Hoja3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 s="1"/>
  <c r="H41" i="3" l="1"/>
  <c r="I41" i="3" s="1"/>
  <c r="H40" i="3"/>
  <c r="H39" i="3"/>
  <c r="D24" i="3"/>
  <c r="E24" i="3"/>
  <c r="D6" i="3"/>
  <c r="E6" i="3"/>
  <c r="D23" i="3"/>
  <c r="D38" i="3"/>
  <c r="E38" i="3"/>
  <c r="D31" i="3"/>
  <c r="D22" i="3"/>
  <c r="P41" i="3" l="1"/>
  <c r="I40" i="3"/>
  <c r="P40" i="3" s="1"/>
  <c r="H37" i="3"/>
  <c r="I37" i="3" s="1"/>
  <c r="I39" i="3"/>
  <c r="P39" i="3" s="1"/>
  <c r="H38" i="3"/>
  <c r="I38" i="3" s="1"/>
  <c r="E31" i="3"/>
  <c r="H31" i="3" s="1"/>
  <c r="I31" i="3" s="1"/>
  <c r="D11" i="3"/>
  <c r="E11" i="3"/>
  <c r="E23" i="3"/>
  <c r="E22" i="3"/>
  <c r="D5" i="3"/>
  <c r="E5" i="3"/>
  <c r="E32" i="3"/>
  <c r="D32" i="3"/>
  <c r="E30" i="3"/>
  <c r="D30" i="3"/>
  <c r="E12" i="3"/>
  <c r="D12" i="3"/>
  <c r="E10" i="3"/>
  <c r="D10" i="3"/>
  <c r="D4" i="3"/>
  <c r="E4" i="3"/>
  <c r="H32" i="3" l="1"/>
  <c r="I32" i="3" s="1"/>
  <c r="H12" i="3"/>
  <c r="I12" i="3" s="1"/>
  <c r="H11" i="3"/>
  <c r="I11" i="3" s="1"/>
  <c r="H24" i="3"/>
  <c r="I24" i="3" s="1"/>
  <c r="H23" i="3"/>
  <c r="I23" i="3" s="1"/>
  <c r="H22" i="3"/>
  <c r="I22" i="3" s="1"/>
  <c r="H6" i="3"/>
  <c r="I6" i="3" s="1"/>
  <c r="H5" i="3"/>
  <c r="I5" i="3" s="1"/>
  <c r="H4" i="3"/>
  <c r="I4" i="3" s="1"/>
  <c r="J27" i="2"/>
  <c r="F26" i="2" s="1"/>
  <c r="G26" i="2" s="1"/>
  <c r="H26" i="2" s="1"/>
  <c r="F9" i="2"/>
  <c r="G9" i="2" s="1"/>
  <c r="H9" i="2" s="1"/>
  <c r="E8" i="2"/>
  <c r="G8" i="2" s="1"/>
  <c r="H8" i="2" s="1"/>
  <c r="J17" i="2"/>
  <c r="F22" i="2" s="1"/>
  <c r="G22" i="2" s="1"/>
  <c r="H22" i="2" s="1"/>
  <c r="G17" i="2"/>
  <c r="H17" i="2" s="1"/>
  <c r="H5" i="2"/>
  <c r="I7" i="1"/>
  <c r="J7" i="1"/>
  <c r="G5" i="2"/>
  <c r="E21" i="2" l="1"/>
  <c r="G21" i="2" s="1"/>
  <c r="H21" i="2" s="1"/>
  <c r="I44" i="1"/>
  <c r="J44" i="1" s="1"/>
  <c r="I42" i="1" l="1"/>
  <c r="J42" i="1" s="1"/>
  <c r="K18" i="1"/>
  <c r="I36" i="1"/>
  <c r="J36" i="1" s="1"/>
  <c r="I34" i="1"/>
  <c r="J34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6" i="1" s="1"/>
  <c r="I13" i="1"/>
  <c r="J13" i="1" s="1"/>
  <c r="I10" i="1"/>
  <c r="J10" i="1" s="1"/>
  <c r="H37" i="1"/>
  <c r="I37" i="1" s="1"/>
  <c r="J37" i="1" s="1"/>
  <c r="G37" i="1"/>
  <c r="G38" i="1" s="1"/>
  <c r="H35" i="1"/>
  <c r="H34" i="1"/>
  <c r="G34" i="1"/>
  <c r="G35" i="1" s="1"/>
  <c r="G31" i="1"/>
  <c r="I31" i="1" s="1"/>
  <c r="J31" i="1" s="1"/>
  <c r="G28" i="1"/>
  <c r="I28" i="1" s="1"/>
  <c r="J28" i="1" s="1"/>
  <c r="H26" i="1"/>
  <c r="H25" i="1"/>
  <c r="I25" i="1" s="1"/>
  <c r="J25" i="1" s="1"/>
  <c r="G25" i="1"/>
  <c r="G26" i="1" s="1"/>
  <c r="I35" i="1" l="1"/>
  <c r="J3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H20" i="1"/>
  <c r="G17" i="1"/>
  <c r="G18" i="1" s="1"/>
  <c r="H17" i="1"/>
  <c r="I17" i="1" s="1"/>
  <c r="J17" i="1" s="1"/>
  <c r="G14" i="1"/>
  <c r="G15" i="1" s="1"/>
  <c r="H14" i="1"/>
  <c r="I14" i="1" s="1"/>
  <c r="J14" i="1" s="1"/>
  <c r="G12" i="1"/>
  <c r="G11" i="1"/>
  <c r="H11" i="1"/>
  <c r="H8" i="1"/>
  <c r="H9" i="1" s="1"/>
  <c r="G8" i="1"/>
  <c r="G9" i="1" s="1"/>
  <c r="I9" i="1" l="1"/>
  <c r="J9" i="1" s="1"/>
  <c r="H12" i="1"/>
  <c r="I12" i="1" s="1"/>
  <c r="J12" i="1" s="1"/>
  <c r="I11" i="1"/>
  <c r="J11" i="1" s="1"/>
  <c r="H21" i="1"/>
  <c r="I21" i="1" s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<sst xmlns="http://schemas.openxmlformats.org/spreadsheetml/2006/main" count="302" uniqueCount="82">
  <si>
    <t>index</t>
  </si>
  <si>
    <t>pink</t>
  </si>
  <si>
    <t>ring</t>
  </si>
  <si>
    <t>y</t>
  </si>
  <si>
    <t>x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</si>
  <si>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</si>
  <si>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</si>
  <si>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</si>
  <si>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</si>
  <si>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</si>
  <si>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</si>
  <si>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</si>
  <si>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</si>
  <si>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</si>
  <si>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</si>
  <si>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</si>
  <si>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HR</t>
  </si>
  <si>
    <t>mano boca abajo</t>
  </si>
  <si>
    <t>180 grados</t>
  </si>
  <si>
    <t>arriba abaj</t>
  </si>
  <si>
    <t>hacia la derecha</t>
  </si>
  <si>
    <t>Unity</t>
  </si>
  <si>
    <t>G</t>
  </si>
  <si>
    <t>rriba</t>
  </si>
  <si>
    <t>abajo</t>
  </si>
  <si>
    <t>arriba</t>
  </si>
  <si>
    <t>En unity el cuerpo est{a localizado en x0,y0yz0 como si los pies estuvieran en ese punto</t>
  </si>
  <si>
    <t>Default rigth hand position and rotation</t>
  </si>
  <si>
    <t>idx1</t>
  </si>
  <si>
    <t>idx2</t>
  </si>
  <si>
    <t>idx3</t>
  </si>
  <si>
    <t>La posicion natural es de aproximadamene -23 en el indice</t>
  </si>
  <si>
    <t xml:space="preserve">En unity los dedos se mueven en el eje x de 0 a un valor maximo de -80 </t>
  </si>
  <si>
    <t>osea de arriba abajo</t>
  </si>
  <si>
    <t>La mano derecha se mueve en x entre los valores 80 y -80 en pitch</t>
  </si>
  <si>
    <t>min unity</t>
  </si>
  <si>
    <t>max unity</t>
  </si>
  <si>
    <t>min guante</t>
  </si>
  <si>
    <t>max guante</t>
  </si>
  <si>
    <t>unity</t>
  </si>
  <si>
    <t>guante</t>
  </si>
  <si>
    <t>pitch</t>
  </si>
  <si>
    <t>Mano hacia arriba</t>
  </si>
  <si>
    <t>Mano hacia abajo</t>
  </si>
  <si>
    <t>m</t>
  </si>
  <si>
    <t>Y=mx+b</t>
  </si>
  <si>
    <t>base en y</t>
  </si>
  <si>
    <t>yaw</t>
  </si>
  <si>
    <t>base en x</t>
  </si>
  <si>
    <t>z</t>
  </si>
  <si>
    <t>Mano hacia la izquierda</t>
  </si>
  <si>
    <t>Mano hacia a la derecha</t>
  </si>
  <si>
    <t>sobre base</t>
  </si>
  <si>
    <t>debajo base</t>
  </si>
  <si>
    <t>Roll</t>
  </si>
  <si>
    <t>Mano hacia la derecha</t>
  </si>
  <si>
    <t>plana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</si>
  <si>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</si>
  <si>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</si>
  <si>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</si>
  <si>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</si>
  <si>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</si>
  <si>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</si>
  <si>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</si>
  <si>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</si>
  <si>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</si>
  <si>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</si>
  <si>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</si>
  <si>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</si>
  <si>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</si>
  <si>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</si>
  <si>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</si>
  <si>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QUARTENION 
POSITIVO</t>
  </si>
  <si>
    <t>Up</t>
  </si>
  <si>
    <t>Left</t>
  </si>
  <si>
    <t>Rotation</t>
  </si>
  <si>
    <t>Position</t>
  </si>
  <si>
    <t>LOW ARM L</t>
  </si>
  <si>
    <t>UP ARM L</t>
  </si>
  <si>
    <t>disminyye</t>
  </si>
  <si>
    <t>disminuye</t>
  </si>
  <si>
    <t>UP ARM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</si>
</sst>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 applyFill="1" applyBorder="1"/>
    <xf numFmtId="2" fontId="3" fillId="2" borderId="0" xfId="0" applyNumberFormat="1" applyFont="1" applyFill="1" applyBorder="1"/>
    <xf numFmtId="0" fontId="0" fillId="0" borderId="0" xfId="0" applyFont="1" applyAlignment="1">
      <alignment horizontal="center" wrapText="1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vertical="center"/>
    </xf>
    <xf numFmtId="11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Hoja3!#REF!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55856"/>
        <c:axId val="156226256"/>
      </c:barChart>
      <c:catAx>
        <c:axId val="2656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6256"/>
        <c:crosses val="autoZero"/>
        <c:auto val="1"/>
        <c:lblAlgn val="ctr"/>
        <c:lblOffset val="100"/>
        <c:noMultiLvlLbl val="0"/>
      </c:catAx>
      <c:valAx>
        <c:axId val="156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30</xdr:row>
      <xdr:rowOff>38099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39</xdr:row>
      <xdr:rowOff>152399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591296</xdr:colOff>
      <xdr:row>41</xdr:row>
      <xdr:rowOff>60960</xdr:rowOff>
    </xdr:from>
    <xdr:to>
      <xdr:col>20</xdr:col>
      <xdr:colOff>235505</xdr:colOff>
      <xdr:row>44</xdr:row>
      <xdr:rowOff>30480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8476" y="720090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46</xdr:row>
      <xdr:rowOff>43104</xdr:rowOff>
    </xdr:from>
    <xdr:to>
      <xdr:col>21</xdr:col>
      <xdr:colOff>373236</xdr:colOff>
      <xdr:row>51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2020" y="8097444"/>
          <a:ext cx="3329796" cy="871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gth%20Hand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thumb"/>
      <sheetName val="R_index"/>
      <sheetName val="R_middle"/>
      <sheetName val="R_ring"/>
      <sheetName val="R_pinky"/>
      <sheetName val="R_pitch"/>
      <sheetName val="R_roll"/>
      <sheetName val="R_yaw"/>
      <sheetName val="R_g_updown"/>
      <sheetName val="R_g_backforward"/>
      <sheetName val="R_g_leftright"/>
      <sheetName val="Hoja1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G4">
            <v>-3.8856300998573454</v>
          </cell>
        </row>
        <row r="10">
          <cell r="G10">
            <v>6.3345392443890258</v>
          </cell>
        </row>
      </sheetData>
      <sheetData sheetId="7">
        <row r="4">
          <cell r="G4">
            <v>4.4188904191616896</v>
          </cell>
        </row>
        <row r="8">
          <cell r="G8">
            <v>0.91214331337325161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J7" sqref="J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32</v>
      </c>
    </row>
    <row r="2" spans="1:13" x14ac:dyDescent="0.3">
      <c r="A2" t="s">
        <v>31</v>
      </c>
      <c r="M2" t="s">
        <v>26</v>
      </c>
    </row>
    <row r="6" spans="1:13" x14ac:dyDescent="0.3">
      <c r="E6" s="2" t="s">
        <v>11</v>
      </c>
      <c r="F6" s="2" t="s">
        <v>12</v>
      </c>
      <c r="G6" s="2" t="s">
        <v>9</v>
      </c>
      <c r="H6" s="2" t="s">
        <v>10</v>
      </c>
      <c r="I6" s="2" t="s">
        <v>5</v>
      </c>
      <c r="J6" s="2" t="s">
        <v>6</v>
      </c>
      <c r="K6" s="2" t="s">
        <v>15</v>
      </c>
    </row>
    <row r="7" spans="1:13" x14ac:dyDescent="0.3">
      <c r="A7">
        <v>0</v>
      </c>
      <c r="B7" t="s">
        <v>14</v>
      </c>
      <c r="C7" s="3" t="s">
        <v>1</v>
      </c>
      <c r="D7">
        <v>1</v>
      </c>
      <c r="E7" s="1">
        <v>0</v>
      </c>
      <c r="F7" s="6">
        <v>80</v>
      </c>
      <c r="G7">
        <v>3364.6990000000001</v>
      </c>
      <c r="H7">
        <v>58.804519999999997</v>
      </c>
      <c r="I7" s="4">
        <f>+(F7-E7)/(H7-G7)</f>
        <v>-2.4199199485641174E-2</v>
      </c>
      <c r="J7" s="4">
        <f>+E7-I7*G7</f>
        <v>81.42302231013737</v>
      </c>
      <c r="K7">
        <v>1698.499</v>
      </c>
    </row>
    <row r="8" spans="1:13" x14ac:dyDescent="0.3">
      <c r="A8">
        <v>1</v>
      </c>
      <c r="B8" t="s">
        <v>14</v>
      </c>
      <c r="C8" s="3" t="s">
        <v>1</v>
      </c>
      <c r="D8" s="3">
        <v>2</v>
      </c>
      <c r="E8" s="4">
        <v>0</v>
      </c>
      <c r="F8" s="5">
        <v>80</v>
      </c>
      <c r="G8" s="4">
        <f>+G7</f>
        <v>3364.6990000000001</v>
      </c>
      <c r="H8" s="4">
        <f>+H7</f>
        <v>58.804519999999997</v>
      </c>
      <c r="I8" s="4">
        <f t="shared" ref="I8:I19" si="0">+(F8-E8)/(H8-G8)</f>
        <v>-2.4199199485641174E-2</v>
      </c>
      <c r="J8" s="4">
        <f t="shared" ref="J8:J21" si="1">+E8-I8*G8</f>
        <v>81.42302231013737</v>
      </c>
    </row>
    <row r="9" spans="1:13" x14ac:dyDescent="0.3">
      <c r="A9">
        <v>2</v>
      </c>
      <c r="B9" t="s">
        <v>14</v>
      </c>
      <c r="C9" s="3" t="s">
        <v>1</v>
      </c>
      <c r="D9" s="3">
        <v>3</v>
      </c>
      <c r="E9" s="4">
        <v>0</v>
      </c>
      <c r="F9" s="5">
        <v>80</v>
      </c>
      <c r="G9" s="4">
        <f>+G8</f>
        <v>3364.6990000000001</v>
      </c>
      <c r="H9" s="4">
        <f>+H8</f>
        <v>58.804519999999997</v>
      </c>
      <c r="I9" s="4">
        <f t="shared" si="0"/>
        <v>-2.4199199485641174E-2</v>
      </c>
      <c r="J9" s="4">
        <f t="shared" si="1"/>
        <v>81.42302231013737</v>
      </c>
    </row>
    <row r="10" spans="1:13" x14ac:dyDescent="0.3">
      <c r="A10">
        <v>3</v>
      </c>
      <c r="B10" t="s">
        <v>14</v>
      </c>
      <c r="C10" s="3" t="s">
        <v>2</v>
      </c>
      <c r="D10">
        <v>1</v>
      </c>
      <c r="E10" s="1">
        <v>0</v>
      </c>
      <c r="F10" s="6">
        <v>80</v>
      </c>
      <c r="G10" s="4">
        <v>5547.451</v>
      </c>
      <c r="H10" s="4">
        <v>500.11779999999999</v>
      </c>
      <c r="I10" s="4">
        <f t="shared" si="0"/>
        <v>-1.5849954189669904E-2</v>
      </c>
      <c r="J10" s="4">
        <f t="shared" si="1"/>
        <v>87.926844219438493</v>
      </c>
      <c r="K10">
        <v>1026.175</v>
      </c>
    </row>
    <row r="11" spans="1:13" x14ac:dyDescent="0.3">
      <c r="A11">
        <v>4</v>
      </c>
      <c r="B11" t="s">
        <v>14</v>
      </c>
      <c r="C11" s="3" t="s">
        <v>2</v>
      </c>
      <c r="D11" s="3">
        <v>2</v>
      </c>
      <c r="E11" s="4">
        <v>0</v>
      </c>
      <c r="F11" s="5">
        <v>80</v>
      </c>
      <c r="G11" s="4">
        <f>+G10</f>
        <v>5547.451</v>
      </c>
      <c r="H11" s="4">
        <f>+H10</f>
        <v>500.11779999999999</v>
      </c>
      <c r="I11" s="4">
        <f t="shared" si="0"/>
        <v>-1.5849954189669904E-2</v>
      </c>
      <c r="J11" s="4">
        <f t="shared" si="1"/>
        <v>87.926844219438493</v>
      </c>
    </row>
    <row r="12" spans="1:13" x14ac:dyDescent="0.3">
      <c r="A12">
        <v>5</v>
      </c>
      <c r="B12" t="s">
        <v>14</v>
      </c>
      <c r="C12" s="3" t="s">
        <v>2</v>
      </c>
      <c r="D12" s="3">
        <v>3</v>
      </c>
      <c r="E12" s="4">
        <v>0</v>
      </c>
      <c r="F12" s="5">
        <v>80</v>
      </c>
      <c r="G12" s="4">
        <f>+G11</f>
        <v>5547.451</v>
      </c>
      <c r="H12" s="4">
        <f>+H11</f>
        <v>500.11779999999999</v>
      </c>
      <c r="I12" s="4">
        <f t="shared" si="0"/>
        <v>-1.5849954189669904E-2</v>
      </c>
      <c r="J12" s="4">
        <f t="shared" si="1"/>
        <v>87.926844219438493</v>
      </c>
    </row>
    <row r="13" spans="1:13" x14ac:dyDescent="0.3">
      <c r="A13">
        <v>6</v>
      </c>
      <c r="B13" t="s">
        <v>14</v>
      </c>
      <c r="C13" s="3" t="s">
        <v>7</v>
      </c>
      <c r="D13">
        <v>1</v>
      </c>
      <c r="E13" s="4">
        <v>0</v>
      </c>
      <c r="F13" s="6">
        <v>80</v>
      </c>
      <c r="G13">
        <v>5928.3429999999998</v>
      </c>
      <c r="H13">
        <v>125.46559999999999</v>
      </c>
      <c r="I13" s="4">
        <f t="shared" si="0"/>
        <v>-1.3786264035149185E-2</v>
      </c>
      <c r="J13" s="4">
        <f t="shared" si="1"/>
        <v>81.729701888928417</v>
      </c>
      <c r="K13">
        <v>1071.23</v>
      </c>
    </row>
    <row r="14" spans="1:13" x14ac:dyDescent="0.3">
      <c r="A14">
        <v>7</v>
      </c>
      <c r="B14" t="s">
        <v>14</v>
      </c>
      <c r="C14" s="3" t="s">
        <v>7</v>
      </c>
      <c r="D14" s="3">
        <v>2</v>
      </c>
      <c r="E14" s="4">
        <v>0</v>
      </c>
      <c r="F14" s="5">
        <v>80</v>
      </c>
      <c r="G14" s="4">
        <f>+G13</f>
        <v>5928.3429999999998</v>
      </c>
      <c r="H14" s="4">
        <f>+H13</f>
        <v>125.46559999999999</v>
      </c>
      <c r="I14" s="4">
        <f t="shared" si="0"/>
        <v>-1.3786264035149185E-2</v>
      </c>
      <c r="J14" s="4">
        <f t="shared" si="1"/>
        <v>81.729701888928417</v>
      </c>
    </row>
    <row r="15" spans="1:13" x14ac:dyDescent="0.3">
      <c r="A15">
        <v>8</v>
      </c>
      <c r="B15" t="s">
        <v>14</v>
      </c>
      <c r="C15" s="3" t="s">
        <v>7</v>
      </c>
      <c r="D15" s="3">
        <v>3</v>
      </c>
      <c r="E15" s="4">
        <v>0</v>
      </c>
      <c r="F15" s="5">
        <v>80</v>
      </c>
      <c r="G15" s="4">
        <f>+G14</f>
        <v>5928.3429999999998</v>
      </c>
      <c r="H15" s="4">
        <f>+H14</f>
        <v>125.46559999999999</v>
      </c>
      <c r="I15" s="4">
        <f t="shared" si="0"/>
        <v>-1.3786264035149185E-2</v>
      </c>
      <c r="J15" s="4">
        <f t="shared" si="1"/>
        <v>81.729701888928417</v>
      </c>
    </row>
    <row r="16" spans="1:13" x14ac:dyDescent="0.3">
      <c r="A16">
        <v>9</v>
      </c>
      <c r="B16" t="s">
        <v>14</v>
      </c>
      <c r="C16" s="3" t="s">
        <v>0</v>
      </c>
      <c r="D16">
        <v>1</v>
      </c>
      <c r="E16" s="4">
        <v>0</v>
      </c>
      <c r="F16" s="6">
        <v>80</v>
      </c>
      <c r="G16">
        <v>3377.8679999999999</v>
      </c>
      <c r="H16">
        <v>86.231129999999993</v>
      </c>
      <c r="I16" s="4">
        <f t="shared" si="0"/>
        <v>-2.4304017472012336E-2</v>
      </c>
      <c r="J16" s="4">
        <f t="shared" si="1"/>
        <v>82.095762890151363</v>
      </c>
      <c r="K16">
        <v>1247.5119999999999</v>
      </c>
    </row>
    <row r="17" spans="1:13" x14ac:dyDescent="0.3">
      <c r="A17">
        <v>10</v>
      </c>
      <c r="B17" t="s">
        <v>14</v>
      </c>
      <c r="C17" s="3" t="s">
        <v>0</v>
      </c>
      <c r="D17" s="3">
        <v>2</v>
      </c>
      <c r="E17" s="4">
        <v>0</v>
      </c>
      <c r="F17" s="5">
        <v>80</v>
      </c>
      <c r="G17" s="4">
        <f>+G16</f>
        <v>3377.8679999999999</v>
      </c>
      <c r="H17" s="4">
        <f>+H16</f>
        <v>86.231129999999993</v>
      </c>
      <c r="I17" s="4">
        <f t="shared" si="0"/>
        <v>-2.4304017472012336E-2</v>
      </c>
      <c r="J17" s="4">
        <f t="shared" si="1"/>
        <v>82.095762890151363</v>
      </c>
    </row>
    <row r="18" spans="1:13" x14ac:dyDescent="0.3">
      <c r="A18">
        <v>11</v>
      </c>
      <c r="B18" t="s">
        <v>14</v>
      </c>
      <c r="C18" s="3" t="s">
        <v>0</v>
      </c>
      <c r="D18" s="3">
        <v>3</v>
      </c>
      <c r="E18" s="4">
        <v>0</v>
      </c>
      <c r="F18" s="5">
        <v>80</v>
      </c>
      <c r="G18" s="4">
        <f>+G17</f>
        <v>3377.8679999999999</v>
      </c>
      <c r="H18" s="4">
        <f>+H17</f>
        <v>86.231129999999993</v>
      </c>
      <c r="I18" s="4">
        <f t="shared" si="0"/>
        <v>-2.4304017472012336E-2</v>
      </c>
      <c r="J18" s="4">
        <f t="shared" si="1"/>
        <v>82.095762890151363</v>
      </c>
      <c r="K18">
        <f>+AVERAGE(K7:K17)</f>
        <v>1260.854</v>
      </c>
      <c r="M18" t="s">
        <v>27</v>
      </c>
    </row>
    <row r="19" spans="1:13" x14ac:dyDescent="0.3">
      <c r="A19">
        <v>12</v>
      </c>
      <c r="B19" t="s">
        <v>14</v>
      </c>
      <c r="C19" s="3" t="s">
        <v>8</v>
      </c>
      <c r="D19">
        <v>1</v>
      </c>
      <c r="E19" s="4">
        <v>-10</v>
      </c>
      <c r="F19" s="5">
        <v>30</v>
      </c>
      <c r="G19">
        <v>2672.114</v>
      </c>
      <c r="H19">
        <v>1391.7</v>
      </c>
      <c r="I19" s="4">
        <f t="shared" si="0"/>
        <v>-3.1239895846187249E-2</v>
      </c>
      <c r="J19" s="4">
        <f t="shared" si="1"/>
        <v>73.47656304913879</v>
      </c>
      <c r="K19">
        <v>3444.49</v>
      </c>
    </row>
    <row r="20" spans="1:13" x14ac:dyDescent="0.3">
      <c r="A20">
        <v>13</v>
      </c>
      <c r="B20" t="s">
        <v>14</v>
      </c>
      <c r="C20" s="3" t="s">
        <v>8</v>
      </c>
      <c r="D20" s="3">
        <v>2</v>
      </c>
      <c r="E20" s="4">
        <v>0</v>
      </c>
      <c r="F20" s="5">
        <v>50</v>
      </c>
      <c r="G20">
        <f>+G19</f>
        <v>2672.114</v>
      </c>
      <c r="H20" s="4">
        <f>+H19</f>
        <v>1391.7</v>
      </c>
      <c r="I20" s="4">
        <f>+(F20-E20)/(H20-G20)</f>
        <v>-3.9049869807734061E-2</v>
      </c>
      <c r="J20" s="4">
        <f t="shared" si="1"/>
        <v>104.34570381142349</v>
      </c>
    </row>
    <row r="21" spans="1:13" x14ac:dyDescent="0.3">
      <c r="A21">
        <v>14</v>
      </c>
      <c r="B21" t="s">
        <v>14</v>
      </c>
      <c r="C21" s="3" t="s">
        <v>8</v>
      </c>
      <c r="D21" s="3">
        <v>3</v>
      </c>
      <c r="E21" s="4">
        <v>0</v>
      </c>
      <c r="F21" s="5">
        <v>30</v>
      </c>
      <c r="G21">
        <f>+G20</f>
        <v>2672.114</v>
      </c>
      <c r="H21" s="4">
        <f>+H20</f>
        <v>1391.7</v>
      </c>
      <c r="I21" s="4">
        <f>+(F21-E21)/(H21-G21)</f>
        <v>-2.3429921884640437E-2</v>
      </c>
      <c r="J21" s="4">
        <f t="shared" si="1"/>
        <v>62.607422286854096</v>
      </c>
    </row>
    <row r="23" spans="1:13" x14ac:dyDescent="0.3">
      <c r="E23" s="2" t="s">
        <v>11</v>
      </c>
      <c r="F23" s="2" t="s">
        <v>12</v>
      </c>
      <c r="G23" s="2" t="s">
        <v>9</v>
      </c>
      <c r="H23" s="2" t="s">
        <v>10</v>
      </c>
      <c r="I23" s="2" t="s">
        <v>5</v>
      </c>
      <c r="J23" s="2" t="s">
        <v>6</v>
      </c>
    </row>
    <row r="24" spans="1:13" x14ac:dyDescent="0.3">
      <c r="A24">
        <v>0</v>
      </c>
      <c r="B24" t="s">
        <v>13</v>
      </c>
      <c r="C24" s="3" t="s">
        <v>1</v>
      </c>
      <c r="D24">
        <v>1</v>
      </c>
      <c r="E24" s="1">
        <v>0</v>
      </c>
      <c r="F24" s="6">
        <v>80</v>
      </c>
      <c r="G24" s="4">
        <v>5974.8389999999999</v>
      </c>
      <c r="H24" s="4">
        <v>710.81079999999997</v>
      </c>
      <c r="I24" s="4">
        <f t="shared" ref="I24:I38" si="2">+(F24-E24)/(H24-G24)</f>
        <v>-1.5197486973948963E-2</v>
      </c>
      <c r="J24" s="4">
        <f t="shared" ref="J24:J38" si="3">+E24-I24*G24</f>
        <v>90.802537873942242</v>
      </c>
    </row>
    <row r="25" spans="1:13" x14ac:dyDescent="0.3">
      <c r="A25">
        <v>1</v>
      </c>
      <c r="B25" t="s">
        <v>13</v>
      </c>
      <c r="C25" s="3" t="s">
        <v>1</v>
      </c>
      <c r="D25" s="3">
        <v>2</v>
      </c>
      <c r="E25" s="4">
        <v>0</v>
      </c>
      <c r="F25" s="5">
        <v>80</v>
      </c>
      <c r="G25">
        <f>+G24</f>
        <v>5974.8389999999999</v>
      </c>
      <c r="H25">
        <f>+H24</f>
        <v>710.81079999999997</v>
      </c>
      <c r="I25" s="4">
        <f t="shared" si="2"/>
        <v>-1.5197486973948963E-2</v>
      </c>
      <c r="J25" s="4">
        <f t="shared" si="3"/>
        <v>90.802537873942242</v>
      </c>
    </row>
    <row r="26" spans="1:13" x14ac:dyDescent="0.3">
      <c r="A26">
        <v>2</v>
      </c>
      <c r="B26" t="s">
        <v>13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5974.8389999999999</v>
      </c>
      <c r="H26">
        <f>+H25</f>
        <v>710.81079999999997</v>
      </c>
      <c r="I26" s="4">
        <f t="shared" si="2"/>
        <v>-1.5197486973948963E-2</v>
      </c>
      <c r="J26" s="4">
        <f t="shared" si="3"/>
        <v>90.802537873942242</v>
      </c>
    </row>
    <row r="27" spans="1:13" x14ac:dyDescent="0.3">
      <c r="A27">
        <v>3</v>
      </c>
      <c r="B27" t="s">
        <v>13</v>
      </c>
      <c r="C27" s="3" t="s">
        <v>2</v>
      </c>
      <c r="D27">
        <v>1</v>
      </c>
      <c r="E27" s="1">
        <v>0</v>
      </c>
      <c r="F27" s="6">
        <v>80</v>
      </c>
      <c r="G27" s="4">
        <v>8315184</v>
      </c>
      <c r="H27">
        <v>0</v>
      </c>
      <c r="I27" s="4">
        <f t="shared" si="2"/>
        <v>-9.6209536674113281E-6</v>
      </c>
      <c r="J27" s="4">
        <f t="shared" si="3"/>
        <v>80</v>
      </c>
    </row>
    <row r="28" spans="1:13" x14ac:dyDescent="0.3">
      <c r="A28">
        <v>4</v>
      </c>
      <c r="B28" t="s">
        <v>13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8315184</v>
      </c>
      <c r="H28">
        <v>0</v>
      </c>
      <c r="I28" s="4">
        <f t="shared" si="2"/>
        <v>-9.6209536674113281E-6</v>
      </c>
      <c r="J28" s="4">
        <f t="shared" si="3"/>
        <v>80</v>
      </c>
    </row>
    <row r="29" spans="1:13" x14ac:dyDescent="0.3">
      <c r="A29">
        <v>5</v>
      </c>
      <c r="B29" t="s">
        <v>13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8315184</v>
      </c>
      <c r="H29">
        <v>0</v>
      </c>
      <c r="I29" s="4">
        <f t="shared" si="2"/>
        <v>-9.6209536674113281E-6</v>
      </c>
      <c r="J29" s="4">
        <f t="shared" si="3"/>
        <v>80</v>
      </c>
    </row>
    <row r="30" spans="1:13" x14ac:dyDescent="0.3">
      <c r="A30">
        <v>6</v>
      </c>
      <c r="B30" t="s">
        <v>13</v>
      </c>
      <c r="C30" s="3" t="s">
        <v>7</v>
      </c>
      <c r="D30">
        <v>1</v>
      </c>
      <c r="E30" s="4">
        <v>0</v>
      </c>
      <c r="F30" s="6">
        <v>80</v>
      </c>
      <c r="G30">
        <v>3063.5929999999998</v>
      </c>
      <c r="H30">
        <v>0</v>
      </c>
      <c r="I30" s="4">
        <f t="shared" si="2"/>
        <v>-2.6113129257052097E-2</v>
      </c>
      <c r="J30" s="4">
        <f>+E30-I30*G30</f>
        <v>80</v>
      </c>
    </row>
    <row r="31" spans="1:13" x14ac:dyDescent="0.3">
      <c r="A31">
        <v>7</v>
      </c>
      <c r="B31" t="s">
        <v>13</v>
      </c>
      <c r="C31" s="3" t="s">
        <v>7</v>
      </c>
      <c r="D31" s="3">
        <v>2</v>
      </c>
      <c r="E31" s="4">
        <v>0</v>
      </c>
      <c r="F31" s="5">
        <v>80</v>
      </c>
      <c r="G31" s="4">
        <f>+G30</f>
        <v>3063.5929999999998</v>
      </c>
      <c r="H31">
        <v>0</v>
      </c>
      <c r="I31" s="4">
        <f t="shared" si="2"/>
        <v>-2.6113129257052097E-2</v>
      </c>
      <c r="J31" s="4">
        <f t="shared" si="3"/>
        <v>80</v>
      </c>
    </row>
    <row r="32" spans="1:13" x14ac:dyDescent="0.3">
      <c r="A32">
        <v>8</v>
      </c>
      <c r="B32" t="s">
        <v>13</v>
      </c>
      <c r="C32" s="3" t="s">
        <v>7</v>
      </c>
      <c r="D32" s="3">
        <v>3</v>
      </c>
      <c r="E32" s="4">
        <v>0</v>
      </c>
      <c r="F32" s="5">
        <v>80</v>
      </c>
      <c r="G32" s="4">
        <f>+G31</f>
        <v>3063.5929999999998</v>
      </c>
      <c r="H32">
        <v>0</v>
      </c>
      <c r="I32" s="4">
        <f t="shared" si="2"/>
        <v>-2.6113129257052097E-2</v>
      </c>
      <c r="J32" s="4">
        <f t="shared" si="3"/>
        <v>80</v>
      </c>
      <c r="M32" t="s">
        <v>28</v>
      </c>
    </row>
    <row r="33" spans="1:13" x14ac:dyDescent="0.3">
      <c r="A33">
        <v>9</v>
      </c>
      <c r="B33" t="s">
        <v>13</v>
      </c>
      <c r="C33" s="3" t="s">
        <v>0</v>
      </c>
      <c r="D33">
        <v>1</v>
      </c>
      <c r="E33" s="4">
        <v>0</v>
      </c>
      <c r="F33" s="6">
        <v>80</v>
      </c>
      <c r="G33">
        <v>4653.2089999999998</v>
      </c>
      <c r="H33">
        <v>179.72110000000001</v>
      </c>
      <c r="I33" s="4">
        <f t="shared" si="2"/>
        <v>-1.7883137674296605E-2</v>
      </c>
      <c r="J33" s="4">
        <f t="shared" si="3"/>
        <v>83.213977174276025</v>
      </c>
    </row>
    <row r="34" spans="1:13" x14ac:dyDescent="0.3">
      <c r="A34">
        <v>10</v>
      </c>
      <c r="B34" t="s">
        <v>13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4653.2089999999998</v>
      </c>
      <c r="H34" s="4">
        <f>+H33</f>
        <v>179.72110000000001</v>
      </c>
      <c r="I34" s="4">
        <f t="shared" si="2"/>
        <v>-1.7883137674296605E-2</v>
      </c>
      <c r="J34" s="4">
        <f t="shared" si="3"/>
        <v>83.213977174276025</v>
      </c>
    </row>
    <row r="35" spans="1:13" x14ac:dyDescent="0.3">
      <c r="A35">
        <v>11</v>
      </c>
      <c r="B35" t="s">
        <v>13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4653.2089999999998</v>
      </c>
      <c r="H35" s="4">
        <f>+H34</f>
        <v>179.72110000000001</v>
      </c>
      <c r="I35" s="4">
        <f t="shared" si="2"/>
        <v>-1.7883137674296605E-2</v>
      </c>
      <c r="J35" s="4">
        <f t="shared" si="3"/>
        <v>83.213977174276025</v>
      </c>
    </row>
    <row r="36" spans="1:13" x14ac:dyDescent="0.3">
      <c r="A36">
        <v>12</v>
      </c>
      <c r="B36" t="s">
        <v>13</v>
      </c>
      <c r="C36" s="3" t="s">
        <v>8</v>
      </c>
      <c r="D36">
        <v>1</v>
      </c>
      <c r="E36" s="4">
        <v>-10</v>
      </c>
      <c r="F36" s="5">
        <v>30</v>
      </c>
      <c r="G36">
        <v>3567.74</v>
      </c>
      <c r="H36">
        <v>960.2441</v>
      </c>
      <c r="I36" s="4">
        <f t="shared" si="2"/>
        <v>-1.5340388454685586E-2</v>
      </c>
      <c r="J36" s="4">
        <f t="shared" si="3"/>
        <v>44.730517505319952</v>
      </c>
    </row>
    <row r="37" spans="1:13" x14ac:dyDescent="0.3">
      <c r="A37">
        <v>13</v>
      </c>
      <c r="B37" t="s">
        <v>13</v>
      </c>
      <c r="C37" s="3" t="s">
        <v>8</v>
      </c>
      <c r="D37" s="3">
        <v>2</v>
      </c>
      <c r="E37" s="4">
        <v>0</v>
      </c>
      <c r="F37" s="5">
        <v>50</v>
      </c>
      <c r="G37" s="4">
        <f>+G36</f>
        <v>3567.74</v>
      </c>
      <c r="H37" s="4">
        <f>+H36</f>
        <v>960.2441</v>
      </c>
      <c r="I37" s="4">
        <f t="shared" si="2"/>
        <v>-1.9175485568356982E-2</v>
      </c>
      <c r="J37" s="4">
        <f t="shared" si="3"/>
        <v>68.413146881649936</v>
      </c>
    </row>
    <row r="38" spans="1:13" x14ac:dyDescent="0.3">
      <c r="A38">
        <v>14</v>
      </c>
      <c r="B38" t="s">
        <v>13</v>
      </c>
      <c r="C38" s="3" t="s">
        <v>8</v>
      </c>
      <c r="D38" s="3">
        <v>3</v>
      </c>
      <c r="E38" s="4">
        <v>0</v>
      </c>
      <c r="F38" s="5">
        <v>30</v>
      </c>
      <c r="G38" s="4">
        <f>+G37</f>
        <v>3567.74</v>
      </c>
      <c r="H38" s="4">
        <f>+H37</f>
        <v>960.2441</v>
      </c>
      <c r="I38" s="4">
        <f t="shared" si="2"/>
        <v>-1.150529134101419E-2</v>
      </c>
      <c r="J38" s="4">
        <f t="shared" si="3"/>
        <v>41.04788812898996</v>
      </c>
    </row>
    <row r="39" spans="1:13" s="8" customFormat="1" ht="15" thickBot="1" x14ac:dyDescent="0.35"/>
    <row r="40" spans="1:13" x14ac:dyDescent="0.3">
      <c r="B40" s="9" t="s">
        <v>16</v>
      </c>
      <c r="C40" s="9" t="s">
        <v>17</v>
      </c>
      <c r="E40" s="4"/>
      <c r="F40" s="5"/>
    </row>
    <row r="41" spans="1:13" x14ac:dyDescent="0.3">
      <c r="B41" s="9" t="s">
        <v>16</v>
      </c>
      <c r="C41" s="9"/>
      <c r="D41" t="s">
        <v>22</v>
      </c>
      <c r="E41" s="4"/>
      <c r="F41" s="5"/>
      <c r="I41" s="4"/>
      <c r="J41" s="4"/>
      <c r="L41" t="s">
        <v>21</v>
      </c>
      <c r="M41" t="s">
        <v>29</v>
      </c>
    </row>
    <row r="42" spans="1:13" x14ac:dyDescent="0.3">
      <c r="C42" s="9" t="s">
        <v>18</v>
      </c>
      <c r="D42" t="s">
        <v>4</v>
      </c>
      <c r="E42" s="4">
        <v>-120</v>
      </c>
      <c r="F42" s="5">
        <v>-290</v>
      </c>
      <c r="G42">
        <v>90</v>
      </c>
      <c r="H42">
        <v>-30</v>
      </c>
      <c r="I42" s="4">
        <f>+(F42-E42)/(H42-G42)</f>
        <v>1.4166666666666667</v>
      </c>
      <c r="J42" s="4">
        <f>+E42-I42*G42</f>
        <v>-247.5</v>
      </c>
      <c r="K42" t="s">
        <v>20</v>
      </c>
      <c r="L42" t="s">
        <v>3</v>
      </c>
    </row>
    <row r="43" spans="1:13" x14ac:dyDescent="0.3">
      <c r="C43" s="9"/>
      <c r="E43" t="s">
        <v>24</v>
      </c>
      <c r="F43" t="s">
        <v>25</v>
      </c>
      <c r="G43" t="s">
        <v>24</v>
      </c>
      <c r="H43" t="s">
        <v>23</v>
      </c>
    </row>
    <row r="44" spans="1:13" x14ac:dyDescent="0.3">
      <c r="C44" s="9" t="s">
        <v>18</v>
      </c>
      <c r="D44" t="s">
        <v>3</v>
      </c>
      <c r="E44">
        <v>-80</v>
      </c>
      <c r="F44">
        <v>80</v>
      </c>
      <c r="G44">
        <v>10</v>
      </c>
      <c r="H44" s="5">
        <v>-90</v>
      </c>
      <c r="I44" s="4">
        <f>+(F44-E44)/(H44-G44)</f>
        <v>-1.6</v>
      </c>
      <c r="J44" s="4">
        <f>+E44-I44*G44</f>
        <v>-64</v>
      </c>
      <c r="K44" t="s">
        <v>19</v>
      </c>
      <c r="L44" t="s">
        <v>4</v>
      </c>
    </row>
    <row r="46" spans="1:13" x14ac:dyDescent="0.3">
      <c r="K46" s="1"/>
      <c r="M46" t="s">
        <v>30</v>
      </c>
    </row>
    <row r="47" spans="1:13" x14ac:dyDescent="0.3">
      <c r="E47" s="2"/>
      <c r="F47" s="2"/>
      <c r="G47" s="2"/>
      <c r="H47" s="2"/>
      <c r="I47" s="2"/>
      <c r="J47" s="2"/>
    </row>
    <row r="48" spans="1:13" x14ac:dyDescent="0.3">
      <c r="C48" s="3"/>
      <c r="E48" s="1"/>
      <c r="F48" s="6"/>
    </row>
    <row r="49" spans="3:11" x14ac:dyDescent="0.3">
      <c r="C49" s="3"/>
      <c r="D49" s="3"/>
      <c r="E49" s="4"/>
      <c r="F49" s="5"/>
      <c r="G49" s="4"/>
      <c r="H49" s="4"/>
      <c r="I49" s="4"/>
      <c r="J49" s="4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E51" s="1"/>
      <c r="F51" s="6"/>
      <c r="G51" s="4"/>
      <c r="H51" s="4"/>
      <c r="I51" s="4"/>
      <c r="J51" s="4"/>
    </row>
    <row r="52" spans="3:11" x14ac:dyDescent="0.3">
      <c r="C52" s="3"/>
      <c r="D52" s="3"/>
      <c r="E52" s="4"/>
      <c r="F52" s="5"/>
      <c r="G52" s="4"/>
      <c r="H52" s="4"/>
      <c r="I52" s="4"/>
      <c r="J52" s="4"/>
    </row>
    <row r="53" spans="3:11" x14ac:dyDescent="0.3">
      <c r="C53" s="3"/>
      <c r="D53" s="3"/>
      <c r="E53" s="4"/>
      <c r="F53" s="5"/>
      <c r="G53" s="4"/>
      <c r="H53" s="4"/>
      <c r="I53" s="4"/>
      <c r="J53" s="4"/>
    </row>
    <row r="54" spans="3:11" x14ac:dyDescent="0.3">
      <c r="C54" s="3"/>
      <c r="E54" s="4"/>
      <c r="F54" s="6"/>
    </row>
    <row r="55" spans="3:11" x14ac:dyDescent="0.3">
      <c r="C55" s="3"/>
      <c r="D55" s="3"/>
      <c r="E55" s="4"/>
      <c r="F55" s="5"/>
      <c r="G55" s="4"/>
      <c r="H55" s="4"/>
      <c r="I55" s="4"/>
      <c r="J55" s="4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E57" s="4"/>
      <c r="F57" s="6"/>
    </row>
    <row r="58" spans="3:11" x14ac:dyDescent="0.3">
      <c r="C58" s="3"/>
      <c r="D58" s="3"/>
      <c r="E58" s="4"/>
      <c r="F58" s="5"/>
      <c r="G58" s="4"/>
      <c r="H58" s="4"/>
      <c r="I58" s="4"/>
      <c r="J58" s="4"/>
      <c r="K58" s="7"/>
    </row>
    <row r="59" spans="3:11" x14ac:dyDescent="0.3">
      <c r="C59" s="3"/>
      <c r="D59" s="3"/>
      <c r="E59" s="4"/>
      <c r="F59" s="5"/>
      <c r="G59" s="4"/>
      <c r="H59" s="4"/>
      <c r="I59" s="4"/>
      <c r="J59" s="4"/>
    </row>
    <row r="60" spans="3:11" x14ac:dyDescent="0.3">
      <c r="C60" s="3"/>
      <c r="E60" s="4"/>
      <c r="F60" s="5"/>
    </row>
    <row r="61" spans="3:11" x14ac:dyDescent="0.3">
      <c r="C61" s="3"/>
      <c r="D61" s="3"/>
      <c r="E61" s="4"/>
      <c r="F61" s="5"/>
      <c r="G61" s="4"/>
      <c r="H61" s="4"/>
      <c r="I61" s="4"/>
      <c r="J61" s="4"/>
    </row>
    <row r="62" spans="3:11" x14ac:dyDescent="0.3">
      <c r="C62" s="3"/>
      <c r="D62" s="3"/>
      <c r="E62" s="4"/>
      <c r="F62" s="5"/>
      <c r="G62" s="4"/>
      <c r="H62" s="4"/>
      <c r="I62" s="4"/>
      <c r="J62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" sqref="A3:J9"/>
    </sheetView>
  </sheetViews>
  <sheetFormatPr baseColWidth="10" defaultRowHeight="14.4" x14ac:dyDescent="0.3"/>
  <sheetData>
    <row r="1" spans="1:10" x14ac:dyDescent="0.3">
      <c r="A1" t="s">
        <v>34</v>
      </c>
    </row>
    <row r="2" spans="1:10" x14ac:dyDescent="0.3">
      <c r="A2" t="s">
        <v>33</v>
      </c>
      <c r="I2" t="s">
        <v>45</v>
      </c>
    </row>
    <row r="3" spans="1:10" x14ac:dyDescent="0.3">
      <c r="C3" t="s">
        <v>35</v>
      </c>
      <c r="D3" t="s">
        <v>36</v>
      </c>
      <c r="E3" t="s">
        <v>37</v>
      </c>
      <c r="F3" t="s">
        <v>38</v>
      </c>
    </row>
    <row r="4" spans="1:10" x14ac:dyDescent="0.3">
      <c r="A4" s="9" t="s">
        <v>39</v>
      </c>
      <c r="B4" s="9" t="s">
        <v>40</v>
      </c>
      <c r="C4" s="2" t="s">
        <v>11</v>
      </c>
      <c r="D4" s="2" t="s">
        <v>12</v>
      </c>
      <c r="E4" s="2" t="s">
        <v>9</v>
      </c>
      <c r="F4" s="2" t="s">
        <v>10</v>
      </c>
      <c r="G4" s="2" t="s">
        <v>44</v>
      </c>
      <c r="H4" s="2" t="s">
        <v>6</v>
      </c>
      <c r="I4" s="4"/>
      <c r="J4" t="s">
        <v>46</v>
      </c>
    </row>
    <row r="5" spans="1:10" x14ac:dyDescent="0.3">
      <c r="A5" s="9" t="s">
        <v>4</v>
      </c>
      <c r="B5" s="9" t="s">
        <v>41</v>
      </c>
      <c r="C5">
        <v>-80</v>
      </c>
      <c r="D5" s="4">
        <v>80</v>
      </c>
      <c r="E5" s="13">
        <v>-92.704863044925048</v>
      </c>
      <c r="F5">
        <v>36.49704536376619</v>
      </c>
      <c r="G5" s="4">
        <f>+(D5-C5)/(F5-E5)</f>
        <v>1.2383718009326017</v>
      </c>
      <c r="H5" s="4">
        <f>+C5-G5*E5</f>
        <v>34.803088204154022</v>
      </c>
      <c r="I5" s="4"/>
      <c r="J5" s="12">
        <v>-47.842209692412922</v>
      </c>
    </row>
    <row r="6" spans="1:10" ht="28.8" x14ac:dyDescent="0.3">
      <c r="B6" s="9" t="s">
        <v>3</v>
      </c>
      <c r="C6" s="10" t="s">
        <v>43</v>
      </c>
      <c r="D6" s="10" t="s">
        <v>42</v>
      </c>
      <c r="E6" s="10"/>
      <c r="F6" s="10"/>
    </row>
    <row r="8" spans="1:10" x14ac:dyDescent="0.3">
      <c r="C8">
        <v>0</v>
      </c>
      <c r="D8" s="4">
        <v>80</v>
      </c>
      <c r="E8" s="12">
        <f>+J5</f>
        <v>-47.842209692412922</v>
      </c>
      <c r="F8">
        <v>36.49704536376619</v>
      </c>
      <c r="G8" s="4">
        <f>+(D8-C8)/(F8-E8)</f>
        <v>0.94854999545242968</v>
      </c>
      <c r="H8" s="4">
        <f>+C8-G8*E8</f>
        <v>45.380727786172464</v>
      </c>
      <c r="I8" t="s">
        <v>52</v>
      </c>
    </row>
    <row r="9" spans="1:10" x14ac:dyDescent="0.3">
      <c r="C9">
        <v>-80</v>
      </c>
      <c r="D9" s="4">
        <v>0</v>
      </c>
      <c r="E9" s="13">
        <v>-92.704863044925048</v>
      </c>
      <c r="F9" s="12">
        <f>+J5</f>
        <v>-47.842209692412922</v>
      </c>
      <c r="G9" s="4">
        <f>+(D9-C9)/(F9-E9)</f>
        <v>1.7832204299507917</v>
      </c>
      <c r="H9" s="4">
        <f>+C9-G9*E9</f>
        <v>85.31320573750051</v>
      </c>
      <c r="I9" t="s">
        <v>53</v>
      </c>
    </row>
    <row r="16" spans="1:10" x14ac:dyDescent="0.3">
      <c r="J16" t="s">
        <v>48</v>
      </c>
    </row>
    <row r="17" spans="1:10" x14ac:dyDescent="0.3">
      <c r="A17" t="s">
        <v>49</v>
      </c>
      <c r="B17" s="9" t="s">
        <v>47</v>
      </c>
      <c r="C17">
        <v>-40</v>
      </c>
      <c r="D17">
        <v>40</v>
      </c>
      <c r="E17" s="13">
        <v>-50.34395948103797</v>
      </c>
      <c r="F17">
        <v>57.608663908701885</v>
      </c>
      <c r="G17" s="4">
        <f>+(D17-C17)/(F17-E17)</f>
        <v>0.74106582580376124</v>
      </c>
      <c r="H17" s="4">
        <f>+C17-G17*E17</f>
        <v>-2.691812092953505</v>
      </c>
      <c r="J17" s="11">
        <f>+AVERAGE([1]R_pitch!N15,[1]R_roll!$G$4,[1]R_yaw!$G$4,[1]R_pitch!N19,[1]R_roll!$G$10,[1]R_yaw!$G$8)</f>
        <v>1.9449857192666553</v>
      </c>
    </row>
    <row r="18" spans="1:10" ht="28.8" x14ac:dyDescent="0.3">
      <c r="B18" s="9" t="s">
        <v>4</v>
      </c>
      <c r="C18" s="10" t="s">
        <v>50</v>
      </c>
      <c r="D18" s="14" t="s">
        <v>51</v>
      </c>
      <c r="E18" s="1"/>
      <c r="F18" s="12"/>
      <c r="G18" s="4"/>
      <c r="H18" s="4"/>
    </row>
    <row r="21" spans="1:10" x14ac:dyDescent="0.3">
      <c r="C21">
        <v>0</v>
      </c>
      <c r="D21">
        <v>40</v>
      </c>
      <c r="E21" s="13">
        <f>+J17</f>
        <v>1.9449857192666553</v>
      </c>
      <c r="F21">
        <v>57.608663908701885</v>
      </c>
      <c r="G21" s="4">
        <f>+(D21-C21)/(F21-E21)</f>
        <v>0.71860145252837171</v>
      </c>
      <c r="H21" s="4">
        <f>+C21-G21*E21</f>
        <v>-1.3976695630119582</v>
      </c>
      <c r="I21" t="s">
        <v>52</v>
      </c>
    </row>
    <row r="22" spans="1:10" x14ac:dyDescent="0.3">
      <c r="C22">
        <v>-40</v>
      </c>
      <c r="D22">
        <v>0</v>
      </c>
      <c r="E22" s="13">
        <v>-50.34395948103797</v>
      </c>
      <c r="F22" s="11">
        <f>+J17</f>
        <v>1.9449857192666553</v>
      </c>
      <c r="G22" s="4">
        <f>+(D22-C22)/(F22-E22)</f>
        <v>0.76498005164898542</v>
      </c>
      <c r="H22" s="4">
        <f>+C22-G22*E22</f>
        <v>-1.4878752759811462</v>
      </c>
      <c r="I22" t="s">
        <v>53</v>
      </c>
    </row>
    <row r="26" spans="1:10" x14ac:dyDescent="0.3">
      <c r="A26" t="s">
        <v>3</v>
      </c>
      <c r="B26" s="9" t="s">
        <v>54</v>
      </c>
      <c r="C26">
        <v>30</v>
      </c>
      <c r="D26">
        <v>90</v>
      </c>
      <c r="E26" s="12">
        <v>61.980072039943188</v>
      </c>
      <c r="F26" s="11">
        <f>+J27</f>
        <v>1.9449857192666553</v>
      </c>
      <c r="G26" s="4">
        <f>+(D26-C26)/(F26-E26)</f>
        <v>-0.99941556974717882</v>
      </c>
      <c r="H26" s="4">
        <f>+C26-G26*E26</f>
        <v>91.943849010771004</v>
      </c>
      <c r="I26" t="s">
        <v>52</v>
      </c>
      <c r="J26" t="s">
        <v>48</v>
      </c>
    </row>
    <row r="27" spans="1:10" ht="28.8" x14ac:dyDescent="0.3">
      <c r="B27" t="s">
        <v>4</v>
      </c>
      <c r="C27" s="10" t="s">
        <v>55</v>
      </c>
      <c r="D27" t="s">
        <v>56</v>
      </c>
      <c r="J27" s="11">
        <f>+AVERAGE([1]R_pitch!N25,[1]R_roll!$G$4,[1]R_yaw!$G$4,[1]R_pitch!N29,[1]R_roll!$G$10,[1]R_yaw!$G$8)</f>
        <v>1.9449857192666553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9" workbookViewId="0">
      <selection activeCell="M38" sqref="M38"/>
    </sheetView>
  </sheetViews>
  <sheetFormatPr baseColWidth="10" defaultRowHeight="14.4" x14ac:dyDescent="0.3"/>
  <cols>
    <col min="1" max="1" width="7.6640625" customWidth="1"/>
    <col min="2" max="2" width="11.33203125" customWidth="1"/>
    <col min="3" max="3" width="9" bestFit="1" customWidth="1"/>
    <col min="10" max="10" width="12.5546875" customWidth="1"/>
    <col min="14" max="14" width="11" bestFit="1" customWidth="1"/>
    <col min="15" max="15" width="9.109375" bestFit="1" customWidth="1"/>
  </cols>
  <sheetData>
    <row r="1" spans="1:16" x14ac:dyDescent="0.3">
      <c r="E1" s="4"/>
      <c r="F1" s="12"/>
      <c r="H1" s="4"/>
      <c r="I1" s="4"/>
    </row>
    <row r="2" spans="1:16" ht="21" x14ac:dyDescent="0.4">
      <c r="A2" s="15" t="s">
        <v>61</v>
      </c>
      <c r="E2" s="4"/>
      <c r="F2" s="4"/>
      <c r="G2" s="12"/>
      <c r="H2" s="4"/>
      <c r="I2" s="4"/>
    </row>
    <row r="3" spans="1:16" s="16" customFormat="1" ht="28.8" x14ac:dyDescent="0.3">
      <c r="B3" s="16" t="s">
        <v>63</v>
      </c>
      <c r="C3" s="16" t="s">
        <v>64</v>
      </c>
      <c r="D3" s="16" t="s">
        <v>68</v>
      </c>
      <c r="E3" s="17" t="s">
        <v>70</v>
      </c>
      <c r="F3" s="18" t="s">
        <v>69</v>
      </c>
      <c r="G3" s="19" t="s">
        <v>71</v>
      </c>
      <c r="H3" s="24" t="s">
        <v>44</v>
      </c>
      <c r="I3" s="24" t="s">
        <v>6</v>
      </c>
      <c r="J3" s="20" t="s">
        <v>72</v>
      </c>
      <c r="L3" s="21" t="s">
        <v>21</v>
      </c>
      <c r="M3" s="21" t="s">
        <v>75</v>
      </c>
      <c r="N3" s="16" t="s">
        <v>76</v>
      </c>
      <c r="O3" s="28"/>
      <c r="P3" s="28"/>
    </row>
    <row r="4" spans="1:16" x14ac:dyDescent="0.3">
      <c r="A4" t="s">
        <v>62</v>
      </c>
      <c r="B4" s="16" t="s">
        <v>65</v>
      </c>
      <c r="C4" s="1" t="s">
        <v>65</v>
      </c>
      <c r="D4">
        <f>-180+M4</f>
        <v>-180</v>
      </c>
      <c r="E4" s="4">
        <f>180+M4</f>
        <v>180</v>
      </c>
      <c r="F4">
        <v>-1</v>
      </c>
      <c r="G4">
        <v>1</v>
      </c>
      <c r="H4" s="4">
        <f>+(E4-D4)/(G4-F4)</f>
        <v>180</v>
      </c>
      <c r="I4" s="4">
        <f>+D4-H4*F4</f>
        <v>0</v>
      </c>
      <c r="J4" t="s">
        <v>73</v>
      </c>
      <c r="L4" s="23" t="s">
        <v>65</v>
      </c>
      <c r="M4">
        <v>0</v>
      </c>
      <c r="N4">
        <v>0</v>
      </c>
    </row>
    <row r="5" spans="1:16" x14ac:dyDescent="0.3">
      <c r="A5" t="s">
        <v>57</v>
      </c>
      <c r="B5" s="16" t="s">
        <v>67</v>
      </c>
      <c r="C5" s="1" t="s">
        <v>66</v>
      </c>
      <c r="D5">
        <f>180+M6</f>
        <v>180</v>
      </c>
      <c r="E5" s="4">
        <f>-180+M6</f>
        <v>-180</v>
      </c>
      <c r="F5">
        <v>-1</v>
      </c>
      <c r="G5">
        <v>1</v>
      </c>
      <c r="H5" s="4">
        <f>+(E5-D5)/(G5-F5)</f>
        <v>-180</v>
      </c>
      <c r="I5" s="4">
        <f>+D5-H5*F5</f>
        <v>0</v>
      </c>
      <c r="J5" t="s">
        <v>74</v>
      </c>
      <c r="L5" s="23" t="s">
        <v>66</v>
      </c>
      <c r="M5">
        <v>90</v>
      </c>
      <c r="N5">
        <v>3.780758E-2</v>
      </c>
    </row>
    <row r="6" spans="1:16" x14ac:dyDescent="0.3">
      <c r="A6" t="s">
        <v>58</v>
      </c>
      <c r="B6" s="16" t="s">
        <v>66</v>
      </c>
      <c r="C6" s="1" t="s">
        <v>67</v>
      </c>
      <c r="D6">
        <f>-180+M5</f>
        <v>-90</v>
      </c>
      <c r="E6" s="4">
        <f>180+M5</f>
        <v>270</v>
      </c>
      <c r="F6">
        <v>-1</v>
      </c>
      <c r="G6">
        <v>1</v>
      </c>
      <c r="H6" s="4">
        <f>+(E6-D6)/(G6-F6)</f>
        <v>180</v>
      </c>
      <c r="I6" s="4">
        <f>+D6-H6*F6</f>
        <v>90</v>
      </c>
      <c r="J6" t="s">
        <v>74</v>
      </c>
      <c r="L6" s="23" t="s">
        <v>67</v>
      </c>
      <c r="M6">
        <v>0</v>
      </c>
      <c r="N6" s="22">
        <v>-6.556511E-9</v>
      </c>
    </row>
    <row r="8" spans="1:16" ht="21" x14ac:dyDescent="0.4">
      <c r="A8" s="15" t="s">
        <v>60</v>
      </c>
    </row>
    <row r="9" spans="1:16" s="16" customFormat="1" ht="28.8" x14ac:dyDescent="0.3">
      <c r="B9" s="16" t="s">
        <v>63</v>
      </c>
      <c r="C9" s="16" t="s">
        <v>64</v>
      </c>
      <c r="D9" s="16" t="s">
        <v>68</v>
      </c>
      <c r="E9" s="17" t="s">
        <v>70</v>
      </c>
      <c r="F9" s="18" t="s">
        <v>69</v>
      </c>
      <c r="G9" s="19" t="s">
        <v>71</v>
      </c>
      <c r="H9" s="17" t="s">
        <v>44</v>
      </c>
      <c r="I9" s="17" t="s">
        <v>6</v>
      </c>
      <c r="J9" s="20" t="s">
        <v>72</v>
      </c>
      <c r="L9" s="21" t="s">
        <v>21</v>
      </c>
      <c r="M9" s="21" t="s">
        <v>75</v>
      </c>
      <c r="N9" s="16" t="s">
        <v>76</v>
      </c>
    </row>
    <row r="10" spans="1:16" s="25" customFormat="1" x14ac:dyDescent="0.3">
      <c r="A10" s="25" t="s">
        <v>62</v>
      </c>
      <c r="B10" s="25" t="s">
        <v>67</v>
      </c>
      <c r="C10" s="26" t="s">
        <v>65</v>
      </c>
      <c r="D10" s="25">
        <f>-180+M10</f>
        <v>-180</v>
      </c>
      <c r="E10" s="26">
        <f>180+M10</f>
        <v>180</v>
      </c>
      <c r="F10" s="25">
        <v>-1</v>
      </c>
      <c r="G10" s="25">
        <v>1</v>
      </c>
      <c r="J10" s="25" t="s">
        <v>73</v>
      </c>
      <c r="L10" s="27" t="s">
        <v>65</v>
      </c>
      <c r="M10" s="25">
        <v>0</v>
      </c>
      <c r="N10" s="25">
        <v>0</v>
      </c>
    </row>
    <row r="11" spans="1:16" x14ac:dyDescent="0.3">
      <c r="A11" t="s">
        <v>57</v>
      </c>
      <c r="B11" t="s">
        <v>65</v>
      </c>
      <c r="C11" s="1" t="s">
        <v>66</v>
      </c>
      <c r="D11">
        <f>180+M11</f>
        <v>180</v>
      </c>
      <c r="E11" s="4">
        <f>-180+M11</f>
        <v>-180</v>
      </c>
      <c r="F11">
        <v>-1</v>
      </c>
      <c r="G11">
        <v>1</v>
      </c>
      <c r="H11" s="4">
        <f>+(E11-D11)/(G11-F11)</f>
        <v>-180</v>
      </c>
      <c r="I11" s="4">
        <f>+D11-H11*F11</f>
        <v>0</v>
      </c>
      <c r="J11" t="s">
        <v>74</v>
      </c>
      <c r="L11" s="23" t="s">
        <v>66</v>
      </c>
      <c r="M11">
        <v>0</v>
      </c>
      <c r="N11">
        <v>3.9789209999999998E-2</v>
      </c>
    </row>
    <row r="12" spans="1:16" x14ac:dyDescent="0.3">
      <c r="A12" t="s">
        <v>58</v>
      </c>
      <c r="B12" t="s">
        <v>66</v>
      </c>
      <c r="C12" s="1" t="s">
        <v>67</v>
      </c>
      <c r="D12">
        <f>-180+M12</f>
        <v>-180</v>
      </c>
      <c r="E12" s="4">
        <f>180+M12</f>
        <v>180</v>
      </c>
      <c r="F12">
        <v>-1</v>
      </c>
      <c r="G12">
        <v>1</v>
      </c>
      <c r="H12" s="4">
        <f>+(E12-D12)/(G12-F12)</f>
        <v>180</v>
      </c>
      <c r="I12" s="4">
        <f>+D12-H12*F12</f>
        <v>0</v>
      </c>
      <c r="J12" t="s">
        <v>74</v>
      </c>
      <c r="L12" s="23" t="s">
        <v>67</v>
      </c>
      <c r="M12">
        <v>0</v>
      </c>
      <c r="N12">
        <v>0</v>
      </c>
    </row>
    <row r="14" spans="1:16" ht="21" x14ac:dyDescent="0.4">
      <c r="A14" s="15" t="s">
        <v>81</v>
      </c>
    </row>
    <row r="15" spans="1:16" ht="28.8" x14ac:dyDescent="0.3">
      <c r="A15" s="16"/>
      <c r="B15" s="16" t="s">
        <v>63</v>
      </c>
      <c r="C15" s="16" t="s">
        <v>64</v>
      </c>
      <c r="D15" s="16" t="s">
        <v>68</v>
      </c>
      <c r="E15" s="17" t="s">
        <v>70</v>
      </c>
      <c r="F15" s="18" t="s">
        <v>69</v>
      </c>
      <c r="G15" s="19" t="s">
        <v>71</v>
      </c>
      <c r="H15" s="17" t="s">
        <v>44</v>
      </c>
      <c r="I15" s="17" t="s">
        <v>6</v>
      </c>
      <c r="J15" s="20" t="s">
        <v>72</v>
      </c>
      <c r="K15" s="16"/>
      <c r="L15" s="21" t="s">
        <v>21</v>
      </c>
      <c r="M15" s="21" t="s">
        <v>75</v>
      </c>
      <c r="N15" s="16" t="s">
        <v>76</v>
      </c>
    </row>
    <row r="16" spans="1:16" x14ac:dyDescent="0.3">
      <c r="A16" t="s">
        <v>62</v>
      </c>
      <c r="B16" t="s">
        <v>67</v>
      </c>
      <c r="C16" s="1" t="s">
        <v>65</v>
      </c>
      <c r="D16">
        <v>90</v>
      </c>
      <c r="E16" s="4">
        <v>-90</v>
      </c>
      <c r="F16">
        <v>-1</v>
      </c>
      <c r="G16">
        <v>1</v>
      </c>
      <c r="H16" s="4">
        <f>+(E16-D16)/(G16-F16)</f>
        <v>-90</v>
      </c>
      <c r="I16" s="4">
        <f>+D16-H16*F16</f>
        <v>0</v>
      </c>
      <c r="J16" t="s">
        <v>73</v>
      </c>
      <c r="L16" s="23" t="s">
        <v>65</v>
      </c>
      <c r="M16">
        <v>-100</v>
      </c>
      <c r="N16">
        <v>0</v>
      </c>
      <c r="O16" s="1"/>
    </row>
    <row r="17" spans="1:14" x14ac:dyDescent="0.3">
      <c r="C17" s="1"/>
      <c r="E17" s="4"/>
      <c r="H17" s="4"/>
      <c r="I17" s="4"/>
      <c r="L17" s="23" t="s">
        <v>66</v>
      </c>
      <c r="M17">
        <v>0</v>
      </c>
      <c r="N17">
        <v>1.5894140000000001E-2</v>
      </c>
    </row>
    <row r="18" spans="1:14" x14ac:dyDescent="0.3">
      <c r="C18" s="1"/>
      <c r="E18" s="4"/>
      <c r="H18" s="4"/>
      <c r="I18" s="4"/>
      <c r="L18" s="23" t="s">
        <v>67</v>
      </c>
      <c r="M18">
        <v>0</v>
      </c>
      <c r="N18">
        <v>0</v>
      </c>
    </row>
    <row r="20" spans="1:14" ht="21" x14ac:dyDescent="0.4">
      <c r="A20" s="15" t="s">
        <v>59</v>
      </c>
    </row>
    <row r="21" spans="1:14" s="16" customFormat="1" ht="28.8" x14ac:dyDescent="0.3">
      <c r="B21" s="16" t="s">
        <v>63</v>
      </c>
      <c r="C21" s="16" t="s">
        <v>64</v>
      </c>
      <c r="D21" s="16" t="s">
        <v>68</v>
      </c>
      <c r="E21" s="17" t="s">
        <v>70</v>
      </c>
      <c r="F21" s="18" t="s">
        <v>69</v>
      </c>
      <c r="G21" s="19" t="s">
        <v>71</v>
      </c>
      <c r="H21" s="17" t="s">
        <v>44</v>
      </c>
      <c r="I21" s="17" t="s">
        <v>6</v>
      </c>
      <c r="J21" s="20" t="s">
        <v>72</v>
      </c>
      <c r="L21" s="21" t="s">
        <v>21</v>
      </c>
      <c r="M21" s="21" t="s">
        <v>75</v>
      </c>
      <c r="N21" s="16" t="s">
        <v>76</v>
      </c>
    </row>
    <row r="22" spans="1:14" x14ac:dyDescent="0.3">
      <c r="A22" t="s">
        <v>62</v>
      </c>
      <c r="B22" t="s">
        <v>65</v>
      </c>
      <c r="C22" s="1" t="s">
        <v>65</v>
      </c>
      <c r="D22">
        <f>180+M22</f>
        <v>180</v>
      </c>
      <c r="E22" s="4">
        <f>-180+M22</f>
        <v>-180</v>
      </c>
      <c r="F22">
        <v>-1</v>
      </c>
      <c r="G22">
        <v>1</v>
      </c>
      <c r="H22" s="4">
        <f>+(E22-D22)/(G22-F22)</f>
        <v>-180</v>
      </c>
      <c r="I22" s="4">
        <f>+D22-H22*F22</f>
        <v>0</v>
      </c>
      <c r="J22" t="s">
        <v>73</v>
      </c>
      <c r="L22" s="23" t="s">
        <v>65</v>
      </c>
      <c r="M22">
        <v>0</v>
      </c>
      <c r="N22">
        <v>0</v>
      </c>
    </row>
    <row r="23" spans="1:14" x14ac:dyDescent="0.3">
      <c r="A23" t="s">
        <v>57</v>
      </c>
      <c r="B23" t="s">
        <v>67</v>
      </c>
      <c r="C23" s="1" t="s">
        <v>66</v>
      </c>
      <c r="D23">
        <f>-180+M24</f>
        <v>-180</v>
      </c>
      <c r="E23" s="4">
        <f>180+M24</f>
        <v>180</v>
      </c>
      <c r="F23">
        <v>-1</v>
      </c>
      <c r="G23">
        <v>1</v>
      </c>
      <c r="H23" s="4">
        <f>+(E23-D23)/(G23-F23)</f>
        <v>180</v>
      </c>
      <c r="I23" s="4">
        <f>+D23-H23*F23</f>
        <v>0</v>
      </c>
      <c r="J23" t="s">
        <v>74</v>
      </c>
      <c r="L23" s="23" t="s">
        <v>66</v>
      </c>
      <c r="M23">
        <v>-90</v>
      </c>
      <c r="N23">
        <v>3.780758E-2</v>
      </c>
    </row>
    <row r="24" spans="1:14" x14ac:dyDescent="0.3">
      <c r="A24" t="s">
        <v>58</v>
      </c>
      <c r="B24" t="s">
        <v>66</v>
      </c>
      <c r="C24" s="1" t="s">
        <v>67</v>
      </c>
      <c r="D24">
        <f>-180+M23</f>
        <v>-270</v>
      </c>
      <c r="E24" s="4">
        <f>180+M23</f>
        <v>90</v>
      </c>
      <c r="F24">
        <v>-1</v>
      </c>
      <c r="G24">
        <v>1</v>
      </c>
      <c r="H24" s="4">
        <f>+(E24-D24)/(G24-F24)</f>
        <v>180</v>
      </c>
      <c r="I24" s="4">
        <f>+D24-H24*F24</f>
        <v>-90</v>
      </c>
      <c r="J24" t="s">
        <v>74</v>
      </c>
      <c r="L24" s="23" t="s">
        <v>67</v>
      </c>
      <c r="M24">
        <v>0</v>
      </c>
      <c r="N24" s="22">
        <v>-6.556511E-9</v>
      </c>
    </row>
    <row r="28" spans="1:14" ht="21" x14ac:dyDescent="0.4">
      <c r="A28" s="15" t="s">
        <v>77</v>
      </c>
    </row>
    <row r="29" spans="1:14" s="16" customFormat="1" ht="28.8" x14ac:dyDescent="0.3">
      <c r="B29" s="16" t="s">
        <v>63</v>
      </c>
      <c r="C29" s="16" t="s">
        <v>64</v>
      </c>
      <c r="D29" s="16" t="s">
        <v>68</v>
      </c>
      <c r="E29" s="17" t="s">
        <v>70</v>
      </c>
      <c r="F29" s="18" t="s">
        <v>69</v>
      </c>
      <c r="G29" s="19" t="s">
        <v>71</v>
      </c>
      <c r="H29" s="17" t="s">
        <v>44</v>
      </c>
      <c r="I29" s="17" t="s">
        <v>6</v>
      </c>
      <c r="J29" s="20" t="s">
        <v>72</v>
      </c>
      <c r="L29" s="21" t="s">
        <v>21</v>
      </c>
      <c r="M29" s="21" t="s">
        <v>75</v>
      </c>
      <c r="N29" s="16" t="s">
        <v>76</v>
      </c>
    </row>
    <row r="30" spans="1:14" s="25" customFormat="1" x14ac:dyDescent="0.3">
      <c r="A30" s="25" t="s">
        <v>62</v>
      </c>
      <c r="B30" s="25" t="s">
        <v>67</v>
      </c>
      <c r="C30" s="26" t="s">
        <v>65</v>
      </c>
      <c r="D30" s="25">
        <f>-180+M30</f>
        <v>-180</v>
      </c>
      <c r="E30" s="26">
        <f>180+M30</f>
        <v>180</v>
      </c>
      <c r="F30" s="25">
        <v>-1</v>
      </c>
      <c r="G30" s="25">
        <v>1</v>
      </c>
      <c r="J30" s="25" t="s">
        <v>73</v>
      </c>
      <c r="L30" s="27" t="s">
        <v>65</v>
      </c>
      <c r="M30" s="25">
        <v>0</v>
      </c>
      <c r="N30" s="25">
        <v>0</v>
      </c>
    </row>
    <row r="31" spans="1:14" x14ac:dyDescent="0.3">
      <c r="A31" t="s">
        <v>57</v>
      </c>
      <c r="B31" t="s">
        <v>65</v>
      </c>
      <c r="C31" s="1" t="s">
        <v>66</v>
      </c>
      <c r="D31">
        <f>180+M31</f>
        <v>180</v>
      </c>
      <c r="E31" s="4">
        <f>-180+M31</f>
        <v>-180</v>
      </c>
      <c r="F31">
        <v>-1</v>
      </c>
      <c r="G31">
        <v>1</v>
      </c>
      <c r="H31" s="4">
        <f>+(E31-D31)/(G31-F31)</f>
        <v>-180</v>
      </c>
      <c r="I31" s="4">
        <f>+D31-H31*F31</f>
        <v>0</v>
      </c>
      <c r="J31" t="s">
        <v>74</v>
      </c>
      <c r="L31" s="23" t="s">
        <v>66</v>
      </c>
      <c r="M31">
        <v>0</v>
      </c>
      <c r="N31">
        <v>3.9789209999999998E-2</v>
      </c>
    </row>
    <row r="32" spans="1:14" x14ac:dyDescent="0.3">
      <c r="A32" t="s">
        <v>58</v>
      </c>
      <c r="B32" t="s">
        <v>66</v>
      </c>
      <c r="C32" s="1" t="s">
        <v>67</v>
      </c>
      <c r="D32">
        <f>-180+M32</f>
        <v>-180</v>
      </c>
      <c r="E32" s="4">
        <f>180+M32</f>
        <v>180</v>
      </c>
      <c r="F32">
        <v>-1</v>
      </c>
      <c r="G32">
        <v>1</v>
      </c>
      <c r="H32" s="4">
        <f>+(E32-D32)/(G32-F32)</f>
        <v>180</v>
      </c>
      <c r="I32" s="4">
        <f>+D32-H32*F32</f>
        <v>0</v>
      </c>
      <c r="J32" t="s">
        <v>74</v>
      </c>
      <c r="L32" s="23" t="s">
        <v>67</v>
      </c>
      <c r="M32">
        <v>0</v>
      </c>
      <c r="N32">
        <v>0</v>
      </c>
    </row>
    <row r="35" spans="1:16" ht="21" x14ac:dyDescent="0.4">
      <c r="A35" s="15" t="s">
        <v>78</v>
      </c>
    </row>
    <row r="36" spans="1:16" ht="28.8" x14ac:dyDescent="0.3">
      <c r="A36" s="16"/>
      <c r="B36" s="16" t="s">
        <v>63</v>
      </c>
      <c r="C36" s="16" t="s">
        <v>64</v>
      </c>
      <c r="D36" s="16" t="s">
        <v>68</v>
      </c>
      <c r="E36" s="17" t="s">
        <v>70</v>
      </c>
      <c r="F36" s="18" t="s">
        <v>69</v>
      </c>
      <c r="G36" s="19" t="s">
        <v>71</v>
      </c>
      <c r="H36" s="17" t="s">
        <v>44</v>
      </c>
      <c r="I36" s="17" t="s">
        <v>6</v>
      </c>
      <c r="J36" s="20" t="s">
        <v>72</v>
      </c>
      <c r="K36" s="16"/>
      <c r="L36" s="21" t="s">
        <v>21</v>
      </c>
      <c r="M36" s="21" t="s">
        <v>75</v>
      </c>
      <c r="N36" s="16" t="s">
        <v>76</v>
      </c>
    </row>
    <row r="37" spans="1:16" x14ac:dyDescent="0.3">
      <c r="A37" t="s">
        <v>62</v>
      </c>
      <c r="B37" t="s">
        <v>67</v>
      </c>
      <c r="C37" s="1" t="s">
        <v>65</v>
      </c>
      <c r="D37">
        <v>-90</v>
      </c>
      <c r="E37" s="4">
        <v>90</v>
      </c>
      <c r="F37">
        <v>-1</v>
      </c>
      <c r="G37">
        <v>1</v>
      </c>
      <c r="H37" s="4">
        <f>+(E37-D37)/(G37-F37)</f>
        <v>90</v>
      </c>
      <c r="I37" s="4">
        <f>+D37-H37*F37</f>
        <v>0</v>
      </c>
      <c r="J37" t="s">
        <v>73</v>
      </c>
      <c r="L37" s="30" t="s">
        <v>65</v>
      </c>
      <c r="M37" s="29">
        <v>80</v>
      </c>
      <c r="N37" s="29">
        <v>0</v>
      </c>
      <c r="O37" t="s">
        <v>80</v>
      </c>
    </row>
    <row r="38" spans="1:16" x14ac:dyDescent="0.3">
      <c r="A38" s="31" t="s">
        <v>57</v>
      </c>
      <c r="B38" s="31" t="s">
        <v>65</v>
      </c>
      <c r="C38" s="32" t="s">
        <v>66</v>
      </c>
      <c r="D38" s="31">
        <f>-90+M37</f>
        <v>-10</v>
      </c>
      <c r="E38" s="32">
        <f>270+M37</f>
        <v>350</v>
      </c>
      <c r="F38" s="31">
        <v>-1</v>
      </c>
      <c r="G38" s="31">
        <v>1</v>
      </c>
      <c r="H38" s="32">
        <f>+(E38-D38)/(G38-F38)</f>
        <v>180</v>
      </c>
      <c r="I38" s="32">
        <f>+D38-H38*F38</f>
        <v>170</v>
      </c>
      <c r="J38" s="31" t="s">
        <v>74</v>
      </c>
      <c r="K38" s="31"/>
      <c r="L38" s="30" t="s">
        <v>66</v>
      </c>
      <c r="M38" s="29">
        <v>180</v>
      </c>
      <c r="N38" s="29">
        <v>1.5894140000000001E-2</v>
      </c>
      <c r="O38" s="31" t="s">
        <v>79</v>
      </c>
      <c r="P38" s="31">
        <v>0.5</v>
      </c>
    </row>
    <row r="39" spans="1:16" x14ac:dyDescent="0.3">
      <c r="A39" s="31" t="s">
        <v>58</v>
      </c>
      <c r="B39" s="31" t="s">
        <v>66</v>
      </c>
      <c r="C39" s="32" t="s">
        <v>67</v>
      </c>
      <c r="D39" s="31">
        <v>360</v>
      </c>
      <c r="E39" s="32">
        <v>0</v>
      </c>
      <c r="F39" s="31">
        <v>-1</v>
      </c>
      <c r="G39" s="31">
        <v>1</v>
      </c>
      <c r="H39" s="32">
        <f>+(E39-D39)/(G39-F39)</f>
        <v>-180</v>
      </c>
      <c r="I39" s="32">
        <f>+D39-H39*F39</f>
        <v>180</v>
      </c>
      <c r="J39" s="31" t="s">
        <v>74</v>
      </c>
      <c r="K39" s="31"/>
      <c r="L39" s="30" t="s">
        <v>67</v>
      </c>
      <c r="M39" s="29">
        <v>180</v>
      </c>
      <c r="N39" s="29">
        <v>0</v>
      </c>
      <c r="O39" s="31"/>
      <c r="P39" s="31">
        <f>+P38*H39+I39</f>
        <v>90</v>
      </c>
    </row>
    <row r="40" spans="1:16" x14ac:dyDescent="0.3">
      <c r="A40" s="31" t="s">
        <v>58</v>
      </c>
      <c r="B40" s="31" t="s">
        <v>65</v>
      </c>
      <c r="C40" s="32" t="s">
        <v>67</v>
      </c>
      <c r="D40" s="32">
        <v>-80</v>
      </c>
      <c r="E40" s="32">
        <v>-80</v>
      </c>
      <c r="F40" s="31">
        <v>-1</v>
      </c>
      <c r="G40" s="31">
        <v>1</v>
      </c>
      <c r="H40" s="32">
        <f>+(E40-D40)/(G40-F40)</f>
        <v>0</v>
      </c>
      <c r="I40" s="32">
        <f>+D40-H40*F40</f>
        <v>-80</v>
      </c>
      <c r="J40" s="31"/>
      <c r="K40" s="31"/>
      <c r="L40" s="31"/>
      <c r="M40" s="31"/>
      <c r="N40" s="31"/>
      <c r="O40" s="31"/>
      <c r="P40" s="31">
        <f>+P38*H40+I40+80</f>
        <v>0</v>
      </c>
    </row>
    <row r="41" spans="1:16" x14ac:dyDescent="0.3">
      <c r="A41" s="31"/>
      <c r="B41" s="31" t="s">
        <v>67</v>
      </c>
      <c r="C41" s="32" t="s">
        <v>67</v>
      </c>
      <c r="D41" s="31">
        <v>-200</v>
      </c>
      <c r="E41" s="31">
        <v>200</v>
      </c>
      <c r="F41" s="31">
        <v>-1</v>
      </c>
      <c r="G41" s="31">
        <v>1</v>
      </c>
      <c r="H41" s="32">
        <f>+(E41-D41)/(G41-F41)</f>
        <v>200</v>
      </c>
      <c r="I41" s="32">
        <f>+D41-H41*F41</f>
        <v>0</v>
      </c>
      <c r="J41" s="31"/>
      <c r="K41" s="31"/>
      <c r="L41" s="31"/>
      <c r="M41" s="31"/>
      <c r="N41" s="31"/>
      <c r="O41" s="31"/>
      <c r="P41" s="31">
        <f>+P38*H41+I41</f>
        <v>100</v>
      </c>
    </row>
    <row r="42" spans="1:1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</sheetData>
  <mergeCells count="1"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Hand</vt:lpstr>
      <vt:lpstr>Hoja3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2019-11-17T20:38:35Z</dcterms:modified>
</cp:coreProperties>
</file>