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r1\Documents\Maestria\Captoglove\GsdkNet_1.2.5\GsdkNet_1.2.5\2018\Calibration\"/>
    </mc:Choice>
  </mc:AlternateContent>
  <bookViews>
    <workbookView xWindow="0" yWindow="0" windowWidth="23040" windowHeight="9384"/>
  </bookViews>
  <sheets>
    <sheet name="fingers" sheetId="1" r:id="rId1"/>
    <sheet name="arms" sheetId="3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H3" i="3"/>
  <c r="I7" i="1"/>
  <c r="I13" i="1"/>
  <c r="H20" i="1"/>
  <c r="H21" i="1" s="1"/>
  <c r="H16" i="3" l="1"/>
  <c r="I16" i="3" s="1"/>
  <c r="H15" i="3" l="1"/>
  <c r="I15" i="3" s="1"/>
  <c r="H37" i="3" l="1"/>
  <c r="I37" i="3" s="1"/>
  <c r="H36" i="3"/>
  <c r="H35" i="3"/>
  <c r="D23" i="3"/>
  <c r="E23" i="3"/>
  <c r="D5" i="3"/>
  <c r="E5" i="3"/>
  <c r="D22" i="3"/>
  <c r="D28" i="3"/>
  <c r="D21" i="3"/>
  <c r="P37" i="3" l="1"/>
  <c r="I36" i="3"/>
  <c r="P36" i="3" s="1"/>
  <c r="H33" i="3"/>
  <c r="I33" i="3" s="1"/>
  <c r="I35" i="3"/>
  <c r="P35" i="3" s="1"/>
  <c r="H34" i="3"/>
  <c r="I34" i="3" s="1"/>
  <c r="E28" i="3"/>
  <c r="H28" i="3" s="1"/>
  <c r="I28" i="3" s="1"/>
  <c r="D10" i="3"/>
  <c r="E10" i="3"/>
  <c r="E22" i="3"/>
  <c r="E21" i="3"/>
  <c r="D4" i="3"/>
  <c r="E4" i="3"/>
  <c r="E29" i="3"/>
  <c r="D29" i="3"/>
  <c r="E11" i="3"/>
  <c r="D11" i="3"/>
  <c r="D3" i="3"/>
  <c r="E3" i="3"/>
  <c r="H29" i="3" l="1"/>
  <c r="I29" i="3" s="1"/>
  <c r="H11" i="3"/>
  <c r="I11" i="3" s="1"/>
  <c r="H10" i="3"/>
  <c r="I10" i="3" s="1"/>
  <c r="H23" i="3"/>
  <c r="I23" i="3" s="1"/>
  <c r="H22" i="3"/>
  <c r="I22" i="3" s="1"/>
  <c r="H21" i="3"/>
  <c r="I21" i="3" s="1"/>
  <c r="H5" i="3"/>
  <c r="I5" i="3" s="1"/>
  <c r="H4" i="3"/>
  <c r="I4" i="3" s="1"/>
  <c r="I3" i="3"/>
  <c r="J7" i="1"/>
  <c r="L7" i="1" s="1"/>
  <c r="I36" i="1" l="1"/>
  <c r="J36" i="1" s="1"/>
  <c r="I33" i="1"/>
  <c r="J33" i="1" s="1"/>
  <c r="I30" i="1"/>
  <c r="J30" i="1" s="1"/>
  <c r="I27" i="1"/>
  <c r="J27" i="1" s="1"/>
  <c r="I24" i="1"/>
  <c r="J24" i="1" s="1"/>
  <c r="I19" i="1"/>
  <c r="J19" i="1" s="1"/>
  <c r="I16" i="1"/>
  <c r="J13" i="1"/>
  <c r="I10" i="1"/>
  <c r="J10" i="1" s="1"/>
  <c r="H37" i="1"/>
  <c r="G37" i="1"/>
  <c r="G38" i="1" s="1"/>
  <c r="H34" i="1"/>
  <c r="G34" i="1"/>
  <c r="G35" i="1" s="1"/>
  <c r="G31" i="1"/>
  <c r="I31" i="1" s="1"/>
  <c r="J31" i="1" s="1"/>
  <c r="G28" i="1"/>
  <c r="I28" i="1" s="1"/>
  <c r="J28" i="1" s="1"/>
  <c r="H25" i="1"/>
  <c r="H26" i="1" s="1"/>
  <c r="G25" i="1"/>
  <c r="G26" i="1" s="1"/>
  <c r="J16" i="1" l="1"/>
  <c r="L16" i="1" s="1"/>
  <c r="I34" i="1"/>
  <c r="J34" i="1" s="1"/>
  <c r="H35" i="1"/>
  <c r="I35" i="1" s="1"/>
  <c r="J35" i="1" s="1"/>
  <c r="I37" i="1"/>
  <c r="J37" i="1" s="1"/>
  <c r="I25" i="1"/>
  <c r="J25" i="1" s="1"/>
  <c r="I26" i="1"/>
  <c r="J26" i="1" s="1"/>
  <c r="G29" i="1"/>
  <c r="I29" i="1" s="1"/>
  <c r="J29" i="1" s="1"/>
  <c r="G32" i="1"/>
  <c r="I32" i="1" s="1"/>
  <c r="J32" i="1" s="1"/>
  <c r="H38" i="1"/>
  <c r="I38" i="1" s="1"/>
  <c r="J38" i="1" s="1"/>
  <c r="G20" i="1"/>
  <c r="G21" i="1" s="1"/>
  <c r="G17" i="1"/>
  <c r="G18" i="1" s="1"/>
  <c r="H17" i="1"/>
  <c r="G14" i="1"/>
  <c r="G15" i="1" s="1"/>
  <c r="H14" i="1"/>
  <c r="G11" i="1"/>
  <c r="G12" i="1" s="1"/>
  <c r="H11" i="1"/>
  <c r="H8" i="1"/>
  <c r="H9" i="1" s="1"/>
  <c r="G8" i="1"/>
  <c r="G9" i="1" s="1"/>
  <c r="I14" i="1" l="1"/>
  <c r="J14" i="1" s="1"/>
  <c r="I17" i="1"/>
  <c r="J17" i="1" s="1"/>
  <c r="I9" i="1"/>
  <c r="J9" i="1" s="1"/>
  <c r="H12" i="1"/>
  <c r="I12" i="1" s="1"/>
  <c r="J12" i="1" s="1"/>
  <c r="I11" i="1"/>
  <c r="J11" i="1" s="1"/>
  <c r="I21" i="1"/>
  <c r="J21" i="1" s="1"/>
  <c r="I20" i="1"/>
  <c r="J20" i="1" s="1"/>
  <c r="H15" i="1"/>
  <c r="I15" i="1" s="1"/>
  <c r="J15" i="1" s="1"/>
  <c r="I8" i="1"/>
  <c r="J8" i="1" s="1"/>
  <c r="H18" i="1"/>
  <c r="I18" i="1" s="1"/>
  <c r="J18" i="1" s="1"/>
</calcChain>
</file>

<file path=xl/sharedStrings.xml><?xml version="1.0" encoding="utf-8"?>
<sst xmlns="http://schemas.openxmlformats.org/spreadsheetml/2006/main" count="273" uniqueCount="69">
  <si>
    <t>index</t>
  </si>
  <si>
    <t>pink</t>
  </si>
  <si>
    <t>ring</t>
  </si>
  <si>
    <t>a</t>
  </si>
  <si>
    <t>b</t>
  </si>
  <si>
    <t>mid</t>
  </si>
  <si>
    <t>Thumb</t>
  </si>
  <si>
    <t>x1</t>
  </si>
  <si>
    <t>x2</t>
  </si>
  <si>
    <t>y1</t>
  </si>
  <si>
    <t>y2</t>
  </si>
  <si>
    <t>L</t>
  </si>
  <si>
    <t>R</t>
  </si>
  <si>
    <t>onyl move 3rd falange if value is less than</t>
  </si>
  <si>
    <t>Unity</t>
  </si>
  <si>
    <t>En unity el cuerpo est{a localizado en x0,y0yz0 como si los pies estuvieran en ese punto</t>
  </si>
  <si>
    <t>Default rigth hand position and rotation</t>
  </si>
  <si>
    <t>idx1</t>
  </si>
  <si>
    <t>La posicion natural es de aproximadamene -23 en el indice</t>
  </si>
  <si>
    <t xml:space="preserve">En unity los dedos se mueven en el eje x de 0 a un valor maximo de -80 </t>
  </si>
  <si>
    <t>m</t>
  </si>
  <si>
    <t>YAW</t>
  </si>
  <si>
    <t>ROLL</t>
  </si>
  <si>
    <t>LEFT HAND</t>
  </si>
  <si>
    <t>LOW ARM R</t>
  </si>
  <si>
    <t>RIGHT HAND</t>
  </si>
  <si>
    <t>PITCH</t>
  </si>
  <si>
    <t>Unity axe</t>
  </si>
  <si>
    <t>Glove axe</t>
  </si>
  <si>
    <t>X</t>
  </si>
  <si>
    <t>Y</t>
  </si>
  <si>
    <t>Z</t>
  </si>
  <si>
    <t>Unity Min</t>
  </si>
  <si>
    <t>Glove Min</t>
  </si>
  <si>
    <t>Unity Max</t>
  </si>
  <si>
    <t>Glove Max</t>
  </si>
  <si>
    <t>Up</t>
  </si>
  <si>
    <t>Left</t>
  </si>
  <si>
    <t>Rotation</t>
  </si>
  <si>
    <t>Position</t>
  </si>
  <si>
    <t>LOW ARM L</t>
  </si>
  <si>
    <t>UP ARM L</t>
  </si>
  <si>
    <t>UP ARM R</t>
  </si>
  <si>
    <t>Initial values</t>
  </si>
  <si>
    <t>QUARTENION 
POSITIVE</t>
  </si>
  <si>
    <t>Limit in 0. After this the movement is of uparm</t>
  </si>
  <si>
    <t>Read register SensorDescriptor (4161): (Tag = 0, Min = 55.675, Max = 8008.68, Hyst. = 1, ConfTime = 0.12, FilterFactor = 0.4)</t>
  </si>
  <si>
    <t>Read register SensorDescriptor (4193): (Tag = 0, Min = 144.9752, Max = 3964.584, Hyst. = 1, ConfTime = 0.12, FilterFactor = 0.4)</t>
  </si>
  <si>
    <t>Read register SensorDescriptor (4225): (Tag = 0, Min = 0, Max = 5768.436, Hyst. = 1, ConfTime = 0.12, FilterFactor = 0.4)</t>
  </si>
  <si>
    <t>Read register SensorDescriptor (4257): (Tag = 0, Min = 127.4413, Max = 5252.221, Hyst. = 1, ConfTime = 0.12, FilterFactor = 0.4)</t>
  </si>
  <si>
    <t>Read register SensorDescriptor (4289): (Tag = 0, Min = 0, Max = 2172.413, Hyst. = 1, ConfTime = 0.12, FilterFactor = 0.4)</t>
  </si>
  <si>
    <t>thumb</t>
  </si>
  <si>
    <t>idx</t>
  </si>
  <si>
    <t>middle</t>
  </si>
  <si>
    <t>pinky</t>
  </si>
  <si>
    <t>max</t>
  </si>
  <si>
    <t>min</t>
  </si>
  <si>
    <t>Right hand</t>
  </si>
  <si>
    <t>Sensor</t>
  </si>
  <si>
    <t>Array</t>
  </si>
  <si>
    <t>Finger</t>
  </si>
  <si>
    <t>Index</t>
  </si>
  <si>
    <t>Middle</t>
  </si>
  <si>
    <t>Ring</t>
  </si>
  <si>
    <t>Pinkky</t>
  </si>
  <si>
    <t>thum pressuere</t>
  </si>
  <si>
    <t>Reverse</t>
  </si>
  <si>
    <t>Estos valores no son acertados, en espacial los máximos</t>
  </si>
  <si>
    <t>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</si>
</sst>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7" fillId="3" borderId="0" xfId="0" applyNumberFormat="1" applyFont="1" applyFill="1" applyBorder="1" applyAlignment="1">
      <alignment horizontal="center" vertical="center"/>
    </xf>
    <xf numFmtId="2" fontId="7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51880</xdr:colOff>
      <xdr:row>4</xdr:row>
      <xdr:rowOff>76201</xdr:rowOff>
    </xdr:from>
    <xdr:to>
      <xdr:col>25</xdr:col>
      <xdr:colOff>341051</xdr:colOff>
      <xdr:row>15</xdr:row>
      <xdr:rowOff>175261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6280" y="441961"/>
          <a:ext cx="6423271" cy="2110740"/>
        </a:xfrm>
        <a:prstGeom prst="rect">
          <a:avLst/>
        </a:prstGeom>
      </xdr:spPr>
    </xdr:pic>
    <xdr:clientData/>
  </xdr:twoCellAnchor>
  <xdr:twoCellAnchor editAs="oneCell">
    <xdr:from>
      <xdr:col>11</xdr:col>
      <xdr:colOff>579120</xdr:colOff>
      <xdr:row>18</xdr:row>
      <xdr:rowOff>65530</xdr:rowOff>
    </xdr:from>
    <xdr:to>
      <xdr:col>25</xdr:col>
      <xdr:colOff>153363</xdr:colOff>
      <xdr:row>46</xdr:row>
      <xdr:rowOff>30479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96300" y="2991610"/>
          <a:ext cx="6325563" cy="2167129"/>
        </a:xfrm>
        <a:prstGeom prst="rect">
          <a:avLst/>
        </a:prstGeom>
      </xdr:spPr>
    </xdr:pic>
    <xdr:clientData/>
  </xdr:twoCellAnchor>
  <xdr:twoCellAnchor editAs="oneCell">
    <xdr:from>
      <xdr:col>12</xdr:col>
      <xdr:colOff>11905</xdr:colOff>
      <xdr:row>31</xdr:row>
      <xdr:rowOff>175260</xdr:rowOff>
    </xdr:from>
    <xdr:to>
      <xdr:col>21</xdr:col>
      <xdr:colOff>557899</xdr:colOff>
      <xdr:row>45</xdr:row>
      <xdr:rowOff>160019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46305" y="5478780"/>
          <a:ext cx="3510174" cy="1447799"/>
        </a:xfrm>
        <a:prstGeom prst="rect">
          <a:avLst/>
        </a:prstGeom>
      </xdr:spPr>
    </xdr:pic>
    <xdr:clientData/>
  </xdr:twoCellAnchor>
  <xdr:twoCellAnchor editAs="oneCell">
    <xdr:from>
      <xdr:col>11</xdr:col>
      <xdr:colOff>568436</xdr:colOff>
      <xdr:row>40</xdr:row>
      <xdr:rowOff>30480</xdr:rowOff>
    </xdr:from>
    <xdr:to>
      <xdr:col>20</xdr:col>
      <xdr:colOff>212645</xdr:colOff>
      <xdr:row>43</xdr:row>
      <xdr:rowOff>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85616" y="7719060"/>
          <a:ext cx="2905569" cy="518160"/>
        </a:xfrm>
        <a:prstGeom prst="rect">
          <a:avLst/>
        </a:prstGeom>
      </xdr:spPr>
    </xdr:pic>
    <xdr:clientData/>
  </xdr:twoCellAnchor>
  <xdr:twoCellAnchor editAs="oneCell">
    <xdr:from>
      <xdr:col>11</xdr:col>
      <xdr:colOff>464820</xdr:colOff>
      <xdr:row>45</xdr:row>
      <xdr:rowOff>0</xdr:rowOff>
    </xdr:from>
    <xdr:to>
      <xdr:col>21</xdr:col>
      <xdr:colOff>213216</xdr:colOff>
      <xdr:row>49</xdr:row>
      <xdr:rowOff>139776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2000" y="8646084"/>
          <a:ext cx="3329796" cy="871296"/>
        </a:xfrm>
        <a:prstGeom prst="rect">
          <a:avLst/>
        </a:prstGeom>
      </xdr:spPr>
    </xdr:pic>
    <xdr:clientData/>
  </xdr:twoCellAnchor>
  <xdr:twoCellAnchor editAs="oneCell">
    <xdr:from>
      <xdr:col>8</xdr:col>
      <xdr:colOff>160020</xdr:colOff>
      <xdr:row>41</xdr:row>
      <xdr:rowOff>68580</xdr:rowOff>
    </xdr:from>
    <xdr:to>
      <xdr:col>10</xdr:col>
      <xdr:colOff>1755993</xdr:colOff>
      <xdr:row>48</xdr:row>
      <xdr:rowOff>150325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55720" y="4648200"/>
          <a:ext cx="3333333" cy="13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40</xdr:row>
      <xdr:rowOff>106680</xdr:rowOff>
    </xdr:from>
    <xdr:to>
      <xdr:col>7</xdr:col>
      <xdr:colOff>496785</xdr:colOff>
      <xdr:row>49</xdr:row>
      <xdr:rowOff>3617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3360" y="4503420"/>
          <a:ext cx="3361905" cy="1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topLeftCell="A4" workbookViewId="0">
      <selection activeCell="H19" sqref="H19"/>
    </sheetView>
  </sheetViews>
  <sheetFormatPr baseColWidth="10" defaultRowHeight="14.4" x14ac:dyDescent="0.3"/>
  <cols>
    <col min="1" max="1" width="3" bestFit="1" customWidth="1"/>
    <col min="2" max="2" width="3.33203125" bestFit="1" customWidth="1"/>
    <col min="3" max="3" width="11.33203125" bestFit="1" customWidth="1"/>
    <col min="4" max="4" width="2" bestFit="1" customWidth="1"/>
    <col min="5" max="5" width="6.21875" bestFit="1" customWidth="1"/>
    <col min="6" max="6" width="10" bestFit="1" customWidth="1"/>
    <col min="7" max="8" width="9" style="1" bestFit="1" customWidth="1"/>
    <col min="9" max="10" width="12.6640625" bestFit="1" customWidth="1"/>
    <col min="11" max="11" width="36.21875" bestFit="1" customWidth="1"/>
    <col min="12" max="12" width="9" bestFit="1" customWidth="1"/>
    <col min="13" max="13" width="3" customWidth="1"/>
    <col min="14" max="14" width="6.5546875" bestFit="1" customWidth="1"/>
    <col min="15" max="16" width="3.6640625" bestFit="1" customWidth="1"/>
    <col min="17" max="19" width="3" bestFit="1" customWidth="1"/>
    <col min="20" max="20" width="12.6640625" bestFit="1" customWidth="1"/>
    <col min="21" max="21" width="4.6640625" bestFit="1" customWidth="1"/>
  </cols>
  <sheetData>
    <row r="1" spans="1:13" x14ac:dyDescent="0.3">
      <c r="A1" t="s">
        <v>19</v>
      </c>
    </row>
    <row r="2" spans="1:13" x14ac:dyDescent="0.3">
      <c r="A2" t="s">
        <v>18</v>
      </c>
      <c r="M2" t="s">
        <v>15</v>
      </c>
    </row>
    <row r="5" spans="1:13" x14ac:dyDescent="0.3">
      <c r="G5" s="1" t="s">
        <v>55</v>
      </c>
      <c r="H5" s="1" t="s">
        <v>56</v>
      </c>
    </row>
    <row r="6" spans="1:13" x14ac:dyDescent="0.3">
      <c r="E6" s="2" t="s">
        <v>9</v>
      </c>
      <c r="F6" s="2" t="s">
        <v>10</v>
      </c>
      <c r="G6" s="2" t="s">
        <v>7</v>
      </c>
      <c r="H6" s="2" t="s">
        <v>8</v>
      </c>
      <c r="I6" s="2" t="s">
        <v>3</v>
      </c>
      <c r="J6" s="2" t="s">
        <v>4</v>
      </c>
      <c r="K6" s="2" t="s">
        <v>13</v>
      </c>
    </row>
    <row r="7" spans="1:13" x14ac:dyDescent="0.3">
      <c r="A7">
        <v>0</v>
      </c>
      <c r="B7" t="s">
        <v>12</v>
      </c>
      <c r="C7" s="3" t="s">
        <v>1</v>
      </c>
      <c r="D7">
        <v>1</v>
      </c>
      <c r="E7" s="1">
        <v>0</v>
      </c>
      <c r="F7" s="6">
        <v>-80</v>
      </c>
      <c r="G7" s="1">
        <v>4527.6970000000001</v>
      </c>
      <c r="H7" s="1">
        <v>360.22140000000002</v>
      </c>
      <c r="I7" s="4">
        <f>+(F7-E7)/(H7-G7)</f>
        <v>1.9196273158743869E-2</v>
      </c>
      <c r="J7" s="4">
        <f>+E7-I7*G7</f>
        <v>-86.91490839202514</v>
      </c>
      <c r="K7">
        <v>1698.499</v>
      </c>
      <c r="L7">
        <f>1000*I7+J7</f>
        <v>-67.718635233281276</v>
      </c>
    </row>
    <row r="8" spans="1:13" x14ac:dyDescent="0.3">
      <c r="A8">
        <v>1</v>
      </c>
      <c r="B8" t="s">
        <v>12</v>
      </c>
      <c r="C8" s="3" t="s">
        <v>1</v>
      </c>
      <c r="D8" s="3">
        <v>2</v>
      </c>
      <c r="E8" s="4">
        <v>0</v>
      </c>
      <c r="F8" s="6">
        <v>-80</v>
      </c>
      <c r="G8" s="4">
        <f>+G7</f>
        <v>4527.6970000000001</v>
      </c>
      <c r="H8" s="4">
        <f>+H7</f>
        <v>360.22140000000002</v>
      </c>
      <c r="I8" s="4">
        <f t="shared" ref="I8:I19" si="0">+(F8-E8)/(H8-G8)</f>
        <v>1.9196273158743869E-2</v>
      </c>
      <c r="J8" s="4">
        <f t="shared" ref="J8:J21" si="1">+E8-I8*G8</f>
        <v>-86.91490839202514</v>
      </c>
    </row>
    <row r="9" spans="1:13" x14ac:dyDescent="0.3">
      <c r="A9">
        <v>2</v>
      </c>
      <c r="B9" t="s">
        <v>12</v>
      </c>
      <c r="C9" s="3" t="s">
        <v>1</v>
      </c>
      <c r="D9" s="3">
        <v>3</v>
      </c>
      <c r="E9" s="4">
        <v>0</v>
      </c>
      <c r="F9" s="6">
        <v>-80</v>
      </c>
      <c r="G9" s="4">
        <f>+G8</f>
        <v>4527.6970000000001</v>
      </c>
      <c r="H9" s="4">
        <f>+H8</f>
        <v>360.22140000000002</v>
      </c>
      <c r="I9" s="4">
        <f t="shared" si="0"/>
        <v>1.9196273158743869E-2</v>
      </c>
      <c r="J9" s="4">
        <f t="shared" si="1"/>
        <v>-86.91490839202514</v>
      </c>
    </row>
    <row r="10" spans="1:13" x14ac:dyDescent="0.3">
      <c r="A10">
        <v>3</v>
      </c>
      <c r="B10" t="s">
        <v>12</v>
      </c>
      <c r="C10" s="3" t="s">
        <v>2</v>
      </c>
      <c r="D10">
        <v>1</v>
      </c>
      <c r="E10" s="1">
        <v>0</v>
      </c>
      <c r="F10" s="6">
        <v>-80</v>
      </c>
      <c r="G10" s="4">
        <v>6164.5010000000002</v>
      </c>
      <c r="H10" s="4">
        <v>831.02200000000005</v>
      </c>
      <c r="I10" s="4">
        <f t="shared" si="0"/>
        <v>1.4999590323689284E-2</v>
      </c>
      <c r="J10" s="4">
        <f t="shared" si="1"/>
        <v>-92.464989549972913</v>
      </c>
      <c r="K10">
        <v>1026.175</v>
      </c>
    </row>
    <row r="11" spans="1:13" x14ac:dyDescent="0.3">
      <c r="A11">
        <v>4</v>
      </c>
      <c r="B11" t="s">
        <v>12</v>
      </c>
      <c r="C11" s="3" t="s">
        <v>2</v>
      </c>
      <c r="D11" s="3">
        <v>2</v>
      </c>
      <c r="E11" s="4">
        <v>0</v>
      </c>
      <c r="F11" s="6">
        <v>-80</v>
      </c>
      <c r="G11" s="4">
        <f>+G10</f>
        <v>6164.5010000000002</v>
      </c>
      <c r="H11" s="4">
        <f>+H10</f>
        <v>831.02200000000005</v>
      </c>
      <c r="I11" s="4">
        <f t="shared" si="0"/>
        <v>1.4999590323689284E-2</v>
      </c>
      <c r="J11" s="4">
        <f t="shared" si="1"/>
        <v>-92.464989549972913</v>
      </c>
    </row>
    <row r="12" spans="1:13" x14ac:dyDescent="0.3">
      <c r="A12">
        <v>5</v>
      </c>
      <c r="B12" t="s">
        <v>12</v>
      </c>
      <c r="C12" s="3" t="s">
        <v>2</v>
      </c>
      <c r="D12" s="3">
        <v>3</v>
      </c>
      <c r="E12" s="4">
        <v>0</v>
      </c>
      <c r="F12" s="6">
        <v>-80</v>
      </c>
      <c r="G12" s="4">
        <f>+G11</f>
        <v>6164.5010000000002</v>
      </c>
      <c r="H12" s="4">
        <f>+H11</f>
        <v>831.02200000000005</v>
      </c>
      <c r="I12" s="4">
        <f t="shared" si="0"/>
        <v>1.4999590323689284E-2</v>
      </c>
      <c r="J12" s="4">
        <f t="shared" si="1"/>
        <v>-92.464989549972913</v>
      </c>
    </row>
    <row r="13" spans="1:13" x14ac:dyDescent="0.3">
      <c r="A13">
        <v>6</v>
      </c>
      <c r="B13" t="s">
        <v>12</v>
      </c>
      <c r="C13" s="3" t="s">
        <v>5</v>
      </c>
      <c r="D13">
        <v>1</v>
      </c>
      <c r="E13" s="4">
        <v>0</v>
      </c>
      <c r="F13" s="6">
        <v>-80</v>
      </c>
      <c r="G13" s="1">
        <v>5482.8209999999999</v>
      </c>
      <c r="H13" s="1">
        <v>451.81880000000001</v>
      </c>
      <c r="I13" s="4">
        <f>+(F13-E13)/(H13-G13)</f>
        <v>1.5901404296742309E-2</v>
      </c>
      <c r="J13" s="4">
        <f t="shared" si="1"/>
        <v>-87.184553407668957</v>
      </c>
      <c r="K13">
        <v>1071.23</v>
      </c>
    </row>
    <row r="14" spans="1:13" x14ac:dyDescent="0.3">
      <c r="A14">
        <v>7</v>
      </c>
      <c r="B14" t="s">
        <v>12</v>
      </c>
      <c r="C14" s="3" t="s">
        <v>5</v>
      </c>
      <c r="D14" s="3">
        <v>2</v>
      </c>
      <c r="E14" s="4">
        <v>0</v>
      </c>
      <c r="F14" s="6">
        <v>-80</v>
      </c>
      <c r="G14" s="4">
        <f>+G13</f>
        <v>5482.8209999999999</v>
      </c>
      <c r="H14" s="4">
        <f>+H13</f>
        <v>451.81880000000001</v>
      </c>
      <c r="I14" s="4">
        <f t="shared" si="0"/>
        <v>1.5901404296742309E-2</v>
      </c>
      <c r="J14" s="4">
        <f t="shared" si="1"/>
        <v>-87.184553407668957</v>
      </c>
    </row>
    <row r="15" spans="1:13" x14ac:dyDescent="0.3">
      <c r="A15">
        <v>8</v>
      </c>
      <c r="B15" t="s">
        <v>12</v>
      </c>
      <c r="C15" s="3" t="s">
        <v>5</v>
      </c>
      <c r="D15" s="3">
        <v>3</v>
      </c>
      <c r="E15" s="4">
        <v>0</v>
      </c>
      <c r="F15" s="6">
        <v>-80</v>
      </c>
      <c r="G15" s="4">
        <f>+G14</f>
        <v>5482.8209999999999</v>
      </c>
      <c r="H15" s="4">
        <f>+H14</f>
        <v>451.81880000000001</v>
      </c>
      <c r="I15" s="4">
        <f t="shared" si="0"/>
        <v>1.5901404296742309E-2</v>
      </c>
      <c r="J15" s="4">
        <f t="shared" si="1"/>
        <v>-87.184553407668957</v>
      </c>
    </row>
    <row r="16" spans="1:13" x14ac:dyDescent="0.3">
      <c r="A16">
        <v>9</v>
      </c>
      <c r="B16" t="s">
        <v>12</v>
      </c>
      <c r="C16" s="3" t="s">
        <v>0</v>
      </c>
      <c r="D16">
        <v>1</v>
      </c>
      <c r="E16" s="4">
        <v>0</v>
      </c>
      <c r="F16" s="6">
        <v>-80</v>
      </c>
      <c r="G16" s="1">
        <v>5701.2309999999998</v>
      </c>
      <c r="H16" s="1">
        <v>496.22590000000002</v>
      </c>
      <c r="I16" s="4">
        <f t="shared" si="0"/>
        <v>1.5369821635717516E-2</v>
      </c>
      <c r="J16" s="4">
        <f t="shared" si="1"/>
        <v>-87.626903574023402</v>
      </c>
      <c r="K16">
        <v>1247.5119999999999</v>
      </c>
      <c r="L16">
        <f>4474*I16+J16</f>
        <v>-18.862321575823231</v>
      </c>
    </row>
    <row r="17" spans="1:13" x14ac:dyDescent="0.3">
      <c r="A17">
        <v>10</v>
      </c>
      <c r="B17" t="s">
        <v>12</v>
      </c>
      <c r="C17" s="3" t="s">
        <v>0</v>
      </c>
      <c r="D17" s="3">
        <v>2</v>
      </c>
      <c r="E17" s="4">
        <v>0</v>
      </c>
      <c r="F17" s="6">
        <v>-80</v>
      </c>
      <c r="G17" s="4">
        <f>+G16</f>
        <v>5701.2309999999998</v>
      </c>
      <c r="H17" s="4">
        <f>+H16</f>
        <v>496.22590000000002</v>
      </c>
      <c r="I17" s="4">
        <f t="shared" si="0"/>
        <v>1.5369821635717516E-2</v>
      </c>
      <c r="J17" s="4">
        <f t="shared" si="1"/>
        <v>-87.626903574023402</v>
      </c>
    </row>
    <row r="18" spans="1:13" x14ac:dyDescent="0.3">
      <c r="A18">
        <v>11</v>
      </c>
      <c r="B18" t="s">
        <v>12</v>
      </c>
      <c r="C18" s="3" t="s">
        <v>0</v>
      </c>
      <c r="D18" s="3">
        <v>3</v>
      </c>
      <c r="E18" s="4">
        <v>0</v>
      </c>
      <c r="F18" s="6">
        <v>-80</v>
      </c>
      <c r="G18" s="4">
        <f>+G17</f>
        <v>5701.2309999999998</v>
      </c>
      <c r="H18" s="4">
        <f>+H17</f>
        <v>496.22590000000002</v>
      </c>
      <c r="I18" s="4">
        <f t="shared" si="0"/>
        <v>1.5369821635717516E-2</v>
      </c>
      <c r="J18" s="4">
        <f t="shared" si="1"/>
        <v>-87.626903574023402</v>
      </c>
      <c r="K18">
        <f>+AVERAGE(K7:K17)</f>
        <v>1260.854</v>
      </c>
      <c r="M18" t="s">
        <v>16</v>
      </c>
    </row>
    <row r="19" spans="1:13" x14ac:dyDescent="0.3">
      <c r="A19">
        <v>12</v>
      </c>
      <c r="B19" t="s">
        <v>12</v>
      </c>
      <c r="C19" s="3" t="s">
        <v>6</v>
      </c>
      <c r="D19">
        <v>1</v>
      </c>
      <c r="E19" s="4">
        <v>-10</v>
      </c>
      <c r="F19" s="5">
        <v>30</v>
      </c>
      <c r="G19" s="1">
        <v>5011.7039999999997</v>
      </c>
      <c r="H19" s="4">
        <v>315.42039999999997</v>
      </c>
      <c r="I19" s="4">
        <f t="shared" si="0"/>
        <v>-8.5173731841918579E-3</v>
      </c>
      <c r="J19" s="4">
        <f t="shared" si="1"/>
        <v>32.686553256707072</v>
      </c>
      <c r="K19">
        <v>3444.49</v>
      </c>
    </row>
    <row r="20" spans="1:13" x14ac:dyDescent="0.3">
      <c r="A20">
        <v>13</v>
      </c>
      <c r="B20" t="s">
        <v>12</v>
      </c>
      <c r="C20" s="3" t="s">
        <v>6</v>
      </c>
      <c r="D20" s="3">
        <v>2</v>
      </c>
      <c r="E20" s="4">
        <v>0</v>
      </c>
      <c r="F20" s="5">
        <v>50</v>
      </c>
      <c r="G20" s="1">
        <f>+G19</f>
        <v>5011.7039999999997</v>
      </c>
      <c r="H20" s="1">
        <f>+H19</f>
        <v>315.42039999999997</v>
      </c>
      <c r="I20" s="4">
        <f>+(F20-E20)/(H20-G20)</f>
        <v>-1.0646716480239822E-2</v>
      </c>
      <c r="J20" s="4">
        <f t="shared" si="1"/>
        <v>53.358191570883832</v>
      </c>
    </row>
    <row r="21" spans="1:13" x14ac:dyDescent="0.3">
      <c r="A21">
        <v>14</v>
      </c>
      <c r="B21" t="s">
        <v>12</v>
      </c>
      <c r="C21" s="3" t="s">
        <v>6</v>
      </c>
      <c r="D21" s="3">
        <v>3</v>
      </c>
      <c r="E21" s="4">
        <v>0</v>
      </c>
      <c r="F21" s="5">
        <v>30</v>
      </c>
      <c r="G21" s="1">
        <f>+G20</f>
        <v>5011.7039999999997</v>
      </c>
      <c r="H21" s="1">
        <f>+H20</f>
        <v>315.42039999999997</v>
      </c>
      <c r="I21" s="4">
        <f>+(F21-E21)/(H21-G21)</f>
        <v>-6.3880298881438934E-3</v>
      </c>
      <c r="J21" s="4">
        <f t="shared" si="1"/>
        <v>32.014914942530304</v>
      </c>
    </row>
    <row r="23" spans="1:13" hidden="1" x14ac:dyDescent="0.3">
      <c r="E23" s="2" t="s">
        <v>9</v>
      </c>
      <c r="F23" s="2" t="s">
        <v>10</v>
      </c>
      <c r="G23" s="2" t="s">
        <v>7</v>
      </c>
      <c r="H23" s="2" t="s">
        <v>8</v>
      </c>
      <c r="I23" s="2" t="s">
        <v>3</v>
      </c>
      <c r="J23" s="2" t="s">
        <v>4</v>
      </c>
    </row>
    <row r="24" spans="1:13" hidden="1" x14ac:dyDescent="0.3">
      <c r="A24">
        <v>0</v>
      </c>
      <c r="B24" t="s">
        <v>11</v>
      </c>
      <c r="C24" s="3" t="s">
        <v>1</v>
      </c>
      <c r="D24">
        <v>1</v>
      </c>
      <c r="E24" s="1">
        <v>0</v>
      </c>
      <c r="F24" s="6">
        <v>80</v>
      </c>
      <c r="G24" s="4">
        <v>6460.3419999999996</v>
      </c>
      <c r="H24" s="4">
        <v>710.81079999999997</v>
      </c>
      <c r="I24" s="4">
        <f t="shared" ref="I24:I38" si="2">+(F24-E24)/(H24-G24)</f>
        <v>-1.391417790723529E-2</v>
      </c>
      <c r="J24" s="4">
        <f t="shared" ref="J24:J38" si="3">+E24-I24*G24</f>
        <v>89.890347929584237</v>
      </c>
    </row>
    <row r="25" spans="1:13" hidden="1" x14ac:dyDescent="0.3">
      <c r="A25">
        <v>1</v>
      </c>
      <c r="B25" t="s">
        <v>11</v>
      </c>
      <c r="C25" s="3" t="s">
        <v>1</v>
      </c>
      <c r="D25" s="3">
        <v>2</v>
      </c>
      <c r="E25" s="4">
        <v>0</v>
      </c>
      <c r="F25" s="5">
        <v>80</v>
      </c>
      <c r="G25" s="1">
        <f>+G24</f>
        <v>6460.3419999999996</v>
      </c>
      <c r="H25" s="1">
        <f>+H24</f>
        <v>710.81079999999997</v>
      </c>
      <c r="I25" s="4">
        <f t="shared" si="2"/>
        <v>-1.391417790723529E-2</v>
      </c>
      <c r="J25" s="4">
        <f t="shared" si="3"/>
        <v>89.890347929584237</v>
      </c>
    </row>
    <row r="26" spans="1:13" hidden="1" x14ac:dyDescent="0.3">
      <c r="A26">
        <v>2</v>
      </c>
      <c r="B26" t="s">
        <v>11</v>
      </c>
      <c r="C26" s="3" t="s">
        <v>1</v>
      </c>
      <c r="D26" s="3">
        <v>3</v>
      </c>
      <c r="E26" s="4">
        <v>0</v>
      </c>
      <c r="F26" s="5">
        <v>80</v>
      </c>
      <c r="G26" s="4">
        <f>+G25</f>
        <v>6460.3419999999996</v>
      </c>
      <c r="H26" s="1">
        <f>+H25</f>
        <v>710.81079999999997</v>
      </c>
      <c r="I26" s="4">
        <f t="shared" si="2"/>
        <v>-1.391417790723529E-2</v>
      </c>
      <c r="J26" s="4">
        <f>+E26-I26*G26</f>
        <v>89.890347929584237</v>
      </c>
    </row>
    <row r="27" spans="1:13" hidden="1" x14ac:dyDescent="0.3">
      <c r="A27">
        <v>3</v>
      </c>
      <c r="B27" t="s">
        <v>11</v>
      </c>
      <c r="C27" s="3" t="s">
        <v>2</v>
      </c>
      <c r="D27">
        <v>1</v>
      </c>
      <c r="E27" s="1">
        <v>0</v>
      </c>
      <c r="F27" s="6">
        <v>80</v>
      </c>
      <c r="G27" s="4">
        <v>5723.5450000000001</v>
      </c>
      <c r="H27" s="1">
        <v>0</v>
      </c>
      <c r="I27" s="4">
        <f t="shared" si="2"/>
        <v>-1.3977351449145591E-2</v>
      </c>
      <c r="J27" s="22">
        <f>+E27-I27*G27</f>
        <v>80</v>
      </c>
    </row>
    <row r="28" spans="1:13" hidden="1" x14ac:dyDescent="0.3">
      <c r="A28">
        <v>4</v>
      </c>
      <c r="B28" t="s">
        <v>11</v>
      </c>
      <c r="C28" s="3" t="s">
        <v>2</v>
      </c>
      <c r="D28" s="3">
        <v>2</v>
      </c>
      <c r="E28" s="4">
        <v>0</v>
      </c>
      <c r="F28" s="5">
        <v>80</v>
      </c>
      <c r="G28" s="4">
        <f>+G27</f>
        <v>5723.5450000000001</v>
      </c>
      <c r="H28" s="1">
        <v>0</v>
      </c>
      <c r="I28" s="4">
        <f t="shared" si="2"/>
        <v>-1.3977351449145591E-2</v>
      </c>
      <c r="J28" s="22">
        <f t="shared" si="3"/>
        <v>80</v>
      </c>
    </row>
    <row r="29" spans="1:13" hidden="1" x14ac:dyDescent="0.3">
      <c r="A29">
        <v>5</v>
      </c>
      <c r="B29" t="s">
        <v>11</v>
      </c>
      <c r="C29" s="3" t="s">
        <v>2</v>
      </c>
      <c r="D29" s="3">
        <v>3</v>
      </c>
      <c r="E29" s="4">
        <v>0</v>
      </c>
      <c r="F29" s="5">
        <v>80</v>
      </c>
      <c r="G29" s="4">
        <f>+G28</f>
        <v>5723.5450000000001</v>
      </c>
      <c r="H29" s="1">
        <v>0</v>
      </c>
      <c r="I29" s="4">
        <f t="shared" si="2"/>
        <v>-1.3977351449145591E-2</v>
      </c>
      <c r="J29" s="22">
        <f t="shared" si="3"/>
        <v>80</v>
      </c>
    </row>
    <row r="30" spans="1:13" hidden="1" x14ac:dyDescent="0.3">
      <c r="A30">
        <v>6</v>
      </c>
      <c r="B30" t="s">
        <v>11</v>
      </c>
      <c r="C30" s="3" t="s">
        <v>5</v>
      </c>
      <c r="D30">
        <v>1</v>
      </c>
      <c r="E30" s="4">
        <v>0</v>
      </c>
      <c r="F30" s="6">
        <v>80</v>
      </c>
      <c r="G30" s="1">
        <v>4545.4179999999997</v>
      </c>
      <c r="H30" s="1">
        <v>0</v>
      </c>
      <c r="I30" s="4">
        <f t="shared" si="2"/>
        <v>-1.7600141505137702E-2</v>
      </c>
      <c r="J30" s="22">
        <f>+E30-I30*G30</f>
        <v>80</v>
      </c>
    </row>
    <row r="31" spans="1:13" hidden="1" x14ac:dyDescent="0.3">
      <c r="A31">
        <v>7</v>
      </c>
      <c r="B31" t="s">
        <v>11</v>
      </c>
      <c r="C31" s="3" t="s">
        <v>5</v>
      </c>
      <c r="D31" s="3">
        <v>2</v>
      </c>
      <c r="E31" s="4">
        <v>0</v>
      </c>
      <c r="F31" s="5">
        <v>80</v>
      </c>
      <c r="G31" s="4">
        <f>+G30</f>
        <v>4545.4179999999997</v>
      </c>
      <c r="H31" s="1">
        <v>0</v>
      </c>
      <c r="I31" s="4">
        <f t="shared" si="2"/>
        <v>-1.7600141505137702E-2</v>
      </c>
      <c r="J31" s="22">
        <f t="shared" si="3"/>
        <v>80</v>
      </c>
    </row>
    <row r="32" spans="1:13" hidden="1" x14ac:dyDescent="0.3">
      <c r="A32">
        <v>8</v>
      </c>
      <c r="B32" t="s">
        <v>11</v>
      </c>
      <c r="C32" s="3" t="s">
        <v>5</v>
      </c>
      <c r="D32" s="3">
        <v>3</v>
      </c>
      <c r="E32" s="4">
        <v>0</v>
      </c>
      <c r="F32" s="5">
        <v>80</v>
      </c>
      <c r="G32" s="4">
        <f>+G31</f>
        <v>4545.4179999999997</v>
      </c>
      <c r="H32" s="1">
        <v>0</v>
      </c>
      <c r="I32" s="4">
        <f t="shared" si="2"/>
        <v>-1.7600141505137702E-2</v>
      </c>
      <c r="J32" s="22">
        <f t="shared" si="3"/>
        <v>80</v>
      </c>
      <c r="M32" t="s">
        <v>17</v>
      </c>
    </row>
    <row r="33" spans="1:10" hidden="1" x14ac:dyDescent="0.3">
      <c r="A33">
        <v>9</v>
      </c>
      <c r="B33" t="s">
        <v>11</v>
      </c>
      <c r="C33" s="3" t="s">
        <v>0</v>
      </c>
      <c r="D33">
        <v>1</v>
      </c>
      <c r="E33" s="4">
        <v>0</v>
      </c>
      <c r="F33" s="6">
        <v>80</v>
      </c>
      <c r="G33" s="1">
        <v>6587.7610000000004</v>
      </c>
      <c r="H33" s="1">
        <v>179.72110000000001</v>
      </c>
      <c r="I33" s="4">
        <f t="shared" si="2"/>
        <v>-1.2484316772122469E-2</v>
      </c>
      <c r="J33" s="4">
        <f t="shared" si="3"/>
        <v>82.243695143034287</v>
      </c>
    </row>
    <row r="34" spans="1:10" hidden="1" x14ac:dyDescent="0.3">
      <c r="A34">
        <v>10</v>
      </c>
      <c r="B34" t="s">
        <v>11</v>
      </c>
      <c r="C34" s="3" t="s">
        <v>0</v>
      </c>
      <c r="D34" s="3">
        <v>2</v>
      </c>
      <c r="E34" s="4">
        <v>0</v>
      </c>
      <c r="F34" s="5">
        <v>80</v>
      </c>
      <c r="G34" s="4">
        <f>+G33</f>
        <v>6587.7610000000004</v>
      </c>
      <c r="H34" s="4">
        <f>+H33</f>
        <v>179.72110000000001</v>
      </c>
      <c r="I34" s="4">
        <f t="shared" si="2"/>
        <v>-1.2484316772122469E-2</v>
      </c>
      <c r="J34" s="4">
        <f t="shared" si="3"/>
        <v>82.243695143034287</v>
      </c>
    </row>
    <row r="35" spans="1:10" hidden="1" x14ac:dyDescent="0.3">
      <c r="A35">
        <v>11</v>
      </c>
      <c r="B35" t="s">
        <v>11</v>
      </c>
      <c r="C35" s="3" t="s">
        <v>0</v>
      </c>
      <c r="D35" s="3">
        <v>3</v>
      </c>
      <c r="E35" s="4">
        <v>0</v>
      </c>
      <c r="F35" s="5">
        <v>80</v>
      </c>
      <c r="G35" s="4">
        <f>+G34</f>
        <v>6587.7610000000004</v>
      </c>
      <c r="H35" s="4">
        <f>+H34</f>
        <v>179.72110000000001</v>
      </c>
      <c r="I35" s="4">
        <f t="shared" si="2"/>
        <v>-1.2484316772122469E-2</v>
      </c>
      <c r="J35" s="4">
        <f t="shared" si="3"/>
        <v>82.243695143034287</v>
      </c>
    </row>
    <row r="36" spans="1:10" hidden="1" x14ac:dyDescent="0.3">
      <c r="A36">
        <v>12</v>
      </c>
      <c r="B36" t="s">
        <v>11</v>
      </c>
      <c r="C36" s="3" t="s">
        <v>6</v>
      </c>
      <c r="D36">
        <v>1</v>
      </c>
      <c r="E36" s="4">
        <v>-10</v>
      </c>
      <c r="F36" s="5">
        <v>30</v>
      </c>
      <c r="G36" s="1">
        <v>5525.8230000000003</v>
      </c>
      <c r="H36" s="1">
        <v>960.2441</v>
      </c>
      <c r="I36" s="4">
        <f t="shared" si="2"/>
        <v>-8.7612109824670853E-3</v>
      </c>
      <c r="J36" s="4">
        <f t="shared" si="3"/>
        <v>38.412901154769223</v>
      </c>
    </row>
    <row r="37" spans="1:10" hidden="1" x14ac:dyDescent="0.3">
      <c r="A37">
        <v>13</v>
      </c>
      <c r="B37" t="s">
        <v>11</v>
      </c>
      <c r="C37" s="3" t="s">
        <v>6</v>
      </c>
      <c r="D37" s="3">
        <v>2</v>
      </c>
      <c r="E37" s="4">
        <v>0</v>
      </c>
      <c r="F37" s="5">
        <v>50</v>
      </c>
      <c r="G37" s="4">
        <f>+G36</f>
        <v>5525.8230000000003</v>
      </c>
      <c r="H37" s="4">
        <f>+H36</f>
        <v>960.2441</v>
      </c>
      <c r="I37" s="4">
        <f t="shared" si="2"/>
        <v>-1.0951513728083857E-2</v>
      </c>
      <c r="J37" s="4">
        <f t="shared" si="3"/>
        <v>60.516126443461523</v>
      </c>
    </row>
    <row r="38" spans="1:10" hidden="1" x14ac:dyDescent="0.3">
      <c r="A38">
        <v>14</v>
      </c>
      <c r="B38" t="s">
        <v>11</v>
      </c>
      <c r="C38" s="3" t="s">
        <v>6</v>
      </c>
      <c r="D38" s="3">
        <v>3</v>
      </c>
      <c r="E38" s="4">
        <v>0</v>
      </c>
      <c r="F38" s="5">
        <v>30</v>
      </c>
      <c r="G38" s="4">
        <f>+G37</f>
        <v>5525.8230000000003</v>
      </c>
      <c r="H38" s="4">
        <f>+H37</f>
        <v>960.2441</v>
      </c>
      <c r="I38" s="4">
        <f t="shared" si="2"/>
        <v>-6.570908236850314E-3</v>
      </c>
      <c r="J38" s="4">
        <f t="shared" si="3"/>
        <v>36.309675866076915</v>
      </c>
    </row>
    <row r="39" spans="1:10" s="7" customFormat="1" ht="15" thickBot="1" x14ac:dyDescent="0.35">
      <c r="A39" s="7" t="s">
        <v>67</v>
      </c>
      <c r="G39" s="23"/>
      <c r="H39" s="23"/>
    </row>
    <row r="40" spans="1:10" x14ac:dyDescent="0.3">
      <c r="A40" t="s">
        <v>51</v>
      </c>
    </row>
    <row r="41" spans="1:10" x14ac:dyDescent="0.3">
      <c r="A41" t="s">
        <v>46</v>
      </c>
      <c r="C41" s="3"/>
      <c r="E41" s="1"/>
      <c r="F41" s="6"/>
    </row>
    <row r="42" spans="1:10" x14ac:dyDescent="0.3">
      <c r="A42" t="s">
        <v>52</v>
      </c>
      <c r="C42" s="3"/>
      <c r="D42" s="3"/>
      <c r="E42" s="4"/>
      <c r="F42" s="5"/>
      <c r="G42" s="4"/>
      <c r="H42" s="4"/>
      <c r="I42" s="4"/>
      <c r="J42" s="4"/>
    </row>
    <row r="43" spans="1:10" x14ac:dyDescent="0.3">
      <c r="A43" t="s">
        <v>47</v>
      </c>
      <c r="C43" s="3"/>
      <c r="D43" s="3"/>
      <c r="E43" s="4"/>
      <c r="F43" s="5"/>
      <c r="G43" s="4"/>
      <c r="H43" s="4"/>
      <c r="I43" s="4"/>
      <c r="J43" s="4"/>
    </row>
    <row r="44" spans="1:10" x14ac:dyDescent="0.3">
      <c r="A44" t="s">
        <v>53</v>
      </c>
      <c r="C44" s="3"/>
      <c r="E44" s="1"/>
      <c r="F44" s="6"/>
      <c r="G44" s="4"/>
      <c r="H44" s="4"/>
      <c r="I44" s="4"/>
      <c r="J44" s="4"/>
    </row>
    <row r="45" spans="1:10" x14ac:dyDescent="0.3">
      <c r="A45" t="s">
        <v>48</v>
      </c>
      <c r="C45" s="3"/>
      <c r="D45" s="3"/>
      <c r="E45" s="4"/>
      <c r="F45" s="5"/>
      <c r="G45" s="4"/>
      <c r="H45" s="4"/>
      <c r="I45" s="4"/>
      <c r="J45" s="4"/>
    </row>
    <row r="46" spans="1:10" x14ac:dyDescent="0.3">
      <c r="A46" t="s">
        <v>2</v>
      </c>
    </row>
    <row r="47" spans="1:10" x14ac:dyDescent="0.3">
      <c r="A47" t="s">
        <v>49</v>
      </c>
    </row>
    <row r="48" spans="1:10" x14ac:dyDescent="0.3">
      <c r="A48" t="s">
        <v>54</v>
      </c>
    </row>
    <row r="49" spans="1:8" x14ac:dyDescent="0.3">
      <c r="A49" t="s">
        <v>50</v>
      </c>
    </row>
    <row r="51" spans="1:8" x14ac:dyDescent="0.3">
      <c r="A51" t="s">
        <v>57</v>
      </c>
    </row>
    <row r="52" spans="1:8" x14ac:dyDescent="0.3">
      <c r="C52" t="s">
        <v>60</v>
      </c>
      <c r="E52" t="s">
        <v>58</v>
      </c>
      <c r="F52" t="s">
        <v>59</v>
      </c>
      <c r="G52" s="1" t="s">
        <v>66</v>
      </c>
      <c r="H52" s="1" t="s">
        <v>14</v>
      </c>
    </row>
    <row r="53" spans="1:8" x14ac:dyDescent="0.3">
      <c r="C53" t="s">
        <v>51</v>
      </c>
      <c r="E53">
        <v>1</v>
      </c>
      <c r="F53">
        <v>0</v>
      </c>
      <c r="G53" s="1">
        <v>9</v>
      </c>
      <c r="H53" s="1">
        <v>121314</v>
      </c>
    </row>
    <row r="54" spans="1:8" x14ac:dyDescent="0.3">
      <c r="C54" t="s">
        <v>65</v>
      </c>
      <c r="E54">
        <v>2</v>
      </c>
      <c r="F54">
        <v>1</v>
      </c>
      <c r="G54" s="1">
        <v>8</v>
      </c>
    </row>
    <row r="55" spans="1:8" x14ac:dyDescent="0.3">
      <c r="C55" t="s">
        <v>61</v>
      </c>
      <c r="E55">
        <v>3</v>
      </c>
      <c r="F55">
        <v>2</v>
      </c>
      <c r="G55" s="1">
        <v>7</v>
      </c>
      <c r="H55" s="1">
        <v>91011</v>
      </c>
    </row>
    <row r="56" spans="1:8" x14ac:dyDescent="0.3">
      <c r="C56" t="s">
        <v>62</v>
      </c>
      <c r="E56">
        <v>5</v>
      </c>
      <c r="F56">
        <v>4</v>
      </c>
      <c r="G56" s="1">
        <v>5</v>
      </c>
      <c r="H56" s="1">
        <v>6789</v>
      </c>
    </row>
    <row r="57" spans="1:8" x14ac:dyDescent="0.3">
      <c r="C57" t="s">
        <v>63</v>
      </c>
      <c r="E57">
        <v>7</v>
      </c>
      <c r="F57">
        <v>6</v>
      </c>
      <c r="G57" s="1">
        <v>3</v>
      </c>
      <c r="H57" s="1">
        <v>345</v>
      </c>
    </row>
    <row r="58" spans="1:8" x14ac:dyDescent="0.3">
      <c r="C58" t="s">
        <v>64</v>
      </c>
      <c r="E58">
        <v>9</v>
      </c>
      <c r="F58">
        <v>8</v>
      </c>
      <c r="G58" s="1">
        <v>1</v>
      </c>
      <c r="H58" s="24" t="s">
        <v>68</v>
      </c>
    </row>
    <row r="59" spans="1:8" x14ac:dyDescent="0.3">
      <c r="F59">
        <v>9</v>
      </c>
      <c r="G59" s="1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H4" sqref="H4"/>
    </sheetView>
  </sheetViews>
  <sheetFormatPr baseColWidth="10" defaultRowHeight="14.4" x14ac:dyDescent="0.3"/>
  <cols>
    <col min="1" max="1" width="17.21875" style="6" bestFit="1" customWidth="1"/>
    <col min="2" max="2" width="8.88671875" style="6" bestFit="1" customWidth="1"/>
    <col min="3" max="3" width="9.109375" style="6" bestFit="1" customWidth="1"/>
    <col min="4" max="4" width="9.44140625" style="6" bestFit="1" customWidth="1"/>
    <col min="5" max="5" width="9.77734375" style="6" bestFit="1" customWidth="1"/>
    <col min="6" max="6" width="9.5546875" style="6" bestFit="1" customWidth="1"/>
    <col min="7" max="7" width="10" style="6" bestFit="1" customWidth="1"/>
    <col min="8" max="9" width="8.88671875" style="6" bestFit="1" customWidth="1"/>
    <col min="10" max="10" width="12.5546875" style="6" customWidth="1"/>
    <col min="11" max="11" width="11.5546875" style="6"/>
    <col min="12" max="12" width="5.5546875" style="6" bestFit="1" customWidth="1"/>
    <col min="13" max="13" width="8.33203125" style="6" bestFit="1" customWidth="1"/>
    <col min="14" max="14" width="11.109375" style="6" bestFit="1" customWidth="1"/>
    <col min="15" max="15" width="9.109375" style="6" bestFit="1" customWidth="1"/>
    <col min="16" max="16" width="4.109375" style="6" bestFit="1" customWidth="1"/>
    <col min="17" max="16384" width="11.5546875" style="6"/>
  </cols>
  <sheetData>
    <row r="1" spans="1:16" ht="21" x14ac:dyDescent="0.3">
      <c r="A1" s="15" t="s">
        <v>25</v>
      </c>
      <c r="E1" s="5"/>
      <c r="F1" s="5"/>
      <c r="G1" s="16"/>
      <c r="H1" s="5"/>
      <c r="I1" s="5"/>
      <c r="L1" s="25" t="s">
        <v>43</v>
      </c>
      <c r="M1" s="25"/>
      <c r="N1" s="25"/>
    </row>
    <row r="2" spans="1:16" s="9" customFormat="1" ht="28.8" x14ac:dyDescent="0.3">
      <c r="B2" s="9" t="s">
        <v>27</v>
      </c>
      <c r="C2" s="9" t="s">
        <v>28</v>
      </c>
      <c r="D2" s="9" t="s">
        <v>32</v>
      </c>
      <c r="E2" s="9" t="s">
        <v>34</v>
      </c>
      <c r="F2" s="12" t="s">
        <v>33</v>
      </c>
      <c r="G2" s="13" t="s">
        <v>35</v>
      </c>
      <c r="H2" s="9" t="s">
        <v>20</v>
      </c>
      <c r="I2" s="9" t="s">
        <v>4</v>
      </c>
      <c r="J2" s="14" t="s">
        <v>44</v>
      </c>
      <c r="L2" s="9" t="s">
        <v>14</v>
      </c>
      <c r="M2" s="9" t="s">
        <v>38</v>
      </c>
      <c r="N2" s="9" t="s">
        <v>39</v>
      </c>
      <c r="O2" s="25"/>
      <c r="P2" s="25"/>
    </row>
    <row r="3" spans="1:16" x14ac:dyDescent="0.3">
      <c r="A3" s="6" t="s">
        <v>26</v>
      </c>
      <c r="B3" s="8" t="s">
        <v>29</v>
      </c>
      <c r="C3" s="6" t="s">
        <v>29</v>
      </c>
      <c r="D3" s="6">
        <f>-180+M3</f>
        <v>-180</v>
      </c>
      <c r="E3" s="5">
        <f>180+M3</f>
        <v>180</v>
      </c>
      <c r="F3" s="6">
        <v>-1</v>
      </c>
      <c r="G3" s="6">
        <v>1</v>
      </c>
      <c r="H3" s="5">
        <f>+(E3-D3)/(G3-F3)</f>
        <v>180</v>
      </c>
      <c r="I3" s="5">
        <f>+D3-H3*F3</f>
        <v>0</v>
      </c>
      <c r="J3" s="6" t="s">
        <v>36</v>
      </c>
      <c r="L3" s="8" t="s">
        <v>29</v>
      </c>
      <c r="M3" s="6">
        <v>0</v>
      </c>
      <c r="N3" s="6">
        <v>0</v>
      </c>
    </row>
    <row r="4" spans="1:16" x14ac:dyDescent="0.3">
      <c r="A4" s="6" t="s">
        <v>21</v>
      </c>
      <c r="B4" s="8" t="s">
        <v>31</v>
      </c>
      <c r="C4" s="6" t="s">
        <v>30</v>
      </c>
      <c r="D4" s="6">
        <f>180+M5</f>
        <v>180</v>
      </c>
      <c r="E4" s="5">
        <f>-180+M5</f>
        <v>-180</v>
      </c>
      <c r="F4" s="6">
        <v>-1</v>
      </c>
      <c r="G4" s="6">
        <v>1</v>
      </c>
      <c r="H4" s="5">
        <f>+(E4-D4)/(G4-F4)</f>
        <v>-180</v>
      </c>
      <c r="I4" s="5">
        <f>+D4-H4*F4</f>
        <v>0</v>
      </c>
      <c r="J4" s="6" t="s">
        <v>37</v>
      </c>
      <c r="L4" s="8" t="s">
        <v>30</v>
      </c>
      <c r="M4" s="6">
        <v>90</v>
      </c>
      <c r="N4" s="6">
        <v>3.780758E-2</v>
      </c>
    </row>
    <row r="5" spans="1:16" x14ac:dyDescent="0.3">
      <c r="A5" s="6" t="s">
        <v>22</v>
      </c>
      <c r="B5" s="8" t="s">
        <v>30</v>
      </c>
      <c r="C5" s="6" t="s">
        <v>31</v>
      </c>
      <c r="D5" s="6">
        <f>-180+M4</f>
        <v>-90</v>
      </c>
      <c r="E5" s="5">
        <f>180+M4</f>
        <v>270</v>
      </c>
      <c r="F5" s="6">
        <v>-1</v>
      </c>
      <c r="G5" s="6">
        <v>1</v>
      </c>
      <c r="H5" s="5">
        <f>+(E5-D5)/(G5-F5)</f>
        <v>180</v>
      </c>
      <c r="I5" s="5">
        <f>+D5-H5*F5</f>
        <v>90</v>
      </c>
      <c r="J5" s="6" t="s">
        <v>37</v>
      </c>
      <c r="L5" s="8" t="s">
        <v>31</v>
      </c>
      <c r="M5" s="6">
        <v>0</v>
      </c>
      <c r="N5" s="17">
        <v>-6.556511E-9</v>
      </c>
    </row>
    <row r="7" spans="1:16" ht="21" x14ac:dyDescent="0.3">
      <c r="A7" s="15" t="s">
        <v>24</v>
      </c>
      <c r="L7" s="25" t="s">
        <v>43</v>
      </c>
      <c r="M7" s="25"/>
      <c r="N7" s="25"/>
    </row>
    <row r="8" spans="1:16" s="9" customFormat="1" ht="28.8" x14ac:dyDescent="0.3">
      <c r="B8" s="9" t="s">
        <v>27</v>
      </c>
      <c r="C8" s="9" t="s">
        <v>28</v>
      </c>
      <c r="D8" s="9" t="s">
        <v>32</v>
      </c>
      <c r="E8" s="9" t="s">
        <v>34</v>
      </c>
      <c r="F8" s="12" t="s">
        <v>33</v>
      </c>
      <c r="G8" s="13" t="s">
        <v>35</v>
      </c>
      <c r="H8" s="9" t="s">
        <v>20</v>
      </c>
      <c r="I8" s="9" t="s">
        <v>4</v>
      </c>
      <c r="J8" s="14" t="s">
        <v>44</v>
      </c>
      <c r="L8" s="9" t="s">
        <v>14</v>
      </c>
      <c r="M8" s="9" t="s">
        <v>38</v>
      </c>
      <c r="N8" s="9" t="s">
        <v>39</v>
      </c>
    </row>
    <row r="9" spans="1:16" s="10" customFormat="1" x14ac:dyDescent="0.3">
      <c r="L9" s="18" t="s">
        <v>29</v>
      </c>
      <c r="M9" s="19">
        <v>0</v>
      </c>
      <c r="N9" s="19">
        <v>0</v>
      </c>
    </row>
    <row r="10" spans="1:16" x14ac:dyDescent="0.3">
      <c r="A10" s="6" t="s">
        <v>21</v>
      </c>
      <c r="B10" s="6" t="s">
        <v>29</v>
      </c>
      <c r="C10" s="6" t="s">
        <v>30</v>
      </c>
      <c r="D10" s="6">
        <f>180+M10</f>
        <v>180</v>
      </c>
      <c r="E10" s="5">
        <f>-180+M10</f>
        <v>-180</v>
      </c>
      <c r="F10" s="6">
        <v>-1</v>
      </c>
      <c r="G10" s="6">
        <v>1</v>
      </c>
      <c r="H10" s="5">
        <f>+(E10-D10)/(G10-F10)</f>
        <v>-180</v>
      </c>
      <c r="I10" s="5">
        <f>+D10-H10*F10</f>
        <v>0</v>
      </c>
      <c r="J10" s="6" t="s">
        <v>37</v>
      </c>
      <c r="L10" s="8" t="s">
        <v>30</v>
      </c>
      <c r="M10" s="6">
        <v>0</v>
      </c>
      <c r="N10" s="6">
        <v>3.9789209999999998E-2</v>
      </c>
      <c r="O10" s="20" t="s">
        <v>45</v>
      </c>
    </row>
    <row r="11" spans="1:16" x14ac:dyDescent="0.3">
      <c r="A11" s="6" t="s">
        <v>22</v>
      </c>
      <c r="B11" s="6" t="s">
        <v>30</v>
      </c>
      <c r="C11" s="6" t="s">
        <v>31</v>
      </c>
      <c r="D11" s="6">
        <f>-180+M11</f>
        <v>-180</v>
      </c>
      <c r="E11" s="5">
        <f>180+M11</f>
        <v>180</v>
      </c>
      <c r="F11" s="6">
        <v>-1</v>
      </c>
      <c r="G11" s="6">
        <v>1</v>
      </c>
      <c r="H11" s="5">
        <f>+(E11-D11)/(G11-F11)</f>
        <v>180</v>
      </c>
      <c r="I11" s="5">
        <f>+D11-H11*F11</f>
        <v>0</v>
      </c>
      <c r="J11" s="6" t="s">
        <v>37</v>
      </c>
      <c r="L11" s="8" t="s">
        <v>31</v>
      </c>
      <c r="M11" s="6">
        <v>0</v>
      </c>
      <c r="N11" s="6">
        <v>0</v>
      </c>
    </row>
    <row r="13" spans="1:16" ht="21" x14ac:dyDescent="0.3">
      <c r="A13" s="15" t="s">
        <v>42</v>
      </c>
      <c r="L13" s="25" t="s">
        <v>43</v>
      </c>
      <c r="M13" s="25"/>
      <c r="N13" s="25"/>
    </row>
    <row r="14" spans="1:16" s="2" customFormat="1" ht="28.8" x14ac:dyDescent="0.3">
      <c r="A14" s="9"/>
      <c r="B14" s="9" t="s">
        <v>27</v>
      </c>
      <c r="C14" s="9" t="s">
        <v>28</v>
      </c>
      <c r="D14" s="9" t="s">
        <v>32</v>
      </c>
      <c r="E14" s="9" t="s">
        <v>34</v>
      </c>
      <c r="F14" s="12" t="s">
        <v>33</v>
      </c>
      <c r="G14" s="13" t="s">
        <v>35</v>
      </c>
      <c r="H14" s="9" t="s">
        <v>20</v>
      </c>
      <c r="I14" s="9" t="s">
        <v>4</v>
      </c>
      <c r="J14" s="14" t="s">
        <v>44</v>
      </c>
      <c r="K14" s="9"/>
      <c r="L14" s="9" t="s">
        <v>14</v>
      </c>
      <c r="M14" s="9" t="s">
        <v>38</v>
      </c>
      <c r="N14" s="9" t="s">
        <v>39</v>
      </c>
    </row>
    <row r="15" spans="1:16" x14ac:dyDescent="0.3">
      <c r="A15" s="6" t="s">
        <v>26</v>
      </c>
      <c r="B15" s="6" t="s">
        <v>31</v>
      </c>
      <c r="C15" s="6" t="s">
        <v>29</v>
      </c>
      <c r="D15" s="6">
        <v>180</v>
      </c>
      <c r="E15" s="5">
        <v>-180</v>
      </c>
      <c r="F15" s="6">
        <v>-1</v>
      </c>
      <c r="G15" s="6">
        <v>1</v>
      </c>
      <c r="H15" s="5">
        <f>+(E15-D15)/(G15-F15)</f>
        <v>-180</v>
      </c>
      <c r="I15" s="5">
        <f>+D15-H15*F15</f>
        <v>0</v>
      </c>
      <c r="J15" s="6" t="s">
        <v>36</v>
      </c>
      <c r="L15" s="8" t="s">
        <v>29</v>
      </c>
      <c r="M15" s="6">
        <v>-100</v>
      </c>
      <c r="N15" s="6">
        <v>0</v>
      </c>
    </row>
    <row r="16" spans="1:16" x14ac:dyDescent="0.3">
      <c r="A16" s="6" t="s">
        <v>21</v>
      </c>
      <c r="B16" s="6" t="s">
        <v>29</v>
      </c>
      <c r="C16" s="6" t="s">
        <v>30</v>
      </c>
      <c r="D16" s="6">
        <v>100</v>
      </c>
      <c r="E16" s="5">
        <v>-270</v>
      </c>
      <c r="F16" s="6">
        <v>-1</v>
      </c>
      <c r="G16" s="6">
        <v>1</v>
      </c>
      <c r="H16" s="5">
        <f>+(E16-D16)/(G16-F16)</f>
        <v>-185</v>
      </c>
      <c r="I16" s="5">
        <f>+D16-H16*F16</f>
        <v>-85</v>
      </c>
      <c r="J16" s="6" t="s">
        <v>37</v>
      </c>
      <c r="L16" s="8" t="s">
        <v>30</v>
      </c>
      <c r="M16" s="6">
        <v>0</v>
      </c>
      <c r="N16" s="6">
        <v>1.5894140000000001E-2</v>
      </c>
    </row>
    <row r="17" spans="1:15" x14ac:dyDescent="0.3">
      <c r="E17" s="5"/>
      <c r="H17" s="5"/>
      <c r="I17" s="5"/>
      <c r="L17" s="8" t="s">
        <v>31</v>
      </c>
      <c r="M17" s="6">
        <v>0</v>
      </c>
      <c r="N17" s="6">
        <v>0</v>
      </c>
    </row>
    <row r="18" spans="1:15" s="21" customFormat="1" ht="15" thickBot="1" x14ac:dyDescent="0.35"/>
    <row r="19" spans="1:15" ht="21" x14ac:dyDescent="0.3">
      <c r="A19" s="15" t="s">
        <v>23</v>
      </c>
      <c r="L19" s="25" t="s">
        <v>43</v>
      </c>
      <c r="M19" s="25"/>
      <c r="N19" s="25"/>
    </row>
    <row r="20" spans="1:15" s="9" customFormat="1" ht="28.8" x14ac:dyDescent="0.3">
      <c r="B20" s="9" t="s">
        <v>27</v>
      </c>
      <c r="C20" s="9" t="s">
        <v>28</v>
      </c>
      <c r="D20" s="9" t="s">
        <v>32</v>
      </c>
      <c r="E20" s="9" t="s">
        <v>34</v>
      </c>
      <c r="F20" s="12" t="s">
        <v>33</v>
      </c>
      <c r="G20" s="13" t="s">
        <v>35</v>
      </c>
      <c r="H20" s="9" t="s">
        <v>20</v>
      </c>
      <c r="I20" s="9" t="s">
        <v>4</v>
      </c>
      <c r="J20" s="14" t="s">
        <v>44</v>
      </c>
      <c r="L20" s="9" t="s">
        <v>14</v>
      </c>
      <c r="M20" s="9" t="s">
        <v>38</v>
      </c>
      <c r="N20" s="9" t="s">
        <v>39</v>
      </c>
    </row>
    <row r="21" spans="1:15" x14ac:dyDescent="0.3">
      <c r="A21" s="6" t="s">
        <v>26</v>
      </c>
      <c r="B21" s="6" t="s">
        <v>29</v>
      </c>
      <c r="C21" s="6" t="s">
        <v>29</v>
      </c>
      <c r="D21" s="6">
        <f>180+M21</f>
        <v>180</v>
      </c>
      <c r="E21" s="5">
        <f>-180+M21</f>
        <v>-180</v>
      </c>
      <c r="F21" s="6">
        <v>-1</v>
      </c>
      <c r="G21" s="6">
        <v>1</v>
      </c>
      <c r="H21" s="5">
        <f>+(E21-D21)/(G21-F21)</f>
        <v>-180</v>
      </c>
      <c r="I21" s="5">
        <f>+D21-H21*F21</f>
        <v>0</v>
      </c>
      <c r="J21" s="6" t="s">
        <v>36</v>
      </c>
      <c r="L21" s="8" t="s">
        <v>29</v>
      </c>
      <c r="M21" s="6">
        <v>0</v>
      </c>
      <c r="N21" s="6">
        <v>0</v>
      </c>
    </row>
    <row r="22" spans="1:15" x14ac:dyDescent="0.3">
      <c r="A22" s="6" t="s">
        <v>21</v>
      </c>
      <c r="B22" s="6" t="s">
        <v>31</v>
      </c>
      <c r="C22" s="6" t="s">
        <v>30</v>
      </c>
      <c r="D22" s="6">
        <f>-180+M23</f>
        <v>-180</v>
      </c>
      <c r="E22" s="5">
        <f>180+M23</f>
        <v>180</v>
      </c>
      <c r="F22" s="6">
        <v>-1</v>
      </c>
      <c r="G22" s="6">
        <v>1</v>
      </c>
      <c r="H22" s="5">
        <f>+(E22-D22)/(G22-F22)</f>
        <v>180</v>
      </c>
      <c r="I22" s="5">
        <f>+D22-H22*F22</f>
        <v>0</v>
      </c>
      <c r="J22" s="6" t="s">
        <v>37</v>
      </c>
      <c r="L22" s="8" t="s">
        <v>30</v>
      </c>
      <c r="M22" s="6">
        <v>-90</v>
      </c>
      <c r="N22" s="6">
        <v>3.780758E-2</v>
      </c>
    </row>
    <row r="23" spans="1:15" x14ac:dyDescent="0.3">
      <c r="A23" s="6" t="s">
        <v>22</v>
      </c>
      <c r="B23" s="6" t="s">
        <v>30</v>
      </c>
      <c r="C23" s="6" t="s">
        <v>31</v>
      </c>
      <c r="D23" s="6">
        <f>-180+M22</f>
        <v>-270</v>
      </c>
      <c r="E23" s="5">
        <f>180+M22</f>
        <v>90</v>
      </c>
      <c r="F23" s="6">
        <v>-1</v>
      </c>
      <c r="G23" s="6">
        <v>1</v>
      </c>
      <c r="H23" s="5">
        <f>+(E23-D23)/(G23-F23)</f>
        <v>180</v>
      </c>
      <c r="I23" s="5">
        <f>+D23-H23*F23</f>
        <v>-90</v>
      </c>
      <c r="J23" s="6" t="s">
        <v>37</v>
      </c>
      <c r="L23" s="8" t="s">
        <v>31</v>
      </c>
      <c r="M23" s="6">
        <v>0</v>
      </c>
      <c r="N23" s="17">
        <v>-6.556511E-9</v>
      </c>
    </row>
    <row r="25" spans="1:15" ht="21" x14ac:dyDescent="0.3">
      <c r="A25" s="15" t="s">
        <v>40</v>
      </c>
      <c r="L25" s="25" t="s">
        <v>43</v>
      </c>
      <c r="M25" s="25"/>
      <c r="N25" s="25"/>
    </row>
    <row r="26" spans="1:15" s="9" customFormat="1" ht="28.8" x14ac:dyDescent="0.3">
      <c r="B26" s="9" t="s">
        <v>27</v>
      </c>
      <c r="C26" s="9" t="s">
        <v>28</v>
      </c>
      <c r="D26" s="9" t="s">
        <v>32</v>
      </c>
      <c r="E26" s="9" t="s">
        <v>34</v>
      </c>
      <c r="F26" s="12" t="s">
        <v>33</v>
      </c>
      <c r="G26" s="13" t="s">
        <v>35</v>
      </c>
      <c r="H26" s="9" t="s">
        <v>20</v>
      </c>
      <c r="I26" s="9" t="s">
        <v>4</v>
      </c>
      <c r="J26" s="14" t="s">
        <v>44</v>
      </c>
      <c r="L26" s="9" t="s">
        <v>14</v>
      </c>
      <c r="M26" s="9" t="s">
        <v>38</v>
      </c>
      <c r="N26" s="9" t="s">
        <v>39</v>
      </c>
    </row>
    <row r="27" spans="1:15" s="10" customFormat="1" x14ac:dyDescent="0.3">
      <c r="L27" s="18" t="s">
        <v>29</v>
      </c>
      <c r="M27" s="19">
        <v>0</v>
      </c>
      <c r="N27" s="19">
        <v>0</v>
      </c>
    </row>
    <row r="28" spans="1:15" x14ac:dyDescent="0.3">
      <c r="A28" s="6" t="s">
        <v>21</v>
      </c>
      <c r="B28" s="6" t="s">
        <v>29</v>
      </c>
      <c r="C28" s="6" t="s">
        <v>30</v>
      </c>
      <c r="D28" s="6">
        <f>180+M28</f>
        <v>180</v>
      </c>
      <c r="E28" s="5">
        <f>-180+M28</f>
        <v>-180</v>
      </c>
      <c r="F28" s="6">
        <v>-1</v>
      </c>
      <c r="G28" s="6">
        <v>1</v>
      </c>
      <c r="H28" s="5">
        <f>+(E28-D28)/(G28-F28)</f>
        <v>-180</v>
      </c>
      <c r="I28" s="5">
        <f>+D28-H28*F28</f>
        <v>0</v>
      </c>
      <c r="J28" s="6" t="s">
        <v>37</v>
      </c>
      <c r="L28" s="18" t="s">
        <v>30</v>
      </c>
      <c r="M28" s="19">
        <v>0</v>
      </c>
      <c r="N28" s="19">
        <v>3.9789209999999998E-2</v>
      </c>
      <c r="O28" s="20" t="s">
        <v>45</v>
      </c>
    </row>
    <row r="29" spans="1:15" x14ac:dyDescent="0.3">
      <c r="A29" s="6" t="s">
        <v>22</v>
      </c>
      <c r="B29" s="6" t="s">
        <v>30</v>
      </c>
      <c r="C29" s="6" t="s">
        <v>31</v>
      </c>
      <c r="D29" s="6">
        <f>-180+M29</f>
        <v>-180</v>
      </c>
      <c r="E29" s="5">
        <f>180+M29</f>
        <v>180</v>
      </c>
      <c r="F29" s="6">
        <v>-1</v>
      </c>
      <c r="G29" s="6">
        <v>1</v>
      </c>
      <c r="H29" s="5">
        <f>+(E29-D29)/(G29-F29)</f>
        <v>180</v>
      </c>
      <c r="I29" s="5">
        <f>+D29-H29*F29</f>
        <v>0</v>
      </c>
      <c r="J29" s="6" t="s">
        <v>37</v>
      </c>
      <c r="L29" s="18" t="s">
        <v>31</v>
      </c>
      <c r="M29" s="19">
        <v>0</v>
      </c>
      <c r="N29" s="19">
        <v>0</v>
      </c>
    </row>
    <row r="31" spans="1:15" ht="21" x14ac:dyDescent="0.3">
      <c r="A31" s="15" t="s">
        <v>41</v>
      </c>
      <c r="L31" s="25" t="s">
        <v>43</v>
      </c>
      <c r="M31" s="25"/>
      <c r="N31" s="25"/>
    </row>
    <row r="32" spans="1:15" s="2" customFormat="1" ht="28.8" x14ac:dyDescent="0.3">
      <c r="A32" s="9"/>
      <c r="B32" s="9" t="s">
        <v>27</v>
      </c>
      <c r="C32" s="9" t="s">
        <v>28</v>
      </c>
      <c r="D32" s="9" t="s">
        <v>32</v>
      </c>
      <c r="E32" s="9" t="s">
        <v>34</v>
      </c>
      <c r="F32" s="12" t="s">
        <v>33</v>
      </c>
      <c r="G32" s="13" t="s">
        <v>35</v>
      </c>
      <c r="H32" s="9" t="s">
        <v>20</v>
      </c>
      <c r="I32" s="9" t="s">
        <v>4</v>
      </c>
      <c r="J32" s="14" t="s">
        <v>44</v>
      </c>
      <c r="K32" s="9"/>
      <c r="L32" s="9" t="s">
        <v>14</v>
      </c>
      <c r="M32" s="9" t="s">
        <v>38</v>
      </c>
      <c r="N32" s="9" t="s">
        <v>39</v>
      </c>
    </row>
    <row r="33" spans="1:16" x14ac:dyDescent="0.3">
      <c r="A33" s="6" t="s">
        <v>26</v>
      </c>
      <c r="B33" s="6" t="s">
        <v>31</v>
      </c>
      <c r="C33" s="6" t="s">
        <v>29</v>
      </c>
      <c r="D33" s="6">
        <v>360</v>
      </c>
      <c r="E33" s="5">
        <v>0</v>
      </c>
      <c r="F33" s="6">
        <v>-1</v>
      </c>
      <c r="G33" s="6">
        <v>1</v>
      </c>
      <c r="H33" s="5">
        <f>+(E33-D33)/(G33-F33)</f>
        <v>-180</v>
      </c>
      <c r="I33" s="5">
        <f>+D33-H33*F33</f>
        <v>180</v>
      </c>
      <c r="J33" s="6" t="s">
        <v>36</v>
      </c>
      <c r="L33" s="18" t="s">
        <v>29</v>
      </c>
      <c r="M33" s="19">
        <v>80</v>
      </c>
      <c r="N33" s="19">
        <v>0</v>
      </c>
    </row>
    <row r="34" spans="1:16" s="19" customFormat="1" x14ac:dyDescent="0.3">
      <c r="A34" s="19" t="s">
        <v>21</v>
      </c>
      <c r="B34" s="19" t="s">
        <v>29</v>
      </c>
      <c r="C34" s="19" t="s">
        <v>30</v>
      </c>
      <c r="D34" s="19">
        <v>-90</v>
      </c>
      <c r="E34" s="19">
        <v>270</v>
      </c>
      <c r="F34" s="19">
        <v>-1</v>
      </c>
      <c r="G34" s="19">
        <v>1</v>
      </c>
      <c r="H34" s="19">
        <f>+(E34-D34)/(G34-F34)</f>
        <v>180</v>
      </c>
      <c r="I34" s="19">
        <f>+D34-H34*F34</f>
        <v>90</v>
      </c>
      <c r="J34" s="19" t="s">
        <v>37</v>
      </c>
      <c r="L34" s="18" t="s">
        <v>30</v>
      </c>
      <c r="M34" s="19">
        <v>180</v>
      </c>
      <c r="N34" s="19">
        <v>1.5894140000000001E-2</v>
      </c>
    </row>
    <row r="35" spans="1:16" x14ac:dyDescent="0.3">
      <c r="A35" s="11" t="s">
        <v>22</v>
      </c>
      <c r="B35" s="11" t="s">
        <v>30</v>
      </c>
      <c r="C35" s="11" t="s">
        <v>31</v>
      </c>
      <c r="D35" s="11">
        <v>360</v>
      </c>
      <c r="E35" s="11">
        <v>0</v>
      </c>
      <c r="F35" s="11">
        <v>-1</v>
      </c>
      <c r="G35" s="11">
        <v>1</v>
      </c>
      <c r="H35" s="11">
        <f>+(E35-D35)/(G35-F35)</f>
        <v>-180</v>
      </c>
      <c r="I35" s="11">
        <f>+D35-H35*F35</f>
        <v>180</v>
      </c>
      <c r="J35" s="11" t="s">
        <v>37</v>
      </c>
      <c r="K35" s="11"/>
      <c r="L35" s="18" t="s">
        <v>31</v>
      </c>
      <c r="M35" s="19">
        <v>180</v>
      </c>
      <c r="N35" s="19">
        <v>0</v>
      </c>
      <c r="O35" s="11"/>
      <c r="P35" s="11">
        <f>+P34*H35+I35</f>
        <v>180</v>
      </c>
    </row>
    <row r="36" spans="1:16" x14ac:dyDescent="0.3">
      <c r="A36" s="11" t="s">
        <v>22</v>
      </c>
      <c r="B36" s="11" t="s">
        <v>29</v>
      </c>
      <c r="C36" s="11" t="s">
        <v>31</v>
      </c>
      <c r="D36" s="11">
        <v>-80</v>
      </c>
      <c r="E36" s="11">
        <v>-80</v>
      </c>
      <c r="F36" s="11">
        <v>-1</v>
      </c>
      <c r="G36" s="11">
        <v>1</v>
      </c>
      <c r="H36" s="11">
        <f>+(E36-D36)/(G36-F36)</f>
        <v>0</v>
      </c>
      <c r="I36" s="11">
        <f>+D36-H36*F36</f>
        <v>-80</v>
      </c>
      <c r="J36" s="11"/>
      <c r="K36" s="11"/>
      <c r="L36" s="11"/>
      <c r="M36" s="11"/>
      <c r="N36" s="11"/>
      <c r="O36" s="11"/>
      <c r="P36" s="11">
        <f>+P34*H36+I36+80</f>
        <v>0</v>
      </c>
    </row>
    <row r="37" spans="1:16" x14ac:dyDescent="0.3">
      <c r="A37" s="11"/>
      <c r="B37" s="11" t="s">
        <v>31</v>
      </c>
      <c r="C37" s="11" t="s">
        <v>31</v>
      </c>
      <c r="D37" s="11">
        <v>-200</v>
      </c>
      <c r="E37" s="11">
        <v>200</v>
      </c>
      <c r="F37" s="11">
        <v>-1</v>
      </c>
      <c r="G37" s="11">
        <v>1</v>
      </c>
      <c r="H37" s="11">
        <f>+(E37-D37)/(G37-F37)</f>
        <v>200</v>
      </c>
      <c r="I37" s="11">
        <f>+D37-H37*F37</f>
        <v>0</v>
      </c>
      <c r="J37" s="11"/>
      <c r="K37" s="11"/>
      <c r="L37" s="11"/>
      <c r="M37" s="11"/>
      <c r="N37" s="11"/>
      <c r="O37" s="11"/>
      <c r="P37" s="11">
        <f>+P34*H37+I37</f>
        <v>0</v>
      </c>
    </row>
    <row r="38" spans="1:16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</sheetData>
  <mergeCells count="7">
    <mergeCell ref="L19:N19"/>
    <mergeCell ref="L25:N25"/>
    <mergeCell ref="L31:N31"/>
    <mergeCell ref="O2:P2"/>
    <mergeCell ref="L1:N1"/>
    <mergeCell ref="L7:N7"/>
    <mergeCell ref="L13:N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fingers</vt:lpstr>
      <vt:lpstr>arms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2019-10-06T18:10:05Z</dcterms:created>
  <dcterms:modified xsi:type="dcterms:W3CDTF">2019-11-24T20:58:44Z</dcterms:modified>
</cp:coreProperties>
</file>