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luisalvarez/Desktop/Página web/INICIO/amortizacion anticipada/"/>
    </mc:Choice>
  </mc:AlternateContent>
  <xr:revisionPtr revIDLastSave="0" documentId="13_ncr:1_{CCF945A4-B38A-7D42-BC35-B19BBFEFC2EC}" xr6:coauthVersionLast="45" xr6:coauthVersionMax="45" xr10:uidLastSave="{00000000-0000-0000-0000-000000000000}"/>
  <bookViews>
    <workbookView xWindow="0" yWindow="460" windowWidth="28800" windowHeight="16080" xr2:uid="{20AF9D81-170C-5E4F-AE27-675F75D7EEA8}"/>
  </bookViews>
  <sheets>
    <sheet name="Datos" sheetId="1" r:id="rId1"/>
    <sheet name="Fórmula." sheetId="11" state="hidden" r:id="rId2"/>
    <sheet name="2020" sheetId="2" state="hidden" r:id="rId3"/>
    <sheet name="2019" sheetId="3" state="veryHidden" r:id="rId4"/>
    <sheet name="2018" sheetId="4" state="veryHidden" r:id="rId5"/>
    <sheet name="2017" sheetId="5" state="veryHidden" r:id="rId6"/>
    <sheet name="2016" sheetId="6" state="veryHidden" r:id="rId7"/>
    <sheet name="2015" sheetId="7" state="veryHidden" r:id="rId8"/>
    <sheet name="2014" sheetId="8" state="veryHidden" r:id="rId9"/>
    <sheet name="2013" sheetId="9" state="veryHidden" r:id="rId10"/>
    <sheet name="2012" sheetId="10" state="veryHidden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0" i="11" l="1"/>
  <c r="G6" i="11"/>
  <c r="J10" i="11"/>
  <c r="M13" i="11"/>
  <c r="H17" i="11" l="1"/>
  <c r="J6" i="11"/>
  <c r="J13" i="11" s="1"/>
  <c r="F13" i="11"/>
  <c r="H13" i="11" l="1"/>
  <c r="G17" i="11" s="1"/>
  <c r="G3" i="11" s="1"/>
  <c r="F5" i="1"/>
  <c r="E5" i="1" l="1"/>
  <c r="E8" i="1"/>
</calcChain>
</file>

<file path=xl/sharedStrings.xml><?xml version="1.0" encoding="utf-8"?>
<sst xmlns="http://schemas.openxmlformats.org/spreadsheetml/2006/main" count="295" uniqueCount="81">
  <si>
    <t>Importe cuotas</t>
  </si>
  <si>
    <t>Fecha en el que se acordo el préstamo</t>
  </si>
  <si>
    <t>Meses</t>
  </si>
  <si>
    <t>a 1 año</t>
  </si>
  <si>
    <t>a 2 años</t>
  </si>
  <si>
    <t>a 3 años</t>
  </si>
  <si>
    <t>a 4 años</t>
  </si>
  <si>
    <t>a 5 años</t>
  </si>
  <si>
    <t>a 7 años</t>
  </si>
  <si>
    <t>a 10 años</t>
  </si>
  <si>
    <t>a 15 años</t>
  </si>
  <si>
    <t>a 20 años</t>
  </si>
  <si>
    <t>a 30 años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</si>
  <si>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</si>
  <si>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</si>
  <si>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</si>
  <si>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</si>
  <si>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</si>
  <si>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</si>
  <si>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</si>
  <si>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</si>
  <si>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</si>
  <si>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</si>
  <si>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</si>
  <si>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</si>
  <si>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-0.002</t>
  </si>
  <si>
    <t>0.017</t>
  </si>
  <si>
    <t>0.137</t>
  </si>
  <si>
    <t>0.235</t>
  </si>
  <si>
    <t>0.369</t>
  </si>
  <si>
    <t>0.521</t>
  </si>
  <si>
    <t>0.813</t>
  </si>
  <si>
    <t>-0.028</t>
  </si>
  <si>
    <t>-0.173</t>
  </si>
  <si>
    <t>-0.057</t>
  </si>
  <si>
    <t>0.014</t>
  </si>
  <si>
    <t>0.131</t>
  </si>
  <si>
    <t>0.266</t>
  </si>
  <si>
    <t>0.546</t>
  </si>
  <si>
    <t>0.925</t>
  </si>
  <si>
    <t>Año</t>
  </si>
  <si>
    <t xml:space="preserve">Mes </t>
  </si>
  <si>
    <t>Plazo en años del préstamo</t>
  </si>
  <si>
    <t>Si su prestamo es superior a 30 años marque 30 años</t>
  </si>
  <si>
    <t>.</t>
  </si>
  <si>
    <t>Listas</t>
  </si>
  <si>
    <t>Años</t>
  </si>
  <si>
    <t>Plazo</t>
  </si>
  <si>
    <t>Fórmula</t>
  </si>
  <si>
    <t>Años que le quedan para finalizar el préstamo</t>
  </si>
  <si>
    <t>SI(Datos!K3=1;1;SI(Datos!K3=2;2;SI(Datos!K3=3;3;SI(Datos!K3=4;4; SI(Datos!K3=5;5;SI(Datos!K3=6;5; SI(Datos!K3=7;7;SI(Datos!K3=8;7;SI(Datos!K3=9;10;SI(Datos!K3=10;10;SI(Datos!K3=10;10;SI(Datos!K3=11;10;SI(Datos!K3=12;10;SI(Datos!K3=13;15;SI(Datos!K3=14;15;SI(Datos!K3=15;15;SI(Datos!K3=16;15;SI(Datos!K3=17;15;SI(Datos!K3=18;20;SI(Datos!K3=19;20;SI(Datos!K3=20;20;SI(Datos!K3=21;20;SI(Datos!K3=22;20;SI(Datos!K3=23;20;SI(Datos!K3=24;20;SI(Datos!K3=25;30;SI(Datos!K3=26;30;SI(Datos!K3=27;30;SI(Datos!K3=28;30;SI(Datos!K3=29;30;SI(Datos!K3=30;30;"ERROR")))))))))))))))))))))))))))))))</t>
  </si>
  <si>
    <t>SI(I3=1;1;SI(I3=2;2;SI(I3=3;3;SI(I3=4;4; SI(I3=5;5;SI(I3=6;5; SI(I3=7;7;SI(I3=8;7;SI(I3=9;10;SI(I3=10;10;SI(I3=10;10;SI(I3=11;10;SI(I3=12;10;SI(I3=13;15;SI(I3=14;15;SI(I3=15;15;SI(I3=16;15;SI(I3=17;15;SI(I3=18;20;SI(I3=19;20;SI(I3=20;20;SI(I3=21;20;SI(I3=22;20;SI(I3=23;20;SI(I3=24;20;SI(I3=25;30;SI(I3=26;30;SI(I3=27;30;SI(I3=28;30;SI(I3=29;30;SI(I3=30;30;"ERROR")))))))))))))))))))))))))))))))</t>
  </si>
  <si>
    <t>Año IRSI</t>
  </si>
  <si>
    <t>IRSi</t>
  </si>
  <si>
    <t>SI(F4=2014;SI(M16=1;BUSCARV(E4;'2014'!A1:K13;2;FALSO);SI(M16=2;BUSCARV(E4;'2014'!A1:K13;3;FALSO);SI(M16=3;BUSCARV(E4;'2014'!A1:K13;4;FALSO);SI(M16=4;BUSCARV(E4;'2014'!A1:K13;5;FALSO);SI(M16=5;BUSCARV(E4;'2014'!A1:K13;6;FALSO);SI(M16=7;BUSCARV(E4;'2014'!A1:K13;7;FALSO);SI(M16=10;BUSCARV(E4;'2014'!A1:K13;8;FALSO);SI(M16=15;BUSCARV(E4;'2014'!A1:K13;9;FALSO);SI(M16=20;BUSCARV(E4;'2014'!A1:K13;10;FALSO);SI(M16=30;BUSCARV(E4;'2014'!A1:K13;11;FALSO);"ERROR"))))))))));SI(F4=2013;SI(M16=1;BUSCARV(E4;'2013'!A1:K13;2;FALSO);SI(M16=2;BUSCARV(E4;'2013'!A1:K13;3;FALSO);SI(M16=3;BUSCARV(E4;'2013'!A1:K13;4;FALSO);SI(M16=4;BUSCARV(E4;'2013'!A1:K13;5;FALSO);SI(M16=5;BUSCARV(E4;'2013'!A1:K13;6;FALSO);SI(M16=7;BUSCARV(E4;'2013'!A1:K13;7;FALSO);SI(M16=10;BUSCARV(E4;'2013'!A1:K13;8;FALSO);SI(M16=15;BUSCARV(E4;'2013'!A1:K13;9;FALSO);SI(M16=20;BUSCARV(E4;'2013'!A1:K13;10;FALSO);SI(M16=30;BUSCARV(E4;'2013'!A1:K13;11;FALSO);"ERROR"))))))))));SI(F4=2015;SI(M16=1;BUSCARV(E4;'2015'!A1:K13;2;FALSO);SI(M16=2;BUSCARV(E4;'2015'!A1:K13;3;FALSO);SI(M16=3;BUSCARV(E4;'2015'!A1:K13;4;FALSO);SI(M16=4;BUSCARV(E4;'2015'!A1:K13;5;FALSO);SI(M16=5;BUSCARV(E4;'2015'!A1:K13;6;FALSO);SI(M16=7;BUSCARV(E4;'2015'!A1:K13;7;FALSO);SI(M16=10;BUSCARV(E4;'2015'!A1:K13;8;FALSO);SI(M16=15;BUSCARV(E4;'2015'!A1:K13;9;FALSO);SI(M16=20;BUSCARV(E4;'2015'!A1:K13;10;FALSO);SI(M16=30;BUSCARV(E4;'2015'!A1:K13;11;FALSO);"ERROR"))))))))));SI(F4=2016;SI(M16=1;BUSCARV(E4;'2016'!A1:K13;2;FALSO);SI(M16=2;BUSCARV(E4;'2016'!A1:K13;3;FALSO);SI(M16=3;BUSCARV(E4;'2016'!A1:K13;4;FALSO);SI(M16=4;BUSCARV(E4;'2016'!A1:K13;5;FALSO);SI(M16=5;BUSCARV(E4;'2016'!A1:K13;6;FALSO);SI(M16=7;BUSCARV(E4;'2016'!A1:K13;7;FALSO);SI(M16=10;BUSCARV(E4;'2016'!A1:K13;8;FALSO);SI(M16=15;BUSCARV(E4;'2016'!A1:K13;9;FALSO);SI(M16=20;BUSCARV(E4;'2016'!A1:K13;10;FALSO);SI(M16=30;BUSCARV(E4;'2016'!A1:K13;11;FALSO);"ERROR"))))))))));SI(F4=2017;SI(M16=1;BUSCARV(E4;'2017'!A1:K13;2;FALSO);SI(M16=2;BUSCARV(E4;'2017'!A1:K13;3;FALSO);SI(M16=3;BUSCARV(E4;'2017'!A1:K13;4;FALSO);SI(M16=4;BUSCARV(E4;'2017'!A1:K13;5;FALSO);SI(M16=5;BUSCARV(E4;'2017'!A1:K13;6;FALSO);SI(M16=7;BUSCARV(E4;'2017'!A1:K13;7;FALSO);SI(M16=10;BUSCARV(E4;'2017'!A1:K13;8;FALSO);SI(M16=15;BUSCARV(E4;'2017'!A1:K13;9;FALSO);SI(M16=20;BUSCARV(E4;'2017'!A1:K13;10;FALSO);SI(M16=30;BUSCARV(E4;'2017'!A1:K13;11;FALSO);"ERROR"))))))))));SI(F4=2018;SI(M16=1;BUSCARV(E4;'2018'!A1:K13;2;FALSO);SI(M16=2;BUSCARV(E4;'2018'!A1:K13;3;FALSO);SI(M16=3;BUSCARV(E4;'2018'!A1:K13;4;FALSO);SI(M16=4;BUSCARV(E4;'2018'!A1:K13;5;FALSO);SI(M16=5;BUSCARV(E4;'2018'!A1:K13;6;FALSO);SI(M16=7;BUSCARV(E4;'2018'!A1:K13;7;FALSO);SI(M16=10;BUSCARV(E4;'2018'!A1:K13;8;FALSO);SI(M16=15;BUSCARV(E4;'2018'!A1:K13;9;FALSO);SI(M16=20;BUSCARV(E4;'2018'!A1:K13;10;FALSO);SI(M16=30;BUSCARV(E4;'2018'!A1:K13;11;FALSO);"ERROR"))))))))));SI(F4=2019;SI(M16=1;BUSCARV(E4;'2019'!A1:K13;2;FALSO);SI(M16=2;BUSCARV(E4;'2019'!A1:K13;3;FALSO);SI(M16=3;BUSCARV(E4;'2019'!A1:K13;4;FALSO);SI(M16=4;BUSCARV(E4;'2019'!A1:K13;5;FALSO);SI(M16=5;BUSCARV(E4;'2019'!A1:K13;6;FALSO);SI(M16=7;BUSCARV(E4;'2019'!A1:K13;7;FALSO);SI(M16=10;BUSCARV(E4;'2019'!A1:K13;8;FALSO);SI(M16=15;BUSCARV(E4;'2019'!A1:K13;9;FALSO);SI(M16=20;BUSCARV(E4;'2019'!A1:K13;10;FALSO);SI(M16=30;BUSCARV(E4;'2019'!A1:K13;11;FALSO);"ERROR"))))))))));SI(F4=2020;SI(M16=1;BUSCARV(E4;'2020'!A1:K13;2;FALSO);SI(M16=2;BUSCARV(E4;'2020'!A1:K13;3;FALSO);SI(M16=3;BUSCARV(E4;'2020'!A1:K13;4;FALSO);SI(M16=4;BUSCARV(E4;'2020'!A1:K13;5;FALSO);SI(M16=5;BUSCARV(E4;'2020'!A1:K13;6;FALSO);SI(M16=7;BUSCARV(E4;'2020'!A1:K13;7;FALSO);SI(M16=10;BUSCARV(E4;'2020'!A1:K13;8;FALSO);SI(M16=15;BUSCARV(E4;'2020'!A1:K13;9;FALSO);SI(M16=20;BUSCARV(E4;'2020'!A1:K13;10;FALSO);SI(M16=30;BUSCARV(E4;'2020'!A1:K13;11;FALSO);"ERROR"))))))))))))))))))</t>
  </si>
  <si>
    <t>Años IRSC</t>
  </si>
  <si>
    <t>IRSc</t>
  </si>
  <si>
    <t>BUSCARH(P16;'2020'!B1:K2;2;FALSO)</t>
  </si>
  <si>
    <t>Interés</t>
  </si>
  <si>
    <t>Capital pendiente a pagar</t>
  </si>
  <si>
    <t>Nº Cuotas pendientes</t>
  </si>
  <si>
    <t>IRSi %</t>
  </si>
  <si>
    <t>IRSc %</t>
  </si>
  <si>
    <t>Valor presente de las cuotas futuras</t>
  </si>
  <si>
    <t>DATOS INICIALES</t>
  </si>
  <si>
    <t>VARIABLE</t>
  </si>
  <si>
    <t>DATOS</t>
  </si>
  <si>
    <t>PÉRDIDA FINANCIERA</t>
  </si>
  <si>
    <t>Capital pendiente</t>
  </si>
  <si>
    <t>Si el valor es positivo quiere decir que por amortizar ahora le van a cobrar una comisión</t>
  </si>
  <si>
    <t>Si el valor es negativo quiere decir que el banco no le cobrará comisión por amortizar todo el préstamo ahora</t>
  </si>
  <si>
    <t>INTERPRETACIÓN DE LA PÉRDIDA FIANCIERA</t>
  </si>
  <si>
    <t>Si es &gt; 0</t>
  </si>
  <si>
    <t>Si  es &lt; 0</t>
  </si>
  <si>
    <t>CONDICIÓN</t>
  </si>
  <si>
    <t>Resultado</t>
  </si>
  <si>
    <t>Pérdida financiera</t>
  </si>
  <si>
    <t>DATOS DE LA HIPOTECA</t>
  </si>
  <si>
    <t>cuotas * (1-</t>
  </si>
  <si>
    <t>Nper</t>
  </si>
  <si>
    <t>Tasa wena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</si>
</sst>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€&quot;#,##0.00_);[Red]\(&quot;€&quot;#,##0.00\)"/>
    <numFmt numFmtId="165" formatCode="#,##0.00\ &quot;€&quot;"/>
    <numFmt numFmtId="166" formatCode="[Green]##,#00.00;[Red]\-##,#00.00"/>
  </numFmts>
  <fonts count="1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6"/>
      <color rgb="FF242424"/>
      <name val="Helvetica Neue"/>
      <family val="2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sz val="18"/>
      <color rgb="FF000000"/>
      <name val="Calibri"/>
      <family val="2"/>
      <scheme val="minor"/>
    </font>
    <font>
      <sz val="16"/>
      <color rgb="FF333399"/>
      <name val="Helvetica Neue"/>
      <family val="2"/>
    </font>
  </fonts>
  <fills count="11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BAA9"/>
        <bgColor indexed="64"/>
      </patternFill>
    </fill>
    <fill>
      <patternFill patternType="solid">
        <fgColor rgb="FFBDD7EE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4472C4"/>
        <bgColor rgb="FF000000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</borders>
  <cellStyleXfs count="1">
    <xf numFmtId="0" fontId="0" fillId="0" borderId="0"/>
  </cellStyleXfs>
  <cellXfs count="117">
    <xf numFmtId="0" fontId="0" fillId="0" borderId="0" xfId="0"/>
    <xf numFmtId="3" fontId="0" fillId="0" borderId="0" xfId="0" applyNumberFormat="1"/>
    <xf numFmtId="0" fontId="0" fillId="0" borderId="1" xfId="0" applyBorder="1"/>
    <xf numFmtId="165" fontId="0" fillId="0" borderId="0" xfId="0" applyNumberFormat="1"/>
    <xf numFmtId="0" fontId="2" fillId="0" borderId="0" xfId="0" applyFont="1"/>
    <xf numFmtId="0" fontId="0" fillId="0" borderId="0" xfId="0" applyAlignment="1"/>
    <xf numFmtId="0" fontId="0" fillId="0" borderId="0" xfId="0" applyFill="1"/>
    <xf numFmtId="0" fontId="0" fillId="0" borderId="0" xfId="0" applyFill="1" applyAlignment="1"/>
    <xf numFmtId="0" fontId="4" fillId="2" borderId="2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left"/>
    </xf>
    <xf numFmtId="0" fontId="4" fillId="2" borderId="8" xfId="0" applyFont="1" applyFill="1" applyBorder="1" applyAlignment="1">
      <alignment vertical="top"/>
    </xf>
    <xf numFmtId="0" fontId="4" fillId="3" borderId="11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center"/>
    </xf>
    <xf numFmtId="0" fontId="4" fillId="3" borderId="12" xfId="0" applyFont="1" applyFill="1" applyBorder="1"/>
    <xf numFmtId="0" fontId="7" fillId="0" borderId="0" xfId="0" applyFont="1" applyFill="1" applyAlignment="1">
      <alignment horizontal="center"/>
    </xf>
    <xf numFmtId="0" fontId="4" fillId="2" borderId="5" xfId="0" applyFont="1" applyFill="1" applyBorder="1" applyAlignment="1">
      <alignment horizontal="left"/>
    </xf>
    <xf numFmtId="0" fontId="5" fillId="2" borderId="11" xfId="0" applyFont="1" applyFill="1" applyBorder="1" applyAlignment="1">
      <alignment horizontal="center"/>
    </xf>
    <xf numFmtId="0" fontId="4" fillId="0" borderId="1" xfId="0" applyFont="1" applyBorder="1"/>
    <xf numFmtId="166" fontId="4" fillId="0" borderId="1" xfId="0" applyNumberFormat="1" applyFont="1" applyBorder="1"/>
    <xf numFmtId="0" fontId="4" fillId="2" borderId="6" xfId="0" applyFont="1" applyFill="1" applyBorder="1" applyAlignment="1">
      <alignment vertical="center"/>
    </xf>
    <xf numFmtId="165" fontId="0" fillId="0" borderId="1" xfId="0" applyNumberFormat="1" applyBorder="1"/>
    <xf numFmtId="0" fontId="7" fillId="4" borderId="1" xfId="0" applyFont="1" applyFill="1" applyBorder="1"/>
    <xf numFmtId="0" fontId="5" fillId="5" borderId="1" xfId="0" applyFont="1" applyFill="1" applyBorder="1"/>
    <xf numFmtId="0" fontId="4" fillId="6" borderId="1" xfId="0" applyFont="1" applyFill="1" applyBorder="1"/>
    <xf numFmtId="0" fontId="0" fillId="0" borderId="13" xfId="0" applyFill="1" applyBorder="1"/>
    <xf numFmtId="165" fontId="7" fillId="0" borderId="1" xfId="0" applyNumberFormat="1" applyFont="1" applyBorder="1" applyAlignment="1">
      <alignment horizontal="center"/>
    </xf>
    <xf numFmtId="165" fontId="7" fillId="0" borderId="1" xfId="0" applyNumberFormat="1" applyFont="1" applyBorder="1" applyAlignment="1" applyProtection="1">
      <alignment horizontal="center"/>
      <protection hidden="1"/>
    </xf>
    <xf numFmtId="0" fontId="6" fillId="2" borderId="4" xfId="0" applyFont="1" applyFill="1" applyBorder="1" applyAlignment="1" applyProtection="1">
      <alignment horizontal="center"/>
      <protection locked="0"/>
    </xf>
    <xf numFmtId="0" fontId="8" fillId="0" borderId="0" xfId="0" applyFont="1"/>
    <xf numFmtId="0" fontId="0" fillId="0" borderId="4" xfId="0" applyBorder="1"/>
    <xf numFmtId="0" fontId="9" fillId="7" borderId="11" xfId="0" applyFont="1" applyFill="1" applyBorder="1" applyAlignment="1">
      <alignment horizontal="center"/>
    </xf>
    <xf numFmtId="0" fontId="10" fillId="7" borderId="2" xfId="0" applyFont="1" applyFill="1" applyBorder="1" applyAlignment="1">
      <alignment horizontal="center"/>
    </xf>
    <xf numFmtId="164" fontId="9" fillId="0" borderId="1" xfId="0" applyNumberFormat="1" applyFont="1" applyBorder="1" applyAlignment="1">
      <alignment horizontal="center"/>
    </xf>
    <xf numFmtId="0" fontId="10" fillId="10" borderId="11" xfId="0" applyFont="1" applyFill="1" applyBorder="1" applyAlignment="1">
      <alignment horizontal="center"/>
    </xf>
    <xf numFmtId="0" fontId="10" fillId="10" borderId="0" xfId="0" applyFont="1" applyFill="1" applyAlignment="1">
      <alignment horizontal="center"/>
    </xf>
    <xf numFmtId="0" fontId="9" fillId="7" borderId="4" xfId="0" applyFont="1" applyFill="1" applyBorder="1" applyAlignment="1">
      <alignment horizontal="center"/>
    </xf>
    <xf numFmtId="0" fontId="10" fillId="7" borderId="8" xfId="0" applyFont="1" applyFill="1" applyBorder="1" applyAlignment="1">
      <alignment horizontal="center" vertical="top"/>
    </xf>
    <xf numFmtId="0" fontId="10" fillId="10" borderId="12" xfId="0" applyFont="1" applyFill="1" applyBorder="1" applyAlignment="1">
      <alignment horizontal="center"/>
    </xf>
    <xf numFmtId="0" fontId="10" fillId="7" borderId="6" xfId="0" applyFont="1" applyFill="1" applyBorder="1" applyAlignment="1">
      <alignment horizontal="center" vertical="center"/>
    </xf>
    <xf numFmtId="0" fontId="10" fillId="10" borderId="16" xfId="0" applyFont="1" applyFill="1" applyBorder="1" applyAlignment="1">
      <alignment horizontal="center"/>
    </xf>
    <xf numFmtId="0" fontId="10" fillId="10" borderId="24" xfId="0" applyFont="1" applyFill="1" applyBorder="1" applyAlignment="1">
      <alignment horizontal="center"/>
    </xf>
    <xf numFmtId="0" fontId="10" fillId="10" borderId="17" xfId="0" applyFont="1" applyFill="1" applyBorder="1" applyAlignment="1">
      <alignment horizontal="center"/>
    </xf>
    <xf numFmtId="0" fontId="10" fillId="7" borderId="20" xfId="0" applyFont="1" applyFill="1" applyBorder="1" applyAlignment="1">
      <alignment horizontal="center" vertical="center" wrapText="1"/>
    </xf>
    <xf numFmtId="0" fontId="12" fillId="0" borderId="0" xfId="0" applyFont="1"/>
    <xf numFmtId="10" fontId="0" fillId="0" borderId="1" xfId="0" applyNumberFormat="1" applyBorder="1"/>
    <xf numFmtId="0" fontId="9" fillId="7" borderId="25" xfId="0" applyFont="1" applyFill="1" applyBorder="1" applyAlignment="1">
      <alignment horizontal="center" vertical="center"/>
    </xf>
    <xf numFmtId="0" fontId="9" fillId="9" borderId="18" xfId="0" applyFont="1" applyFill="1" applyBorder="1" applyAlignment="1">
      <alignment horizontal="center" vertical="center" wrapText="1"/>
    </xf>
    <xf numFmtId="0" fontId="9" fillId="9" borderId="19" xfId="0" applyFont="1" applyFill="1" applyBorder="1" applyAlignment="1">
      <alignment horizontal="center" vertical="center" wrapText="1"/>
    </xf>
    <xf numFmtId="0" fontId="9" fillId="9" borderId="22" xfId="0" applyFont="1" applyFill="1" applyBorder="1" applyAlignment="1">
      <alignment horizontal="center" vertical="center" wrapText="1"/>
    </xf>
    <xf numFmtId="0" fontId="9" fillId="9" borderId="23" xfId="0" applyFont="1" applyFill="1" applyBorder="1" applyAlignment="1">
      <alignment horizontal="center" vertical="center" wrapText="1"/>
    </xf>
    <xf numFmtId="0" fontId="9" fillId="9" borderId="20" xfId="0" applyFont="1" applyFill="1" applyBorder="1" applyAlignment="1">
      <alignment horizontal="center" vertical="center" wrapText="1"/>
    </xf>
    <xf numFmtId="0" fontId="9" fillId="9" borderId="21" xfId="0" applyFont="1" applyFill="1" applyBorder="1" applyAlignment="1">
      <alignment horizontal="center" vertical="center" wrapText="1"/>
    </xf>
    <xf numFmtId="0" fontId="9" fillId="7" borderId="24" xfId="0" applyFont="1" applyFill="1" applyBorder="1" applyAlignment="1">
      <alignment horizontal="center" vertical="center"/>
    </xf>
    <xf numFmtId="0" fontId="8" fillId="0" borderId="0" xfId="0" applyFont="1"/>
    <xf numFmtId="0" fontId="10" fillId="7" borderId="14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8" fillId="0" borderId="11" xfId="0" applyFont="1" applyBorder="1"/>
    <xf numFmtId="4" fontId="11" fillId="0" borderId="18" xfId="0" applyNumberFormat="1" applyFont="1" applyBorder="1" applyAlignment="1">
      <alignment horizontal="center" vertical="center"/>
    </xf>
    <xf numFmtId="4" fontId="11" fillId="0" borderId="19" xfId="0" applyNumberFormat="1" applyFont="1" applyBorder="1" applyAlignment="1">
      <alignment horizontal="center" vertical="center"/>
    </xf>
    <xf numFmtId="4" fontId="11" fillId="0" borderId="20" xfId="0" applyNumberFormat="1" applyFont="1" applyBorder="1" applyAlignment="1">
      <alignment horizontal="center" vertical="center"/>
    </xf>
    <xf numFmtId="4" fontId="11" fillId="0" borderId="21" xfId="0" applyNumberFormat="1" applyFont="1" applyBorder="1" applyAlignment="1">
      <alignment horizontal="center" vertical="center"/>
    </xf>
    <xf numFmtId="0" fontId="9" fillId="7" borderId="3" xfId="0" applyFont="1" applyFill="1" applyBorder="1" applyAlignment="1">
      <alignment horizontal="center"/>
    </xf>
    <xf numFmtId="0" fontId="10" fillId="10" borderId="2" xfId="0" applyFont="1" applyFill="1" applyBorder="1" applyAlignment="1">
      <alignment horizontal="center"/>
    </xf>
    <xf numFmtId="0" fontId="10" fillId="10" borderId="3" xfId="0" applyFont="1" applyFill="1" applyBorder="1" applyAlignment="1">
      <alignment horizontal="center"/>
    </xf>
    <xf numFmtId="0" fontId="9" fillId="7" borderId="5" xfId="0" applyFont="1" applyFill="1" applyBorder="1" applyAlignment="1">
      <alignment horizontal="center" vertical="center"/>
    </xf>
    <xf numFmtId="0" fontId="9" fillId="7" borderId="6" xfId="0" applyFont="1" applyFill="1" applyBorder="1" applyAlignment="1">
      <alignment horizontal="center" vertical="center"/>
    </xf>
    <xf numFmtId="0" fontId="9" fillId="7" borderId="11" xfId="0" applyFont="1" applyFill="1" applyBorder="1" applyAlignment="1">
      <alignment horizontal="center" vertical="center"/>
    </xf>
    <xf numFmtId="0" fontId="9" fillId="7" borderId="0" xfId="0" applyFont="1" applyFill="1" applyBorder="1" applyAlignment="1">
      <alignment horizontal="center" vertical="center"/>
    </xf>
    <xf numFmtId="0" fontId="9" fillId="8" borderId="2" xfId="0" applyFont="1" applyFill="1" applyBorder="1" applyAlignment="1">
      <alignment horizontal="center"/>
    </xf>
    <xf numFmtId="0" fontId="9" fillId="8" borderId="4" xfId="0" applyFont="1" applyFill="1" applyBorder="1" applyAlignment="1">
      <alignment horizontal="center"/>
    </xf>
    <xf numFmtId="0" fontId="9" fillId="9" borderId="14" xfId="0" applyFont="1" applyFill="1" applyBorder="1" applyAlignment="1">
      <alignment horizontal="center" wrapText="1"/>
    </xf>
    <xf numFmtId="0" fontId="9" fillId="9" borderId="15" xfId="0" applyFont="1" applyFill="1" applyBorder="1" applyAlignment="1">
      <alignment horizontal="center" wrapText="1"/>
    </xf>
    <xf numFmtId="0" fontId="9" fillId="9" borderId="14" xfId="0" applyFont="1" applyFill="1" applyBorder="1" applyAlignment="1">
      <alignment horizontal="center" vertical="center"/>
    </xf>
    <xf numFmtId="0" fontId="9" fillId="9" borderId="15" xfId="0" applyFont="1" applyFill="1" applyBorder="1" applyAlignment="1">
      <alignment horizontal="center" vertical="center"/>
    </xf>
    <xf numFmtId="0" fontId="9" fillId="7" borderId="9" xfId="0" applyFont="1" applyFill="1" applyBorder="1" applyAlignment="1">
      <alignment horizontal="center"/>
    </xf>
    <xf numFmtId="164" fontId="9" fillId="7" borderId="3" xfId="0" applyNumberFormat="1" applyFont="1" applyFill="1" applyBorder="1" applyAlignment="1">
      <alignment horizontal="center"/>
    </xf>
    <xf numFmtId="0" fontId="9" fillId="8" borderId="16" xfId="0" applyFont="1" applyFill="1" applyBorder="1" applyAlignment="1">
      <alignment horizontal="center"/>
    </xf>
    <xf numFmtId="0" fontId="9" fillId="8" borderId="17" xfId="0" applyFont="1" applyFill="1" applyBorder="1" applyAlignment="1">
      <alignment horizontal="center"/>
    </xf>
    <xf numFmtId="10" fontId="9" fillId="7" borderId="3" xfId="0" applyNumberFormat="1" applyFont="1" applyFill="1" applyBorder="1" applyAlignment="1">
      <alignment horizontal="center"/>
    </xf>
    <xf numFmtId="0" fontId="6" fillId="2" borderId="6" xfId="0" applyFont="1" applyFill="1" applyBorder="1" applyAlignment="1" applyProtection="1">
      <alignment horizontal="center"/>
      <protection locked="0"/>
    </xf>
    <xf numFmtId="0" fontId="6" fillId="2" borderId="7" xfId="0" applyFont="1" applyFill="1" applyBorder="1" applyAlignment="1" applyProtection="1">
      <alignment horizontal="center"/>
      <protection locked="0"/>
    </xf>
    <xf numFmtId="0" fontId="5" fillId="2" borderId="9" xfId="0" applyFont="1" applyFill="1" applyBorder="1" applyAlignment="1">
      <alignment horizontal="center"/>
    </xf>
    <xf numFmtId="0" fontId="5" fillId="2" borderId="10" xfId="0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7" fillId="4" borderId="11" xfId="0" applyFont="1" applyFill="1" applyBorder="1" applyAlignment="1">
      <alignment horizontal="center"/>
    </xf>
    <xf numFmtId="0" fontId="7" fillId="4" borderId="0" xfId="0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166" fontId="4" fillId="0" borderId="1" xfId="0" applyNumberFormat="1" applyFont="1" applyBorder="1" applyAlignment="1" applyProtection="1">
      <alignment horizontal="center" vertical="center"/>
      <protection hidden="1"/>
    </xf>
    <xf numFmtId="0" fontId="4" fillId="2" borderId="5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6" fillId="2" borderId="3" xfId="0" applyFont="1" applyFill="1" applyBorder="1" applyAlignment="1" applyProtection="1">
      <alignment horizontal="center"/>
      <protection locked="0"/>
    </xf>
    <xf numFmtId="0" fontId="6" fillId="2" borderId="4" xfId="0" applyFont="1" applyFill="1" applyBorder="1" applyAlignment="1" applyProtection="1">
      <alignment horizontal="center"/>
      <protection locked="0"/>
    </xf>
    <xf numFmtId="165" fontId="6" fillId="2" borderId="3" xfId="0" applyNumberFormat="1" applyFont="1" applyFill="1" applyBorder="1" applyAlignment="1" applyProtection="1">
      <alignment horizontal="center"/>
      <protection locked="0"/>
    </xf>
    <xf numFmtId="165" fontId="6" fillId="2" borderId="4" xfId="0" applyNumberFormat="1" applyFont="1" applyFill="1" applyBorder="1" applyAlignment="1" applyProtection="1">
      <alignment horizontal="center"/>
      <protection locked="0"/>
    </xf>
    <xf numFmtId="10" fontId="6" fillId="2" borderId="3" xfId="0" applyNumberFormat="1" applyFont="1" applyFill="1" applyBorder="1" applyAlignment="1" applyProtection="1">
      <alignment horizontal="center"/>
      <protection locked="0"/>
    </xf>
    <xf numFmtId="10" fontId="6" fillId="2" borderId="4" xfId="0" applyNumberFormat="1" applyFont="1" applyFill="1" applyBorder="1" applyAlignment="1" applyProtection="1">
      <alignment horizontal="center"/>
      <protection locked="0"/>
    </xf>
    <xf numFmtId="0" fontId="6" fillId="2" borderId="6" xfId="0" applyFont="1" applyFill="1" applyBorder="1" applyAlignment="1" applyProtection="1">
      <alignment horizontal="center" vertical="center"/>
      <protection locked="0"/>
    </xf>
    <xf numFmtId="0" fontId="6" fillId="2" borderId="7" xfId="0" applyFont="1" applyFill="1" applyBorder="1" applyAlignment="1" applyProtection="1">
      <alignment horizontal="center" vertical="center"/>
      <protection locked="0"/>
    </xf>
    <xf numFmtId="0" fontId="4" fillId="6" borderId="2" xfId="0" applyFont="1" applyFill="1" applyBorder="1" applyAlignment="1">
      <alignment horizontal="center"/>
    </xf>
    <xf numFmtId="0" fontId="4" fillId="6" borderId="3" xfId="0" applyFont="1" applyFill="1" applyBorder="1" applyAlignment="1">
      <alignment horizontal="center"/>
    </xf>
    <xf numFmtId="0" fontId="4" fillId="6" borderId="4" xfId="0" applyFont="1" applyFill="1" applyBorder="1" applyAlignment="1">
      <alignment horizontal="center"/>
    </xf>
    <xf numFmtId="0" fontId="3" fillId="0" borderId="2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4" fillId="3" borderId="2" xfId="0" applyFont="1" applyFill="1" applyBorder="1" applyAlignment="1">
      <alignment horizontal="center"/>
    </xf>
    <xf numFmtId="0" fontId="4" fillId="3" borderId="3" xfId="0" applyFont="1" applyFill="1" applyBorder="1" applyAlignment="1" applyProtection="1">
      <alignment horizontal="center"/>
      <protection locked="0"/>
    </xf>
    <xf numFmtId="0" fontId="4" fillId="3" borderId="4" xfId="0" applyFont="1" applyFill="1" applyBorder="1" applyAlignment="1" applyProtection="1">
      <alignment horizontal="center"/>
      <protection locked="0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BA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 sz="1600" b="1"/>
              <a:t>Comparación del</a:t>
            </a:r>
            <a:r>
              <a:rPr lang="es-ES_tradnl" sz="1600" b="1" baseline="0"/>
              <a:t> valor presente frente al capital pendiente</a:t>
            </a:r>
            <a:endParaRPr lang="es-ES_tradnl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9F8-6B44-85C2-219318139041}"/>
              </c:ext>
            </c:extLst>
          </c:dPt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9F8-6B44-85C2-219318139041}"/>
                </c:ext>
              </c:extLst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9F8-6B44-85C2-219318139041}"/>
                </c:ext>
              </c:extLst>
            </c:dLbl>
            <c:numFmt formatCode="########.00\ &quot;€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Datos!$E$4:$F$4</c:f>
              <c:strCache>
                <c:ptCount val="2"/>
                <c:pt idx="0">
                  <c:v>Valor presente de las cuotas futuras</c:v>
                </c:pt>
                <c:pt idx="1">
                  <c:v>Capital pendiente</c:v>
                </c:pt>
              </c:strCache>
            </c:strRef>
          </c:cat>
          <c:val>
            <c:numRef>
              <c:f>Datos!$E$5:$F$5</c:f>
              <c:numCache>
                <c:formatCode>#,##0.00\ "€"</c:formatCode>
                <c:ptCount val="2"/>
                <c:pt idx="0">
                  <c:v>129676.4357222386</c:v>
                </c:pt>
                <c:pt idx="1">
                  <c:v>122800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F8-6B44-85C2-2193181390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64720143"/>
        <c:axId val="1669223839"/>
      </c:barChart>
      <c:catAx>
        <c:axId val="1664720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69223839"/>
        <c:crosses val="autoZero"/>
        <c:auto val="1"/>
        <c:lblAlgn val="ctr"/>
        <c:lblOffset val="100"/>
        <c:noMultiLvlLbl val="0"/>
      </c:catAx>
      <c:valAx>
        <c:axId val="1669223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\ &quot;€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64720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416277</xdr:colOff>
      <xdr:row>11</xdr:row>
      <xdr:rowOff>145344</xdr:rowOff>
    </xdr:from>
    <xdr:to>
      <xdr:col>8</xdr:col>
      <xdr:colOff>381000</xdr:colOff>
      <xdr:row>26</xdr:row>
      <xdr:rowOff>112889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FA94A80-F751-1846-B10C-15F6DA5C6D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72866-E1A9-FA47-8A9F-002E34D9066F}">
  <sheetPr codeName="Hoja1"/>
  <dimension ref="A3:R51"/>
  <sheetViews>
    <sheetView tabSelected="1" zoomScaleNormal="100" workbookViewId="0">
      <selection activeCell="E7" sqref="E7"/>
    </sheetView>
  </sheetViews>
  <sheetFormatPr baseColWidth="10" defaultRowHeight="16" x14ac:dyDescent="0.2"/>
  <cols>
    <col min="1" max="1" width="49" customWidth="1"/>
    <col min="2" max="2" width="20.83203125" customWidth="1"/>
    <col min="3" max="3" width="22.5" customWidth="1"/>
    <col min="4" max="4" width="15.33203125" customWidth="1"/>
    <col min="5" max="5" width="38.33203125" bestFit="1" customWidth="1"/>
    <col min="6" max="6" width="19.5" bestFit="1" customWidth="1"/>
    <col min="7" max="9" width="28.5" customWidth="1"/>
    <col min="10" max="10" width="22.5" customWidth="1"/>
    <col min="11" max="11" width="36.83203125" customWidth="1"/>
    <col min="12" max="12" width="35.33203125" customWidth="1"/>
    <col min="13" max="13" width="16.83203125" customWidth="1"/>
  </cols>
  <sheetData>
    <row r="3" spans="1:17" ht="24" customHeight="1" x14ac:dyDescent="0.3">
      <c r="A3" s="88" t="s">
        <v>64</v>
      </c>
      <c r="B3" s="89"/>
      <c r="C3" s="90"/>
      <c r="E3" s="83" t="s">
        <v>75</v>
      </c>
      <c r="F3" s="83"/>
      <c r="L3" s="4"/>
    </row>
    <row r="4" spans="1:17" ht="19" x14ac:dyDescent="0.25">
      <c r="A4" s="91"/>
      <c r="B4" s="92"/>
      <c r="C4" s="93"/>
      <c r="D4" s="7"/>
      <c r="E4" s="21" t="s">
        <v>63</v>
      </c>
      <c r="F4" s="21" t="s">
        <v>68</v>
      </c>
    </row>
    <row r="5" spans="1:17" ht="21" x14ac:dyDescent="0.25">
      <c r="A5" s="16" t="s">
        <v>65</v>
      </c>
      <c r="B5" s="81" t="s">
        <v>66</v>
      </c>
      <c r="C5" s="82"/>
      <c r="D5" s="6"/>
      <c r="E5" s="26">
        <f>Fórmula.!G17</f>
        <v>129676.4357222386</v>
      </c>
      <c r="F5" s="25">
        <f>Fórmula.!H17</f>
        <v>122800</v>
      </c>
    </row>
    <row r="6" spans="1:17" ht="24" x14ac:dyDescent="0.3">
      <c r="A6" s="8" t="s">
        <v>59</v>
      </c>
      <c r="B6" s="99">
        <v>122800</v>
      </c>
      <c r="C6" s="100"/>
      <c r="D6" s="6"/>
      <c r="O6" t="s">
        <v>44</v>
      </c>
    </row>
    <row r="7" spans="1:17" ht="21" x14ac:dyDescent="0.25">
      <c r="A7" s="11"/>
      <c r="B7" s="112"/>
      <c r="C7" s="113"/>
      <c r="D7" s="6"/>
      <c r="E7" s="22" t="s">
        <v>67</v>
      </c>
      <c r="F7" s="23" t="s">
        <v>74</v>
      </c>
      <c r="G7" s="105" t="s">
        <v>71</v>
      </c>
      <c r="H7" s="106"/>
      <c r="I7" s="106"/>
      <c r="J7" s="107"/>
      <c r="K7" s="5"/>
    </row>
    <row r="8" spans="1:17" ht="24" x14ac:dyDescent="0.3">
      <c r="A8" s="8" t="s">
        <v>0</v>
      </c>
      <c r="B8" s="99">
        <v>435.69</v>
      </c>
      <c r="C8" s="100"/>
      <c r="D8" s="6"/>
      <c r="E8" s="94">
        <f>Fórmula.!G3</f>
        <v>-6876.4357222386025</v>
      </c>
      <c r="F8" s="18" t="s">
        <v>72</v>
      </c>
      <c r="G8" s="108" t="s">
        <v>69</v>
      </c>
      <c r="H8" s="109"/>
      <c r="I8" s="109"/>
      <c r="J8" s="110"/>
    </row>
    <row r="9" spans="1:17" ht="21" customHeight="1" x14ac:dyDescent="0.25">
      <c r="A9" s="11"/>
      <c r="B9" s="112"/>
      <c r="C9" s="113"/>
      <c r="D9" s="6"/>
      <c r="E9" s="94"/>
      <c r="F9" s="17" t="s">
        <v>73</v>
      </c>
      <c r="G9" s="108" t="s">
        <v>70</v>
      </c>
      <c r="H9" s="109"/>
      <c r="I9" s="109"/>
      <c r="J9" s="110"/>
    </row>
    <row r="10" spans="1:17" ht="24" x14ac:dyDescent="0.3">
      <c r="A10" s="8" t="s">
        <v>60</v>
      </c>
      <c r="B10" s="97">
        <v>360</v>
      </c>
      <c r="C10" s="98"/>
      <c r="D10" s="6"/>
    </row>
    <row r="11" spans="1:17" ht="21" x14ac:dyDescent="0.25">
      <c r="A11" s="111"/>
      <c r="B11" s="84"/>
      <c r="C11" s="85"/>
      <c r="D11" s="6"/>
    </row>
    <row r="12" spans="1:17" ht="24" x14ac:dyDescent="0.3">
      <c r="A12" s="8" t="s">
        <v>58</v>
      </c>
      <c r="B12" s="101">
        <v>1.7000000000000001E-2</v>
      </c>
      <c r="C12" s="102"/>
      <c r="D12" s="6"/>
      <c r="E12" s="3"/>
    </row>
    <row r="13" spans="1:17" ht="21" customHeight="1" x14ac:dyDescent="0.25">
      <c r="A13" s="11"/>
      <c r="B13" s="84"/>
      <c r="C13" s="85"/>
      <c r="D13" s="6"/>
    </row>
    <row r="14" spans="1:17" ht="24" x14ac:dyDescent="0.3">
      <c r="A14" s="95" t="s">
        <v>1</v>
      </c>
      <c r="B14" s="9" t="s">
        <v>41</v>
      </c>
      <c r="C14" s="27" t="s">
        <v>24</v>
      </c>
      <c r="D14" s="6"/>
    </row>
    <row r="15" spans="1:17" ht="24" x14ac:dyDescent="0.3">
      <c r="A15" s="96"/>
      <c r="B15" s="10" t="s">
        <v>40</v>
      </c>
      <c r="C15" s="27">
        <v>2019</v>
      </c>
      <c r="D15" s="6"/>
    </row>
    <row r="16" spans="1:17" ht="21" customHeight="1" x14ac:dyDescent="0.25">
      <c r="A16" s="11"/>
      <c r="B16" s="12"/>
      <c r="C16" s="13"/>
      <c r="D16" s="6"/>
      <c r="Q16" s="24" t="s">
        <v>44</v>
      </c>
    </row>
    <row r="17" spans="1:17" ht="24" customHeight="1" x14ac:dyDescent="0.25">
      <c r="A17" s="19" t="s">
        <v>42</v>
      </c>
      <c r="B17" s="103">
        <v>30</v>
      </c>
      <c r="C17" s="104"/>
      <c r="D17" s="86" t="s">
        <v>43</v>
      </c>
      <c r="E17" s="87"/>
      <c r="G17" s="14"/>
    </row>
    <row r="18" spans="1:17" ht="16" customHeight="1" x14ac:dyDescent="0.25">
      <c r="A18" s="11"/>
      <c r="B18" s="12"/>
      <c r="C18" s="13"/>
    </row>
    <row r="19" spans="1:17" ht="24" x14ac:dyDescent="0.3">
      <c r="A19" s="15" t="s">
        <v>49</v>
      </c>
      <c r="B19" s="79">
        <v>30</v>
      </c>
      <c r="C19" s="80"/>
      <c r="D19" s="6"/>
    </row>
    <row r="20" spans="1:17" x14ac:dyDescent="0.2">
      <c r="D20" s="6"/>
      <c r="Q20" s="24" t="s">
        <v>44</v>
      </c>
    </row>
    <row r="34" spans="12:18" x14ac:dyDescent="0.2">
      <c r="L34" s="53"/>
      <c r="M34" s="53"/>
      <c r="N34" s="28"/>
      <c r="O34" s="28"/>
      <c r="P34" s="53"/>
      <c r="Q34" s="53"/>
      <c r="R34" s="28"/>
    </row>
    <row r="35" spans="12:18" ht="19" x14ac:dyDescent="0.25">
      <c r="L35" s="28"/>
      <c r="M35" s="64" t="s">
        <v>77</v>
      </c>
      <c r="N35" s="65"/>
      <c r="O35" s="65"/>
      <c r="P35" s="28"/>
      <c r="Q35" s="68" t="s">
        <v>75</v>
      </c>
      <c r="R35" s="69"/>
    </row>
    <row r="36" spans="12:18" ht="76" customHeight="1" x14ac:dyDescent="0.2">
      <c r="L36" s="28"/>
      <c r="M36" s="66"/>
      <c r="N36" s="67"/>
      <c r="O36" s="67"/>
      <c r="P36" s="28"/>
      <c r="Q36" s="70" t="s">
        <v>63</v>
      </c>
      <c r="R36" s="72" t="s">
        <v>68</v>
      </c>
    </row>
    <row r="37" spans="12:18" ht="19" x14ac:dyDescent="0.25">
      <c r="L37" s="28"/>
      <c r="M37" s="30" t="s">
        <v>65</v>
      </c>
      <c r="N37" s="74" t="s">
        <v>66</v>
      </c>
      <c r="O37" s="74"/>
      <c r="P37" s="28"/>
      <c r="Q37" s="71"/>
      <c r="R37" s="73"/>
    </row>
    <row r="38" spans="12:18" ht="19" x14ac:dyDescent="0.25">
      <c r="L38" s="28"/>
      <c r="M38" s="31" t="s">
        <v>59</v>
      </c>
      <c r="N38" s="75">
        <v>9000</v>
      </c>
      <c r="O38" s="75"/>
      <c r="P38" s="28"/>
      <c r="Q38" s="32">
        <v>3784.39</v>
      </c>
      <c r="R38" s="32">
        <v>9000</v>
      </c>
    </row>
    <row r="39" spans="12:18" ht="19" x14ac:dyDescent="0.25">
      <c r="L39" s="28"/>
      <c r="M39" s="33"/>
      <c r="N39" s="63"/>
      <c r="O39" s="63"/>
      <c r="P39" s="53"/>
      <c r="Q39" s="53"/>
      <c r="R39" s="28"/>
    </row>
    <row r="40" spans="12:18" ht="19" x14ac:dyDescent="0.25">
      <c r="L40" s="28"/>
      <c r="M40" s="31" t="s">
        <v>0</v>
      </c>
      <c r="N40" s="75">
        <v>500</v>
      </c>
      <c r="O40" s="75"/>
      <c r="P40" s="28"/>
      <c r="Q40" s="76" t="s">
        <v>67</v>
      </c>
      <c r="R40" s="77"/>
    </row>
    <row r="41" spans="12:18" ht="19" x14ac:dyDescent="0.25">
      <c r="L41" s="28"/>
      <c r="M41" s="33"/>
      <c r="N41" s="63"/>
      <c r="O41" s="63"/>
      <c r="P41" s="28"/>
      <c r="Q41" s="57">
        <v>5215.6099999999997</v>
      </c>
      <c r="R41" s="58"/>
    </row>
    <row r="42" spans="12:18" ht="19" x14ac:dyDescent="0.25">
      <c r="L42" s="28"/>
      <c r="M42" s="31" t="s">
        <v>60</v>
      </c>
      <c r="N42" s="61">
        <v>8</v>
      </c>
      <c r="O42" s="61"/>
      <c r="P42" s="28"/>
      <c r="Q42" s="59"/>
      <c r="R42" s="60"/>
    </row>
    <row r="43" spans="12:18" ht="19" x14ac:dyDescent="0.25">
      <c r="L43" s="28"/>
      <c r="M43" s="62"/>
      <c r="N43" s="63"/>
      <c r="O43" s="63"/>
      <c r="P43" s="53"/>
      <c r="Q43" s="53"/>
      <c r="R43" s="28"/>
    </row>
    <row r="44" spans="12:18" ht="19" x14ac:dyDescent="0.25">
      <c r="L44" s="28"/>
      <c r="M44" s="31" t="s">
        <v>58</v>
      </c>
      <c r="N44" s="78">
        <v>0.02</v>
      </c>
      <c r="O44" s="78"/>
      <c r="P44" s="53"/>
      <c r="Q44" s="53"/>
      <c r="R44" s="28"/>
    </row>
    <row r="45" spans="12:18" ht="19" x14ac:dyDescent="0.25">
      <c r="L45" s="28"/>
      <c r="M45" s="33"/>
      <c r="N45" s="63"/>
      <c r="O45" s="63"/>
      <c r="P45" s="53"/>
      <c r="Q45" s="53"/>
      <c r="R45" s="28"/>
    </row>
    <row r="46" spans="12:18" ht="38" customHeight="1" x14ac:dyDescent="0.25">
      <c r="L46" s="28"/>
      <c r="M46" s="54" t="s">
        <v>1</v>
      </c>
      <c r="N46" s="31" t="s">
        <v>41</v>
      </c>
      <c r="O46" s="35" t="s">
        <v>13</v>
      </c>
      <c r="P46" s="56"/>
      <c r="Q46" s="53"/>
      <c r="R46" s="28"/>
    </row>
    <row r="47" spans="12:18" ht="19" x14ac:dyDescent="0.25">
      <c r="L47" s="28"/>
      <c r="M47" s="55"/>
      <c r="N47" s="36" t="s">
        <v>40</v>
      </c>
      <c r="O47" s="35">
        <v>2013</v>
      </c>
      <c r="P47" s="56"/>
      <c r="Q47" s="53"/>
      <c r="R47" s="28"/>
    </row>
    <row r="48" spans="12:18" ht="19" x14ac:dyDescent="0.25">
      <c r="L48" s="28"/>
      <c r="M48" s="33"/>
      <c r="N48" s="34"/>
      <c r="O48" s="37"/>
      <c r="P48" s="56"/>
      <c r="Q48" s="53"/>
      <c r="R48" s="28"/>
    </row>
    <row r="49" spans="12:18" ht="19" x14ac:dyDescent="0.2">
      <c r="L49" s="28"/>
      <c r="M49" s="38" t="s">
        <v>42</v>
      </c>
      <c r="N49" s="45">
        <v>2</v>
      </c>
      <c r="O49" s="45"/>
      <c r="P49" s="28"/>
      <c r="Q49" s="46" t="s">
        <v>43</v>
      </c>
      <c r="R49" s="47"/>
    </row>
    <row r="50" spans="12:18" ht="19" x14ac:dyDescent="0.25">
      <c r="L50" s="28"/>
      <c r="M50" s="39"/>
      <c r="N50" s="40"/>
      <c r="O50" s="41"/>
      <c r="P50" s="28"/>
      <c r="Q50" s="48"/>
      <c r="R50" s="49"/>
    </row>
    <row r="51" spans="12:18" ht="80" x14ac:dyDescent="0.2">
      <c r="L51" s="28"/>
      <c r="M51" s="42" t="s">
        <v>49</v>
      </c>
      <c r="N51" s="52">
        <v>7</v>
      </c>
      <c r="O51" s="52"/>
      <c r="P51" s="28"/>
      <c r="Q51" s="50"/>
      <c r="R51" s="51"/>
    </row>
  </sheetData>
  <mergeCells count="47">
    <mergeCell ref="G7:J7"/>
    <mergeCell ref="G9:J9"/>
    <mergeCell ref="G8:J8"/>
    <mergeCell ref="A11:C11"/>
    <mergeCell ref="B7:C7"/>
    <mergeCell ref="B9:C9"/>
    <mergeCell ref="B19:C19"/>
    <mergeCell ref="B5:C5"/>
    <mergeCell ref="E3:F3"/>
    <mergeCell ref="B13:C13"/>
    <mergeCell ref="D17:E17"/>
    <mergeCell ref="A3:C4"/>
    <mergeCell ref="E8:E9"/>
    <mergeCell ref="A14:A15"/>
    <mergeCell ref="B10:C10"/>
    <mergeCell ref="B8:C8"/>
    <mergeCell ref="B6:C6"/>
    <mergeCell ref="B12:C12"/>
    <mergeCell ref="B17:C17"/>
    <mergeCell ref="N38:O38"/>
    <mergeCell ref="P39:Q39"/>
    <mergeCell ref="N40:O40"/>
    <mergeCell ref="Q40:R40"/>
    <mergeCell ref="N41:O41"/>
    <mergeCell ref="N39:O39"/>
    <mergeCell ref="L34:M34"/>
    <mergeCell ref="P34:Q34"/>
    <mergeCell ref="M35:O36"/>
    <mergeCell ref="Q35:R35"/>
    <mergeCell ref="Q36:Q37"/>
    <mergeCell ref="R36:R37"/>
    <mergeCell ref="N37:O37"/>
    <mergeCell ref="Q41:R42"/>
    <mergeCell ref="N42:O42"/>
    <mergeCell ref="M43:O43"/>
    <mergeCell ref="P43:Q43"/>
    <mergeCell ref="P44:Q44"/>
    <mergeCell ref="N44:O44"/>
    <mergeCell ref="N49:O49"/>
    <mergeCell ref="Q49:R51"/>
    <mergeCell ref="N51:O51"/>
    <mergeCell ref="P45:Q45"/>
    <mergeCell ref="M46:M47"/>
    <mergeCell ref="P46:Q46"/>
    <mergeCell ref="P47:Q47"/>
    <mergeCell ref="P48:Q48"/>
    <mergeCell ref="N45:O45"/>
  </mergeCells>
  <phoneticPr fontId="1" type="noConversion"/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75B3E628-18D1-B046-A3F5-FBCBF65755E3}">
          <x14:formula1>
            <xm:f>Fórmula.!$B$8:$B$19</xm:f>
          </x14:formula1>
          <xm:sqref>C14</xm:sqref>
        </x14:dataValidation>
        <x14:dataValidation type="list" allowBlank="1" showInputMessage="1" showErrorMessage="1" xr:uid="{A7C7964F-E3A4-7341-A344-D8790D9684CC}">
          <x14:formula1>
            <xm:f>Fórmula.!$C$9:$C$16</xm:f>
          </x14:formula1>
          <xm:sqref>C15</xm:sqref>
        </x14:dataValidation>
        <x14:dataValidation type="list" allowBlank="1" showInputMessage="1" showErrorMessage="1" xr:uid="{5F383298-9B80-204D-A0A9-05E774275145}">
          <x14:formula1>
            <xm:f>Fórmula.!$D$8:$D$37</xm:f>
          </x14:formula1>
          <xm:sqref>B19 B17:C17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8FEF2-C2D1-9446-B840-A6C17494CA1E}">
  <sheetPr codeName="Hoja10"/>
  <dimension ref="A1:K13"/>
  <sheetViews>
    <sheetView workbookViewId="0">
      <selection sqref="A1:K13"/>
    </sheetView>
  </sheetViews>
  <sheetFormatPr baseColWidth="10" defaultRowHeight="16" x14ac:dyDescent="0.2"/>
  <sheetData>
    <row r="1" spans="1:11" x14ac:dyDescent="0.2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</row>
    <row r="2" spans="1:11" x14ac:dyDescent="0.2">
      <c r="A2" t="s">
        <v>13</v>
      </c>
      <c r="B2">
        <v>0.28699999999999998</v>
      </c>
      <c r="C2">
        <v>0.53100000000000003</v>
      </c>
      <c r="D2">
        <v>0.66200000000000003</v>
      </c>
      <c r="E2">
        <v>0.81799999999999995</v>
      </c>
      <c r="F2">
        <v>0.99199999999999999</v>
      </c>
      <c r="G2">
        <v>1.34</v>
      </c>
      <c r="H2">
        <v>1.7649999999999999</v>
      </c>
      <c r="I2">
        <v>2.1880000000000002</v>
      </c>
      <c r="J2">
        <v>2.3340000000000001</v>
      </c>
      <c r="K2">
        <v>2.3980000000000001</v>
      </c>
    </row>
    <row r="3" spans="1:11" x14ac:dyDescent="0.2">
      <c r="A3" t="s">
        <v>14</v>
      </c>
      <c r="B3">
        <v>0.31</v>
      </c>
      <c r="C3">
        <v>0.57999999999999996</v>
      </c>
      <c r="D3">
        <v>0.72799999999999998</v>
      </c>
      <c r="E3">
        <v>0.89800000000000002</v>
      </c>
      <c r="F3">
        <v>1.083</v>
      </c>
      <c r="G3">
        <v>1.4390000000000001</v>
      </c>
      <c r="H3">
        <v>1.8640000000000001</v>
      </c>
      <c r="I3">
        <v>2.286</v>
      </c>
      <c r="J3">
        <v>2.423</v>
      </c>
      <c r="K3">
        <v>2.4689999999999999</v>
      </c>
    </row>
    <row r="4" spans="1:11" x14ac:dyDescent="0.2">
      <c r="A4" t="s">
        <v>15</v>
      </c>
      <c r="B4">
        <v>0.246</v>
      </c>
      <c r="C4">
        <v>0.46100000000000002</v>
      </c>
      <c r="D4">
        <v>0.58199999999999996</v>
      </c>
      <c r="E4">
        <v>0.73599999999999999</v>
      </c>
      <c r="F4">
        <v>0.91500000000000004</v>
      </c>
      <c r="G4">
        <v>1.274</v>
      </c>
      <c r="H4">
        <v>1.716</v>
      </c>
      <c r="I4">
        <v>2.1619999999999999</v>
      </c>
      <c r="J4">
        <v>2.3170000000000002</v>
      </c>
      <c r="K4">
        <v>2.387</v>
      </c>
    </row>
    <row r="5" spans="1:11" x14ac:dyDescent="0.2">
      <c r="A5" t="s">
        <v>16</v>
      </c>
      <c r="B5">
        <v>0.22900000000000001</v>
      </c>
      <c r="C5">
        <v>0.42599999999999999</v>
      </c>
      <c r="D5">
        <v>0.52400000000000002</v>
      </c>
      <c r="E5">
        <v>0.65900000000000003</v>
      </c>
      <c r="F5">
        <v>0.82199999999999995</v>
      </c>
      <c r="G5">
        <v>1.1519999999999999</v>
      </c>
      <c r="H5">
        <v>1.5740000000000001</v>
      </c>
      <c r="I5">
        <v>2.016</v>
      </c>
      <c r="J5">
        <v>2.177</v>
      </c>
      <c r="K5">
        <v>2.2509999999999999</v>
      </c>
    </row>
    <row r="6" spans="1:11" x14ac:dyDescent="0.2">
      <c r="A6" t="s">
        <v>17</v>
      </c>
      <c r="B6">
        <v>0.20699999999999999</v>
      </c>
      <c r="C6">
        <v>0.38800000000000001</v>
      </c>
      <c r="D6">
        <v>0.501</v>
      </c>
      <c r="E6">
        <v>0.65300000000000002</v>
      </c>
      <c r="F6">
        <v>0.82699999999999996</v>
      </c>
      <c r="G6">
        <v>1.1739999999999999</v>
      </c>
      <c r="H6">
        <v>1.6160000000000001</v>
      </c>
      <c r="I6">
        <v>2.0699999999999998</v>
      </c>
      <c r="J6">
        <v>2.2389999999999999</v>
      </c>
      <c r="K6">
        <v>2.3210000000000002</v>
      </c>
    </row>
    <row r="7" spans="1:11" x14ac:dyDescent="0.2">
      <c r="A7" t="s">
        <v>18</v>
      </c>
      <c r="B7">
        <v>0.29099999999999998</v>
      </c>
      <c r="C7">
        <v>0.55000000000000004</v>
      </c>
      <c r="D7">
        <v>0.72499999999999998</v>
      </c>
      <c r="E7">
        <v>0.92300000000000004</v>
      </c>
      <c r="F7">
        <v>1.1220000000000001</v>
      </c>
      <c r="G7">
        <v>1.47</v>
      </c>
      <c r="H7">
        <v>1.883</v>
      </c>
      <c r="I7">
        <v>2.294</v>
      </c>
      <c r="J7">
        <v>2.4279999999999999</v>
      </c>
      <c r="K7">
        <v>2.4649999999999999</v>
      </c>
    </row>
    <row r="8" spans="1:11" x14ac:dyDescent="0.2">
      <c r="A8" t="s">
        <v>19</v>
      </c>
      <c r="B8">
        <v>0.30199999999999999</v>
      </c>
      <c r="C8">
        <v>0.54400000000000004</v>
      </c>
      <c r="D8">
        <v>0.70799999999999996</v>
      </c>
      <c r="E8">
        <v>0.91900000000000004</v>
      </c>
      <c r="F8">
        <v>1.139</v>
      </c>
      <c r="G8">
        <v>1.514</v>
      </c>
      <c r="H8">
        <v>1.9470000000000001</v>
      </c>
      <c r="I8">
        <v>2.3580000000000001</v>
      </c>
      <c r="J8">
        <v>2.4750000000000001</v>
      </c>
      <c r="K8">
        <v>2.4910000000000001</v>
      </c>
    </row>
    <row r="9" spans="1:11" x14ac:dyDescent="0.2">
      <c r="A9" t="s">
        <v>20</v>
      </c>
      <c r="B9">
        <v>0.32600000000000001</v>
      </c>
      <c r="C9">
        <v>0.60299999999999998</v>
      </c>
      <c r="D9">
        <v>0.80700000000000005</v>
      </c>
      <c r="E9">
        <v>1.052</v>
      </c>
      <c r="F9">
        <v>1.2909999999999999</v>
      </c>
      <c r="G9">
        <v>1.68</v>
      </c>
      <c r="H9">
        <v>2.1150000000000002</v>
      </c>
      <c r="I9">
        <v>2.52</v>
      </c>
      <c r="J9">
        <v>2.63</v>
      </c>
      <c r="K9">
        <v>2.63</v>
      </c>
    </row>
    <row r="10" spans="1:11" x14ac:dyDescent="0.2">
      <c r="A10" t="s">
        <v>21</v>
      </c>
      <c r="B10">
        <v>0.318</v>
      </c>
      <c r="C10">
        <v>0.61399999999999999</v>
      </c>
      <c r="D10">
        <v>0.85499999999999998</v>
      </c>
      <c r="E10">
        <v>1.1240000000000001</v>
      </c>
      <c r="F10">
        <v>1.375</v>
      </c>
      <c r="G10">
        <v>1.782</v>
      </c>
      <c r="H10">
        <v>2.2210000000000001</v>
      </c>
      <c r="I10">
        <v>2.625</v>
      </c>
      <c r="J10">
        <v>2.7370000000000001</v>
      </c>
      <c r="K10">
        <v>2.7389999999999999</v>
      </c>
    </row>
    <row r="11" spans="1:11" x14ac:dyDescent="0.2">
      <c r="A11" t="s">
        <v>22</v>
      </c>
      <c r="B11">
        <v>0.317</v>
      </c>
      <c r="C11">
        <v>0.56699999999999995</v>
      </c>
      <c r="D11">
        <v>0.76800000000000002</v>
      </c>
      <c r="E11">
        <v>1.0109999999999999</v>
      </c>
      <c r="F11">
        <v>1.2509999999999999</v>
      </c>
      <c r="G11">
        <v>1.657</v>
      </c>
      <c r="H11">
        <v>2.1110000000000002</v>
      </c>
      <c r="I11">
        <v>2.5419999999999998</v>
      </c>
      <c r="J11">
        <v>2.6789999999999998</v>
      </c>
      <c r="K11">
        <v>2.7149999999999999</v>
      </c>
    </row>
    <row r="12" spans="1:11" x14ac:dyDescent="0.2">
      <c r="A12" t="s">
        <v>23</v>
      </c>
      <c r="B12">
        <v>0.25600000000000001</v>
      </c>
      <c r="C12">
        <v>0.46</v>
      </c>
      <c r="D12">
        <v>0.629</v>
      </c>
      <c r="E12">
        <v>0.85199999999999998</v>
      </c>
      <c r="F12">
        <v>1.087</v>
      </c>
      <c r="G12">
        <v>1.514</v>
      </c>
      <c r="H12">
        <v>2.0030000000000001</v>
      </c>
      <c r="I12">
        <v>2.4620000000000002</v>
      </c>
      <c r="J12">
        <v>2.6160000000000001</v>
      </c>
      <c r="K12">
        <v>2.6669999999999998</v>
      </c>
    </row>
    <row r="13" spans="1:11" x14ac:dyDescent="0.2">
      <c r="A13" t="s">
        <v>24</v>
      </c>
      <c r="B13">
        <v>0.29699999999999999</v>
      </c>
      <c r="C13">
        <v>0.495</v>
      </c>
      <c r="D13">
        <v>0.67300000000000004</v>
      </c>
      <c r="E13">
        <v>0.91100000000000003</v>
      </c>
      <c r="F13">
        <v>1.1559999999999999</v>
      </c>
      <c r="G13">
        <v>1.583</v>
      </c>
      <c r="H13">
        <v>2.069</v>
      </c>
      <c r="I13">
        <v>2.512</v>
      </c>
      <c r="J13">
        <v>2.6509999999999998</v>
      </c>
      <c r="K13">
        <v>2.6680000000000001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4AB80-0978-3D41-AC54-F12635D612F0}">
  <sheetPr codeName="Hoja11"/>
  <dimension ref="A1:K13"/>
  <sheetViews>
    <sheetView workbookViewId="0">
      <selection activeCell="F20" sqref="F20"/>
    </sheetView>
  </sheetViews>
  <sheetFormatPr baseColWidth="10" defaultRowHeight="16" x14ac:dyDescent="0.2"/>
  <sheetData>
    <row r="1" spans="1:11" x14ac:dyDescent="0.2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</row>
    <row r="2" spans="1:11" x14ac:dyDescent="0.2">
      <c r="A2" t="s">
        <v>13</v>
      </c>
    </row>
    <row r="3" spans="1:11" x14ac:dyDescent="0.2">
      <c r="A3" t="s">
        <v>14</v>
      </c>
    </row>
    <row r="4" spans="1:11" x14ac:dyDescent="0.2">
      <c r="A4" t="s">
        <v>15</v>
      </c>
    </row>
    <row r="5" spans="1:11" x14ac:dyDescent="0.2">
      <c r="A5" t="s">
        <v>16</v>
      </c>
    </row>
    <row r="6" spans="1:11" x14ac:dyDescent="0.2">
      <c r="A6" t="s">
        <v>17</v>
      </c>
    </row>
    <row r="7" spans="1:11" x14ac:dyDescent="0.2">
      <c r="A7" t="s">
        <v>18</v>
      </c>
    </row>
    <row r="8" spans="1:11" x14ac:dyDescent="0.2">
      <c r="A8" t="s">
        <v>19</v>
      </c>
    </row>
    <row r="9" spans="1:11" x14ac:dyDescent="0.2">
      <c r="A9" t="s">
        <v>20</v>
      </c>
    </row>
    <row r="10" spans="1:11" x14ac:dyDescent="0.2">
      <c r="A10" t="s">
        <v>21</v>
      </c>
    </row>
    <row r="11" spans="1:11" x14ac:dyDescent="0.2">
      <c r="A11" t="s">
        <v>22</v>
      </c>
      <c r="B11">
        <v>0.223</v>
      </c>
      <c r="C11">
        <v>0.48</v>
      </c>
      <c r="D11">
        <v>0.60199999999999998</v>
      </c>
      <c r="E11">
        <v>0.77200000000000002</v>
      </c>
      <c r="F11">
        <v>0.97099999999999997</v>
      </c>
      <c r="G11">
        <v>1.3580000000000001</v>
      </c>
      <c r="H11">
        <v>1.794</v>
      </c>
      <c r="I11">
        <v>2.222</v>
      </c>
      <c r="J11">
        <v>2.343</v>
      </c>
      <c r="K11">
        <v>2.387</v>
      </c>
    </row>
    <row r="12" spans="1:11" x14ac:dyDescent="0.2">
      <c r="A12" t="s">
        <v>23</v>
      </c>
      <c r="B12">
        <v>0.191</v>
      </c>
      <c r="C12">
        <v>0.41499999999999998</v>
      </c>
      <c r="D12">
        <v>0.52700000000000002</v>
      </c>
      <c r="E12">
        <v>0.69099999999999995</v>
      </c>
      <c r="F12">
        <v>0.88700000000000001</v>
      </c>
      <c r="G12">
        <v>1.27</v>
      </c>
      <c r="H12">
        <v>1.7090000000000001</v>
      </c>
      <c r="I12">
        <v>2.14</v>
      </c>
      <c r="J12">
        <v>2.2650000000000001</v>
      </c>
      <c r="K12">
        <v>2.302</v>
      </c>
    </row>
    <row r="13" spans="1:11" x14ac:dyDescent="0.2">
      <c r="A13" t="s">
        <v>24</v>
      </c>
      <c r="B13">
        <v>0.16900000000000001</v>
      </c>
      <c r="C13">
        <v>0.36499999999999999</v>
      </c>
      <c r="D13">
        <v>0.47099999999999997</v>
      </c>
      <c r="E13">
        <v>0.624</v>
      </c>
      <c r="F13">
        <v>0.80600000000000005</v>
      </c>
      <c r="G13">
        <v>1.1759999999999999</v>
      </c>
      <c r="H13">
        <v>1.62</v>
      </c>
      <c r="I13">
        <v>2.0680000000000001</v>
      </c>
      <c r="J13">
        <v>2.2160000000000002</v>
      </c>
      <c r="K13">
        <v>2.2810000000000001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CCE1E-60AC-1F48-A3B2-80EC7FA7CEAA}">
  <sheetPr codeName="Hoja2"/>
  <dimension ref="B2:M42"/>
  <sheetViews>
    <sheetView zoomScale="120" zoomScaleNormal="120" workbookViewId="0">
      <selection activeCell="F22" sqref="F22"/>
    </sheetView>
  </sheetViews>
  <sheetFormatPr baseColWidth="10" defaultRowHeight="16" x14ac:dyDescent="0.2"/>
  <cols>
    <col min="7" max="7" width="12.33203125" bestFit="1" customWidth="1"/>
    <col min="8" max="8" width="14.1640625" customWidth="1"/>
  </cols>
  <sheetData>
    <row r="2" spans="2:13" x14ac:dyDescent="0.2">
      <c r="G2" t="s">
        <v>76</v>
      </c>
    </row>
    <row r="3" spans="2:13" x14ac:dyDescent="0.2">
      <c r="G3" s="3">
        <f>Datos!B6-G17</f>
        <v>-6876.4357222386025</v>
      </c>
    </row>
    <row r="5" spans="2:13" x14ac:dyDescent="0.2">
      <c r="G5" s="2" t="s">
        <v>52</v>
      </c>
      <c r="H5" s="2" t="s">
        <v>48</v>
      </c>
      <c r="J5" s="2" t="s">
        <v>55</v>
      </c>
      <c r="K5" s="2" t="s">
        <v>48</v>
      </c>
    </row>
    <row r="6" spans="2:13" x14ac:dyDescent="0.2">
      <c r="B6" s="114" t="s">
        <v>45</v>
      </c>
      <c r="C6" s="115"/>
      <c r="D6" s="116"/>
      <c r="G6" s="2">
        <f>IF(Datos!B17=1,1,IF(Datos!B17=2,2,IF(Datos!B17=3,3,IF(Datos!B17=4,4, IF(Datos!B17=5,5,IF(Datos!B17=6,5, IF(Datos!B17=7,7,IF(Datos!B17=8,7,IF(Datos!B17=9,10,IF(Datos!B17=10,10,IF(Datos!B17=10,10,IF(Datos!B17=11,10,IF(Datos!B17=12,10,IF(Datos!B17=13,15,IF(Datos!B17=14,15,IF(Datos!B17=15,15,IF(Datos!B17=16,15,IF(Datos!B17=17,15,IF(Datos!B17=18,20,IF(Datos!B17=19,20,IF(Datos!B17=20,20,IF(Datos!B17=21,20,IF(Datos!B17=22,20,IF(Datos!B17=23,20,IF(Datos!B17=24,20,IF(Datos!B17=25,20,IF(Datos!B17=26,30,IF(Datos!B17=27,30,IF(Datos!B17=28,30,IF(Datos!B17=29,30,IF(Datos!B17=30,30,"ERROR")))))))))))))))))))))))))))))))</f>
        <v>30</v>
      </c>
      <c r="H6" s="2" t="s">
        <v>51</v>
      </c>
      <c r="I6" t="s">
        <v>44</v>
      </c>
      <c r="J6" s="2">
        <f>IF(Datos!B19=1,1,IF(Datos!B19=2,2,IF(Datos!B19=3,3,IF(Datos!B19=4,4, IF(Datos!B19=5,5,IF(Datos!B19=6,5, IF(Datos!B19=7,7,IF(Datos!B19=8,7,IF(Datos!B19=9,10,IF(Datos!B19=10,10,IF(Datos!B19=10,10,IF(Datos!B19=11,10,IF(Datos!B19=12,10,IF(Datos!B19=13,15,IF(Datos!B19=14,15,IF(Datos!B19=15,15,IF(Datos!B19=16,15,IF(Datos!B19=17,15,IF(Datos!B19=18,20,IF(Datos!B19=19,20,IF(Datos!B19=20,20,IF(Datos!B19=21,20,IF(Datos!B19=22,20,IF(Datos!B19=23,20,IF(Datos!B19=24,20,IF(Datos!B19=25,30,IF(Datos!B19=26,30,IF(Datos!B19=27,30,IF(Datos!B19=28,30,IF(Datos!B19=29,30,IF(Datos!B19=30,30,"ERROR")))))))))))))))))))))))))))))))</f>
        <v>30</v>
      </c>
      <c r="K6" s="2" t="s">
        <v>50</v>
      </c>
    </row>
    <row r="7" spans="2:13" x14ac:dyDescent="0.2">
      <c r="B7" s="2" t="s">
        <v>2</v>
      </c>
      <c r="C7" s="2" t="s">
        <v>46</v>
      </c>
      <c r="D7" s="2" t="s">
        <v>47</v>
      </c>
    </row>
    <row r="8" spans="2:13" x14ac:dyDescent="0.2">
      <c r="B8" s="2" t="s">
        <v>13</v>
      </c>
      <c r="C8" s="2">
        <v>2012</v>
      </c>
      <c r="D8" s="2">
        <v>1</v>
      </c>
    </row>
    <row r="9" spans="2:13" x14ac:dyDescent="0.2">
      <c r="B9" s="2" t="s">
        <v>14</v>
      </c>
      <c r="C9" s="2">
        <v>2013</v>
      </c>
      <c r="D9" s="2">
        <v>2</v>
      </c>
      <c r="G9" s="2" t="s">
        <v>53</v>
      </c>
      <c r="H9" s="2" t="s">
        <v>48</v>
      </c>
      <c r="J9" s="2" t="s">
        <v>56</v>
      </c>
      <c r="K9" s="2" t="s">
        <v>48</v>
      </c>
    </row>
    <row r="10" spans="2:13" x14ac:dyDescent="0.2">
      <c r="B10" s="2" t="s">
        <v>15</v>
      </c>
      <c r="C10" s="2">
        <v>2014</v>
      </c>
      <c r="D10" s="2">
        <v>3</v>
      </c>
      <c r="G10" s="2">
        <f>IF(Datos!C15=2014,IF(G6=1,VLOOKUP(Datos!C14,'2014'!A1:K13,2,FALSE),IF(G6=2,VLOOKUP(Datos!C14,'2014'!A1:K13,3,FALSE),IF(G6=3,VLOOKUP(Datos!C14,'2014'!A1:K13,4,FALSE),IF(G6=4,VLOOKUP(Datos!C14,'2014'!A1:K13,5,FALSE),IF(G6=5,VLOOKUP(Datos!C14,'2014'!A1:K13,6,FALSE),IF(G6=7,VLOOKUP(Datos!C14,'2014'!A1:K13,7,FALSE),IF(G6=10,VLOOKUP(Datos!C14,'2014'!A1:K13,8,FALSE),IF(G6=15,VLOOKUP(Datos!C14,'2014'!A1:K13,9,FALSE),IF(G6=20,VLOOKUP(Datos!C14,'2014'!A1:K13,10,FALSE),IF(G6=30,VLOOKUP(Datos!C14,'2014'!A1:K13,11,FALSE),"ERROR")))))))))),IF(Datos!C15=2013,IF(G6=1,VLOOKUP(Datos!C14,'2013'!A1:K13,2,FALSE),IF(G6=2,VLOOKUP(Datos!C14,'2013'!A1:K13,3,FALSE),IF(G6=3,VLOOKUP(Datos!C14,'2013'!A1:K13,4,FALSE),IF(G6=4,VLOOKUP(Datos!C14,'2013'!A1:K13,5,FALSE),IF(G6=5,VLOOKUP(Datos!C14,'2013'!A1:K13,6,FALSE),IF(G6=7,VLOOKUP(Datos!C14,'2013'!A1:K13,7,FALSE),IF(G6=10,VLOOKUP(Datos!C14,'2013'!A1:K13,8,FALSE),IF(G6=15,VLOOKUP(Datos!C14,'2013'!A1:K13,9,FALSE),IF(G6=20,VLOOKUP(Datos!C14,'2013'!A1:K13,10,FALSE),IF(G6=30,VLOOKUP(Datos!C14,'2013'!A1:K13,11,FALSE),"ERROR")))))))))),IF(Datos!C15=2015,IF(G6=1,VLOOKUP(Datos!C14,'2015'!A1:K13,2,FALSE),IF(G6=2,VLOOKUP(Datos!C14,'2015'!A1:K13,3,FALSE),IF(G6=3,VLOOKUP(Datos!C14,'2015'!A1:K13,4,FALSE),IF(G6=4,VLOOKUP(Datos!C14,'2015'!A1:K13,5,FALSE),IF(G6=5,VLOOKUP(Datos!C14,'2015'!A1:K13,6,FALSE),IF(G6=7,VLOOKUP(Datos!C14,'2015'!A1:K13,7,FALSE),IF(G6=10,VLOOKUP(Datos!C14,'2015'!A1:K13,8,FALSE),IF(G6=15,VLOOKUP(Datos!C14,'2015'!A1:K13,9,FALSE),IF(G6=20,VLOOKUP(Datos!C14,'2015'!A1:K13,10,FALSE),IF(G6=30,VLOOKUP(Datos!C14,'2015'!A1:K13,11,FALSE),"ERROR")))))))))),IF(Datos!C15=2016,IF(G6=1,VLOOKUP(Datos!C14,'2016'!A1:K13,2,FALSE),IF(G6=2,VLOOKUP(Datos!C14,'2016'!A1:K13,3,FALSE),IF(G6=3,VLOOKUP(Datos!C14,'2016'!A1:K13,4,FALSE),IF(G6=4,VLOOKUP(Datos!C14,'2016'!A1:K13,5,FALSE),IF(G6=5,VLOOKUP(Datos!C14,'2016'!A1:K13,6,FALSE),IF(G6=7,VLOOKUP(Datos!C14,'2016'!A1:K13,7,FALSE),IF(G6=10,VLOOKUP(Datos!C14,'2016'!A1:K13,8,FALSE),IF(G6=15,VLOOKUP(Datos!C14,'2016'!A1:K13,9,FALSE),IF(G6=20,VLOOKUP(Datos!C14,'2016'!A1:K13,10,FALSE),IF(G6=30,VLOOKUP(Datos!C14,'2016'!A1:K13,11,FALSE),"ERROR")))))))))),IF(Datos!C15=2017,IF(G6=1,VLOOKUP(Datos!C14,'2017'!A1:K13,2,FALSE),IF(G6=2,VLOOKUP(Datos!C14,'2017'!A1:K13,3,FALSE),IF(G6=3,VLOOKUP(Datos!C14,'2017'!A1:K13,4,FALSE),IF(G6=4,VLOOKUP(Datos!C14,'2017'!A1:K13,5,FALSE),IF(G6=5,VLOOKUP(Datos!C14,'2017'!A1:K13,6,FALSE),IF(G6=7,VLOOKUP(Datos!C14,'2017'!A1:K13,7,FALSE),IF(G6=10,VLOOKUP(Datos!C14,'2017'!A1:K13,8,FALSE),IF(G6=15,VLOOKUP(Datos!C14,'2017'!A1:K13,9,FALSE),IF(G6=20,VLOOKUP(Datos!C14,'2017'!A1:K13,10,FALSE),IF(G6=30,VLOOKUP(Datos!C14,'2017'!A1:K13,11,FALSE),"ERROR")))))))))),IF(Datos!C15=2018,IF(G6=1,VLOOKUP(Datos!C14,'2018'!A1:K13,2,FALSE),IF(G6=2,VLOOKUP(Datos!C14,'2018'!A1:K13,3,FALSE),IF(G6=3,VLOOKUP(Datos!C14,'2018'!A1:K13,4,FALSE),IF(G6=4,VLOOKUP(Datos!C14,'2018'!A1:K13,5,FALSE),IF(G6=5,VLOOKUP(Datos!C14,'2018'!A1:K13,6,FALSE),IF(G6=7,VLOOKUP(Datos!C14,'2018'!A1:K13,7,FALSE),IF(G6=10,VLOOKUP(Datos!C14,'2018'!A1:K13,8,FALSE),IF(G6=15,VLOOKUP(Datos!C14,'2018'!A1:K13,9,FALSE),IF(G6=20,VLOOKUP(Datos!C14,'2018'!A1:K13,10,FALSE),IF(G6=30,VLOOKUP(Datos!C14,'2018'!A1:K13,11,FALSE),"ERROR")))))))))),IF(Datos!C15=2019,IF(G6=1,VLOOKUP(Datos!C14,'2019'!A1:K13,2,FALSE),IF(G6=2,VLOOKUP(Datos!C14,'2019'!A1:K13,3,FALSE),IF(G6=3,VLOOKUP(Datos!C14,'2019'!A1:K13,4,FALSE),IF(G6=4,VLOOKUP(Datos!C14,'2019'!A1:K13,5,FALSE),IF(G6=5,VLOOKUP(Datos!C14,'2019'!A1:K13,6,FALSE),IF(G6=7,VLOOKUP(Datos!C14,'2019'!A1:K13,7,FALSE),IF(G6=10,VLOOKUP(Datos!C14,'2019'!A1:K13,8,FALSE),IF(G6=15,VLOOKUP(Datos!C14,'2019'!A1:K13,9,FALSE),IF(G6=20,VLOOKUP(Datos!C14,'2019'!A1:K13,10,FALSE),IF(G6=30,VLOOKUP(Datos!C14,'2019'!A1:K13,11,FALSE),"ERROR")))))))))),IF(Datos!C15=2020,IF(G6=1,VLOOKUP(Datos!C14,'2020'!A1:K13,2,FALSE),IF(G6=2,VLOOKUP(Datos!C14,'2020'!A1:K13,3,FALSE),IF(G6=3,VLOOKUP(Datos!C14,'2020'!A1:K13,4,FALSE),IF(G6=4,VLOOKUP(Datos!C14,'2020'!A1:K13,5,FALSE),IF(G6=5,VLOOKUP(Datos!C14,'2020'!A1:K13,6,FALSE),IF(G6=7,VLOOKUP(Datos!C14,'2020'!A1:K13,7,FALSE),IF(G6=10,VLOOKUP(Datos!C14,'2020'!A1:K13,8,FALSE),IF(G6=15,VLOOKUP(Datos!C14,'2020'!A1:K13,9,FALSE),IF(G6=20,VLOOKUP(Datos!C14,'2020'!A1:K13,10,FALSE),IF(G6=30,VLOOKUP(Datos!C14,'2020'!A1:K13,11,FALSE),"ERROR"))))))))))))))))))</f>
        <v>0.53300000000000003</v>
      </c>
      <c r="H10" s="2" t="s">
        <v>54</v>
      </c>
      <c r="I10" t="s">
        <v>44</v>
      </c>
      <c r="J10" s="2">
        <f>HLOOKUP(J6,'2020'!B1:K13,4,FALSE)</f>
        <v>0.14099999999999999</v>
      </c>
      <c r="K10" s="2" t="s">
        <v>57</v>
      </c>
    </row>
    <row r="11" spans="2:13" x14ac:dyDescent="0.2">
      <c r="B11" s="2" t="s">
        <v>16</v>
      </c>
      <c r="C11" s="2">
        <v>2015</v>
      </c>
      <c r="D11" s="2">
        <v>4</v>
      </c>
    </row>
    <row r="12" spans="2:13" x14ac:dyDescent="0.2">
      <c r="B12" s="2" t="s">
        <v>17</v>
      </c>
      <c r="C12" s="2">
        <v>2016</v>
      </c>
      <c r="D12" s="2">
        <v>5</v>
      </c>
      <c r="F12" s="2" t="s">
        <v>61</v>
      </c>
      <c r="H12" s="2" t="s">
        <v>80</v>
      </c>
      <c r="J12" s="2" t="s">
        <v>62</v>
      </c>
      <c r="M12" t="s">
        <v>79</v>
      </c>
    </row>
    <row r="13" spans="2:13" x14ac:dyDescent="0.2">
      <c r="B13" s="2" t="s">
        <v>18</v>
      </c>
      <c r="C13" s="2">
        <v>2017</v>
      </c>
      <c r="D13" s="2">
        <v>6</v>
      </c>
      <c r="F13" s="2">
        <f>G10/100</f>
        <v>5.3300000000000005E-3</v>
      </c>
      <c r="H13" s="44">
        <f>(Datos!B12+Fórmula.!J13-Fórmula.!F13)/12</f>
        <v>1.09E-3</v>
      </c>
      <c r="J13" s="29">
        <f>J10/100</f>
        <v>1.4099999999999998E-3</v>
      </c>
      <c r="M13">
        <f>Datos!B19*12</f>
        <v>360</v>
      </c>
    </row>
    <row r="14" spans="2:13" x14ac:dyDescent="0.2">
      <c r="B14" s="2" t="s">
        <v>19</v>
      </c>
      <c r="C14" s="2">
        <v>2018</v>
      </c>
      <c r="D14" s="2">
        <v>7</v>
      </c>
    </row>
    <row r="15" spans="2:13" x14ac:dyDescent="0.2">
      <c r="B15" s="2" t="s">
        <v>20</v>
      </c>
      <c r="C15" s="2">
        <v>2019</v>
      </c>
      <c r="D15" s="2">
        <v>8</v>
      </c>
    </row>
    <row r="16" spans="2:13" ht="19" x14ac:dyDescent="0.25">
      <c r="B16" s="2" t="s">
        <v>21</v>
      </c>
      <c r="C16" s="2">
        <v>2020</v>
      </c>
      <c r="D16" s="2">
        <v>9</v>
      </c>
      <c r="G16" s="21" t="s">
        <v>63</v>
      </c>
      <c r="H16" s="21" t="s">
        <v>68</v>
      </c>
    </row>
    <row r="17" spans="2:12" x14ac:dyDescent="0.2">
      <c r="B17" s="2" t="s">
        <v>22</v>
      </c>
      <c r="C17" s="2"/>
      <c r="D17" s="2">
        <v>10</v>
      </c>
      <c r="G17" s="20">
        <f>-PV(H13,M13,Datos!B8,,)</f>
        <v>129676.4357222386</v>
      </c>
      <c r="H17" s="20">
        <f>Datos!B6</f>
        <v>122800</v>
      </c>
    </row>
    <row r="18" spans="2:12" x14ac:dyDescent="0.2">
      <c r="B18" s="2" t="s">
        <v>23</v>
      </c>
      <c r="C18" s="2"/>
      <c r="D18" s="2">
        <v>11</v>
      </c>
    </row>
    <row r="19" spans="2:12" ht="20" x14ac:dyDescent="0.2">
      <c r="B19" s="2" t="s">
        <v>24</v>
      </c>
      <c r="C19" s="2"/>
      <c r="D19" s="2">
        <v>12</v>
      </c>
      <c r="G19" t="s">
        <v>78</v>
      </c>
      <c r="K19" s="43"/>
    </row>
    <row r="20" spans="2:12" x14ac:dyDescent="0.2">
      <c r="B20" s="2"/>
      <c r="C20" s="2"/>
      <c r="D20" s="2">
        <v>13</v>
      </c>
    </row>
    <row r="21" spans="2:12" x14ac:dyDescent="0.2">
      <c r="B21" s="2"/>
      <c r="C21" s="2"/>
      <c r="D21" s="2">
        <v>14</v>
      </c>
      <c r="G21" s="20"/>
    </row>
    <row r="22" spans="2:12" ht="20" x14ac:dyDescent="0.2">
      <c r="B22" s="2"/>
      <c r="C22" s="2"/>
      <c r="D22" s="2">
        <v>15</v>
      </c>
      <c r="L22" s="43"/>
    </row>
    <row r="23" spans="2:12" x14ac:dyDescent="0.2">
      <c r="B23" s="2"/>
      <c r="C23" s="2"/>
      <c r="D23" s="2">
        <v>16</v>
      </c>
    </row>
    <row r="24" spans="2:12" x14ac:dyDescent="0.2">
      <c r="B24" s="2"/>
      <c r="C24" s="2"/>
      <c r="D24" s="2">
        <v>17</v>
      </c>
    </row>
    <row r="25" spans="2:12" x14ac:dyDescent="0.2">
      <c r="B25" s="2"/>
      <c r="C25" s="2"/>
      <c r="D25" s="2">
        <v>18</v>
      </c>
    </row>
    <row r="26" spans="2:12" ht="20" x14ac:dyDescent="0.2">
      <c r="B26" s="2"/>
      <c r="C26" s="2"/>
      <c r="D26" s="2">
        <v>19</v>
      </c>
      <c r="L26" s="43"/>
    </row>
    <row r="27" spans="2:12" x14ac:dyDescent="0.2">
      <c r="B27" s="2"/>
      <c r="C27" s="2"/>
      <c r="D27" s="2">
        <v>20</v>
      </c>
    </row>
    <row r="28" spans="2:12" x14ac:dyDescent="0.2">
      <c r="B28" s="2"/>
      <c r="C28" s="2"/>
      <c r="D28" s="2">
        <v>21</v>
      </c>
    </row>
    <row r="29" spans="2:12" x14ac:dyDescent="0.2">
      <c r="B29" s="2"/>
      <c r="C29" s="2"/>
      <c r="D29" s="2">
        <v>22</v>
      </c>
    </row>
    <row r="30" spans="2:12" x14ac:dyDescent="0.2">
      <c r="B30" s="2"/>
      <c r="C30" s="2"/>
      <c r="D30" s="2">
        <v>23</v>
      </c>
    </row>
    <row r="31" spans="2:12" x14ac:dyDescent="0.2">
      <c r="B31" s="2"/>
      <c r="C31" s="2"/>
      <c r="D31" s="2">
        <v>24</v>
      </c>
    </row>
    <row r="32" spans="2:12" x14ac:dyDescent="0.2">
      <c r="B32" s="2"/>
      <c r="C32" s="2"/>
      <c r="D32" s="2">
        <v>25</v>
      </c>
    </row>
    <row r="33" spans="2:4" x14ac:dyDescent="0.2">
      <c r="B33" s="2"/>
      <c r="C33" s="2"/>
      <c r="D33" s="2">
        <v>26</v>
      </c>
    </row>
    <row r="34" spans="2:4" x14ac:dyDescent="0.2">
      <c r="B34" s="2"/>
      <c r="C34" s="2"/>
      <c r="D34" s="2">
        <v>27</v>
      </c>
    </row>
    <row r="35" spans="2:4" x14ac:dyDescent="0.2">
      <c r="B35" s="2"/>
      <c r="C35" s="2"/>
      <c r="D35" s="2">
        <v>28</v>
      </c>
    </row>
    <row r="36" spans="2:4" x14ac:dyDescent="0.2">
      <c r="B36" s="2"/>
      <c r="C36" s="2"/>
      <c r="D36" s="2">
        <v>29</v>
      </c>
    </row>
    <row r="37" spans="2:4" x14ac:dyDescent="0.2">
      <c r="B37" s="2"/>
      <c r="C37" s="2"/>
      <c r="D37" s="2">
        <v>30</v>
      </c>
    </row>
    <row r="38" spans="2:4" x14ac:dyDescent="0.2">
      <c r="D38">
        <v>31</v>
      </c>
    </row>
    <row r="39" spans="2:4" x14ac:dyDescent="0.2">
      <c r="D39">
        <v>32</v>
      </c>
    </row>
    <row r="40" spans="2:4" x14ac:dyDescent="0.2">
      <c r="D40">
        <v>33</v>
      </c>
    </row>
    <row r="41" spans="2:4" x14ac:dyDescent="0.2">
      <c r="D41">
        <v>34</v>
      </c>
    </row>
    <row r="42" spans="2:4" x14ac:dyDescent="0.2">
      <c r="D42">
        <v>35</v>
      </c>
    </row>
  </sheetData>
  <sheetProtection algorithmName="SHA-512" hashValue="PuMabXmD6r8blstlNt/PfoYrq8VSimDSzP0wENrncrZoOclxotCcC0VK9QfO8v3A/0XW1x3gQf1A1wvUmLIS/A==" saltValue="GKnhU7CS8mKVit0yd6jaDA==" spinCount="100000" sheet="1" objects="1" scenarios="1"/>
  <mergeCells count="1">
    <mergeCell ref="B6:D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E8D4D-7FAC-4C4C-B1E2-1975F2B6B3D3}">
  <sheetPr codeName="Hoja3"/>
  <dimension ref="A1:K13"/>
  <sheetViews>
    <sheetView workbookViewId="0">
      <selection activeCell="B20" sqref="B20"/>
    </sheetView>
  </sheetViews>
  <sheetFormatPr baseColWidth="10" defaultRowHeight="16" x14ac:dyDescent="0.2"/>
  <cols>
    <col min="1" max="1" width="6.5" bestFit="1" customWidth="1"/>
    <col min="2" max="2" width="7.83203125" bestFit="1" customWidth="1"/>
    <col min="3" max="3" width="5.83203125" bestFit="1" customWidth="1"/>
    <col min="4" max="8" width="6.83203125" bestFit="1" customWidth="1"/>
    <col min="9" max="9" width="5.1640625" bestFit="1" customWidth="1"/>
    <col min="10" max="11" width="6.1640625" bestFit="1" customWidth="1"/>
  </cols>
  <sheetData>
    <row r="1" spans="1:11" x14ac:dyDescent="0.2">
      <c r="A1" t="s">
        <v>2</v>
      </c>
      <c r="B1">
        <v>1</v>
      </c>
      <c r="C1">
        <v>2</v>
      </c>
      <c r="D1">
        <v>3</v>
      </c>
      <c r="E1">
        <v>4</v>
      </c>
      <c r="F1">
        <v>5</v>
      </c>
      <c r="G1">
        <v>7</v>
      </c>
      <c r="H1">
        <v>10</v>
      </c>
      <c r="I1">
        <v>15</v>
      </c>
      <c r="J1">
        <v>20</v>
      </c>
      <c r="K1">
        <v>30</v>
      </c>
    </row>
    <row r="2" spans="1:11" x14ac:dyDescent="0.2">
      <c r="A2" t="s">
        <v>13</v>
      </c>
      <c r="B2">
        <v>-0.40100000000000002</v>
      </c>
      <c r="C2">
        <v>-0.316</v>
      </c>
      <c r="D2">
        <v>-0.28000000000000003</v>
      </c>
      <c r="E2">
        <v>-0.23599999999999999</v>
      </c>
      <c r="F2">
        <v>-0.186</v>
      </c>
      <c r="G2">
        <v>-7.6999999999999999E-2</v>
      </c>
      <c r="H2">
        <v>0.10299999999999999</v>
      </c>
      <c r="I2">
        <v>0.35499999999999998</v>
      </c>
      <c r="J2">
        <v>0.48899999999999999</v>
      </c>
      <c r="K2">
        <v>0.52800000000000002</v>
      </c>
    </row>
    <row r="3" spans="1:11" x14ac:dyDescent="0.2">
      <c r="A3" t="s">
        <v>14</v>
      </c>
      <c r="B3">
        <v>-0.44400000000000001</v>
      </c>
      <c r="C3">
        <v>-0.38</v>
      </c>
      <c r="D3">
        <v>-0.36299999999999999</v>
      </c>
      <c r="E3">
        <v>-0.33600000000000002</v>
      </c>
      <c r="F3">
        <v>-0.30299999999999999</v>
      </c>
      <c r="G3">
        <v>-0.221</v>
      </c>
      <c r="H3">
        <v>-6.9000000000000006E-2</v>
      </c>
      <c r="I3">
        <v>0.16</v>
      </c>
      <c r="J3">
        <v>0.28399999999999997</v>
      </c>
      <c r="K3">
        <v>0.314</v>
      </c>
    </row>
    <row r="4" spans="1:11" x14ac:dyDescent="0.2">
      <c r="A4" t="s">
        <v>15</v>
      </c>
      <c r="B4">
        <v>-0.47199999999999998</v>
      </c>
      <c r="C4">
        <v>-0.38900000000000001</v>
      </c>
      <c r="D4">
        <v>-0.42599999999999999</v>
      </c>
      <c r="E4">
        <v>-0.442</v>
      </c>
      <c r="F4">
        <v>-0.28199999999999997</v>
      </c>
      <c r="G4">
        <v>-0.17299999999999999</v>
      </c>
      <c r="H4">
        <v>-7.5999999999999998E-2</v>
      </c>
      <c r="I4">
        <v>0.125</v>
      </c>
      <c r="J4">
        <v>0.192</v>
      </c>
      <c r="K4">
        <v>0.14099999999999999</v>
      </c>
    </row>
    <row r="5" spans="1:11" x14ac:dyDescent="0.2">
      <c r="A5" t="s">
        <v>16</v>
      </c>
    </row>
    <row r="6" spans="1:11" x14ac:dyDescent="0.2">
      <c r="A6" t="s">
        <v>17</v>
      </c>
    </row>
    <row r="7" spans="1:11" x14ac:dyDescent="0.2">
      <c r="A7" t="s">
        <v>18</v>
      </c>
    </row>
    <row r="8" spans="1:11" x14ac:dyDescent="0.2">
      <c r="A8" t="s">
        <v>19</v>
      </c>
    </row>
    <row r="9" spans="1:11" x14ac:dyDescent="0.2">
      <c r="A9" t="s">
        <v>20</v>
      </c>
    </row>
    <row r="10" spans="1:11" x14ac:dyDescent="0.2">
      <c r="A10" t="s">
        <v>21</v>
      </c>
    </row>
    <row r="11" spans="1:11" x14ac:dyDescent="0.2">
      <c r="A11" t="s">
        <v>22</v>
      </c>
    </row>
    <row r="12" spans="1:11" x14ac:dyDescent="0.2">
      <c r="A12" t="s">
        <v>23</v>
      </c>
    </row>
    <row r="13" spans="1:11" x14ac:dyDescent="0.2">
      <c r="A13" t="s">
        <v>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F2EFF-0EFC-564C-86FC-EE6BC16EEEB5}">
  <sheetPr codeName="Hoja4"/>
  <dimension ref="A1:K13"/>
  <sheetViews>
    <sheetView workbookViewId="0">
      <selection activeCell="A2" sqref="A2:A13"/>
    </sheetView>
  </sheetViews>
  <sheetFormatPr baseColWidth="10" defaultRowHeight="16" x14ac:dyDescent="0.2"/>
  <sheetData>
    <row r="1" spans="1:11" x14ac:dyDescent="0.2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</row>
    <row r="2" spans="1:11" x14ac:dyDescent="0.2">
      <c r="A2" t="s">
        <v>13</v>
      </c>
      <c r="B2">
        <v>-0.28899999999999998</v>
      </c>
      <c r="C2">
        <v>-0.159</v>
      </c>
      <c r="D2">
        <v>-6.0999999999999999E-2</v>
      </c>
      <c r="E2">
        <v>5.7000000000000002E-2</v>
      </c>
      <c r="F2">
        <v>0.183</v>
      </c>
      <c r="G2">
        <v>0.437</v>
      </c>
      <c r="H2">
        <v>0.77300000000000002</v>
      </c>
      <c r="I2">
        <v>1.135</v>
      </c>
      <c r="J2">
        <v>1.296</v>
      </c>
      <c r="K2">
        <v>1.355</v>
      </c>
    </row>
    <row r="3" spans="1:11" x14ac:dyDescent="0.2">
      <c r="A3" t="s">
        <v>14</v>
      </c>
      <c r="B3">
        <v>-0.29099999999999998</v>
      </c>
      <c r="C3">
        <v>-0.156</v>
      </c>
      <c r="D3">
        <v>-7.0000000000000007E-2</v>
      </c>
      <c r="E3">
        <v>2.8000000000000001E-2</v>
      </c>
      <c r="F3">
        <v>0.13300000000000001</v>
      </c>
      <c r="G3">
        <v>0.35199999999999998</v>
      </c>
      <c r="H3">
        <v>0.66300000000000003</v>
      </c>
      <c r="I3">
        <v>1.0189999999999999</v>
      </c>
      <c r="J3">
        <v>1.1830000000000001</v>
      </c>
      <c r="K3">
        <v>1.2470000000000001</v>
      </c>
    </row>
    <row r="4" spans="1:11" x14ac:dyDescent="0.2">
      <c r="A4" t="s">
        <v>15</v>
      </c>
      <c r="B4">
        <v>-0.3</v>
      </c>
      <c r="C4">
        <v>-0.17</v>
      </c>
      <c r="D4">
        <v>-9.1999999999999998E-2</v>
      </c>
      <c r="E4">
        <v>-4.0000000000000001E-3</v>
      </c>
      <c r="F4">
        <v>0.09</v>
      </c>
      <c r="G4">
        <v>0.28699999999999998</v>
      </c>
      <c r="H4">
        <v>0.57699999999999996</v>
      </c>
      <c r="I4">
        <v>0.92400000000000004</v>
      </c>
      <c r="J4">
        <v>1.093</v>
      </c>
      <c r="K4">
        <v>1.173</v>
      </c>
    </row>
    <row r="5" spans="1:11" x14ac:dyDescent="0.2">
      <c r="A5" t="s">
        <v>16</v>
      </c>
      <c r="B5">
        <v>-0.316</v>
      </c>
      <c r="C5">
        <v>-0.19900000000000001</v>
      </c>
      <c r="D5">
        <v>-0.13400000000000001</v>
      </c>
      <c r="E5">
        <v>-5.0999999999999997E-2</v>
      </c>
      <c r="F5">
        <v>3.9E-2</v>
      </c>
      <c r="G5">
        <v>0.23300000000000001</v>
      </c>
      <c r="H5">
        <v>0.52100000000000002</v>
      </c>
      <c r="I5">
        <v>0.86899999999999999</v>
      </c>
      <c r="J5">
        <v>1.0389999999999999</v>
      </c>
      <c r="K5">
        <v>1.119</v>
      </c>
    </row>
    <row r="6" spans="1:11" x14ac:dyDescent="0.2">
      <c r="A6" t="s">
        <v>17</v>
      </c>
      <c r="B6">
        <v>-0.33300000000000002</v>
      </c>
      <c r="C6">
        <v>-0.23200000000000001</v>
      </c>
      <c r="D6">
        <v>-0.17899999999999999</v>
      </c>
      <c r="E6">
        <v>-0.106</v>
      </c>
      <c r="F6">
        <v>-2.3E-2</v>
      </c>
      <c r="G6">
        <v>0.16</v>
      </c>
      <c r="H6">
        <v>0.437</v>
      </c>
      <c r="I6">
        <v>0.78</v>
      </c>
      <c r="J6">
        <v>0.95099999999999996</v>
      </c>
      <c r="K6">
        <v>1.03</v>
      </c>
    </row>
    <row r="7" spans="1:11" x14ac:dyDescent="0.2">
      <c r="A7" t="s">
        <v>18</v>
      </c>
      <c r="B7">
        <v>-0.39900000000000002</v>
      </c>
      <c r="C7">
        <v>-0.33200000000000002</v>
      </c>
      <c r="D7">
        <v>-0.30099999999999999</v>
      </c>
      <c r="E7">
        <v>-0.24199999999999999</v>
      </c>
      <c r="F7">
        <v>-0.17100000000000001</v>
      </c>
      <c r="G7">
        <v>-8.9999999999999993E-3</v>
      </c>
      <c r="H7">
        <v>0.247</v>
      </c>
      <c r="I7">
        <v>0.56499999999999995</v>
      </c>
      <c r="J7">
        <v>0.72799999999999998</v>
      </c>
      <c r="K7">
        <v>0.80200000000000005</v>
      </c>
    </row>
    <row r="8" spans="1:11" x14ac:dyDescent="0.2">
      <c r="A8" t="s">
        <v>19</v>
      </c>
      <c r="B8">
        <v>-0.47399999999999998</v>
      </c>
      <c r="C8">
        <v>-0.42</v>
      </c>
      <c r="D8">
        <v>-0.39400000000000002</v>
      </c>
      <c r="E8">
        <v>-0.34200000000000003</v>
      </c>
      <c r="F8">
        <v>-0.27400000000000002</v>
      </c>
      <c r="G8">
        <v>-0.123</v>
      </c>
      <c r="H8">
        <v>0.121</v>
      </c>
      <c r="I8">
        <v>0.42699999999999999</v>
      </c>
      <c r="J8">
        <v>0.59099999999999997</v>
      </c>
      <c r="K8">
        <v>0.66800000000000004</v>
      </c>
    </row>
    <row r="9" spans="1:11" x14ac:dyDescent="0.2">
      <c r="A9" t="s">
        <v>20</v>
      </c>
      <c r="B9">
        <v>-0.53600000000000003</v>
      </c>
      <c r="C9">
        <v>-0.51500000000000001</v>
      </c>
      <c r="D9">
        <v>-0.51500000000000001</v>
      </c>
      <c r="E9">
        <v>-0.49399999999999999</v>
      </c>
      <c r="F9">
        <v>-0.46</v>
      </c>
      <c r="G9">
        <v>-0.36299999999999999</v>
      </c>
      <c r="H9">
        <v>-0.187</v>
      </c>
      <c r="I9">
        <v>5.0999999999999997E-2</v>
      </c>
      <c r="J9">
        <v>0.17699999999999999</v>
      </c>
      <c r="K9">
        <v>0.23</v>
      </c>
    </row>
    <row r="10" spans="1:11" x14ac:dyDescent="0.2">
      <c r="A10" t="s">
        <v>21</v>
      </c>
      <c r="B10">
        <v>-0.50700000000000001</v>
      </c>
      <c r="C10">
        <v>-0.47799999999999998</v>
      </c>
      <c r="D10">
        <v>-0.47899999999999998</v>
      </c>
      <c r="E10">
        <v>-0.46300000000000002</v>
      </c>
      <c r="F10">
        <v>-0.432</v>
      </c>
      <c r="G10">
        <v>-0.33700000000000002</v>
      </c>
      <c r="H10">
        <v>-0.157</v>
      </c>
      <c r="I10">
        <v>8.5999999999999993E-2</v>
      </c>
      <c r="J10">
        <v>0.20599999999999999</v>
      </c>
      <c r="K10">
        <v>0.25</v>
      </c>
    </row>
    <row r="11" spans="1:11" x14ac:dyDescent="0.2">
      <c r="A11" t="s">
        <v>22</v>
      </c>
      <c r="B11">
        <v>-0.46400000000000002</v>
      </c>
      <c r="C11">
        <v>-0.40799999999999997</v>
      </c>
      <c r="D11">
        <v>-0.39300000000000002</v>
      </c>
      <c r="E11">
        <v>-0.36199999999999999</v>
      </c>
      <c r="F11">
        <v>-0.32200000000000001</v>
      </c>
      <c r="G11">
        <v>-0.219</v>
      </c>
      <c r="H11">
        <v>-3.6999999999999998E-2</v>
      </c>
      <c r="I11">
        <v>0.20799999999999999</v>
      </c>
      <c r="J11">
        <v>0.33100000000000002</v>
      </c>
      <c r="K11">
        <v>0.36899999999999999</v>
      </c>
    </row>
    <row r="12" spans="1:11" x14ac:dyDescent="0.2">
      <c r="A12" t="s">
        <v>23</v>
      </c>
      <c r="B12">
        <v>-0.41699999999999998</v>
      </c>
      <c r="C12">
        <v>-0.34200000000000003</v>
      </c>
      <c r="D12">
        <v>-0.314</v>
      </c>
      <c r="E12">
        <v>-0.27</v>
      </c>
      <c r="F12">
        <v>-0.22</v>
      </c>
      <c r="G12">
        <v>-0.104</v>
      </c>
      <c r="H12">
        <v>8.3000000000000004E-2</v>
      </c>
      <c r="I12">
        <v>0.33800000000000002</v>
      </c>
      <c r="J12">
        <v>0.46600000000000003</v>
      </c>
      <c r="K12">
        <v>0.503</v>
      </c>
    </row>
    <row r="13" spans="1:11" x14ac:dyDescent="0.2">
      <c r="A13" t="s">
        <v>24</v>
      </c>
      <c r="B13">
        <v>-0.40600000000000003</v>
      </c>
      <c r="C13">
        <v>-0.32200000000000001</v>
      </c>
      <c r="D13">
        <v>-0.28399999999999997</v>
      </c>
      <c r="E13">
        <v>-0.23400000000000001</v>
      </c>
      <c r="F13">
        <v>-0.18099999999999999</v>
      </c>
      <c r="G13">
        <v>-6.5000000000000002E-2</v>
      </c>
      <c r="H13">
        <v>0.12</v>
      </c>
      <c r="I13">
        <v>0.371</v>
      </c>
      <c r="J13">
        <v>0.5</v>
      </c>
      <c r="K13">
        <v>0.53300000000000003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D3DD8-CEAD-E541-9CE5-0330AD76D277}">
  <sheetPr codeName="Hoja5"/>
  <dimension ref="A1:K13"/>
  <sheetViews>
    <sheetView workbookViewId="0">
      <selection activeCell="B5" sqref="B5"/>
    </sheetView>
  </sheetViews>
  <sheetFormatPr baseColWidth="10" defaultRowHeight="16" x14ac:dyDescent="0.2"/>
  <sheetData>
    <row r="1" spans="1:11" x14ac:dyDescent="0.2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</row>
    <row r="2" spans="1:11" x14ac:dyDescent="0.2">
      <c r="A2" t="s">
        <v>13</v>
      </c>
      <c r="B2">
        <v>-0.312</v>
      </c>
      <c r="C2">
        <v>-0.13700000000000001</v>
      </c>
      <c r="D2">
        <v>3.7999999999999999E-2</v>
      </c>
      <c r="E2">
        <v>0.21099999999999999</v>
      </c>
      <c r="F2">
        <v>0.36899999999999999</v>
      </c>
      <c r="G2">
        <v>0.63200000000000001</v>
      </c>
      <c r="H2">
        <v>0.95399999999999996</v>
      </c>
      <c r="I2">
        <v>1.304</v>
      </c>
      <c r="J2">
        <v>1.4630000000000001</v>
      </c>
      <c r="K2">
        <v>1.536</v>
      </c>
    </row>
    <row r="3" spans="1:11" x14ac:dyDescent="0.2">
      <c r="A3" t="s">
        <v>14</v>
      </c>
      <c r="B3">
        <v>-0.309</v>
      </c>
      <c r="C3">
        <v>-0.124</v>
      </c>
      <c r="D3">
        <v>8.2000000000000003E-2</v>
      </c>
      <c r="E3">
        <v>0.29099999999999998</v>
      </c>
      <c r="F3">
        <v>0.48</v>
      </c>
      <c r="G3">
        <v>0.78800000000000003</v>
      </c>
      <c r="H3">
        <v>1.1220000000000001</v>
      </c>
      <c r="I3">
        <v>1.4530000000000001</v>
      </c>
      <c r="J3">
        <v>1.59</v>
      </c>
      <c r="K3">
        <v>1.6319999999999999</v>
      </c>
    </row>
    <row r="4" spans="1:11" x14ac:dyDescent="0.2">
      <c r="A4" t="s">
        <v>15</v>
      </c>
      <c r="B4">
        <v>-0.314</v>
      </c>
      <c r="C4">
        <v>-0.14000000000000001</v>
      </c>
      <c r="D4">
        <v>5.2999999999999999E-2</v>
      </c>
      <c r="E4">
        <v>0.25</v>
      </c>
      <c r="F4">
        <v>0.42499999999999999</v>
      </c>
      <c r="G4">
        <v>0.71499999999999997</v>
      </c>
      <c r="H4">
        <v>1.038</v>
      </c>
      <c r="I4">
        <v>1.367</v>
      </c>
      <c r="J4">
        <v>1.5069999999999999</v>
      </c>
      <c r="K4">
        <v>1.548</v>
      </c>
    </row>
    <row r="5" spans="1:11" x14ac:dyDescent="0.2">
      <c r="A5" t="s">
        <v>16</v>
      </c>
      <c r="B5">
        <v>-0.316</v>
      </c>
      <c r="C5">
        <v>-0.14199999999999999</v>
      </c>
      <c r="D5">
        <v>3.7999999999999999E-2</v>
      </c>
      <c r="E5">
        <v>0.223</v>
      </c>
      <c r="F5">
        <v>0.38800000000000001</v>
      </c>
      <c r="G5">
        <v>0.66600000000000004</v>
      </c>
      <c r="H5">
        <v>0.98499999999999999</v>
      </c>
      <c r="I5">
        <v>1.3160000000000001</v>
      </c>
      <c r="J5">
        <v>1.4590000000000001</v>
      </c>
      <c r="K5">
        <v>1.504</v>
      </c>
    </row>
    <row r="6" spans="1:11" x14ac:dyDescent="0.2">
      <c r="A6" t="s">
        <v>17</v>
      </c>
      <c r="B6">
        <v>-0.30299999999999999</v>
      </c>
      <c r="C6">
        <v>-0.13800000000000001</v>
      </c>
      <c r="D6">
        <v>3.2000000000000001E-2</v>
      </c>
      <c r="E6">
        <v>0.214</v>
      </c>
      <c r="F6">
        <v>0.38100000000000001</v>
      </c>
      <c r="G6">
        <v>0.66800000000000004</v>
      </c>
      <c r="H6">
        <v>0.998</v>
      </c>
      <c r="I6">
        <v>1.339</v>
      </c>
      <c r="J6">
        <v>1.492</v>
      </c>
      <c r="K6">
        <v>1.5489999999999999</v>
      </c>
    </row>
    <row r="7" spans="1:11" x14ac:dyDescent="0.2">
      <c r="A7" t="s">
        <v>18</v>
      </c>
      <c r="B7">
        <v>-0.29599999999999999</v>
      </c>
      <c r="C7">
        <v>-0.151</v>
      </c>
      <c r="D7">
        <v>-1E-3</v>
      </c>
      <c r="E7">
        <v>0.16200000000000001</v>
      </c>
      <c r="F7">
        <v>0.318</v>
      </c>
      <c r="G7">
        <v>0.59899999999999998</v>
      </c>
      <c r="H7">
        <v>0.93899999999999995</v>
      </c>
      <c r="I7">
        <v>1.2929999999999999</v>
      </c>
      <c r="J7">
        <v>1.454</v>
      </c>
      <c r="K7">
        <v>1.52</v>
      </c>
    </row>
    <row r="8" spans="1:11" x14ac:dyDescent="0.2">
      <c r="A8" t="s">
        <v>19</v>
      </c>
      <c r="B8">
        <v>-0.30499999999999999</v>
      </c>
      <c r="C8">
        <v>-0.16600000000000001</v>
      </c>
      <c r="D8">
        <v>-2.1999999999999999E-2</v>
      </c>
      <c r="E8">
        <v>0.13100000000000001</v>
      </c>
      <c r="F8">
        <v>0.27900000000000003</v>
      </c>
      <c r="G8">
        <v>0.55000000000000004</v>
      </c>
      <c r="H8">
        <v>0.88600000000000001</v>
      </c>
      <c r="I8">
        <v>1.242</v>
      </c>
      <c r="J8">
        <v>1.407</v>
      </c>
      <c r="K8">
        <v>1.478</v>
      </c>
    </row>
    <row r="9" spans="1:11" x14ac:dyDescent="0.2">
      <c r="A9" t="s">
        <v>20</v>
      </c>
      <c r="B9">
        <v>-0.29099999999999998</v>
      </c>
      <c r="C9">
        <v>-0.14799999999999999</v>
      </c>
      <c r="D9">
        <v>-6.0000000000000001E-3</v>
      </c>
      <c r="E9">
        <v>0.14499999999999999</v>
      </c>
      <c r="F9">
        <v>0.29099999999999998</v>
      </c>
      <c r="G9">
        <v>0.56100000000000005</v>
      </c>
      <c r="H9">
        <v>0.89700000000000002</v>
      </c>
      <c r="I9">
        <v>1.252</v>
      </c>
      <c r="J9">
        <v>1.4159999999999999</v>
      </c>
      <c r="K9">
        <v>1.4870000000000001</v>
      </c>
    </row>
    <row r="10" spans="1:11" x14ac:dyDescent="0.2">
      <c r="A10" t="s">
        <v>21</v>
      </c>
      <c r="B10">
        <v>-0.29299999999999998</v>
      </c>
      <c r="C10">
        <v>-0.13500000000000001</v>
      </c>
      <c r="D10">
        <v>2.1000000000000001E-2</v>
      </c>
      <c r="E10">
        <v>0.184</v>
      </c>
      <c r="F10">
        <v>0.33700000000000002</v>
      </c>
      <c r="G10">
        <v>0.61</v>
      </c>
      <c r="H10">
        <v>0.94499999999999995</v>
      </c>
      <c r="I10">
        <v>1.2989999999999999</v>
      </c>
      <c r="J10">
        <v>1.4630000000000001</v>
      </c>
      <c r="K10">
        <v>1.53</v>
      </c>
    </row>
    <row r="11" spans="1:11" x14ac:dyDescent="0.2">
      <c r="A11" t="s">
        <v>22</v>
      </c>
      <c r="B11">
        <v>-0.28599999999999998</v>
      </c>
      <c r="C11">
        <v>-0.107</v>
      </c>
      <c r="D11">
        <v>6.5000000000000002E-2</v>
      </c>
      <c r="E11">
        <v>0.23799999999999999</v>
      </c>
      <c r="F11">
        <v>0.39700000000000002</v>
      </c>
      <c r="G11">
        <v>0.67700000000000005</v>
      </c>
      <c r="H11">
        <v>1.008</v>
      </c>
      <c r="I11">
        <v>1.3520000000000001</v>
      </c>
      <c r="J11">
        <v>1.506</v>
      </c>
      <c r="K11">
        <v>1.56</v>
      </c>
    </row>
    <row r="12" spans="1:11" x14ac:dyDescent="0.2">
      <c r="A12" t="s">
        <v>23</v>
      </c>
      <c r="B12">
        <v>-0.29472999999999999</v>
      </c>
      <c r="C12">
        <v>-0.12873000000000001</v>
      </c>
      <c r="D12">
        <v>2.341E-2</v>
      </c>
      <c r="E12">
        <v>0.18173</v>
      </c>
      <c r="F12">
        <v>0.33290999999999998</v>
      </c>
      <c r="G12">
        <v>0.60709000000000002</v>
      </c>
      <c r="H12">
        <v>0.94032000000000004</v>
      </c>
      <c r="I12">
        <v>1.2903199999999999</v>
      </c>
      <c r="J12">
        <v>1.44668</v>
      </c>
      <c r="K12">
        <v>1.50159</v>
      </c>
    </row>
    <row r="13" spans="1:11" x14ac:dyDescent="0.2">
      <c r="A13" t="s">
        <v>24</v>
      </c>
      <c r="B13">
        <v>-0.29127999999999998</v>
      </c>
      <c r="C13">
        <v>-0.14959</v>
      </c>
      <c r="D13">
        <v>-2.7289999999999998E-2</v>
      </c>
      <c r="E13">
        <v>0.11329</v>
      </c>
      <c r="F13">
        <v>0.25370999999999999</v>
      </c>
      <c r="G13">
        <v>0.51859</v>
      </c>
      <c r="H13">
        <v>0.85218000000000005</v>
      </c>
      <c r="I13">
        <v>1.20459</v>
      </c>
      <c r="J13">
        <v>1.35806</v>
      </c>
      <c r="K13">
        <v>1.4102399999999999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3C715-23B6-2D48-8DB2-BAD8DD21F694}">
  <sheetPr codeName="Hoja6"/>
  <dimension ref="A1:K13"/>
  <sheetViews>
    <sheetView workbookViewId="0">
      <selection activeCell="E26" sqref="E26"/>
    </sheetView>
  </sheetViews>
  <sheetFormatPr baseColWidth="10" defaultRowHeight="16" x14ac:dyDescent="0.2"/>
  <sheetData>
    <row r="1" spans="1:11" x14ac:dyDescent="0.2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</row>
    <row r="2" spans="1:11" x14ac:dyDescent="0.2">
      <c r="A2" t="s">
        <v>13</v>
      </c>
      <c r="B2">
        <v>-0.311</v>
      </c>
      <c r="C2">
        <v>-0.16500000000000001</v>
      </c>
      <c r="D2">
        <v>-8.6999999999999994E-2</v>
      </c>
      <c r="E2">
        <v>8.9999999999999993E-3</v>
      </c>
      <c r="F2">
        <v>0.122</v>
      </c>
      <c r="G2">
        <v>0.371</v>
      </c>
      <c r="H2">
        <v>0.73299999999999998</v>
      </c>
      <c r="I2">
        <v>1.113</v>
      </c>
      <c r="J2">
        <v>1.272</v>
      </c>
      <c r="K2">
        <v>1.349</v>
      </c>
    </row>
    <row r="3" spans="1:11" x14ac:dyDescent="0.2">
      <c r="A3" t="s">
        <v>14</v>
      </c>
      <c r="B3">
        <v>-0.29599999999999999</v>
      </c>
      <c r="C3">
        <v>-0.14699999999999999</v>
      </c>
      <c r="D3">
        <v>-6.7000000000000004E-2</v>
      </c>
      <c r="E3">
        <v>3.1E-2</v>
      </c>
      <c r="F3">
        <v>0.14599999999999999</v>
      </c>
      <c r="G3">
        <v>0.4</v>
      </c>
      <c r="H3">
        <v>0.76500000000000001</v>
      </c>
      <c r="I3">
        <v>1.157</v>
      </c>
      <c r="J3">
        <v>1.3260000000000001</v>
      </c>
      <c r="K3">
        <v>1.411</v>
      </c>
    </row>
    <row r="4" spans="1:11" x14ac:dyDescent="0.2">
      <c r="A4" t="s">
        <v>15</v>
      </c>
      <c r="B4">
        <v>-0.28499999999999998</v>
      </c>
      <c r="C4">
        <v>-0.11</v>
      </c>
      <c r="D4">
        <v>-5.0000000000000001E-3</v>
      </c>
      <c r="E4">
        <v>0.109</v>
      </c>
      <c r="F4">
        <v>0.23200000000000001</v>
      </c>
      <c r="G4">
        <v>0.47899999999999998</v>
      </c>
      <c r="H4">
        <v>0.82299999999999995</v>
      </c>
      <c r="I4">
        <v>1.196</v>
      </c>
      <c r="J4">
        <v>1.357</v>
      </c>
      <c r="K4">
        <v>1.4359999999999999</v>
      </c>
    </row>
    <row r="5" spans="1:11" x14ac:dyDescent="0.2">
      <c r="A5" t="s">
        <v>16</v>
      </c>
      <c r="B5">
        <v>-0.30399999999999999</v>
      </c>
      <c r="C5">
        <v>-0.14799999999999999</v>
      </c>
      <c r="D5">
        <v>-5.7000000000000002E-2</v>
      </c>
      <c r="E5">
        <v>4.7E-2</v>
      </c>
      <c r="F5">
        <v>0.16300000000000001</v>
      </c>
      <c r="G5">
        <v>0.40300000000000002</v>
      </c>
      <c r="H5">
        <v>0.74299999999999999</v>
      </c>
      <c r="I5">
        <v>1.1100000000000001</v>
      </c>
      <c r="J5">
        <v>1.2649999999999999</v>
      </c>
      <c r="K5">
        <v>1.3420000000000001</v>
      </c>
    </row>
    <row r="6" spans="1:11" x14ac:dyDescent="0.2">
      <c r="A6" t="s">
        <v>17</v>
      </c>
      <c r="B6">
        <v>-0.31</v>
      </c>
      <c r="C6">
        <v>-0.14199999999999999</v>
      </c>
      <c r="D6">
        <v>-3.5000000000000003E-2</v>
      </c>
      <c r="E6">
        <v>8.3000000000000004E-2</v>
      </c>
      <c r="F6">
        <v>0.20799999999999999</v>
      </c>
      <c r="G6">
        <v>0.46200000000000002</v>
      </c>
      <c r="H6">
        <v>0.81699999999999995</v>
      </c>
      <c r="I6">
        <v>1.2050000000000001</v>
      </c>
      <c r="J6">
        <v>1.375</v>
      </c>
      <c r="K6">
        <v>1.464</v>
      </c>
    </row>
    <row r="7" spans="1:11" x14ac:dyDescent="0.2">
      <c r="A7" t="s">
        <v>18</v>
      </c>
      <c r="B7">
        <v>-0.314</v>
      </c>
      <c r="C7">
        <v>-0.17299999999999999</v>
      </c>
      <c r="D7">
        <v>-7.5999999999999998E-2</v>
      </c>
      <c r="E7">
        <v>3.6999999999999998E-2</v>
      </c>
      <c r="F7">
        <v>0.16</v>
      </c>
      <c r="G7">
        <v>0.41</v>
      </c>
      <c r="H7">
        <v>0.76900000000000002</v>
      </c>
      <c r="I7">
        <v>1.1639999999999999</v>
      </c>
      <c r="J7">
        <v>1.341</v>
      </c>
      <c r="K7">
        <v>1.4350000000000001</v>
      </c>
    </row>
    <row r="8" spans="1:11" x14ac:dyDescent="0.2">
      <c r="A8" t="s">
        <v>19</v>
      </c>
      <c r="B8">
        <v>-0.30499999999999999</v>
      </c>
      <c r="C8">
        <v>-0.13800000000000001</v>
      </c>
      <c r="D8">
        <v>-6.0000000000000001E-3</v>
      </c>
      <c r="E8">
        <v>0.13900000000000001</v>
      </c>
      <c r="F8">
        <v>0.28699999999999998</v>
      </c>
      <c r="G8">
        <v>0.56699999999999995</v>
      </c>
      <c r="H8">
        <v>0.93600000000000005</v>
      </c>
      <c r="I8">
        <v>1.329</v>
      </c>
      <c r="J8">
        <v>1.5029999999999999</v>
      </c>
      <c r="K8">
        <v>1.5960000000000001</v>
      </c>
    </row>
    <row r="9" spans="1:11" x14ac:dyDescent="0.2">
      <c r="A9" t="s">
        <v>20</v>
      </c>
      <c r="B9">
        <v>-0.316</v>
      </c>
      <c r="C9">
        <v>-0.17</v>
      </c>
      <c r="D9">
        <v>-5.8999999999999997E-2</v>
      </c>
      <c r="E9">
        <v>7.0000000000000007E-2</v>
      </c>
      <c r="F9">
        <v>0.20799999999999999</v>
      </c>
      <c r="G9">
        <v>0.47899999999999998</v>
      </c>
      <c r="H9">
        <v>0.84499999999999997</v>
      </c>
      <c r="I9">
        <v>1.242</v>
      </c>
      <c r="J9">
        <v>1.417</v>
      </c>
      <c r="K9">
        <v>1.512</v>
      </c>
    </row>
    <row r="10" spans="1:11" x14ac:dyDescent="0.2">
      <c r="A10" t="s">
        <v>21</v>
      </c>
      <c r="B10">
        <v>-0.318</v>
      </c>
      <c r="C10">
        <v>-0.182</v>
      </c>
      <c r="D10">
        <v>-7.0000000000000007E-2</v>
      </c>
      <c r="E10">
        <v>0.06</v>
      </c>
      <c r="F10">
        <v>0.19800000000000001</v>
      </c>
      <c r="G10">
        <v>0.47199999999999998</v>
      </c>
      <c r="H10">
        <v>0.84599999999999997</v>
      </c>
      <c r="I10">
        <v>1.254</v>
      </c>
      <c r="J10">
        <v>1.4379999999999999</v>
      </c>
      <c r="K10">
        <v>1.54</v>
      </c>
    </row>
    <row r="11" spans="1:11" x14ac:dyDescent="0.2">
      <c r="A11" t="s">
        <v>22</v>
      </c>
      <c r="B11">
        <v>-0.317</v>
      </c>
      <c r="C11">
        <v>-0.17899999999999999</v>
      </c>
      <c r="D11">
        <v>-5.3999999999999999E-2</v>
      </c>
      <c r="E11">
        <v>8.6999999999999994E-2</v>
      </c>
      <c r="F11">
        <v>0.23300000000000001</v>
      </c>
      <c r="G11">
        <v>0.51300000000000001</v>
      </c>
      <c r="H11">
        <v>0.88700000000000001</v>
      </c>
      <c r="I11">
        <v>1.2929999999999999</v>
      </c>
      <c r="J11">
        <v>1.478</v>
      </c>
      <c r="K11">
        <v>1.585</v>
      </c>
    </row>
    <row r="12" spans="1:11" x14ac:dyDescent="0.2">
      <c r="A12" t="s">
        <v>23</v>
      </c>
      <c r="B12">
        <v>-0.32200000000000001</v>
      </c>
      <c r="C12">
        <v>-0.19400000000000001</v>
      </c>
      <c r="D12">
        <v>-7.2999999999999995E-2</v>
      </c>
      <c r="E12">
        <v>6.3E-2</v>
      </c>
      <c r="F12">
        <v>0.20300000000000001</v>
      </c>
      <c r="G12">
        <v>0.47099999999999997</v>
      </c>
      <c r="H12">
        <v>0.83399999999999996</v>
      </c>
      <c r="I12">
        <v>1.2350000000000001</v>
      </c>
      <c r="J12">
        <v>1.4219999999999999</v>
      </c>
      <c r="K12">
        <v>1.5329999999999999</v>
      </c>
    </row>
    <row r="13" spans="1:11" x14ac:dyDescent="0.2">
      <c r="A13" t="s">
        <v>24</v>
      </c>
      <c r="B13">
        <v>-0.31900000000000001</v>
      </c>
      <c r="C13">
        <v>-0.17799999999999999</v>
      </c>
      <c r="D13">
        <v>-4.2999999999999997E-2</v>
      </c>
      <c r="E13">
        <v>9.9000000000000005E-2</v>
      </c>
      <c r="F13">
        <v>0.23699999999999999</v>
      </c>
      <c r="G13">
        <v>0.49</v>
      </c>
      <c r="H13">
        <v>0.82499999999999996</v>
      </c>
      <c r="I13">
        <v>1.1970000000000001</v>
      </c>
      <c r="J13">
        <v>1.369</v>
      </c>
      <c r="K13">
        <v>1.46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55C7C-4DE1-5C44-98DF-D0F0FC2087EC}">
  <sheetPr codeName="Hoja7"/>
  <dimension ref="A1:K13"/>
  <sheetViews>
    <sheetView workbookViewId="0">
      <selection sqref="A1:K13"/>
    </sheetView>
  </sheetViews>
  <sheetFormatPr baseColWidth="10" defaultRowHeight="16" x14ac:dyDescent="0.2"/>
  <sheetData>
    <row r="1" spans="1:11" x14ac:dyDescent="0.2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</row>
    <row r="2" spans="1:11" x14ac:dyDescent="0.2">
      <c r="A2" t="s">
        <v>13</v>
      </c>
      <c r="B2">
        <v>-0.215</v>
      </c>
      <c r="C2">
        <v>-9.7000000000000003E-2</v>
      </c>
      <c r="D2">
        <v>-3.3000000000000002E-2</v>
      </c>
      <c r="E2">
        <v>7.4999999999999997E-2</v>
      </c>
      <c r="F2">
        <v>0.20200000000000001</v>
      </c>
      <c r="G2">
        <v>0.47099999999999997</v>
      </c>
      <c r="H2">
        <v>0.83599999999999997</v>
      </c>
      <c r="I2">
        <v>1.234</v>
      </c>
      <c r="J2">
        <v>1.405</v>
      </c>
      <c r="K2">
        <v>1.452</v>
      </c>
    </row>
    <row r="3" spans="1:11" x14ac:dyDescent="0.2">
      <c r="A3" t="s">
        <v>14</v>
      </c>
      <c r="B3">
        <v>-0.28199999999999997</v>
      </c>
      <c r="C3">
        <v>-0.17399999999999999</v>
      </c>
      <c r="D3">
        <v>-0.13100000000000001</v>
      </c>
      <c r="E3">
        <v>-5.1999999999999998E-2</v>
      </c>
      <c r="F3">
        <v>4.7E-2</v>
      </c>
      <c r="G3">
        <v>0.27700000000000002</v>
      </c>
      <c r="H3">
        <v>0.60199999999999998</v>
      </c>
      <c r="I3">
        <v>0.93600000000000005</v>
      </c>
      <c r="J3">
        <v>1.07</v>
      </c>
      <c r="K3">
        <v>1.1140000000000001</v>
      </c>
    </row>
    <row r="4" spans="1:11" x14ac:dyDescent="0.2">
      <c r="A4" t="s">
        <v>15</v>
      </c>
      <c r="B4">
        <v>-0.28000000000000003</v>
      </c>
      <c r="C4">
        <v>-0.16800000000000001</v>
      </c>
      <c r="D4">
        <v>-0.13200000000000001</v>
      </c>
      <c r="E4">
        <v>-6.4000000000000001E-2</v>
      </c>
      <c r="F4">
        <v>2.5000000000000001E-2</v>
      </c>
      <c r="G4">
        <v>0.24299999999999999</v>
      </c>
      <c r="H4">
        <v>0.57499999999999996</v>
      </c>
      <c r="I4">
        <v>0.92800000000000005</v>
      </c>
      <c r="J4">
        <v>1.0629999999999999</v>
      </c>
      <c r="K4">
        <v>1.1020000000000001</v>
      </c>
    </row>
    <row r="5" spans="1:11" x14ac:dyDescent="0.2">
      <c r="A5" t="s">
        <v>16</v>
      </c>
      <c r="B5">
        <v>-0.27400000000000002</v>
      </c>
      <c r="C5">
        <v>-0.154</v>
      </c>
      <c r="D5">
        <v>-0.124</v>
      </c>
      <c r="E5">
        <v>-0.06</v>
      </c>
      <c r="F5">
        <v>2.4E-2</v>
      </c>
      <c r="G5">
        <v>0.23799999999999999</v>
      </c>
      <c r="H5">
        <v>0.56299999999999994</v>
      </c>
      <c r="I5">
        <v>0.91200000000000003</v>
      </c>
      <c r="J5">
        <v>1.0449999999999999</v>
      </c>
      <c r="K5">
        <v>1.079</v>
      </c>
    </row>
    <row r="6" spans="1:11" x14ac:dyDescent="0.2">
      <c r="A6" t="s">
        <v>17</v>
      </c>
      <c r="B6">
        <v>-0.27700000000000002</v>
      </c>
      <c r="C6">
        <v>-0.151</v>
      </c>
      <c r="D6">
        <v>-0.121</v>
      </c>
      <c r="E6">
        <v>-6.2E-2</v>
      </c>
      <c r="F6">
        <v>0.02</v>
      </c>
      <c r="G6">
        <v>0.23100000000000001</v>
      </c>
      <c r="H6">
        <v>0.56200000000000006</v>
      </c>
      <c r="I6">
        <v>0.92700000000000005</v>
      </c>
      <c r="J6">
        <v>1.0740000000000001</v>
      </c>
      <c r="K6">
        <v>1.1160000000000001</v>
      </c>
    </row>
    <row r="7" spans="1:11" x14ac:dyDescent="0.2">
      <c r="A7" t="s">
        <v>18</v>
      </c>
      <c r="B7">
        <v>-0.29399999999999998</v>
      </c>
      <c r="C7">
        <v>-0.18099999999999999</v>
      </c>
      <c r="D7">
        <v>-0.16300000000000001</v>
      </c>
      <c r="E7">
        <v>-0.115</v>
      </c>
      <c r="F7">
        <v>-0.04</v>
      </c>
      <c r="G7">
        <v>0.157</v>
      </c>
      <c r="H7">
        <v>0.47</v>
      </c>
      <c r="I7">
        <v>0.80600000000000005</v>
      </c>
      <c r="J7">
        <v>0.93600000000000005</v>
      </c>
      <c r="K7">
        <v>0.96399999999999997</v>
      </c>
    </row>
    <row r="8" spans="1:11" x14ac:dyDescent="0.2">
      <c r="A8" t="s">
        <v>19</v>
      </c>
      <c r="B8">
        <v>-0.33900000000000002</v>
      </c>
      <c r="C8">
        <v>-0.22700000000000001</v>
      </c>
      <c r="D8">
        <v>-0.222</v>
      </c>
      <c r="E8">
        <v>-0.19400000000000001</v>
      </c>
      <c r="F8">
        <v>-0.14000000000000001</v>
      </c>
      <c r="G8">
        <v>2.7E-2</v>
      </c>
      <c r="H8">
        <v>0.316</v>
      </c>
      <c r="I8">
        <v>0.63500000000000001</v>
      </c>
      <c r="J8">
        <v>0.75600000000000001</v>
      </c>
      <c r="K8">
        <v>0.78500000000000003</v>
      </c>
    </row>
    <row r="9" spans="1:11" x14ac:dyDescent="0.2">
      <c r="A9" t="s">
        <v>20</v>
      </c>
      <c r="B9">
        <v>-0.32800000000000001</v>
      </c>
      <c r="C9">
        <v>-0.21199999999999999</v>
      </c>
      <c r="D9">
        <v>-0.20499999999999999</v>
      </c>
      <c r="E9">
        <v>-0.18099999999999999</v>
      </c>
      <c r="F9">
        <v>-0.13300000000000001</v>
      </c>
      <c r="G9">
        <v>1.6E-2</v>
      </c>
      <c r="H9">
        <v>0.28699999999999998</v>
      </c>
      <c r="I9">
        <v>0.59399999999999997</v>
      </c>
      <c r="J9">
        <v>0.71599999999999997</v>
      </c>
      <c r="K9">
        <v>0.74399999999999999</v>
      </c>
    </row>
    <row r="10" spans="1:11" x14ac:dyDescent="0.2">
      <c r="A10" t="s">
        <v>21</v>
      </c>
      <c r="B10">
        <v>-0.33200000000000002</v>
      </c>
      <c r="C10">
        <v>-0.22500000000000001</v>
      </c>
      <c r="D10">
        <v>-0.214</v>
      </c>
      <c r="E10">
        <v>-0.184</v>
      </c>
      <c r="F10">
        <v>-0.13100000000000001</v>
      </c>
      <c r="G10">
        <v>2.7E-2</v>
      </c>
      <c r="H10">
        <v>0.31</v>
      </c>
      <c r="I10">
        <v>0.63200000000000001</v>
      </c>
      <c r="J10">
        <v>0.76400000000000001</v>
      </c>
      <c r="K10">
        <v>0.80400000000000005</v>
      </c>
    </row>
    <row r="11" spans="1:11" x14ac:dyDescent="0.2">
      <c r="A11" t="s">
        <v>22</v>
      </c>
      <c r="B11">
        <v>-0.313</v>
      </c>
      <c r="C11">
        <v>-0.19500000000000001</v>
      </c>
      <c r="D11">
        <v>-0.17100000000000001</v>
      </c>
      <c r="E11">
        <v>-0.129</v>
      </c>
      <c r="F11">
        <v>-6.5000000000000002E-2</v>
      </c>
      <c r="G11">
        <v>0.109</v>
      </c>
      <c r="H11">
        <v>0.40600000000000003</v>
      </c>
      <c r="I11">
        <v>0.74</v>
      </c>
      <c r="J11">
        <v>0.873</v>
      </c>
      <c r="K11">
        <v>0.91400000000000003</v>
      </c>
    </row>
    <row r="12" spans="1:11" x14ac:dyDescent="0.2">
      <c r="A12" t="s">
        <v>23</v>
      </c>
      <c r="B12">
        <v>-0.29199999999999998</v>
      </c>
      <c r="C12">
        <v>-0.14599999999999999</v>
      </c>
      <c r="D12">
        <v>-8.5000000000000006E-2</v>
      </c>
      <c r="E12">
        <v>-8.9999999999999993E-3</v>
      </c>
      <c r="F12">
        <v>8.3000000000000004E-2</v>
      </c>
      <c r="G12">
        <v>0.3</v>
      </c>
      <c r="H12">
        <v>0.61799999999999999</v>
      </c>
      <c r="I12">
        <v>0.95299999999999996</v>
      </c>
      <c r="J12">
        <v>1.0860000000000001</v>
      </c>
      <c r="K12">
        <v>1.133</v>
      </c>
    </row>
    <row r="13" spans="1:11" x14ac:dyDescent="0.2">
      <c r="A13" t="s">
        <v>24</v>
      </c>
      <c r="B13">
        <v>-0.29599999999999999</v>
      </c>
      <c r="C13">
        <v>-0.156</v>
      </c>
      <c r="D13">
        <v>-8.7999999999999995E-2</v>
      </c>
      <c r="E13">
        <v>4.0000000000000001E-3</v>
      </c>
      <c r="F13">
        <v>0.11799999999999999</v>
      </c>
      <c r="G13">
        <v>0.374</v>
      </c>
      <c r="H13">
        <v>0.73199999999999998</v>
      </c>
      <c r="I13">
        <v>1.097</v>
      </c>
      <c r="J13">
        <v>1.244</v>
      </c>
      <c r="K13">
        <v>1.302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AB086-E83E-4348-AC24-0A20AA4073E0}">
  <sheetPr codeName="Hoja8"/>
  <dimension ref="A1:K13"/>
  <sheetViews>
    <sheetView workbookViewId="0">
      <selection activeCell="B5" sqref="B5"/>
    </sheetView>
  </sheetViews>
  <sheetFormatPr baseColWidth="10" defaultRowHeight="16" x14ac:dyDescent="0.2"/>
  <sheetData>
    <row r="1" spans="1:11" x14ac:dyDescent="0.2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</row>
    <row r="2" spans="1:11" x14ac:dyDescent="0.2">
      <c r="A2" t="s">
        <v>13</v>
      </c>
      <c r="B2">
        <v>3.9E-2</v>
      </c>
      <c r="C2">
        <v>0.14099999999999999</v>
      </c>
      <c r="D2">
        <v>0.183</v>
      </c>
      <c r="E2">
        <v>0.24399999999999999</v>
      </c>
      <c r="F2">
        <v>0.318</v>
      </c>
      <c r="G2">
        <v>0.48199999999999998</v>
      </c>
      <c r="H2">
        <v>0.73599999999999999</v>
      </c>
      <c r="I2">
        <v>1.0169999999999999</v>
      </c>
      <c r="J2">
        <v>1.171</v>
      </c>
      <c r="K2">
        <v>1.302</v>
      </c>
    </row>
    <row r="3" spans="1:11" x14ac:dyDescent="0.2">
      <c r="A3" t="s">
        <v>14</v>
      </c>
      <c r="B3">
        <v>4.1000000000000002E-2</v>
      </c>
      <c r="C3">
        <v>0.13</v>
      </c>
      <c r="D3">
        <v>0.16800000000000001</v>
      </c>
      <c r="E3">
        <v>0.22900000000000001</v>
      </c>
      <c r="F3">
        <v>0.30199999999999999</v>
      </c>
      <c r="G3">
        <v>0.46600000000000003</v>
      </c>
      <c r="H3">
        <v>0.70299999999999996</v>
      </c>
      <c r="I3">
        <v>0.96099999999999997</v>
      </c>
      <c r="J3">
        <v>1.103</v>
      </c>
      <c r="K3">
        <v>1.2070000000000001</v>
      </c>
    </row>
    <row r="4" spans="1:11" x14ac:dyDescent="0.2">
      <c r="A4" t="s">
        <v>15</v>
      </c>
      <c r="B4">
        <v>0.01</v>
      </c>
      <c r="C4">
        <v>9.5000000000000001E-2</v>
      </c>
      <c r="D4">
        <v>0.13700000000000001</v>
      </c>
      <c r="E4">
        <v>0.20200000000000001</v>
      </c>
      <c r="F4">
        <v>0.27500000000000002</v>
      </c>
      <c r="G4">
        <v>0.42299999999999999</v>
      </c>
      <c r="H4">
        <v>0.628</v>
      </c>
      <c r="I4">
        <v>0.83899999999999997</v>
      </c>
      <c r="J4">
        <v>0.94099999999999995</v>
      </c>
      <c r="K4">
        <v>1.0209999999999999</v>
      </c>
    </row>
    <row r="5" spans="1:11" x14ac:dyDescent="0.2">
      <c r="A5" t="s">
        <v>16</v>
      </c>
      <c r="B5">
        <v>-4.0000000000000001E-3</v>
      </c>
      <c r="C5">
        <v>7.0000000000000007E-2</v>
      </c>
      <c r="D5">
        <v>0.10299999999999999</v>
      </c>
      <c r="E5">
        <v>0.156</v>
      </c>
      <c r="F5">
        <v>0.216</v>
      </c>
      <c r="G5">
        <v>0.34300000000000003</v>
      </c>
      <c r="H5">
        <v>0.51400000000000001</v>
      </c>
      <c r="I5">
        <v>0.69399999999999995</v>
      </c>
      <c r="J5">
        <v>0.77300000000000002</v>
      </c>
      <c r="K5">
        <v>0.81399999999999995</v>
      </c>
    </row>
    <row r="6" spans="1:11" x14ac:dyDescent="0.2">
      <c r="A6" t="s">
        <v>17</v>
      </c>
      <c r="B6" t="s">
        <v>25</v>
      </c>
      <c r="C6">
        <v>0.10299999999999999</v>
      </c>
      <c r="D6">
        <v>0.17399999999999999</v>
      </c>
      <c r="E6">
        <v>0.27200000000000002</v>
      </c>
      <c r="F6">
        <v>0.38400000000000001</v>
      </c>
      <c r="G6">
        <v>0.61499999999999999</v>
      </c>
      <c r="H6">
        <v>0.89800000000000002</v>
      </c>
      <c r="I6">
        <v>1.1639999999999999</v>
      </c>
      <c r="J6">
        <v>1.2709999999999999</v>
      </c>
      <c r="K6">
        <v>1.321</v>
      </c>
    </row>
    <row r="7" spans="1:11" x14ac:dyDescent="0.2">
      <c r="A7" t="s">
        <v>18</v>
      </c>
      <c r="B7" t="s">
        <v>26</v>
      </c>
      <c r="C7" t="s">
        <v>27</v>
      </c>
      <c r="D7" t="s">
        <v>28</v>
      </c>
      <c r="E7" t="s">
        <v>29</v>
      </c>
      <c r="F7" t="s">
        <v>30</v>
      </c>
      <c r="G7" t="s">
        <v>31</v>
      </c>
      <c r="H7" s="1">
        <v>1157</v>
      </c>
      <c r="I7" s="1">
        <v>1478</v>
      </c>
      <c r="J7" s="1">
        <v>1597</v>
      </c>
      <c r="K7" s="1">
        <v>1634</v>
      </c>
    </row>
    <row r="8" spans="1:11" x14ac:dyDescent="0.2">
      <c r="A8" t="s">
        <v>19</v>
      </c>
      <c r="B8">
        <v>-7.0000000000000001E-3</v>
      </c>
      <c r="C8">
        <v>0.111</v>
      </c>
      <c r="D8">
        <v>0.19500000000000001</v>
      </c>
      <c r="E8">
        <v>0.31900000000000001</v>
      </c>
      <c r="F8">
        <v>0.46300000000000002</v>
      </c>
      <c r="G8">
        <v>0.755</v>
      </c>
      <c r="H8">
        <v>1.1200000000000001</v>
      </c>
      <c r="I8">
        <v>1.478</v>
      </c>
      <c r="J8">
        <v>1.6259999999999999</v>
      </c>
      <c r="K8">
        <v>1.6719999999999999</v>
      </c>
    </row>
    <row r="9" spans="1:11" x14ac:dyDescent="0.2">
      <c r="A9" t="s">
        <v>20</v>
      </c>
      <c r="B9" t="s">
        <v>32</v>
      </c>
      <c r="C9">
        <v>8.7999999999999995E-2</v>
      </c>
      <c r="D9">
        <v>0.16500000000000001</v>
      </c>
      <c r="E9">
        <v>0.27200000000000002</v>
      </c>
      <c r="F9">
        <v>0.39500000000000002</v>
      </c>
      <c r="G9">
        <v>0.65600000000000003</v>
      </c>
      <c r="H9">
        <v>0.996</v>
      </c>
      <c r="I9">
        <v>1.3340000000000001</v>
      </c>
      <c r="J9">
        <v>1.4750000000000001</v>
      </c>
      <c r="K9">
        <v>1.518</v>
      </c>
    </row>
    <row r="10" spans="1:11" x14ac:dyDescent="0.2">
      <c r="A10" t="s">
        <v>21</v>
      </c>
      <c r="B10">
        <v>-4.2000000000000003E-2</v>
      </c>
      <c r="C10">
        <v>7.2999999999999995E-2</v>
      </c>
      <c r="D10">
        <v>0.14899999999999999</v>
      </c>
      <c r="E10">
        <v>0.26100000000000001</v>
      </c>
      <c r="F10">
        <v>0.39</v>
      </c>
      <c r="G10">
        <v>0.66400000000000003</v>
      </c>
      <c r="H10">
        <v>1.024</v>
      </c>
      <c r="I10">
        <v>1.391</v>
      </c>
      <c r="J10">
        <v>1.5429999999999999</v>
      </c>
      <c r="K10">
        <v>1.5860000000000001</v>
      </c>
    </row>
    <row r="11" spans="1:11" x14ac:dyDescent="0.2">
      <c r="A11" t="s">
        <v>22</v>
      </c>
      <c r="B11">
        <v>-8.4000000000000005E-2</v>
      </c>
      <c r="C11">
        <v>2.3E-2</v>
      </c>
      <c r="D11">
        <v>0.09</v>
      </c>
      <c r="E11">
        <v>0.19400000000000001</v>
      </c>
      <c r="F11">
        <v>0.315</v>
      </c>
      <c r="G11">
        <v>0.57899999999999996</v>
      </c>
      <c r="H11">
        <v>0.93</v>
      </c>
      <c r="I11">
        <v>1.302</v>
      </c>
      <c r="J11">
        <v>1.464</v>
      </c>
      <c r="K11">
        <v>1.512</v>
      </c>
    </row>
    <row r="12" spans="1:11" x14ac:dyDescent="0.2">
      <c r="A12" t="s">
        <v>23</v>
      </c>
      <c r="B12">
        <v>-0.16800000000000001</v>
      </c>
      <c r="C12">
        <v>-7.0000000000000007E-2</v>
      </c>
      <c r="D12">
        <v>-0.01</v>
      </c>
      <c r="E12">
        <v>0.1</v>
      </c>
      <c r="F12">
        <v>0.23100000000000001</v>
      </c>
      <c r="G12">
        <v>0.51600000000000001</v>
      </c>
      <c r="H12">
        <v>0.9</v>
      </c>
      <c r="I12">
        <v>1.302</v>
      </c>
      <c r="J12">
        <v>1.482</v>
      </c>
      <c r="K12">
        <v>1.548</v>
      </c>
    </row>
    <row r="13" spans="1:11" x14ac:dyDescent="0.2">
      <c r="A13" t="s">
        <v>24</v>
      </c>
      <c r="B13" t="s">
        <v>33</v>
      </c>
      <c r="C13" t="s">
        <v>34</v>
      </c>
      <c r="D13" t="s">
        <v>35</v>
      </c>
      <c r="E13" t="s">
        <v>36</v>
      </c>
      <c r="F13" t="s">
        <v>37</v>
      </c>
      <c r="G13" t="s">
        <v>38</v>
      </c>
      <c r="H13" t="s">
        <v>39</v>
      </c>
      <c r="I13" s="1">
        <v>1324</v>
      </c>
      <c r="J13" s="1">
        <v>1495</v>
      </c>
      <c r="K13" s="1">
        <v>1536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80DD2-CD64-A84F-B1A6-03D8EF118CFB}">
  <sheetPr codeName="Hoja9"/>
  <dimension ref="A1:K13"/>
  <sheetViews>
    <sheetView workbookViewId="0">
      <selection sqref="A1:K13"/>
    </sheetView>
  </sheetViews>
  <sheetFormatPr baseColWidth="10" defaultRowHeight="16" x14ac:dyDescent="0.2"/>
  <sheetData>
    <row r="1" spans="1:11" x14ac:dyDescent="0.2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</row>
    <row r="2" spans="1:11" x14ac:dyDescent="0.2">
      <c r="A2" t="s">
        <v>13</v>
      </c>
      <c r="B2">
        <v>0.30499999999999999</v>
      </c>
      <c r="C2">
        <v>0.51100000000000001</v>
      </c>
      <c r="D2">
        <v>0.69399999999999995</v>
      </c>
      <c r="E2">
        <v>0.93200000000000005</v>
      </c>
      <c r="F2">
        <v>1.1719999999999999</v>
      </c>
      <c r="G2">
        <v>1.591</v>
      </c>
      <c r="H2">
        <v>2.0659999999999998</v>
      </c>
      <c r="I2">
        <v>2.5070000000000001</v>
      </c>
      <c r="J2">
        <v>2.6509999999999998</v>
      </c>
      <c r="K2">
        <v>2.6840000000000002</v>
      </c>
    </row>
    <row r="3" spans="1:11" x14ac:dyDescent="0.2">
      <c r="A3" t="s">
        <v>14</v>
      </c>
      <c r="B3">
        <v>0.26500000000000001</v>
      </c>
      <c r="C3">
        <v>0.44600000000000001</v>
      </c>
      <c r="D3">
        <v>0.59299999999999997</v>
      </c>
      <c r="E3">
        <v>0.79800000000000004</v>
      </c>
      <c r="F3">
        <v>1.0129999999999999</v>
      </c>
      <c r="G3">
        <v>1.4159999999999999</v>
      </c>
      <c r="H3">
        <v>1.887</v>
      </c>
      <c r="I3">
        <v>2.335</v>
      </c>
      <c r="J3">
        <v>2.4900000000000002</v>
      </c>
      <c r="K3">
        <v>2.5379999999999998</v>
      </c>
    </row>
    <row r="4" spans="1:11" x14ac:dyDescent="0.2">
      <c r="A4" t="s">
        <v>15</v>
      </c>
      <c r="B4">
        <v>0.30299999999999999</v>
      </c>
      <c r="C4">
        <v>0.48199999999999998</v>
      </c>
      <c r="D4">
        <v>0.61699999999999999</v>
      </c>
      <c r="E4">
        <v>0.80200000000000005</v>
      </c>
      <c r="F4">
        <v>0.998</v>
      </c>
      <c r="G4">
        <v>1.3740000000000001</v>
      </c>
      <c r="H4">
        <v>1.8320000000000001</v>
      </c>
      <c r="I4">
        <v>2.2829999999999999</v>
      </c>
      <c r="J4">
        <v>2.4449999999999998</v>
      </c>
      <c r="K4">
        <v>2.5009999999999999</v>
      </c>
    </row>
    <row r="5" spans="1:11" x14ac:dyDescent="0.2">
      <c r="A5" t="s">
        <v>16</v>
      </c>
      <c r="B5">
        <v>0.30099999999999999</v>
      </c>
      <c r="C5">
        <v>0.47399999999999998</v>
      </c>
      <c r="D5">
        <v>0.60099999999999998</v>
      </c>
      <c r="E5">
        <v>0.77300000000000002</v>
      </c>
      <c r="F5">
        <v>0.95699999999999996</v>
      </c>
      <c r="G5">
        <v>1.3169999999999999</v>
      </c>
      <c r="H5">
        <v>1.7629999999999999</v>
      </c>
      <c r="I5">
        <v>2.21</v>
      </c>
      <c r="J5">
        <v>2.3780000000000001</v>
      </c>
      <c r="K5">
        <v>2.4409999999999998</v>
      </c>
    </row>
    <row r="6" spans="1:11" x14ac:dyDescent="0.2">
      <c r="A6" t="s">
        <v>17</v>
      </c>
      <c r="B6">
        <v>0.25700000000000001</v>
      </c>
      <c r="C6">
        <v>0.40699999999999997</v>
      </c>
      <c r="D6">
        <v>0.50600000000000001</v>
      </c>
      <c r="E6">
        <v>0.65800000000000003</v>
      </c>
      <c r="F6">
        <v>0.83099999999999996</v>
      </c>
      <c r="G6">
        <v>1.1859999999999999</v>
      </c>
      <c r="H6">
        <v>1.6319999999999999</v>
      </c>
      <c r="I6">
        <v>2.081</v>
      </c>
      <c r="J6">
        <v>2.2530000000000001</v>
      </c>
      <c r="K6">
        <v>2.3210000000000002</v>
      </c>
    </row>
    <row r="7" spans="1:11" x14ac:dyDescent="0.2">
      <c r="A7" t="s">
        <v>18</v>
      </c>
      <c r="B7">
        <v>0.19900000000000001</v>
      </c>
      <c r="C7">
        <v>0.33100000000000002</v>
      </c>
      <c r="D7">
        <v>0.41099999999999998</v>
      </c>
      <c r="E7">
        <v>0.54300000000000004</v>
      </c>
      <c r="F7">
        <v>0.70699999999999996</v>
      </c>
      <c r="G7">
        <v>1.0669999999999999</v>
      </c>
      <c r="H7">
        <v>1.5329999999999999</v>
      </c>
      <c r="I7">
        <v>2.0030000000000001</v>
      </c>
      <c r="J7">
        <v>2.194</v>
      </c>
      <c r="K7">
        <v>2.2810000000000001</v>
      </c>
    </row>
    <row r="8" spans="1:11" x14ac:dyDescent="0.2">
      <c r="A8" t="s">
        <v>19</v>
      </c>
      <c r="B8">
        <v>0.19</v>
      </c>
      <c r="C8">
        <v>0.32100000000000001</v>
      </c>
      <c r="D8">
        <v>0.39200000000000002</v>
      </c>
      <c r="E8">
        <v>0.503</v>
      </c>
      <c r="F8">
        <v>0.64300000000000002</v>
      </c>
      <c r="G8">
        <v>0.96299999999999997</v>
      </c>
      <c r="H8">
        <v>1.3979999999999999</v>
      </c>
      <c r="I8">
        <v>1.8480000000000001</v>
      </c>
      <c r="J8">
        <v>2.0390000000000001</v>
      </c>
      <c r="K8">
        <v>2.129</v>
      </c>
    </row>
    <row r="9" spans="1:11" x14ac:dyDescent="0.2">
      <c r="A9" t="s">
        <v>20</v>
      </c>
      <c r="B9">
        <v>0.17399999999999999</v>
      </c>
      <c r="C9">
        <v>0.309</v>
      </c>
      <c r="D9">
        <v>0.37</v>
      </c>
      <c r="E9">
        <v>0.46300000000000002</v>
      </c>
      <c r="F9">
        <v>0.57999999999999996</v>
      </c>
      <c r="G9">
        <v>0.85299999999999998</v>
      </c>
      <c r="H9">
        <v>1.2430000000000001</v>
      </c>
      <c r="I9">
        <v>1.6479999999999999</v>
      </c>
      <c r="J9">
        <v>1.825</v>
      </c>
      <c r="K9">
        <v>1.9159999999999999</v>
      </c>
    </row>
    <row r="10" spans="1:11" x14ac:dyDescent="0.2">
      <c r="A10" t="s">
        <v>21</v>
      </c>
      <c r="B10">
        <v>8.6999999999999994E-2</v>
      </c>
      <c r="C10">
        <v>0.216</v>
      </c>
      <c r="D10">
        <v>0.27600000000000002</v>
      </c>
      <c r="E10">
        <v>0.36899999999999999</v>
      </c>
      <c r="F10">
        <v>0.48799999999999999</v>
      </c>
      <c r="G10">
        <v>0.77100000000000002</v>
      </c>
      <c r="H10">
        <v>1.1819999999999999</v>
      </c>
      <c r="I10">
        <v>1.6140000000000001</v>
      </c>
      <c r="J10">
        <v>1.819</v>
      </c>
      <c r="K10">
        <v>1.95</v>
      </c>
    </row>
    <row r="11" spans="1:11" x14ac:dyDescent="0.2">
      <c r="A11" t="s">
        <v>22</v>
      </c>
      <c r="B11">
        <v>0.09</v>
      </c>
      <c r="C11">
        <v>0.217</v>
      </c>
      <c r="D11">
        <v>0.27300000000000002</v>
      </c>
      <c r="E11">
        <v>0.35499999999999998</v>
      </c>
      <c r="F11">
        <v>0.45900000000000002</v>
      </c>
      <c r="G11">
        <v>0.71399999999999997</v>
      </c>
      <c r="H11">
        <v>1.099</v>
      </c>
      <c r="I11">
        <v>1.5169999999999999</v>
      </c>
      <c r="J11">
        <v>1.722</v>
      </c>
      <c r="K11">
        <v>1.8460000000000001</v>
      </c>
    </row>
    <row r="12" spans="1:11" x14ac:dyDescent="0.2">
      <c r="A12" t="s">
        <v>23</v>
      </c>
      <c r="B12">
        <v>8.3000000000000004E-2</v>
      </c>
      <c r="C12">
        <v>0.214</v>
      </c>
      <c r="D12">
        <v>0.26300000000000001</v>
      </c>
      <c r="E12">
        <v>0.33200000000000002</v>
      </c>
      <c r="F12">
        <v>0.42</v>
      </c>
      <c r="G12">
        <v>0.64300000000000002</v>
      </c>
      <c r="H12">
        <v>1.004</v>
      </c>
      <c r="I12">
        <v>1.41</v>
      </c>
      <c r="J12">
        <v>1.6140000000000001</v>
      </c>
      <c r="K12">
        <v>1.7450000000000001</v>
      </c>
    </row>
    <row r="13" spans="1:11" x14ac:dyDescent="0.2">
      <c r="A13" t="s">
        <v>24</v>
      </c>
      <c r="B13">
        <v>8.1000000000000003E-2</v>
      </c>
      <c r="C13">
        <v>0.20200000000000001</v>
      </c>
      <c r="D13">
        <v>0.254</v>
      </c>
      <c r="E13">
        <v>0.32100000000000001</v>
      </c>
      <c r="F13">
        <v>0.40100000000000002</v>
      </c>
      <c r="G13">
        <v>0.59299999999999997</v>
      </c>
      <c r="H13">
        <v>0.91100000000000003</v>
      </c>
      <c r="I13">
        <v>1.2689999999999999</v>
      </c>
      <c r="J13">
        <v>1.4490000000000001</v>
      </c>
      <c r="K13">
        <v>1.5840000000000001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</vt:lpstr>
      <vt:lpstr>Fórmula.</vt:lpstr>
      <vt:lpstr>2020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Álvarez Escudero</dc:creator>
  <cp:lastModifiedBy>Luis Álvarez Escudero</cp:lastModifiedBy>
  <dcterms:created xsi:type="dcterms:W3CDTF">2020-03-13T19:28:15Z</dcterms:created>
  <dcterms:modified xsi:type="dcterms:W3CDTF">2020-04-19T17:32:14Z</dcterms:modified>
</cp:coreProperties>
</file>