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uisalvarez/Desktop/Página web/INICIO/Moratoria por el covid/"/>
    </mc:Choice>
  </mc:AlternateContent>
  <xr:revisionPtr revIDLastSave="0" documentId="13_ncr:1_{1A9A3510-CAEB-7146-ABDA-1C6651B9AA4C}" xr6:coauthVersionLast="45" xr6:coauthVersionMax="45" xr10:uidLastSave="{00000000-0000-0000-0000-000000000000}"/>
  <bookViews>
    <workbookView xWindow="0" yWindow="460" windowWidth="28800" windowHeight="16200" xr2:uid="{20AF9D81-170C-5E4F-AE27-675F75D7EEA8}"/>
  </bookViews>
  <sheets>
    <sheet name="Datos" sheetId="1" r:id="rId1"/>
    <sheet name="Hoja1" sheetId="12" state="veryHidden" r:id="rId2"/>
    <sheet name="Fórmula." sheetId="11" state="veryHidden" r:id="rId3"/>
    <sheet name="2020" sheetId="2" state="veryHidden" r:id="rId4"/>
    <sheet name="2019" sheetId="3" state="veryHidden" r:id="rId5"/>
    <sheet name="2018" sheetId="4" state="veryHidden" r:id="rId6"/>
    <sheet name="2017" sheetId="5" state="hidden" r:id="rId7"/>
    <sheet name="2016" sheetId="6" state="veryHidden" r:id="rId8"/>
    <sheet name="2015" sheetId="7" state="veryHidden" r:id="rId9"/>
    <sheet name="2014" sheetId="8" state="veryHidden" r:id="rId10"/>
    <sheet name="2013" sheetId="9" state="veryHidden" r:id="rId11"/>
    <sheet name="2012" sheetId="10" state="very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" l="1"/>
  <c r="R6" i="12"/>
  <c r="P6" i="12"/>
  <c r="L20" i="1" s="1"/>
  <c r="J5" i="12"/>
  <c r="K5" i="12"/>
  <c r="L5" i="12" s="1"/>
  <c r="L13" i="1" s="1"/>
  <c r="F2" i="12" l="1"/>
  <c r="F4" i="12" l="1"/>
  <c r="L4" i="1" s="1"/>
  <c r="H17" i="11"/>
  <c r="J6" i="11"/>
  <c r="J10" i="11" s="1"/>
  <c r="J13" i="11" s="1"/>
  <c r="G6" i="11"/>
  <c r="G10" i="11" s="1"/>
  <c r="G13" i="11" s="1"/>
  <c r="G17" i="11" l="1"/>
  <c r="G3" i="11" l="1"/>
</calcChain>
</file>

<file path=xl/sharedStrings.xml><?xml version="1.0" encoding="utf-8"?>
<sst xmlns="http://schemas.openxmlformats.org/spreadsheetml/2006/main" count="266" uniqueCount="92">
  <si>
    <t>Valor presente de las cuotas futuras</t>
  </si>
  <si>
    <t>Capital pendiente</t>
  </si>
  <si>
    <t>.</t>
  </si>
  <si>
    <t>Ene</t>
  </si>
  <si>
    <t>Pérdida financiera</t>
  </si>
  <si>
    <t>Año IRSI</t>
  </si>
  <si>
    <t>Fórmula</t>
  </si>
  <si>
    <t>Años IRSC</t>
  </si>
  <si>
    <t>Listas</t>
  </si>
  <si>
    <t>SI(I3=1;1;SI(I3=2;2;SI(I3=3;3;SI(I3=4;4; SI(I3=5;5;SI(I3=6;5; SI(I3=7;7;SI(I3=8;7;SI(I3=9;10;SI(I3=10;10;SI(I3=10;10;SI(I3=11;10;SI(I3=12;10;SI(I3=13;15;SI(I3=14;15;SI(I3=15;15;SI(I3=16;15;SI(I3=17;15;SI(I3=18;20;SI(I3=19;20;SI(I3=20;20;SI(I3=21;20;SI(I3=22;20;SI(I3=23;20;SI(I3=24;20;SI(I3=25;30;SI(I3=26;30;SI(I3=27;30;SI(I3=28;30;SI(I3=29;30;SI(I3=30;30;"ERROR")))))))))))))))))))))))))))))))</t>
  </si>
  <si>
    <t>SI(Datos!K3=1;1;SI(Datos!K3=2;2;SI(Datos!K3=3;3;SI(Datos!K3=4;4; SI(Datos!K3=5;5;SI(Datos!K3=6;5; SI(Datos!K3=7;7;SI(Datos!K3=8;7;SI(Datos!K3=9;10;SI(Datos!K3=10;10;SI(Datos!K3=10;10;SI(Datos!K3=11;10;SI(Datos!K3=12;10;SI(Datos!K3=13;15;SI(Datos!K3=14;15;SI(Datos!K3=15;15;SI(Datos!K3=16;15;SI(Datos!K3=17;15;SI(Datos!K3=18;20;SI(Datos!K3=19;20;SI(Datos!K3=20;20;SI(Datos!K3=21;20;SI(Datos!K3=22;20;SI(Datos!K3=23;20;SI(Datos!K3=24;20;SI(Datos!K3=25;30;SI(Datos!K3=26;30;SI(Datos!K3=27;30;SI(Datos!K3=28;30;SI(Datos!K3=29;30;SI(Datos!K3=30;30;"ERROR")))))))))))))))))))))))))))))))</t>
  </si>
  <si>
    <t>Meses</t>
  </si>
  <si>
    <t>Años</t>
  </si>
  <si>
    <t>Plazo</t>
  </si>
  <si>
    <t>Feb</t>
  </si>
  <si>
    <t>IRSi</t>
  </si>
  <si>
    <t>IRSc</t>
  </si>
  <si>
    <t>Mar</t>
  </si>
  <si>
    <t>SI(F4=2014;SI(M16=1;BUSCARV(E4;'2014'!A1:K13;2;FALSO);SI(M16=2;BUSCARV(E4;'2014'!A1:K13;3;FALSO);SI(M16=3;BUSCARV(E4;'2014'!A1:K13;4;FALSO);SI(M16=4;BUSCARV(E4;'2014'!A1:K13;5;FALSO);SI(M16=5;BUSCARV(E4;'2014'!A1:K13;6;FALSO);SI(M16=7;BUSCARV(E4;'2014'!A1:K13;7;FALSO);SI(M16=10;BUSCARV(E4;'2014'!A1:K13;8;FALSO);SI(M16=15;BUSCARV(E4;'2014'!A1:K13;9;FALSO);SI(M16=20;BUSCARV(E4;'2014'!A1:K13;10;FALSO);SI(M16=30;BUSCARV(E4;'2014'!A1:K13;11;FALSO);"ERROR"))))))))));SI(F4=2013;SI(M16=1;BUSCARV(E4;'2013'!A1:K13;2;FALSO);SI(M16=2;BUSCARV(E4;'2013'!A1:K13;3;FALSO);SI(M16=3;BUSCARV(E4;'2013'!A1:K13;4;FALSO);SI(M16=4;BUSCARV(E4;'2013'!A1:K13;5;FALSO);SI(M16=5;BUSCARV(E4;'2013'!A1:K13;6;FALSO);SI(M16=7;BUSCARV(E4;'2013'!A1:K13;7;FALSO);SI(M16=10;BUSCARV(E4;'2013'!A1:K13;8;FALSO);SI(M16=15;BUSCARV(E4;'2013'!A1:K13;9;FALSO);SI(M16=20;BUSCARV(E4;'2013'!A1:K13;10;FALSO);SI(M16=30;BUSCARV(E4;'2013'!A1:K13;11;FALSO);"ERROR"))))))))));SI(F4=2015;SI(M16=1;BUSCARV(E4;'2015'!A1:K13;2;FALSO);SI(M16=2;BUSCARV(E4;'2015'!A1:K13;3;FALSO);SI(M16=3;BUSCARV(E4;'2015'!A1:K13;4;FALSO);SI(M16=4;BUSCARV(E4;'2015'!A1:K13;5;FALSO);SI(M16=5;BUSCARV(E4;'2015'!A1:K13;6;FALSO);SI(M16=7;BUSCARV(E4;'2015'!A1:K13;7;FALSO);SI(M16=10;BUSCARV(E4;'2015'!A1:K13;8;FALSO);SI(M16=15;BUSCARV(E4;'2015'!A1:K13;9;FALSO);SI(M16=20;BUSCARV(E4;'2015'!A1:K13;10;FALSO);SI(M16=30;BUSCARV(E4;'2015'!A1:K13;11;FALSO);"ERROR"))))))))));SI(F4=2016;SI(M16=1;BUSCARV(E4;'2016'!A1:K13;2;FALSO);SI(M16=2;BUSCARV(E4;'2016'!A1:K13;3;FALSO);SI(M16=3;BUSCARV(E4;'2016'!A1:K13;4;FALSO);SI(M16=4;BUSCARV(E4;'2016'!A1:K13;5;FALSO);SI(M16=5;BUSCARV(E4;'2016'!A1:K13;6;FALSO);SI(M16=7;BUSCARV(E4;'2016'!A1:K13;7;FALSO);SI(M16=10;BUSCARV(E4;'2016'!A1:K13;8;FALSO);SI(M16=15;BUSCARV(E4;'2016'!A1:K13;9;FALSO);SI(M16=20;BUSCARV(E4;'2016'!A1:K13;10;FALSO);SI(M16=30;BUSCARV(E4;'2016'!A1:K13;11;FALSO);"ERROR"))))))))));SI(F4=2017;SI(M16=1;BUSCARV(E4;'2017'!A1:K13;2;FALSO);SI(M16=2;BUSCARV(E4;'2017'!A1:K13;3;FALSO);SI(M16=3;BUSCARV(E4;'2017'!A1:K13;4;FALSO);SI(M16=4;BUSCARV(E4;'2017'!A1:K13;5;FALSO);SI(M16=5;BUSCARV(E4;'2017'!A1:K13;6;FALSO);SI(M16=7;BUSCARV(E4;'2017'!A1:K13;7;FALSO);SI(M16=10;BUSCARV(E4;'2017'!A1:K13;8;FALSO);SI(M16=15;BUSCARV(E4;'2017'!A1:K13;9;FALSO);SI(M16=20;BUSCARV(E4;'2017'!A1:K13;10;FALSO);SI(M16=30;BUSCARV(E4;'2017'!A1:K13;11;FALSO);"ERROR"))))))))));SI(F4=2018;SI(M16=1;BUSCARV(E4;'2018'!A1:K13;2;FALSO);SI(M16=2;BUSCARV(E4;'2018'!A1:K13;3;FALSO);SI(M16=3;BUSCARV(E4;'2018'!A1:K13;4;FALSO);SI(M16=4;BUSCARV(E4;'2018'!A1:K13;5;FALSO);SI(M16=5;BUSCARV(E4;'2018'!A1:K13;6;FALSO);SI(M16=7;BUSCARV(E4;'2018'!A1:K13;7;FALSO);SI(M16=10;BUSCARV(E4;'2018'!A1:K13;8;FALSO);SI(M16=15;BUSCARV(E4;'2018'!A1:K13;9;FALSO);SI(M16=20;BUSCARV(E4;'2018'!A1:K13;10;FALSO);SI(M16=30;BUSCARV(E4;'2018'!A1:K13;11;FALSO);"ERROR"))))))))));SI(F4=2019;SI(M16=1;BUSCARV(E4;'2019'!A1:K13;2;FALSO);SI(M16=2;BUSCARV(E4;'2019'!A1:K13;3;FALSO);SI(M16=3;BUSCARV(E4;'2019'!A1:K13;4;FALSO);SI(M16=4;BUSCARV(E4;'2019'!A1:K13;5;FALSO);SI(M16=5;BUSCARV(E4;'2019'!A1:K13;6;FALSO);SI(M16=7;BUSCARV(E4;'2019'!A1:K13;7;FALSO);SI(M16=10;BUSCARV(E4;'2019'!A1:K13;8;FALSO);SI(M16=15;BUSCARV(E4;'2019'!A1:K13;9;FALSO);SI(M16=20;BUSCARV(E4;'2019'!A1:K13;10;FALSO);SI(M16=30;BUSCARV(E4;'2019'!A1:K13;11;FALSO);"ERROR"))))))))));SI(F4=2020;SI(M16=1;BUSCARV(E4;'2020'!A1:K13;2;FALSO);SI(M16=2;BUSCARV(E4;'2020'!A1:K13;3;FALSO);SI(M16=3;BUSCARV(E4;'2020'!A1:K13;4;FALSO);SI(M16=4;BUSCARV(E4;'2020'!A1:K13;5;FALSO);SI(M16=5;BUSCARV(E4;'2020'!A1:K13;6;FALSO);SI(M16=7;BUSCARV(E4;'2020'!A1:K13;7;FALSO);SI(M16=10;BUSCARV(E4;'2020'!A1:K13;8;FALSO);SI(M16=15;BUSCARV(E4;'2020'!A1:K13;9;FALSO);SI(M16=20;BUSCARV(E4;'2020'!A1:K13;10;FALSO);SI(M16=30;BUSCARV(E4;'2020'!A1:K13;11;FALSO);"ERROR"))))))))))))))))))</t>
  </si>
  <si>
    <t>BUSCARH(P16;'2020'!B1:K2;2;FALSO)</t>
  </si>
  <si>
    <t>Abr</t>
  </si>
  <si>
    <t>May</t>
  </si>
  <si>
    <t>IRSi %</t>
  </si>
  <si>
    <t>IRSc %</t>
  </si>
  <si>
    <t>Jun</t>
  </si>
  <si>
    <t>Jul</t>
  </si>
  <si>
    <t>Ago</t>
  </si>
  <si>
    <t>Sep</t>
  </si>
  <si>
    <t>Oct</t>
  </si>
  <si>
    <t>Nov</t>
  </si>
  <si>
    <t>Dic</t>
  </si>
  <si>
    <t>a 1 año</t>
  </si>
  <si>
    <t>a 2 años</t>
  </si>
  <si>
    <t>a 3 años</t>
  </si>
  <si>
    <t>a 4 años</t>
  </si>
  <si>
    <t>a 5 años</t>
  </si>
  <si>
    <t>a 7 años</t>
  </si>
  <si>
    <t>a 10 años</t>
  </si>
  <si>
    <t>a 15 años</t>
  </si>
  <si>
    <t>a 20 años</t>
  </si>
  <si>
    <t>a 30 años</t>
  </si>
  <si>
    <t>-0.002</t>
  </si>
  <si>
    <t>0.017</t>
  </si>
  <si>
    <t>0.137</t>
  </si>
  <si>
    <t>0.235</t>
  </si>
  <si>
    <t>0.369</t>
  </si>
  <si>
    <t>0.521</t>
  </si>
  <si>
    <t>0.813</t>
  </si>
  <si>
    <t>-0.028</t>
  </si>
  <si>
    <t>-0.173</t>
  </si>
  <si>
    <t>-0.057</t>
  </si>
  <si>
    <t>0.014</t>
  </si>
  <si>
    <t>0.131</t>
  </si>
  <si>
    <t>0.266</t>
  </si>
  <si>
    <t>0.546</t>
  </si>
  <si>
    <t>0.925</t>
  </si>
  <si>
    <t>Condición 1</t>
  </si>
  <si>
    <t>Ha pasado al paro o ha sufrido un ERTE</t>
  </si>
  <si>
    <t>Facturación antes de la crisis</t>
  </si>
  <si>
    <t>Facturación después de la crisis</t>
  </si>
  <si>
    <t>Fórmulas condición 1</t>
  </si>
  <si>
    <t>SÍ</t>
  </si>
  <si>
    <t>NO</t>
  </si>
  <si>
    <t>Requisitos</t>
  </si>
  <si>
    <t>O</t>
  </si>
  <si>
    <t>Fórmula del 40%</t>
  </si>
  <si>
    <t>Lista paro o ERTE</t>
  </si>
  <si>
    <t>Fórmula total</t>
  </si>
  <si>
    <t>Condición 2</t>
  </si>
  <si>
    <t>Ingresos netos totales de la U.F.</t>
  </si>
  <si>
    <t>Fórmulas para condición 2</t>
  </si>
  <si>
    <t>IPREM</t>
  </si>
  <si>
    <t>¿Tiene el deudor discapacidad?</t>
  </si>
  <si>
    <t xml:space="preserve">Listas para 2ª condición </t>
  </si>
  <si>
    <t>Miembros de la U.F. aparte del deudor</t>
  </si>
  <si>
    <t>¿Algún miembro de la U.F. tiene discapacidad?</t>
  </si>
  <si>
    <t>Iprem final</t>
  </si>
  <si>
    <t>¿Es la familia monoparental?</t>
  </si>
  <si>
    <t>IPREM X3</t>
  </si>
  <si>
    <t>Fórmulas para 3ª condición</t>
  </si>
  <si>
    <t>Datos</t>
  </si>
  <si>
    <t xml:space="preserve">Condición </t>
  </si>
  <si>
    <t>Condición</t>
  </si>
  <si>
    <t>Condición 3</t>
  </si>
  <si>
    <t>Cuota del préstamo</t>
  </si>
  <si>
    <t>Gastos básicos</t>
  </si>
  <si>
    <t>Condición 4</t>
  </si>
  <si>
    <t>Ingresos netos totales de la U.F. antes de la crisis</t>
  </si>
  <si>
    <t xml:space="preserve">Ingresos netos totales actuales de la U.F.  </t>
  </si>
  <si>
    <t>CONDICIÓN 2</t>
  </si>
  <si>
    <t>FÓRMULA 3</t>
  </si>
  <si>
    <t>Fórmula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</si>
</sst>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General\%"/>
    <numFmt numFmtId="167" formatCode="#,##0\ &quot;€&quot;"/>
    <numFmt numFmtId="169" formatCode="&quot;Verdadero&quot;;&quot;Verdadero&quot;;&quot;Falso&quot;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3" fontId="0" fillId="0" borderId="0" xfId="0" applyNumberFormat="1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3" fillId="0" borderId="0" xfId="0" applyFont="1" applyFill="1" applyAlignment="1">
      <alignment horizontal="center"/>
    </xf>
    <xf numFmtId="164" fontId="0" fillId="0" borderId="1" xfId="0" applyNumberFormat="1" applyBorder="1"/>
    <xf numFmtId="0" fontId="3" fillId="2" borderId="1" xfId="0" applyFont="1" applyFill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/>
    <xf numFmtId="0" fontId="0" fillId="0" borderId="0" xfId="0" applyAlignme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/>
    <xf numFmtId="49" fontId="0" fillId="0" borderId="1" xfId="0" applyNumberFormat="1" applyBorder="1" applyAlignment="1">
      <alignment horizontal="center" vertical="center" wrapText="1"/>
    </xf>
    <xf numFmtId="169" fontId="0" fillId="0" borderId="0" xfId="0" applyNumberFormat="1"/>
    <xf numFmtId="0" fontId="0" fillId="6" borderId="0" xfId="0" applyFill="1"/>
    <xf numFmtId="0" fontId="0" fillId="6" borderId="0" xfId="0" applyFont="1" applyFill="1"/>
    <xf numFmtId="0" fontId="0" fillId="6" borderId="0" xfId="0" applyFont="1" applyFill="1" applyAlignment="1"/>
    <xf numFmtId="0" fontId="0" fillId="6" borderId="0" xfId="0" applyFill="1" applyAlignment="1"/>
    <xf numFmtId="0" fontId="0" fillId="0" borderId="1" xfId="0" applyFont="1" applyBorder="1" applyProtection="1">
      <protection locked="0"/>
    </xf>
    <xf numFmtId="167" fontId="0" fillId="0" borderId="1" xfId="0" applyNumberFormat="1" applyFont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Protection="1">
      <protection locked="0"/>
    </xf>
    <xf numFmtId="0" fontId="0" fillId="4" borderId="1" xfId="0" applyFont="1" applyFill="1" applyBorder="1" applyAlignment="1" applyProtection="1">
      <alignment horizontal="center" vertical="center"/>
      <protection locked="0"/>
    </xf>
    <xf numFmtId="164" fontId="0" fillId="0" borderId="1" xfId="0" applyNumberFormat="1" applyFont="1" applyBorder="1" applyProtection="1">
      <protection locked="0"/>
    </xf>
    <xf numFmtId="0" fontId="0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A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2866-E1A9-FA47-8A9F-002E34D9066F}">
  <sheetPr codeName="Hoja1"/>
  <dimension ref="A1:AJ29"/>
  <sheetViews>
    <sheetView tabSelected="1" topLeftCell="F1" zoomScale="125" zoomScaleNormal="90" workbookViewId="0">
      <selection activeCell="J7" sqref="J7"/>
    </sheetView>
  </sheetViews>
  <sheetFormatPr baseColWidth="10" defaultColWidth="11" defaultRowHeight="16" x14ac:dyDescent="0.2"/>
  <cols>
    <col min="1" max="1" width="1" customWidth="1"/>
    <col min="2" max="2" width="28.1640625" customWidth="1"/>
    <col min="3" max="4" width="8.33203125" customWidth="1"/>
    <col min="5" max="5" width="3.1640625" customWidth="1"/>
    <col min="6" max="6" width="21.5" customWidth="1"/>
    <col min="7" max="7" width="17" customWidth="1"/>
    <col min="8" max="8" width="2" customWidth="1"/>
    <col min="9" max="9" width="12.83203125" bestFit="1" customWidth="1"/>
    <col min="10" max="10" width="40.1640625" customWidth="1"/>
    <col min="11" max="11" width="10.6640625" bestFit="1" customWidth="1"/>
    <col min="12" max="12" width="18.5" customWidth="1"/>
    <col min="13" max="13" width="1" style="33" customWidth="1"/>
    <col min="14" max="14" width="10.6640625" bestFit="1" customWidth="1"/>
    <col min="15" max="16" width="8.33203125" customWidth="1"/>
    <col min="17" max="17" width="3.1640625" customWidth="1"/>
    <col min="18" max="19" width="21.5" customWidth="1"/>
    <col min="20" max="20" width="17" customWidth="1"/>
    <col min="21" max="21" width="11" style="11"/>
    <col min="29" max="29" width="11" style="11"/>
  </cols>
  <sheetData>
    <row r="1" spans="8:36" ht="6.75" customHeight="1" x14ac:dyDescent="0.2"/>
    <row r="2" spans="8:36" ht="19" x14ac:dyDescent="0.25">
      <c r="K2" s="9"/>
    </row>
    <row r="3" spans="8:36" ht="19" customHeight="1" x14ac:dyDescent="0.2">
      <c r="I3" s="26" t="s">
        <v>56</v>
      </c>
      <c r="J3" s="27" t="s">
        <v>63</v>
      </c>
      <c r="K3" s="27" t="s">
        <v>80</v>
      </c>
      <c r="L3" s="27" t="s">
        <v>82</v>
      </c>
      <c r="M3" s="34"/>
    </row>
    <row r="4" spans="8:36" ht="24" customHeight="1" x14ac:dyDescent="0.2">
      <c r="I4" s="26"/>
      <c r="J4" s="24" t="s">
        <v>57</v>
      </c>
      <c r="K4" s="37" t="s">
        <v>62</v>
      </c>
      <c r="L4" s="43" t="str">
        <f>Hoja1!F4</f>
        <v>CONDICIÓN NO CUMPLIDA</v>
      </c>
      <c r="M4" s="34"/>
    </row>
    <row r="5" spans="8:36" x14ac:dyDescent="0.2">
      <c r="I5" s="26"/>
      <c r="J5" s="25" t="s">
        <v>64</v>
      </c>
      <c r="K5" s="37"/>
      <c r="L5" s="43"/>
      <c r="M5" s="34"/>
    </row>
    <row r="6" spans="8:36" x14ac:dyDescent="0.2">
      <c r="I6" s="26"/>
      <c r="J6" s="24" t="s">
        <v>58</v>
      </c>
      <c r="K6" s="38">
        <v>0</v>
      </c>
      <c r="L6" s="43"/>
      <c r="M6" s="34"/>
    </row>
    <row r="7" spans="8:36" x14ac:dyDescent="0.2">
      <c r="I7" s="26"/>
      <c r="J7" s="24" t="s">
        <v>59</v>
      </c>
      <c r="K7" s="38">
        <v>0</v>
      </c>
      <c r="L7" s="43"/>
      <c r="M7" s="34"/>
      <c r="V7" s="20"/>
      <c r="AB7" s="21"/>
      <c r="AD7" s="20"/>
      <c r="AJ7" s="21"/>
    </row>
    <row r="8" spans="8:36" ht="11" customHeight="1" x14ac:dyDescent="0.2">
      <c r="I8" s="16"/>
      <c r="J8" s="16"/>
      <c r="K8" s="39"/>
      <c r="L8" s="16"/>
      <c r="M8" s="34"/>
      <c r="V8" s="20"/>
      <c r="AB8" s="21"/>
      <c r="AE8" s="12" t="s">
        <v>85</v>
      </c>
      <c r="AF8" s="12"/>
      <c r="AG8" s="12"/>
      <c r="AH8" s="12"/>
    </row>
    <row r="9" spans="8:36" ht="19" customHeight="1" x14ac:dyDescent="0.2">
      <c r="K9" s="40"/>
      <c r="W9" s="17"/>
      <c r="X9" s="17"/>
      <c r="Y9" s="17"/>
      <c r="Z9" s="17"/>
      <c r="AA9" s="16"/>
    </row>
    <row r="10" spans="8:36" x14ac:dyDescent="0.2">
      <c r="K10" s="40"/>
    </row>
    <row r="11" spans="8:36" x14ac:dyDescent="0.2">
      <c r="K11" s="40"/>
    </row>
    <row r="12" spans="8:36" ht="19" customHeight="1" x14ac:dyDescent="0.2">
      <c r="I12" s="26" t="s">
        <v>68</v>
      </c>
      <c r="J12" s="27" t="s">
        <v>63</v>
      </c>
      <c r="K12" s="41" t="s">
        <v>80</v>
      </c>
      <c r="L12" s="27" t="s">
        <v>81</v>
      </c>
      <c r="M12" s="35"/>
    </row>
    <row r="13" spans="8:36" x14ac:dyDescent="0.2">
      <c r="I13" s="26"/>
      <c r="J13" s="28" t="s">
        <v>69</v>
      </c>
      <c r="K13" s="42">
        <v>0</v>
      </c>
      <c r="L13" s="29" t="str">
        <f>Hoja1!L5</f>
        <v>CONDICIÓN CUMPLIDA</v>
      </c>
      <c r="M13" s="35"/>
    </row>
    <row r="14" spans="8:36" x14ac:dyDescent="0.2">
      <c r="I14" s="26"/>
      <c r="J14" s="28" t="s">
        <v>72</v>
      </c>
      <c r="K14" s="37" t="s">
        <v>62</v>
      </c>
      <c r="L14" s="29"/>
      <c r="M14" s="35"/>
    </row>
    <row r="15" spans="8:36" x14ac:dyDescent="0.2">
      <c r="I15" s="26"/>
      <c r="J15" s="28" t="s">
        <v>74</v>
      </c>
      <c r="K15" s="37">
        <v>0</v>
      </c>
      <c r="L15" s="29"/>
      <c r="M15" s="35"/>
    </row>
    <row r="16" spans="8:36" ht="24" customHeight="1" x14ac:dyDescent="0.25">
      <c r="H16" s="6"/>
      <c r="I16" s="26"/>
      <c r="J16" s="28" t="s">
        <v>75</v>
      </c>
      <c r="K16" s="37" t="s">
        <v>62</v>
      </c>
      <c r="L16" s="29"/>
      <c r="M16" s="35"/>
    </row>
    <row r="17" spans="1:25" ht="19" customHeight="1" x14ac:dyDescent="0.2">
      <c r="I17" s="26"/>
      <c r="J17" s="28" t="s">
        <v>77</v>
      </c>
      <c r="K17" s="37" t="s">
        <v>62</v>
      </c>
      <c r="L17" s="29"/>
      <c r="M17" s="35"/>
    </row>
    <row r="18" spans="1:25" ht="10" customHeight="1" x14ac:dyDescent="0.2">
      <c r="K18" s="40"/>
    </row>
    <row r="19" spans="1:25" x14ac:dyDescent="0.2">
      <c r="E19" s="5"/>
      <c r="I19" s="26" t="s">
        <v>83</v>
      </c>
      <c r="J19" s="27" t="s">
        <v>63</v>
      </c>
      <c r="K19" s="41" t="s">
        <v>80</v>
      </c>
      <c r="L19" s="27" t="s">
        <v>81</v>
      </c>
      <c r="M19" s="35"/>
      <c r="N19" s="22"/>
      <c r="Q19" s="5"/>
    </row>
    <row r="20" spans="1:25" x14ac:dyDescent="0.2">
      <c r="I20" s="26"/>
      <c r="J20" s="28" t="s">
        <v>69</v>
      </c>
      <c r="K20" s="42">
        <v>0</v>
      </c>
      <c r="L20" s="29" t="str">
        <f>Hoja1!P6</f>
        <v>CONDICIÓN NO CUMPLIDA</v>
      </c>
      <c r="M20" s="35"/>
      <c r="N20" s="22"/>
    </row>
    <row r="21" spans="1:25" x14ac:dyDescent="0.2">
      <c r="I21" s="26"/>
      <c r="J21" s="30" t="s">
        <v>84</v>
      </c>
      <c r="K21" s="42">
        <v>0</v>
      </c>
      <c r="L21" s="29"/>
      <c r="M21" s="36"/>
      <c r="N21" s="23"/>
    </row>
    <row r="22" spans="1:25" x14ac:dyDescent="0.2">
      <c r="I22" s="26"/>
      <c r="J22" s="30" t="s">
        <v>85</v>
      </c>
      <c r="K22" s="42">
        <v>0</v>
      </c>
      <c r="L22" s="29"/>
      <c r="M22" s="36"/>
      <c r="N22" s="23"/>
    </row>
    <row r="23" spans="1:25" ht="6" customHeight="1" x14ac:dyDescent="0.2">
      <c r="A23" s="12"/>
      <c r="B23" s="12"/>
      <c r="C23" s="12"/>
      <c r="D23" s="12"/>
      <c r="E23" s="12"/>
      <c r="F23" s="12"/>
      <c r="G23" s="12"/>
      <c r="K23" s="40"/>
      <c r="M23" s="12"/>
      <c r="N23" s="12"/>
      <c r="O23" s="12"/>
      <c r="P23" s="12"/>
      <c r="Q23" s="12"/>
      <c r="R23" s="12"/>
      <c r="S23" s="12"/>
      <c r="T23" s="12"/>
    </row>
    <row r="24" spans="1:25" x14ac:dyDescent="0.2">
      <c r="K24" s="40"/>
    </row>
    <row r="25" spans="1:25" x14ac:dyDescent="0.2">
      <c r="I25" s="26" t="s">
        <v>86</v>
      </c>
      <c r="J25" s="27" t="s">
        <v>63</v>
      </c>
      <c r="K25" s="41" t="s">
        <v>80</v>
      </c>
      <c r="L25" s="27" t="s">
        <v>81</v>
      </c>
      <c r="M25" s="35"/>
    </row>
    <row r="26" spans="1:25" x14ac:dyDescent="0.2">
      <c r="I26" s="26"/>
      <c r="J26" s="28" t="s">
        <v>87</v>
      </c>
      <c r="K26" s="42">
        <v>1</v>
      </c>
      <c r="L26" s="29" t="str">
        <f>Hoja1!R6</f>
        <v>CONDICIÓN NO CUMPLIDA</v>
      </c>
      <c r="M26" s="35"/>
    </row>
    <row r="27" spans="1:25" x14ac:dyDescent="0.2">
      <c r="I27" s="26"/>
      <c r="J27" s="30" t="s">
        <v>88</v>
      </c>
      <c r="K27" s="42">
        <v>1</v>
      </c>
      <c r="L27" s="29"/>
      <c r="M27" s="36"/>
    </row>
    <row r="28" spans="1:25" x14ac:dyDescent="0.2">
      <c r="I28" s="26"/>
      <c r="J28" s="30" t="s">
        <v>84</v>
      </c>
      <c r="K28" s="42">
        <v>1</v>
      </c>
      <c r="L28" s="29"/>
      <c r="M28" s="36"/>
    </row>
    <row r="29" spans="1:25" ht="6" customHeight="1" x14ac:dyDescent="0.2">
      <c r="Y29" s="18"/>
    </row>
  </sheetData>
  <sheetProtection algorithmName="SHA-512" hashValue="hlxgSU7biJ3ZM0Xpeq/N7h2PjWixDsZFaD831WZOx++74CBTq+6fRkAF0mTMY4UjbKj0ozCkQogDfsyCZcvrLg==" saltValue="//hFr5QfZ7ZNo1X5ksbhqg==" spinCount="100000" sheet="1" objects="1" scenarios="1"/>
  <mergeCells count="12">
    <mergeCell ref="L26:L28"/>
    <mergeCell ref="I25:I28"/>
    <mergeCell ref="AE8:AH8"/>
    <mergeCell ref="W9:Z9"/>
    <mergeCell ref="I19:I22"/>
    <mergeCell ref="L20:L22"/>
    <mergeCell ref="L13:L17"/>
    <mergeCell ref="I12:I17"/>
    <mergeCell ref="I3:I7"/>
    <mergeCell ref="M23:T23"/>
    <mergeCell ref="L4:L7"/>
    <mergeCell ref="A23:G23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AD029116-9ED2-1B42-A65E-BD13AF85A1DC}">
          <x14:formula1>
            <xm:f>Fórmula.!$D$8:$D$42</xm:f>
          </x14:formula1>
          <xm:sqref>C16</xm:sqref>
        </x14:dataValidation>
        <x14:dataValidation type="list" allowBlank="1" showInputMessage="1" showErrorMessage="1" xr:uid="{75B3E628-18D1-B046-A3F5-FBCBF65755E3}">
          <x14:formula1>
            <xm:f>Fórmula.!$B$8:$B$19</xm:f>
          </x14:formula1>
          <xm:sqref>D13 P13</xm:sqref>
        </x14:dataValidation>
        <x14:dataValidation type="list" allowBlank="1" showInputMessage="1" showErrorMessage="1" xr:uid="{A7C7964F-E3A4-7341-A344-D8790D9684CC}">
          <x14:formula1>
            <xm:f>Fórmula.!$C$9:$C$16</xm:f>
          </x14:formula1>
          <xm:sqref>D14 P14</xm:sqref>
        </x14:dataValidation>
        <x14:dataValidation type="list" allowBlank="1" showInputMessage="1" showErrorMessage="1" xr:uid="{5F383298-9B80-204D-A0A9-05E774275145}">
          <x14:formula1>
            <xm:f>Fórmula.!$D$8:$D$37</xm:f>
          </x14:formula1>
          <xm:sqref>C18 O18</xm:sqref>
        </x14:dataValidation>
        <x14:dataValidation type="list" allowBlank="1" showInputMessage="1" showErrorMessage="1" xr:uid="{C37AB395-F26C-794E-849B-E28DB6F612CA}">
          <x14:formula1>
            <xm:f>Hoja1!$A$5:$A$6</xm:f>
          </x14:formula1>
          <xm:sqref>K4 K14 Y29</xm:sqref>
        </x14:dataValidation>
        <x14:dataValidation type="list" allowBlank="1" showInputMessage="1" showErrorMessage="1" xr:uid="{4600EF19-6023-EC46-8626-B31C8E2D1FC2}">
          <x14:formula1>
            <xm:f>Hoja1!$J$8:$J$18</xm:f>
          </x14:formula1>
          <xm:sqref>K15 Y30</xm:sqref>
        </x14:dataValidation>
        <x14:dataValidation type="list" allowBlank="1" showInputMessage="1" showErrorMessage="1" xr:uid="{DE750370-4896-B444-B16A-3507F5849EFF}">
          <x14:formula1>
            <xm:f>Hoja1!$I$8:$I$9</xm:f>
          </x14:formula1>
          <xm:sqref>K16:K17 AA8:AA9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0DD2-CD64-A84F-B1A6-03D8EF118CFB}">
  <sheetPr codeName="Hoja9"/>
  <dimension ref="A1:K13"/>
  <sheetViews>
    <sheetView workbookViewId="0">
      <selection sqref="A1:K13"/>
    </sheetView>
  </sheetViews>
  <sheetFormatPr baseColWidth="10" defaultColWidth="11" defaultRowHeight="16" x14ac:dyDescent="0.2"/>
  <sheetData>
    <row r="1" spans="1:11" x14ac:dyDescent="0.2">
      <c r="A1" t="s">
        <v>11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3</v>
      </c>
      <c r="B2">
        <v>0.30499999999999999</v>
      </c>
      <c r="C2">
        <v>0.51100000000000001</v>
      </c>
      <c r="D2">
        <v>0.69399999999999995</v>
      </c>
      <c r="E2">
        <v>0.93200000000000005</v>
      </c>
      <c r="F2">
        <v>1.1719999999999999</v>
      </c>
      <c r="G2">
        <v>1.591</v>
      </c>
      <c r="H2">
        <v>2.0659999999999998</v>
      </c>
      <c r="I2">
        <v>2.5070000000000001</v>
      </c>
      <c r="J2">
        <v>2.6509999999999998</v>
      </c>
      <c r="K2">
        <v>2.6840000000000002</v>
      </c>
    </row>
    <row r="3" spans="1:11" x14ac:dyDescent="0.2">
      <c r="A3" t="s">
        <v>14</v>
      </c>
      <c r="B3">
        <v>0.26500000000000001</v>
      </c>
      <c r="C3">
        <v>0.44600000000000001</v>
      </c>
      <c r="D3">
        <v>0.59299999999999997</v>
      </c>
      <c r="E3">
        <v>0.79800000000000004</v>
      </c>
      <c r="F3">
        <v>1.0129999999999999</v>
      </c>
      <c r="G3">
        <v>1.4159999999999999</v>
      </c>
      <c r="H3">
        <v>1.887</v>
      </c>
      <c r="I3">
        <v>2.335</v>
      </c>
      <c r="J3">
        <v>2.4900000000000002</v>
      </c>
      <c r="K3">
        <v>2.5379999999999998</v>
      </c>
    </row>
    <row r="4" spans="1:11" x14ac:dyDescent="0.2">
      <c r="A4" t="s">
        <v>17</v>
      </c>
      <c r="B4">
        <v>0.30299999999999999</v>
      </c>
      <c r="C4">
        <v>0.48199999999999998</v>
      </c>
      <c r="D4">
        <v>0.61699999999999999</v>
      </c>
      <c r="E4">
        <v>0.80200000000000005</v>
      </c>
      <c r="F4">
        <v>0.998</v>
      </c>
      <c r="G4">
        <v>1.3740000000000001</v>
      </c>
      <c r="H4">
        <v>1.8320000000000001</v>
      </c>
      <c r="I4">
        <v>2.2829999999999999</v>
      </c>
      <c r="J4">
        <v>2.4449999999999998</v>
      </c>
      <c r="K4">
        <v>2.5009999999999999</v>
      </c>
    </row>
    <row r="5" spans="1:11" x14ac:dyDescent="0.2">
      <c r="A5" t="s">
        <v>20</v>
      </c>
      <c r="B5">
        <v>0.30099999999999999</v>
      </c>
      <c r="C5">
        <v>0.47399999999999998</v>
      </c>
      <c r="D5">
        <v>0.60099999999999998</v>
      </c>
      <c r="E5">
        <v>0.77300000000000002</v>
      </c>
      <c r="F5">
        <v>0.95699999999999996</v>
      </c>
      <c r="G5">
        <v>1.3169999999999999</v>
      </c>
      <c r="H5">
        <v>1.7629999999999999</v>
      </c>
      <c r="I5">
        <v>2.21</v>
      </c>
      <c r="J5">
        <v>2.3780000000000001</v>
      </c>
      <c r="K5">
        <v>2.4409999999999998</v>
      </c>
    </row>
    <row r="6" spans="1:11" x14ac:dyDescent="0.2">
      <c r="A6" t="s">
        <v>21</v>
      </c>
      <c r="B6">
        <v>0.25700000000000001</v>
      </c>
      <c r="C6">
        <v>0.40699999999999997</v>
      </c>
      <c r="D6">
        <v>0.50600000000000001</v>
      </c>
      <c r="E6">
        <v>0.65800000000000003</v>
      </c>
      <c r="F6">
        <v>0.83099999999999996</v>
      </c>
      <c r="G6">
        <v>1.1859999999999999</v>
      </c>
      <c r="H6">
        <v>1.6319999999999999</v>
      </c>
      <c r="I6">
        <v>2.081</v>
      </c>
      <c r="J6">
        <v>2.2530000000000001</v>
      </c>
      <c r="K6">
        <v>2.3210000000000002</v>
      </c>
    </row>
    <row r="7" spans="1:11" x14ac:dyDescent="0.2">
      <c r="A7" t="s">
        <v>24</v>
      </c>
      <c r="B7">
        <v>0.19900000000000001</v>
      </c>
      <c r="C7">
        <v>0.33100000000000002</v>
      </c>
      <c r="D7">
        <v>0.41099999999999998</v>
      </c>
      <c r="E7">
        <v>0.54300000000000004</v>
      </c>
      <c r="F7">
        <v>0.70699999999999996</v>
      </c>
      <c r="G7">
        <v>1.0669999999999999</v>
      </c>
      <c r="H7">
        <v>1.5329999999999999</v>
      </c>
      <c r="I7">
        <v>2.0030000000000001</v>
      </c>
      <c r="J7">
        <v>2.194</v>
      </c>
      <c r="K7">
        <v>2.2810000000000001</v>
      </c>
    </row>
    <row r="8" spans="1:11" x14ac:dyDescent="0.2">
      <c r="A8" t="s">
        <v>25</v>
      </c>
      <c r="B8">
        <v>0.19</v>
      </c>
      <c r="C8">
        <v>0.32100000000000001</v>
      </c>
      <c r="D8">
        <v>0.39200000000000002</v>
      </c>
      <c r="E8">
        <v>0.503</v>
      </c>
      <c r="F8">
        <v>0.64300000000000002</v>
      </c>
      <c r="G8">
        <v>0.96299999999999997</v>
      </c>
      <c r="H8">
        <v>1.3979999999999999</v>
      </c>
      <c r="I8">
        <v>1.8480000000000001</v>
      </c>
      <c r="J8">
        <v>2.0390000000000001</v>
      </c>
      <c r="K8">
        <v>2.129</v>
      </c>
    </row>
    <row r="9" spans="1:11" x14ac:dyDescent="0.2">
      <c r="A9" t="s">
        <v>26</v>
      </c>
      <c r="B9">
        <v>0.17399999999999999</v>
      </c>
      <c r="C9">
        <v>0.309</v>
      </c>
      <c r="D9">
        <v>0.37</v>
      </c>
      <c r="E9">
        <v>0.46300000000000002</v>
      </c>
      <c r="F9">
        <v>0.57999999999999996</v>
      </c>
      <c r="G9">
        <v>0.85299999999999998</v>
      </c>
      <c r="H9">
        <v>1.2430000000000001</v>
      </c>
      <c r="I9">
        <v>1.6479999999999999</v>
      </c>
      <c r="J9">
        <v>1.825</v>
      </c>
      <c r="K9">
        <v>1.9159999999999999</v>
      </c>
    </row>
    <row r="10" spans="1:11" x14ac:dyDescent="0.2">
      <c r="A10" t="s">
        <v>27</v>
      </c>
      <c r="B10">
        <v>8.6999999999999994E-2</v>
      </c>
      <c r="C10">
        <v>0.216</v>
      </c>
      <c r="D10">
        <v>0.27600000000000002</v>
      </c>
      <c r="E10">
        <v>0.36899999999999999</v>
      </c>
      <c r="F10">
        <v>0.48799999999999999</v>
      </c>
      <c r="G10">
        <v>0.77100000000000002</v>
      </c>
      <c r="H10">
        <v>1.1819999999999999</v>
      </c>
      <c r="I10">
        <v>1.6140000000000001</v>
      </c>
      <c r="J10">
        <v>1.819</v>
      </c>
      <c r="K10">
        <v>1.95</v>
      </c>
    </row>
    <row r="11" spans="1:11" x14ac:dyDescent="0.2">
      <c r="A11" t="s">
        <v>28</v>
      </c>
      <c r="B11">
        <v>0.09</v>
      </c>
      <c r="C11">
        <v>0.217</v>
      </c>
      <c r="D11">
        <v>0.27300000000000002</v>
      </c>
      <c r="E11">
        <v>0.35499999999999998</v>
      </c>
      <c r="F11">
        <v>0.45900000000000002</v>
      </c>
      <c r="G11">
        <v>0.71399999999999997</v>
      </c>
      <c r="H11">
        <v>1.099</v>
      </c>
      <c r="I11">
        <v>1.5169999999999999</v>
      </c>
      <c r="J11">
        <v>1.722</v>
      </c>
      <c r="K11">
        <v>1.8460000000000001</v>
      </c>
    </row>
    <row r="12" spans="1:11" x14ac:dyDescent="0.2">
      <c r="A12" t="s">
        <v>29</v>
      </c>
      <c r="B12">
        <v>8.3000000000000004E-2</v>
      </c>
      <c r="C12">
        <v>0.214</v>
      </c>
      <c r="D12">
        <v>0.26300000000000001</v>
      </c>
      <c r="E12">
        <v>0.33200000000000002</v>
      </c>
      <c r="F12">
        <v>0.42</v>
      </c>
      <c r="G12">
        <v>0.64300000000000002</v>
      </c>
      <c r="H12">
        <v>1.004</v>
      </c>
      <c r="I12">
        <v>1.41</v>
      </c>
      <c r="J12">
        <v>1.6140000000000001</v>
      </c>
      <c r="K12">
        <v>1.7450000000000001</v>
      </c>
    </row>
    <row r="13" spans="1:11" x14ac:dyDescent="0.2">
      <c r="A13" t="s">
        <v>30</v>
      </c>
      <c r="B13">
        <v>8.1000000000000003E-2</v>
      </c>
      <c r="C13">
        <v>0.20200000000000001</v>
      </c>
      <c r="D13">
        <v>0.254</v>
      </c>
      <c r="E13">
        <v>0.32100000000000001</v>
      </c>
      <c r="F13">
        <v>0.40100000000000002</v>
      </c>
      <c r="G13">
        <v>0.59299999999999997</v>
      </c>
      <c r="H13">
        <v>0.91100000000000003</v>
      </c>
      <c r="I13">
        <v>1.2689999999999999</v>
      </c>
      <c r="J13">
        <v>1.4490000000000001</v>
      </c>
      <c r="K13">
        <v>1.5840000000000001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FEF2-C2D1-9446-B840-A6C17494CA1E}">
  <sheetPr codeName="Hoja10"/>
  <dimension ref="A1:K13"/>
  <sheetViews>
    <sheetView workbookViewId="0">
      <selection activeCell="K9" sqref="K9"/>
    </sheetView>
  </sheetViews>
  <sheetFormatPr baseColWidth="10" defaultColWidth="11" defaultRowHeight="16" x14ac:dyDescent="0.2"/>
  <sheetData>
    <row r="1" spans="1:11" x14ac:dyDescent="0.2">
      <c r="A1" t="s">
        <v>11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3</v>
      </c>
      <c r="B2">
        <v>0.28699999999999998</v>
      </c>
      <c r="C2">
        <v>0.53100000000000003</v>
      </c>
      <c r="D2">
        <v>0.66200000000000003</v>
      </c>
      <c r="E2">
        <v>0.81799999999999995</v>
      </c>
      <c r="F2">
        <v>0.99199999999999999</v>
      </c>
      <c r="G2">
        <v>1.34</v>
      </c>
      <c r="H2">
        <v>1.7649999999999999</v>
      </c>
      <c r="I2">
        <v>2.1880000000000002</v>
      </c>
      <c r="J2">
        <v>2.3340000000000001</v>
      </c>
      <c r="K2">
        <v>2.3980000000000001</v>
      </c>
    </row>
    <row r="3" spans="1:11" x14ac:dyDescent="0.2">
      <c r="A3" t="s">
        <v>14</v>
      </c>
      <c r="B3">
        <v>0.31</v>
      </c>
      <c r="C3">
        <v>0.57999999999999996</v>
      </c>
      <c r="D3">
        <v>0.72799999999999998</v>
      </c>
      <c r="E3">
        <v>0.89800000000000002</v>
      </c>
      <c r="F3">
        <v>1.083</v>
      </c>
      <c r="G3">
        <v>1.4390000000000001</v>
      </c>
      <c r="H3">
        <v>1.8640000000000001</v>
      </c>
      <c r="I3">
        <v>2.286</v>
      </c>
      <c r="J3">
        <v>2.423</v>
      </c>
      <c r="K3">
        <v>2.4689999999999999</v>
      </c>
    </row>
    <row r="4" spans="1:11" x14ac:dyDescent="0.2">
      <c r="A4" t="s">
        <v>17</v>
      </c>
      <c r="B4">
        <v>0.246</v>
      </c>
      <c r="C4">
        <v>0.46100000000000002</v>
      </c>
      <c r="D4">
        <v>0.58199999999999996</v>
      </c>
      <c r="E4">
        <v>0.73599999999999999</v>
      </c>
      <c r="F4">
        <v>0.91500000000000004</v>
      </c>
      <c r="G4">
        <v>1.274</v>
      </c>
      <c r="H4">
        <v>1.716</v>
      </c>
      <c r="I4">
        <v>2.1619999999999999</v>
      </c>
      <c r="J4">
        <v>2.3170000000000002</v>
      </c>
      <c r="K4">
        <v>2.387</v>
      </c>
    </row>
    <row r="5" spans="1:11" x14ac:dyDescent="0.2">
      <c r="A5" t="s">
        <v>20</v>
      </c>
      <c r="B5">
        <v>0.22900000000000001</v>
      </c>
      <c r="C5">
        <v>0.42599999999999999</v>
      </c>
      <c r="D5">
        <v>0.52400000000000002</v>
      </c>
      <c r="E5">
        <v>0.65900000000000003</v>
      </c>
      <c r="F5">
        <v>0.82199999999999995</v>
      </c>
      <c r="G5">
        <v>1.1519999999999999</v>
      </c>
      <c r="H5">
        <v>1.5740000000000001</v>
      </c>
      <c r="I5">
        <v>2.016</v>
      </c>
      <c r="J5">
        <v>2.177</v>
      </c>
      <c r="K5">
        <v>2.2509999999999999</v>
      </c>
    </row>
    <row r="6" spans="1:11" x14ac:dyDescent="0.2">
      <c r="A6" t="s">
        <v>21</v>
      </c>
      <c r="B6">
        <v>0.20699999999999999</v>
      </c>
      <c r="C6">
        <v>0.38800000000000001</v>
      </c>
      <c r="D6">
        <v>0.501</v>
      </c>
      <c r="E6">
        <v>0.65300000000000002</v>
      </c>
      <c r="F6">
        <v>0.82699999999999996</v>
      </c>
      <c r="G6">
        <v>1.1739999999999999</v>
      </c>
      <c r="H6">
        <v>1.6160000000000001</v>
      </c>
      <c r="I6">
        <v>2.0699999999999998</v>
      </c>
      <c r="J6">
        <v>2.2389999999999999</v>
      </c>
      <c r="K6">
        <v>2.3210000000000002</v>
      </c>
    </row>
    <row r="7" spans="1:11" x14ac:dyDescent="0.2">
      <c r="A7" t="s">
        <v>24</v>
      </c>
      <c r="B7">
        <v>0.29099999999999998</v>
      </c>
      <c r="C7">
        <v>0.55000000000000004</v>
      </c>
      <c r="D7">
        <v>0.72499999999999998</v>
      </c>
      <c r="E7">
        <v>0.92300000000000004</v>
      </c>
      <c r="F7">
        <v>1.1220000000000001</v>
      </c>
      <c r="G7">
        <v>1.47</v>
      </c>
      <c r="H7">
        <v>1.883</v>
      </c>
      <c r="I7">
        <v>2.294</v>
      </c>
      <c r="J7">
        <v>2.4279999999999999</v>
      </c>
      <c r="K7">
        <v>2.4649999999999999</v>
      </c>
    </row>
    <row r="8" spans="1:11" x14ac:dyDescent="0.2">
      <c r="A8" t="s">
        <v>25</v>
      </c>
      <c r="B8">
        <v>0.30199999999999999</v>
      </c>
      <c r="C8">
        <v>0.54400000000000004</v>
      </c>
      <c r="D8">
        <v>0.70799999999999996</v>
      </c>
      <c r="E8">
        <v>0.91900000000000004</v>
      </c>
      <c r="F8">
        <v>1.139</v>
      </c>
      <c r="G8">
        <v>1.514</v>
      </c>
      <c r="H8">
        <v>1.9470000000000001</v>
      </c>
      <c r="I8">
        <v>2.3580000000000001</v>
      </c>
      <c r="J8">
        <v>2.4750000000000001</v>
      </c>
      <c r="K8">
        <v>2.4910000000000001</v>
      </c>
    </row>
    <row r="9" spans="1:11" x14ac:dyDescent="0.2">
      <c r="A9" t="s">
        <v>26</v>
      </c>
      <c r="B9">
        <v>0.32600000000000001</v>
      </c>
      <c r="C9">
        <v>0.60299999999999998</v>
      </c>
      <c r="D9">
        <v>0.80700000000000005</v>
      </c>
      <c r="E9">
        <v>1.052</v>
      </c>
      <c r="F9">
        <v>1.2909999999999999</v>
      </c>
      <c r="G9">
        <v>1.68</v>
      </c>
      <c r="H9">
        <v>2.1150000000000002</v>
      </c>
      <c r="I9">
        <v>2.52</v>
      </c>
      <c r="J9">
        <v>2.63</v>
      </c>
      <c r="K9">
        <v>2.63</v>
      </c>
    </row>
    <row r="10" spans="1:11" x14ac:dyDescent="0.2">
      <c r="A10" t="s">
        <v>27</v>
      </c>
      <c r="B10">
        <v>0.318</v>
      </c>
      <c r="C10">
        <v>0.61399999999999999</v>
      </c>
      <c r="D10">
        <v>0.85499999999999998</v>
      </c>
      <c r="E10">
        <v>1.1240000000000001</v>
      </c>
      <c r="F10">
        <v>1.375</v>
      </c>
      <c r="G10">
        <v>1.782</v>
      </c>
      <c r="H10">
        <v>2.2210000000000001</v>
      </c>
      <c r="I10">
        <v>2.625</v>
      </c>
      <c r="J10">
        <v>2.7370000000000001</v>
      </c>
      <c r="K10">
        <v>2.7389999999999999</v>
      </c>
    </row>
    <row r="11" spans="1:11" x14ac:dyDescent="0.2">
      <c r="A11" t="s">
        <v>28</v>
      </c>
      <c r="B11">
        <v>0.317</v>
      </c>
      <c r="C11">
        <v>0.56699999999999995</v>
      </c>
      <c r="D11">
        <v>0.76800000000000002</v>
      </c>
      <c r="E11">
        <v>1.0109999999999999</v>
      </c>
      <c r="F11">
        <v>1.2509999999999999</v>
      </c>
      <c r="G11">
        <v>1.657</v>
      </c>
      <c r="H11">
        <v>2.1110000000000002</v>
      </c>
      <c r="I11">
        <v>2.5419999999999998</v>
      </c>
      <c r="J11">
        <v>2.6789999999999998</v>
      </c>
      <c r="K11">
        <v>2.7149999999999999</v>
      </c>
    </row>
    <row r="12" spans="1:11" x14ac:dyDescent="0.2">
      <c r="A12" t="s">
        <v>29</v>
      </c>
      <c r="B12">
        <v>0.25600000000000001</v>
      </c>
      <c r="C12">
        <v>0.46</v>
      </c>
      <c r="D12">
        <v>0.629</v>
      </c>
      <c r="E12">
        <v>0.85199999999999998</v>
      </c>
      <c r="F12">
        <v>1.087</v>
      </c>
      <c r="G12">
        <v>1.514</v>
      </c>
      <c r="H12">
        <v>2.0030000000000001</v>
      </c>
      <c r="I12">
        <v>2.4620000000000002</v>
      </c>
      <c r="J12">
        <v>2.6160000000000001</v>
      </c>
      <c r="K12">
        <v>2.6669999999999998</v>
      </c>
    </row>
    <row r="13" spans="1:11" x14ac:dyDescent="0.2">
      <c r="A13" t="s">
        <v>30</v>
      </c>
      <c r="B13">
        <v>0.29699999999999999</v>
      </c>
      <c r="C13">
        <v>0.495</v>
      </c>
      <c r="D13">
        <v>0.67300000000000004</v>
      </c>
      <c r="E13">
        <v>0.91100000000000003</v>
      </c>
      <c r="F13">
        <v>1.1559999999999999</v>
      </c>
      <c r="G13">
        <v>1.583</v>
      </c>
      <c r="H13">
        <v>2.069</v>
      </c>
      <c r="I13">
        <v>2.512</v>
      </c>
      <c r="J13">
        <v>2.6509999999999998</v>
      </c>
      <c r="K13">
        <v>2.6680000000000001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AB80-0978-3D41-AC54-F12635D612F0}">
  <sheetPr codeName="Hoja11"/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8138-1A97-BA42-9A6F-A27AFC173362}">
  <sheetPr codeName="Hoja12"/>
  <dimension ref="A2:R18"/>
  <sheetViews>
    <sheetView workbookViewId="0">
      <selection activeCell="F20" sqref="F20"/>
    </sheetView>
  </sheetViews>
  <sheetFormatPr baseColWidth="10" defaultRowHeight="16" x14ac:dyDescent="0.2"/>
  <cols>
    <col min="5" max="5" width="14.83203125" bestFit="1" customWidth="1"/>
    <col min="6" max="6" width="17.33203125" bestFit="1" customWidth="1"/>
    <col min="10" max="10" width="11.83203125" customWidth="1"/>
  </cols>
  <sheetData>
    <row r="2" spans="1:18" x14ac:dyDescent="0.2">
      <c r="B2" t="s">
        <v>60</v>
      </c>
      <c r="E2" t="s">
        <v>65</v>
      </c>
      <c r="F2" t="str">
        <f>IF(Datos!K6-Datos!K7&gt;0.4*Datos!K6,"SÍ","NO")</f>
        <v>NO</v>
      </c>
      <c r="I2" s="12" t="s">
        <v>70</v>
      </c>
      <c r="J2" s="12"/>
      <c r="N2" s="12" t="s">
        <v>79</v>
      </c>
      <c r="O2" s="12"/>
    </row>
    <row r="4" spans="1:18" x14ac:dyDescent="0.2">
      <c r="A4" t="s">
        <v>66</v>
      </c>
      <c r="E4" t="s">
        <v>67</v>
      </c>
      <c r="F4" t="str">
        <f>IF(OR(Datos!K4="SÍ",Hoja1!F2="SÍ"),"CONDICIÓN CUMPLIDA","CONDICIÓN NO CUMPLIDA")</f>
        <v>CONDICIÓN NO CUMPLIDA</v>
      </c>
      <c r="I4" s="10" t="s">
        <v>78</v>
      </c>
      <c r="J4" t="s">
        <v>71</v>
      </c>
      <c r="K4" t="s">
        <v>76</v>
      </c>
      <c r="L4" t="s">
        <v>89</v>
      </c>
    </row>
    <row r="5" spans="1:18" x14ac:dyDescent="0.2">
      <c r="A5" t="s">
        <v>61</v>
      </c>
      <c r="I5">
        <v>1613.52</v>
      </c>
      <c r="J5">
        <f>I5/3</f>
        <v>537.84</v>
      </c>
      <c r="K5">
        <f>I5+IF(Datos!K14="SÍ",I5*2/3,0)+IF(Datos!K16="SÍ",J5,0)+IF(Datos!K17="SÍ",(J5*0.15)*Datos!K15,Datos!K15*(0.1*J5))</f>
        <v>1613.52</v>
      </c>
      <c r="L5" s="19" t="str">
        <f>IF(Datos!K13&lt;Hoja1!K5,"CONDICIÓN CUMPLIDA","CONDICIÓN NO CUMPLIDA")</f>
        <v>CONDICIÓN CUMPLIDA</v>
      </c>
      <c r="P5" t="s">
        <v>90</v>
      </c>
      <c r="R5" t="s">
        <v>91</v>
      </c>
    </row>
    <row r="6" spans="1:18" x14ac:dyDescent="0.2">
      <c r="A6" t="s">
        <v>62</v>
      </c>
      <c r="L6" s="19"/>
      <c r="P6" s="29" t="str">
        <f>IF(Datos!K21+Datos!K22&gt;0.35*Datos!K20,"CONDICIÓN CUMPLIDA","CONDICIÓN NO CUMPLIDA")</f>
        <v>CONDICIÓN NO CUMPLIDA</v>
      </c>
      <c r="R6" s="31" t="str">
        <f>IF(Datos!K28/Datos!K26&gt;1.3*Datos!K28/Datos!K27,"CONDICIÓN CUMPLIDA","CONDICIÓN NO CUMPLIDA")</f>
        <v>CONDICIÓN NO CUMPLIDA</v>
      </c>
    </row>
    <row r="7" spans="1:18" x14ac:dyDescent="0.2">
      <c r="I7" s="12" t="s">
        <v>73</v>
      </c>
      <c r="J7" s="12"/>
      <c r="L7" s="19"/>
      <c r="P7" s="29"/>
      <c r="R7" s="31"/>
    </row>
    <row r="8" spans="1:18" x14ac:dyDescent="0.2">
      <c r="I8" t="s">
        <v>61</v>
      </c>
      <c r="J8">
        <v>0</v>
      </c>
      <c r="L8" s="19"/>
      <c r="P8" s="29"/>
      <c r="R8" s="31"/>
    </row>
    <row r="9" spans="1:18" x14ac:dyDescent="0.2">
      <c r="I9" t="s">
        <v>62</v>
      </c>
      <c r="J9">
        <v>1</v>
      </c>
      <c r="L9" s="19"/>
    </row>
    <row r="10" spans="1:18" x14ac:dyDescent="0.2">
      <c r="J10">
        <v>2</v>
      </c>
    </row>
    <row r="11" spans="1:18" x14ac:dyDescent="0.2">
      <c r="J11">
        <v>3</v>
      </c>
    </row>
    <row r="12" spans="1:18" x14ac:dyDescent="0.2">
      <c r="J12">
        <v>4</v>
      </c>
    </row>
    <row r="13" spans="1:18" x14ac:dyDescent="0.2">
      <c r="J13">
        <v>5</v>
      </c>
    </row>
    <row r="14" spans="1:18" x14ac:dyDescent="0.2">
      <c r="J14">
        <v>6</v>
      </c>
    </row>
    <row r="15" spans="1:18" x14ac:dyDescent="0.2">
      <c r="J15">
        <v>7</v>
      </c>
    </row>
    <row r="16" spans="1:18" x14ac:dyDescent="0.2">
      <c r="J16">
        <v>8</v>
      </c>
    </row>
    <row r="17" spans="6:10" x14ac:dyDescent="0.2">
      <c r="F17" s="32"/>
      <c r="J17">
        <v>9</v>
      </c>
    </row>
    <row r="18" spans="6:10" x14ac:dyDescent="0.2">
      <c r="J18">
        <v>10</v>
      </c>
    </row>
  </sheetData>
  <mergeCells count="6">
    <mergeCell ref="I2:J2"/>
    <mergeCell ref="I7:J7"/>
    <mergeCell ref="N2:O2"/>
    <mergeCell ref="L5:L9"/>
    <mergeCell ref="P6:P8"/>
    <mergeCell ref="R6:R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CE1E-60AC-1F48-A3B2-80EC7FA7CEAA}">
  <sheetPr codeName="Hoja2"/>
  <dimension ref="B2:K42"/>
  <sheetViews>
    <sheetView workbookViewId="0">
      <selection activeCell="C8" sqref="C8"/>
    </sheetView>
  </sheetViews>
  <sheetFormatPr baseColWidth="10" defaultColWidth="11" defaultRowHeight="16" x14ac:dyDescent="0.2"/>
  <sheetData>
    <row r="2" spans="2:11" x14ac:dyDescent="0.2">
      <c r="G2" t="s">
        <v>4</v>
      </c>
    </row>
    <row r="3" spans="2:11" x14ac:dyDescent="0.2">
      <c r="G3" s="3" t="e">
        <f>Datos!C5-G17</f>
        <v>#N/A</v>
      </c>
    </row>
    <row r="5" spans="2:11" x14ac:dyDescent="0.2">
      <c r="G5" s="2" t="s">
        <v>5</v>
      </c>
      <c r="H5" s="2" t="s">
        <v>6</v>
      </c>
      <c r="J5" s="2" t="s">
        <v>7</v>
      </c>
      <c r="K5" s="2" t="s">
        <v>6</v>
      </c>
    </row>
    <row r="6" spans="2:11" x14ac:dyDescent="0.2">
      <c r="B6" s="13" t="s">
        <v>8</v>
      </c>
      <c r="C6" s="14"/>
      <c r="D6" s="15"/>
      <c r="G6" s="2" t="str">
        <f>IF(Datos!C16=1,1,IF(Datos!C16=2,2,IF(Datos!C16=3,3,IF(Datos!C16=4,4, IF(Datos!C16=5,5,IF(Datos!C16=6,5, IF(Datos!C16=7,7,IF(Datos!C16=8,7,IF(Datos!C16=9,10,IF(Datos!C16=10,10,IF(Datos!C16=10,10,IF(Datos!C16=11,10,IF(Datos!C16=12,10,IF(Datos!C16=13,15,IF(Datos!C16=14,15,IF(Datos!C16=15,15,IF(Datos!C16=16,15,IF(Datos!C16=17,15,IF(Datos!C16=18,20,IF(Datos!C16=19,20,IF(Datos!C16=20,20,IF(Datos!C16=21,20,IF(Datos!C16=22,20,IF(Datos!C16=23,20,IF(Datos!C16=24,20,IF(Datos!C16=25,20,IF(Datos!C16=26,30,IF(Datos!C16=27,30,IF(Datos!C16=28,30,IF(Datos!C16=29,30,IF(Datos!C16=30,30,"ERROR")))))))))))))))))))))))))))))))</f>
        <v>ERROR</v>
      </c>
      <c r="H6" s="2" t="s">
        <v>9</v>
      </c>
      <c r="I6" t="s">
        <v>2</v>
      </c>
      <c r="J6" s="2" t="str">
        <f>IF(Datos!C18=1,1,IF(Datos!C18=2,2,IF(Datos!C18=3,3,IF(Datos!C18=4,4, IF(Datos!C18=5,5,IF(Datos!C18=6,5, IF(Datos!C18=7,7,IF(Datos!C18=8,7,IF(Datos!C18=9,10,IF(Datos!C18=10,10,IF(Datos!C18=10,10,IF(Datos!C18=11,10,IF(Datos!C18=12,10,IF(Datos!C18=13,15,IF(Datos!C18=14,15,IF(Datos!C18=15,15,IF(Datos!C18=16,15,IF(Datos!C18=17,15,IF(Datos!C18=18,20,IF(Datos!C18=19,20,IF(Datos!C18=20,20,IF(Datos!C18=21,20,IF(Datos!C18=22,20,IF(Datos!C18=23,20,IF(Datos!C18=24,20,IF(Datos!C18=25,30,IF(Datos!C18=26,30,IF(Datos!C18=27,30,IF(Datos!C18=28,30,IF(Datos!C18=29,30,IF(Datos!C18=30,30,"ERROR")))))))))))))))))))))))))))))))</f>
        <v>ERROR</v>
      </c>
      <c r="K6" s="2" t="s">
        <v>10</v>
      </c>
    </row>
    <row r="7" spans="2:11" x14ac:dyDescent="0.2">
      <c r="B7" s="2" t="s">
        <v>11</v>
      </c>
      <c r="C7" s="2" t="s">
        <v>12</v>
      </c>
      <c r="D7" s="2" t="s">
        <v>13</v>
      </c>
    </row>
    <row r="8" spans="2:11" x14ac:dyDescent="0.2">
      <c r="B8" s="2" t="s">
        <v>3</v>
      </c>
      <c r="C8" s="2">
        <v>2012</v>
      </c>
      <c r="D8" s="2">
        <v>1</v>
      </c>
    </row>
    <row r="9" spans="2:11" x14ac:dyDescent="0.2">
      <c r="B9" s="2" t="s">
        <v>14</v>
      </c>
      <c r="C9" s="2">
        <v>2013</v>
      </c>
      <c r="D9" s="2">
        <v>2</v>
      </c>
      <c r="G9" s="2" t="s">
        <v>15</v>
      </c>
      <c r="H9" s="2" t="s">
        <v>6</v>
      </c>
      <c r="J9" s="2" t="s">
        <v>16</v>
      </c>
      <c r="K9" s="2" t="s">
        <v>6</v>
      </c>
    </row>
    <row r="10" spans="2:11" x14ac:dyDescent="0.2">
      <c r="B10" s="2" t="s">
        <v>17</v>
      </c>
      <c r="C10" s="2">
        <v>2014</v>
      </c>
      <c r="D10" s="2">
        <v>3</v>
      </c>
      <c r="G10" s="2" t="b">
        <f>IF(Datos!D14=2014,IF(G6=1,VLOOKUP(Datos!D13,'2014'!A1:K13,2,FALSE),IF(G6=2,VLOOKUP(Datos!D13,'2014'!A1:K13,3,FALSE),IF(G6=3,VLOOKUP(Datos!D13,'2014'!A1:K13,4,FALSE),IF(G6=4,VLOOKUP(Datos!D13,'2014'!A1:K13,5,FALSE),IF(G6=5,VLOOKUP(Datos!D13,'2014'!A1:K13,6,FALSE),IF(G6=7,VLOOKUP(Datos!D13,'2014'!A1:K13,7,FALSE),IF(G6=10,VLOOKUP(Datos!D13,'2014'!A1:K13,8,FALSE),IF(G6=15,VLOOKUP(Datos!D13,'2014'!A1:K13,9,FALSE),IF(G6=20,VLOOKUP(Datos!D13,'2014'!A1:K13,10,FALSE),IF(G6=30,VLOOKUP(Datos!D13,'2014'!A1:K13,11,FALSE),"ERROR")))))))))),IF(Datos!D14=2013,IF(G6=1,VLOOKUP(Datos!D13,'2013'!A1:K13,2,FALSE),IF(G6=2,VLOOKUP(Datos!D13,'2013'!A1:K13,3,FALSE),IF(G6=3,VLOOKUP(Datos!D13,'2013'!A1:K13,4,FALSE),IF(G6=4,VLOOKUP(Datos!D13,'2013'!A1:K13,5,FALSE),IF(G6=5,VLOOKUP(Datos!D13,'2013'!A1:K13,6,FALSE),IF(G6=7,VLOOKUP(Datos!D13,'2013'!A1:K13,7,FALSE),IF(G6=10,VLOOKUP(Datos!D13,'2013'!A1:K13,8,FALSE),IF(G6=15,VLOOKUP(Datos!D13,'2013'!A1:K13,9,FALSE),IF(G6=20,VLOOKUP(Datos!D13,'2013'!A1:K13,10,FALSE),IF(G6=30,VLOOKUP(Datos!D13,'2013'!A1:K13,11,FALSE),"ERROR")))))))))),IF(Datos!D14=2015,IF(G6=1,VLOOKUP(Datos!D13,'2015'!A1:K13,2,FALSE),IF(G6=2,VLOOKUP(Datos!D13,'2015'!A1:K13,3,FALSE),IF(G6=3,VLOOKUP(Datos!D13,'2015'!A1:K13,4,FALSE),IF(G6=4,VLOOKUP(Datos!D13,'2015'!A1:K13,5,FALSE),IF(G6=5,VLOOKUP(Datos!D13,'2015'!A1:K13,6,FALSE),IF(G6=7,VLOOKUP(Datos!D13,'2015'!A1:K13,7,FALSE),IF(G6=10,VLOOKUP(Datos!D13,'2015'!A1:K13,8,FALSE),IF(G6=15,VLOOKUP(Datos!D13,'2015'!A1:K13,9,FALSE),IF(G6=20,VLOOKUP(Datos!D13,'2015'!A1:K13,10,FALSE),IF(G6=30,VLOOKUP(Datos!D13,'2015'!A1:K13,11,FALSE),"ERROR")))))))))),IF(Datos!D14=2016,IF(G6=1,VLOOKUP(Datos!D13,'2016'!A1:K13,2,FALSE),IF(G6=2,VLOOKUP(Datos!D13,'2016'!A1:K13,3,FALSE),IF(G6=3,VLOOKUP(Datos!D13,'2016'!A1:K13,4,FALSE),IF(G6=4,VLOOKUP(Datos!D13,'2016'!A1:K13,5,FALSE),IF(G6=5,VLOOKUP(Datos!D13,'2016'!A1:K13,6,FALSE),IF(G6=7,VLOOKUP(Datos!D13,'2016'!A1:K13,7,FALSE),IF(G6=10,VLOOKUP(Datos!D13,'2016'!A1:K13,8,FALSE),IF(G6=15,VLOOKUP(Datos!D13,'2016'!A1:K13,9,FALSE),IF(G6=20,VLOOKUP(Datos!D13,'2016'!A1:K13,10,FALSE),IF(G6=30,VLOOKUP(Datos!D13,'2016'!A1:K13,11,FALSE),"ERROR")))))))))),IF(Datos!D14=2017,IF(G6=1,VLOOKUP(Datos!D13,'2017'!A1:K13,2,FALSE),IF(G6=2,VLOOKUP(Datos!D13,'2017'!A1:K13,3,FALSE),IF(G6=3,VLOOKUP(Datos!D13,'2017'!A1:K13,4,FALSE),IF(G6=4,VLOOKUP(Datos!D13,'2017'!A1:K13,5,FALSE),IF(G6=5,VLOOKUP(Datos!D13,'2017'!A1:K13,6,FALSE),IF(G6=7,VLOOKUP(Datos!D13,'2017'!A1:K13,7,FALSE),IF(G6=10,VLOOKUP(Datos!D13,'2017'!A1:K13,8,FALSE),IF(G6=15,VLOOKUP(Datos!D13,'2017'!A1:K13,9,FALSE),IF(G6=20,VLOOKUP(Datos!D13,'2017'!A1:K13,10,FALSE),IF(G6=30,VLOOKUP(Datos!D13,'2017'!A1:K13,11,FALSE),"ERROR")))))))))),IF(Datos!D14=2018,IF(G6=1,VLOOKUP(Datos!D13,'2018'!A1:K13,2,FALSE),IF(G6=2,VLOOKUP(Datos!D13,'2018'!A1:K13,3,FALSE),IF(G6=3,VLOOKUP(Datos!D13,'2018'!A1:K13,4,FALSE),IF(G6=4,VLOOKUP(Datos!D13,'2018'!A1:K13,5,FALSE),IF(G6=5,VLOOKUP(Datos!D13,'2018'!A1:K13,6,FALSE),IF(G6=7,VLOOKUP(Datos!D13,'2018'!A1:K13,7,FALSE),IF(G6=10,VLOOKUP(Datos!D13,'2018'!A1:K13,8,FALSE),IF(G6=15,VLOOKUP(Datos!D13,'2018'!A1:K13,9,FALSE),IF(G6=20,VLOOKUP(Datos!D13,'2018'!A1:K13,10,FALSE),IF(G6=30,VLOOKUP(Datos!D13,'2018'!A1:K13,11,FALSE),"ERROR")))))))))),IF(Datos!D14=2019,IF(G6=1,VLOOKUP(Datos!D13,'2019'!A1:K13,2,FALSE),IF(G6=2,VLOOKUP(Datos!D13,'2019'!A1:K13,3,FALSE),IF(G6=3,VLOOKUP(Datos!D13,'2019'!A1:K13,4,FALSE),IF(G6=4,VLOOKUP(Datos!D13,'2019'!A1:K13,5,FALSE),IF(G6=5,VLOOKUP(Datos!D13,'2019'!A1:K13,6,FALSE),IF(G6=7,VLOOKUP(Datos!D13,'2019'!A1:K13,7,FALSE),IF(G6=10,VLOOKUP(Datos!D13,'2019'!A1:K13,8,FALSE),IF(G6=15,VLOOKUP(Datos!D13,'2019'!A1:K13,9,FALSE),IF(G6=20,VLOOKUP(Datos!D13,'2019'!A1:K13,10,FALSE),IF(G6=30,VLOOKUP(Datos!D13,'2019'!A1:K13,11,FALSE),"ERROR")))))))))),IF(Datos!D14=2020,IF(G6=1,VLOOKUP(Datos!D13,'2020'!A1:K13,2,FALSE),IF(G6=2,VLOOKUP(Datos!D13,'2020'!A1:K13,3,FALSE),IF(G6=3,VLOOKUP(Datos!D13,'2020'!A1:K13,4,FALSE),IF(G6=4,VLOOKUP(Datos!D13,'2020'!A1:K13,5,FALSE),IF(G6=5,VLOOKUP(Datos!D13,'2020'!A1:K13,6,FALSE),IF(G6=7,VLOOKUP(Datos!D13,'2020'!A1:K13,7,FALSE),IF(G6=10,VLOOKUP(Datos!D13,'2020'!A1:K13,8,FALSE),IF(G6=15,VLOOKUP(Datos!D13,'2020'!A1:K13,9,FALSE),IF(G6=20,VLOOKUP(Datos!D13,'2020'!A1:K13,10,FALSE),IF(G6=30,VLOOKUP(Datos!D13,'2020'!A1:K13,11,FALSE),"ERROR"))))))))))))))))))</f>
        <v>0</v>
      </c>
      <c r="H10" s="2" t="s">
        <v>18</v>
      </c>
      <c r="I10" t="s">
        <v>2</v>
      </c>
      <c r="J10" s="2" t="e">
        <f>HLOOKUP(J6,'2020'!B1:K2,2,FALSE)</f>
        <v>#N/A</v>
      </c>
      <c r="K10" s="2" t="s">
        <v>19</v>
      </c>
    </row>
    <row r="11" spans="2:11" x14ac:dyDescent="0.2">
      <c r="B11" s="2" t="s">
        <v>20</v>
      </c>
      <c r="C11" s="2">
        <v>2015</v>
      </c>
      <c r="D11" s="2">
        <v>4</v>
      </c>
    </row>
    <row r="12" spans="2:11" x14ac:dyDescent="0.2">
      <c r="B12" s="2" t="s">
        <v>21</v>
      </c>
      <c r="C12" s="2">
        <v>2016</v>
      </c>
      <c r="D12" s="2">
        <v>5</v>
      </c>
      <c r="G12" s="2" t="s">
        <v>22</v>
      </c>
      <c r="J12" s="2" t="s">
        <v>23</v>
      </c>
    </row>
    <row r="13" spans="2:11" x14ac:dyDescent="0.2">
      <c r="B13" s="2" t="s">
        <v>24</v>
      </c>
      <c r="C13" s="2">
        <v>2017</v>
      </c>
      <c r="D13" s="2">
        <v>6</v>
      </c>
      <c r="G13" s="2">
        <f>G10/100</f>
        <v>0</v>
      </c>
      <c r="J13" s="2" t="e">
        <f>J10/100</f>
        <v>#N/A</v>
      </c>
    </row>
    <row r="14" spans="2:11" x14ac:dyDescent="0.2">
      <c r="B14" s="2" t="s">
        <v>25</v>
      </c>
      <c r="C14" s="2">
        <v>2018</v>
      </c>
      <c r="D14" s="2">
        <v>7</v>
      </c>
    </row>
    <row r="15" spans="2:11" x14ac:dyDescent="0.2">
      <c r="B15" s="2" t="s">
        <v>26</v>
      </c>
      <c r="C15" s="2">
        <v>2019</v>
      </c>
      <c r="D15" s="2">
        <v>8</v>
      </c>
    </row>
    <row r="16" spans="2:11" ht="19" x14ac:dyDescent="0.25">
      <c r="B16" s="2" t="s">
        <v>27</v>
      </c>
      <c r="C16" s="2">
        <v>2020</v>
      </c>
      <c r="D16" s="2">
        <v>9</v>
      </c>
      <c r="G16" s="8" t="s">
        <v>0</v>
      </c>
      <c r="H16" s="8" t="s">
        <v>1</v>
      </c>
    </row>
    <row r="17" spans="2:8" x14ac:dyDescent="0.2">
      <c r="B17" s="2" t="s">
        <v>28</v>
      </c>
      <c r="C17" s="2"/>
      <c r="D17" s="2">
        <v>10</v>
      </c>
      <c r="G17" s="7" t="e">
        <f>Datos!C7*((1-(1+J13+Datos!C11-G13)^-Datos!C9)/(J13+Datos!C11-G13))</f>
        <v>#N/A</v>
      </c>
      <c r="H17" s="7">
        <f>Datos!C5</f>
        <v>0</v>
      </c>
    </row>
    <row r="18" spans="2:8" x14ac:dyDescent="0.2">
      <c r="B18" s="2" t="s">
        <v>29</v>
      </c>
      <c r="C18" s="2"/>
      <c r="D18" s="2">
        <v>11</v>
      </c>
    </row>
    <row r="19" spans="2:8" x14ac:dyDescent="0.2">
      <c r="B19" s="2" t="s">
        <v>30</v>
      </c>
      <c r="C19" s="2"/>
      <c r="D19" s="2">
        <v>12</v>
      </c>
    </row>
    <row r="20" spans="2:8" x14ac:dyDescent="0.2">
      <c r="B20" s="2"/>
      <c r="C20" s="2"/>
      <c r="D20" s="2">
        <v>13</v>
      </c>
    </row>
    <row r="21" spans="2:8" x14ac:dyDescent="0.2">
      <c r="B21" s="2"/>
      <c r="C21" s="2"/>
      <c r="D21" s="2">
        <v>14</v>
      </c>
    </row>
    <row r="22" spans="2:8" x14ac:dyDescent="0.2">
      <c r="B22" s="2"/>
      <c r="C22" s="2"/>
      <c r="D22" s="2">
        <v>15</v>
      </c>
    </row>
    <row r="23" spans="2:8" x14ac:dyDescent="0.2">
      <c r="B23" s="2"/>
      <c r="C23" s="2"/>
      <c r="D23" s="2">
        <v>16</v>
      </c>
    </row>
    <row r="24" spans="2:8" x14ac:dyDescent="0.2">
      <c r="B24" s="2"/>
      <c r="C24" s="2"/>
      <c r="D24" s="2">
        <v>17</v>
      </c>
    </row>
    <row r="25" spans="2:8" x14ac:dyDescent="0.2">
      <c r="B25" s="2"/>
      <c r="C25" s="2"/>
      <c r="D25" s="2">
        <v>18</v>
      </c>
    </row>
    <row r="26" spans="2:8" x14ac:dyDescent="0.2">
      <c r="B26" s="2"/>
      <c r="C26" s="2"/>
      <c r="D26" s="2">
        <v>19</v>
      </c>
    </row>
    <row r="27" spans="2:8" x14ac:dyDescent="0.2">
      <c r="B27" s="2"/>
      <c r="C27" s="2"/>
      <c r="D27" s="2">
        <v>20</v>
      </c>
    </row>
    <row r="28" spans="2:8" x14ac:dyDescent="0.2">
      <c r="B28" s="2"/>
      <c r="C28" s="2"/>
      <c r="D28" s="2">
        <v>21</v>
      </c>
    </row>
    <row r="29" spans="2:8" x14ac:dyDescent="0.2">
      <c r="B29" s="2"/>
      <c r="C29" s="2"/>
      <c r="D29" s="2">
        <v>22</v>
      </c>
    </row>
    <row r="30" spans="2:8" x14ac:dyDescent="0.2">
      <c r="B30" s="2"/>
      <c r="C30" s="2"/>
      <c r="D30" s="2">
        <v>23</v>
      </c>
    </row>
    <row r="31" spans="2:8" x14ac:dyDescent="0.2">
      <c r="B31" s="2"/>
      <c r="C31" s="2"/>
      <c r="D31" s="2">
        <v>24</v>
      </c>
    </row>
    <row r="32" spans="2:8" x14ac:dyDescent="0.2">
      <c r="B32" s="2"/>
      <c r="C32" s="2"/>
      <c r="D32" s="2">
        <v>25</v>
      </c>
    </row>
    <row r="33" spans="2:4" x14ac:dyDescent="0.2">
      <c r="B33" s="2"/>
      <c r="C33" s="2"/>
      <c r="D33" s="2">
        <v>26</v>
      </c>
    </row>
    <row r="34" spans="2:4" x14ac:dyDescent="0.2">
      <c r="B34" s="2"/>
      <c r="C34" s="2"/>
      <c r="D34" s="2">
        <v>27</v>
      </c>
    </row>
    <row r="35" spans="2:4" x14ac:dyDescent="0.2">
      <c r="B35" s="2"/>
      <c r="C35" s="2"/>
      <c r="D35" s="2">
        <v>28</v>
      </c>
    </row>
    <row r="36" spans="2:4" x14ac:dyDescent="0.2">
      <c r="B36" s="2"/>
      <c r="C36" s="2"/>
      <c r="D36" s="2">
        <v>29</v>
      </c>
    </row>
    <row r="37" spans="2:4" x14ac:dyDescent="0.2">
      <c r="B37" s="2"/>
      <c r="C37" s="2"/>
      <c r="D37" s="2">
        <v>30</v>
      </c>
    </row>
    <row r="38" spans="2:4" x14ac:dyDescent="0.2">
      <c r="D38">
        <v>31</v>
      </c>
    </row>
    <row r="39" spans="2:4" x14ac:dyDescent="0.2">
      <c r="D39">
        <v>32</v>
      </c>
    </row>
    <row r="40" spans="2:4" x14ac:dyDescent="0.2">
      <c r="D40">
        <v>33</v>
      </c>
    </row>
    <row r="41" spans="2:4" x14ac:dyDescent="0.2">
      <c r="D41">
        <v>34</v>
      </c>
    </row>
    <row r="42" spans="2:4" x14ac:dyDescent="0.2">
      <c r="D42">
        <v>35</v>
      </c>
    </row>
  </sheetData>
  <mergeCells count="1">
    <mergeCell ref="B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D4D-7FAC-4C4C-B1E2-1975F2B6B3D3}">
  <sheetPr codeName="Hoja3"/>
  <dimension ref="A1:K5"/>
  <sheetViews>
    <sheetView workbookViewId="0">
      <selection activeCell="C2" sqref="C2"/>
    </sheetView>
  </sheetViews>
  <sheetFormatPr baseColWidth="10" defaultColWidth="11" defaultRowHeight="16" x14ac:dyDescent="0.2"/>
  <cols>
    <col min="1" max="1" width="6.5" bestFit="1" customWidth="1"/>
    <col min="2" max="8" width="25.33203125" bestFit="1" customWidth="1"/>
    <col min="9" max="11" width="24.6640625" bestFit="1" customWidth="1"/>
  </cols>
  <sheetData>
    <row r="1" spans="1:11" x14ac:dyDescent="0.2">
      <c r="A1" t="s">
        <v>11</v>
      </c>
      <c r="B1">
        <v>1</v>
      </c>
      <c r="C1">
        <v>2</v>
      </c>
      <c r="D1">
        <v>3</v>
      </c>
      <c r="E1">
        <v>4</v>
      </c>
      <c r="F1">
        <v>5</v>
      </c>
      <c r="G1">
        <v>7</v>
      </c>
      <c r="H1">
        <v>10</v>
      </c>
      <c r="I1">
        <v>15</v>
      </c>
      <c r="J1">
        <v>20</v>
      </c>
      <c r="K1">
        <v>30</v>
      </c>
    </row>
    <row r="2" spans="1:11" x14ac:dyDescent="0.2">
      <c r="A2" t="s">
        <v>14</v>
      </c>
      <c r="B2" s="4">
        <v>-0.44400000000000001</v>
      </c>
      <c r="C2">
        <v>-0.38</v>
      </c>
      <c r="D2">
        <v>-0.36299999999999999</v>
      </c>
      <c r="E2">
        <v>-0.33600000000000002</v>
      </c>
      <c r="F2">
        <v>-0.30299999999999999</v>
      </c>
      <c r="G2">
        <v>-0.221</v>
      </c>
      <c r="H2">
        <v>-6.9000000000000006E-2</v>
      </c>
      <c r="I2">
        <v>0.16</v>
      </c>
      <c r="J2">
        <v>0.28399999999999997</v>
      </c>
      <c r="K2">
        <v>0.314</v>
      </c>
    </row>
    <row r="5" spans="1:11" x14ac:dyDescent="0.2">
      <c r="C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2EFF-0EFC-564C-86FC-EE6BC16EEEB5}">
  <sheetPr codeName="Hoja4"/>
  <dimension ref="A1:K13"/>
  <sheetViews>
    <sheetView workbookViewId="0">
      <selection activeCell="B8" sqref="B8"/>
    </sheetView>
  </sheetViews>
  <sheetFormatPr baseColWidth="10" defaultColWidth="11" defaultRowHeight="16" x14ac:dyDescent="0.2"/>
  <sheetData>
    <row r="1" spans="1:11" x14ac:dyDescent="0.2">
      <c r="A1" t="s">
        <v>11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3</v>
      </c>
      <c r="B2">
        <v>-0.28899999999999998</v>
      </c>
      <c r="C2">
        <v>-0.159</v>
      </c>
      <c r="D2">
        <v>-6.0999999999999999E-2</v>
      </c>
      <c r="E2">
        <v>5.7000000000000002E-2</v>
      </c>
      <c r="F2">
        <v>0.183</v>
      </c>
      <c r="G2">
        <v>0.437</v>
      </c>
      <c r="H2">
        <v>0.77300000000000002</v>
      </c>
      <c r="I2">
        <v>1.135</v>
      </c>
      <c r="J2">
        <v>1.296</v>
      </c>
      <c r="K2">
        <v>1.355</v>
      </c>
    </row>
    <row r="3" spans="1:11" x14ac:dyDescent="0.2">
      <c r="A3" t="s">
        <v>14</v>
      </c>
      <c r="B3">
        <v>-0.29099999999999998</v>
      </c>
      <c r="C3">
        <v>-0.156</v>
      </c>
      <c r="D3">
        <v>-7.0000000000000007E-2</v>
      </c>
      <c r="E3">
        <v>2.8000000000000001E-2</v>
      </c>
      <c r="F3">
        <v>0.13300000000000001</v>
      </c>
      <c r="G3">
        <v>0.35199999999999998</v>
      </c>
      <c r="H3">
        <v>0.66300000000000003</v>
      </c>
      <c r="I3">
        <v>1.0189999999999999</v>
      </c>
      <c r="J3">
        <v>1.1830000000000001</v>
      </c>
      <c r="K3">
        <v>1.2470000000000001</v>
      </c>
    </row>
    <row r="4" spans="1:11" x14ac:dyDescent="0.2">
      <c r="A4" t="s">
        <v>17</v>
      </c>
      <c r="B4">
        <v>-0.3</v>
      </c>
      <c r="C4">
        <v>-0.17</v>
      </c>
      <c r="D4">
        <v>-9.1999999999999998E-2</v>
      </c>
      <c r="E4">
        <v>-4.0000000000000001E-3</v>
      </c>
      <c r="F4">
        <v>0.09</v>
      </c>
      <c r="G4">
        <v>0.28699999999999998</v>
      </c>
      <c r="H4">
        <v>0.57699999999999996</v>
      </c>
      <c r="I4">
        <v>0.92400000000000004</v>
      </c>
      <c r="J4">
        <v>1.093</v>
      </c>
      <c r="K4">
        <v>1.173</v>
      </c>
    </row>
    <row r="5" spans="1:11" x14ac:dyDescent="0.2">
      <c r="A5" t="s">
        <v>20</v>
      </c>
      <c r="B5">
        <v>-0.316</v>
      </c>
      <c r="C5">
        <v>-0.19900000000000001</v>
      </c>
      <c r="D5">
        <v>-0.13400000000000001</v>
      </c>
      <c r="E5">
        <v>-5.0999999999999997E-2</v>
      </c>
      <c r="F5">
        <v>3.9E-2</v>
      </c>
      <c r="G5">
        <v>0.23300000000000001</v>
      </c>
      <c r="H5">
        <v>0.52100000000000002</v>
      </c>
      <c r="I5">
        <v>0.86899999999999999</v>
      </c>
      <c r="J5">
        <v>1.0389999999999999</v>
      </c>
      <c r="K5">
        <v>1.119</v>
      </c>
    </row>
    <row r="6" spans="1:11" x14ac:dyDescent="0.2">
      <c r="A6" t="s">
        <v>21</v>
      </c>
      <c r="B6">
        <v>-0.33300000000000002</v>
      </c>
      <c r="C6">
        <v>-0.23200000000000001</v>
      </c>
      <c r="D6">
        <v>-0.17899999999999999</v>
      </c>
      <c r="E6">
        <v>-0.106</v>
      </c>
      <c r="F6">
        <v>-2.3E-2</v>
      </c>
      <c r="G6">
        <v>0.16</v>
      </c>
      <c r="H6">
        <v>0.437</v>
      </c>
      <c r="I6">
        <v>0.78</v>
      </c>
      <c r="J6">
        <v>0.95099999999999996</v>
      </c>
      <c r="K6">
        <v>1.03</v>
      </c>
    </row>
    <row r="7" spans="1:11" x14ac:dyDescent="0.2">
      <c r="A7" t="s">
        <v>24</v>
      </c>
      <c r="B7">
        <v>-0.39900000000000002</v>
      </c>
      <c r="C7">
        <v>-0.33200000000000002</v>
      </c>
      <c r="D7">
        <v>-0.30099999999999999</v>
      </c>
      <c r="E7">
        <v>-0.24199999999999999</v>
      </c>
      <c r="F7">
        <v>-0.17100000000000001</v>
      </c>
      <c r="G7">
        <v>-8.9999999999999993E-3</v>
      </c>
      <c r="H7">
        <v>0.247</v>
      </c>
      <c r="I7">
        <v>0.56499999999999995</v>
      </c>
      <c r="J7">
        <v>0.72799999999999998</v>
      </c>
      <c r="K7">
        <v>0.80200000000000005</v>
      </c>
    </row>
    <row r="8" spans="1:11" x14ac:dyDescent="0.2">
      <c r="A8" t="s">
        <v>25</v>
      </c>
      <c r="B8">
        <v>-0.47399999999999998</v>
      </c>
      <c r="C8">
        <v>-0.42</v>
      </c>
      <c r="D8">
        <v>-0.39400000000000002</v>
      </c>
      <c r="E8">
        <v>-0.34200000000000003</v>
      </c>
      <c r="F8">
        <v>-0.27400000000000002</v>
      </c>
      <c r="G8">
        <v>-0.123</v>
      </c>
      <c r="H8">
        <v>0.121</v>
      </c>
      <c r="I8">
        <v>0.42699999999999999</v>
      </c>
      <c r="J8">
        <v>0.59099999999999997</v>
      </c>
      <c r="K8">
        <v>0.66800000000000004</v>
      </c>
    </row>
    <row r="9" spans="1:11" x14ac:dyDescent="0.2">
      <c r="A9" t="s">
        <v>26</v>
      </c>
      <c r="B9">
        <v>-0.53600000000000003</v>
      </c>
      <c r="C9">
        <v>-0.51500000000000001</v>
      </c>
      <c r="D9">
        <v>-0.51500000000000001</v>
      </c>
      <c r="E9">
        <v>-0.49399999999999999</v>
      </c>
      <c r="F9">
        <v>-0.46</v>
      </c>
      <c r="G9">
        <v>-0.36299999999999999</v>
      </c>
      <c r="H9">
        <v>-0.187</v>
      </c>
      <c r="I9">
        <v>5.0999999999999997E-2</v>
      </c>
      <c r="J9">
        <v>0.17699999999999999</v>
      </c>
      <c r="K9">
        <v>0.23</v>
      </c>
    </row>
    <row r="10" spans="1:11" x14ac:dyDescent="0.2">
      <c r="A10" t="s">
        <v>27</v>
      </c>
      <c r="B10">
        <v>-0.50700000000000001</v>
      </c>
      <c r="C10">
        <v>-0.47799999999999998</v>
      </c>
      <c r="D10">
        <v>-0.47899999999999998</v>
      </c>
      <c r="E10">
        <v>-0.46300000000000002</v>
      </c>
      <c r="F10">
        <v>-0.432</v>
      </c>
      <c r="G10">
        <v>-0.33700000000000002</v>
      </c>
      <c r="H10">
        <v>-0.157</v>
      </c>
      <c r="I10">
        <v>8.5999999999999993E-2</v>
      </c>
      <c r="J10">
        <v>0.20599999999999999</v>
      </c>
      <c r="K10">
        <v>0.25</v>
      </c>
    </row>
    <row r="11" spans="1:11" x14ac:dyDescent="0.2">
      <c r="A11" t="s">
        <v>28</v>
      </c>
      <c r="B11">
        <v>-0.46400000000000002</v>
      </c>
      <c r="C11">
        <v>-0.40799999999999997</v>
      </c>
      <c r="D11">
        <v>-0.39300000000000002</v>
      </c>
      <c r="E11">
        <v>-0.36199999999999999</v>
      </c>
      <c r="F11">
        <v>-0.32200000000000001</v>
      </c>
      <c r="G11">
        <v>-0.219</v>
      </c>
      <c r="H11">
        <v>-3.6999999999999998E-2</v>
      </c>
      <c r="I11">
        <v>0.20799999999999999</v>
      </c>
      <c r="J11">
        <v>0.33100000000000002</v>
      </c>
      <c r="K11">
        <v>0.36899999999999999</v>
      </c>
    </row>
    <row r="12" spans="1:11" x14ac:dyDescent="0.2">
      <c r="A12" t="s">
        <v>29</v>
      </c>
      <c r="B12">
        <v>-0.41699999999999998</v>
      </c>
      <c r="C12">
        <v>-0.34200000000000003</v>
      </c>
      <c r="D12">
        <v>-0.314</v>
      </c>
      <c r="E12">
        <v>-0.27</v>
      </c>
      <c r="F12">
        <v>-0.22</v>
      </c>
      <c r="G12">
        <v>-0.104</v>
      </c>
      <c r="H12">
        <v>8.3000000000000004E-2</v>
      </c>
      <c r="I12">
        <v>0.33800000000000002</v>
      </c>
      <c r="J12">
        <v>0.46600000000000003</v>
      </c>
      <c r="K12">
        <v>0.503</v>
      </c>
    </row>
    <row r="13" spans="1:11" x14ac:dyDescent="0.2">
      <c r="A13" t="s">
        <v>30</v>
      </c>
      <c r="B13">
        <v>-0.40600000000000003</v>
      </c>
      <c r="C13">
        <v>-0.32200000000000001</v>
      </c>
      <c r="D13">
        <v>-0.28399999999999997</v>
      </c>
      <c r="E13">
        <v>-0.23400000000000001</v>
      </c>
      <c r="F13">
        <v>-0.18099999999999999</v>
      </c>
      <c r="G13">
        <v>-6.5000000000000002E-2</v>
      </c>
      <c r="H13">
        <v>0.12</v>
      </c>
      <c r="I13">
        <v>0.371</v>
      </c>
      <c r="J13">
        <v>0.5</v>
      </c>
      <c r="K13">
        <v>0.53300000000000003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3DD8-CEAD-E541-9CE5-0330AD76D277}">
  <sheetPr codeName="Hoja5"/>
  <dimension ref="A1:K13"/>
  <sheetViews>
    <sheetView workbookViewId="0">
      <selection activeCell="B5" sqref="B5"/>
    </sheetView>
  </sheetViews>
  <sheetFormatPr baseColWidth="10" defaultColWidth="11" defaultRowHeight="16" x14ac:dyDescent="0.2"/>
  <sheetData>
    <row r="1" spans="1:11" x14ac:dyDescent="0.2">
      <c r="A1" t="s">
        <v>11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3</v>
      </c>
      <c r="B2">
        <v>-0.312</v>
      </c>
      <c r="C2">
        <v>-0.13700000000000001</v>
      </c>
      <c r="D2">
        <v>3.7999999999999999E-2</v>
      </c>
      <c r="E2">
        <v>0.21099999999999999</v>
      </c>
      <c r="F2">
        <v>0.36899999999999999</v>
      </c>
      <c r="G2">
        <v>0.63200000000000001</v>
      </c>
      <c r="H2">
        <v>0.95399999999999996</v>
      </c>
      <c r="I2">
        <v>1.304</v>
      </c>
      <c r="J2">
        <v>1.4630000000000001</v>
      </c>
      <c r="K2">
        <v>1.536</v>
      </c>
    </row>
    <row r="3" spans="1:11" x14ac:dyDescent="0.2">
      <c r="A3" t="s">
        <v>14</v>
      </c>
      <c r="B3">
        <v>-0.309</v>
      </c>
      <c r="C3">
        <v>-0.124</v>
      </c>
      <c r="D3">
        <v>8.2000000000000003E-2</v>
      </c>
      <c r="E3">
        <v>0.29099999999999998</v>
      </c>
      <c r="F3">
        <v>0.48</v>
      </c>
      <c r="G3">
        <v>0.78800000000000003</v>
      </c>
      <c r="H3">
        <v>1.1220000000000001</v>
      </c>
      <c r="I3">
        <v>1.4530000000000001</v>
      </c>
      <c r="J3">
        <v>1.59</v>
      </c>
      <c r="K3">
        <v>1.6319999999999999</v>
      </c>
    </row>
    <row r="4" spans="1:11" x14ac:dyDescent="0.2">
      <c r="A4" t="s">
        <v>17</v>
      </c>
      <c r="B4">
        <v>-0.314</v>
      </c>
      <c r="C4">
        <v>-0.14000000000000001</v>
      </c>
      <c r="D4">
        <v>5.2999999999999999E-2</v>
      </c>
      <c r="E4">
        <v>0.25</v>
      </c>
      <c r="F4">
        <v>0.42499999999999999</v>
      </c>
      <c r="G4">
        <v>0.71499999999999997</v>
      </c>
      <c r="H4">
        <v>1.038</v>
      </c>
      <c r="I4">
        <v>1.367</v>
      </c>
      <c r="J4">
        <v>1.5069999999999999</v>
      </c>
      <c r="K4">
        <v>1.548</v>
      </c>
    </row>
    <row r="5" spans="1:11" x14ac:dyDescent="0.2">
      <c r="A5" t="s">
        <v>20</v>
      </c>
      <c r="B5">
        <v>-0.316</v>
      </c>
      <c r="C5">
        <v>-0.14199999999999999</v>
      </c>
      <c r="D5">
        <v>3.7999999999999999E-2</v>
      </c>
      <c r="E5">
        <v>0.223</v>
      </c>
      <c r="F5">
        <v>0.38800000000000001</v>
      </c>
      <c r="G5">
        <v>0.66600000000000004</v>
      </c>
      <c r="H5">
        <v>0.98499999999999999</v>
      </c>
      <c r="I5">
        <v>1.3160000000000001</v>
      </c>
      <c r="J5">
        <v>1.4590000000000001</v>
      </c>
      <c r="K5">
        <v>1.504</v>
      </c>
    </row>
    <row r="6" spans="1:11" x14ac:dyDescent="0.2">
      <c r="A6" t="s">
        <v>21</v>
      </c>
      <c r="B6">
        <v>-0.30299999999999999</v>
      </c>
      <c r="C6">
        <v>-0.13800000000000001</v>
      </c>
      <c r="D6">
        <v>3.2000000000000001E-2</v>
      </c>
      <c r="E6">
        <v>0.214</v>
      </c>
      <c r="F6">
        <v>0.38100000000000001</v>
      </c>
      <c r="G6">
        <v>0.66800000000000004</v>
      </c>
      <c r="H6">
        <v>0.998</v>
      </c>
      <c r="I6">
        <v>1.339</v>
      </c>
      <c r="J6">
        <v>1.492</v>
      </c>
      <c r="K6">
        <v>1.5489999999999999</v>
      </c>
    </row>
    <row r="7" spans="1:11" x14ac:dyDescent="0.2">
      <c r="A7" t="s">
        <v>24</v>
      </c>
      <c r="B7">
        <v>-0.29599999999999999</v>
      </c>
      <c r="C7">
        <v>-0.151</v>
      </c>
      <c r="D7">
        <v>-1E-3</v>
      </c>
      <c r="E7">
        <v>0.16200000000000001</v>
      </c>
      <c r="F7">
        <v>0.318</v>
      </c>
      <c r="G7">
        <v>0.59899999999999998</v>
      </c>
      <c r="H7">
        <v>0.93899999999999995</v>
      </c>
      <c r="I7">
        <v>1.2929999999999999</v>
      </c>
      <c r="J7">
        <v>1.454</v>
      </c>
      <c r="K7">
        <v>1.52</v>
      </c>
    </row>
    <row r="8" spans="1:11" x14ac:dyDescent="0.2">
      <c r="A8" t="s">
        <v>25</v>
      </c>
      <c r="B8">
        <v>-0.30499999999999999</v>
      </c>
      <c r="C8">
        <v>-0.16600000000000001</v>
      </c>
      <c r="D8">
        <v>-2.1999999999999999E-2</v>
      </c>
      <c r="E8">
        <v>0.13100000000000001</v>
      </c>
      <c r="F8">
        <v>0.27900000000000003</v>
      </c>
      <c r="G8">
        <v>0.55000000000000004</v>
      </c>
      <c r="H8">
        <v>0.88600000000000001</v>
      </c>
      <c r="I8">
        <v>1.242</v>
      </c>
      <c r="J8">
        <v>1.407</v>
      </c>
      <c r="K8">
        <v>1.478</v>
      </c>
    </row>
    <row r="9" spans="1:11" x14ac:dyDescent="0.2">
      <c r="A9" t="s">
        <v>26</v>
      </c>
      <c r="B9">
        <v>-0.29099999999999998</v>
      </c>
      <c r="C9">
        <v>-0.14799999999999999</v>
      </c>
      <c r="D9">
        <v>-6.0000000000000001E-3</v>
      </c>
      <c r="E9">
        <v>0.14499999999999999</v>
      </c>
      <c r="F9">
        <v>0.29099999999999998</v>
      </c>
      <c r="G9">
        <v>0.56100000000000005</v>
      </c>
      <c r="H9">
        <v>0.89700000000000002</v>
      </c>
      <c r="I9">
        <v>1.252</v>
      </c>
      <c r="J9">
        <v>1.4159999999999999</v>
      </c>
      <c r="K9">
        <v>1.4870000000000001</v>
      </c>
    </row>
    <row r="10" spans="1:11" x14ac:dyDescent="0.2">
      <c r="A10" t="s">
        <v>27</v>
      </c>
      <c r="B10">
        <v>-0.29299999999999998</v>
      </c>
      <c r="C10">
        <v>-0.13500000000000001</v>
      </c>
      <c r="D10">
        <v>2.1000000000000001E-2</v>
      </c>
      <c r="E10">
        <v>0.184</v>
      </c>
      <c r="F10">
        <v>0.33700000000000002</v>
      </c>
      <c r="G10">
        <v>0.61</v>
      </c>
      <c r="H10">
        <v>0.94499999999999995</v>
      </c>
      <c r="I10">
        <v>1.2989999999999999</v>
      </c>
      <c r="J10">
        <v>1.4630000000000001</v>
      </c>
      <c r="K10">
        <v>1.53</v>
      </c>
    </row>
    <row r="11" spans="1:11" x14ac:dyDescent="0.2">
      <c r="A11" t="s">
        <v>28</v>
      </c>
      <c r="B11">
        <v>-0.28599999999999998</v>
      </c>
      <c r="C11">
        <v>-0.107</v>
      </c>
      <c r="D11">
        <v>6.5000000000000002E-2</v>
      </c>
      <c r="E11">
        <v>0.23799999999999999</v>
      </c>
      <c r="F11">
        <v>0.39700000000000002</v>
      </c>
      <c r="G11">
        <v>0.67700000000000005</v>
      </c>
      <c r="H11">
        <v>1.008</v>
      </c>
      <c r="I11">
        <v>1.3520000000000001</v>
      </c>
      <c r="J11">
        <v>1.506</v>
      </c>
      <c r="K11">
        <v>1.56</v>
      </c>
    </row>
    <row r="12" spans="1:11" x14ac:dyDescent="0.2">
      <c r="A12" t="s">
        <v>29</v>
      </c>
      <c r="B12">
        <v>-0.29472999999999999</v>
      </c>
      <c r="C12">
        <v>-0.12873000000000001</v>
      </c>
      <c r="D12">
        <v>2.341E-2</v>
      </c>
      <c r="E12">
        <v>0.18173</v>
      </c>
      <c r="F12">
        <v>0.33290999999999998</v>
      </c>
      <c r="G12">
        <v>0.60709000000000002</v>
      </c>
      <c r="H12">
        <v>0.94032000000000004</v>
      </c>
      <c r="I12">
        <v>1.2903199999999999</v>
      </c>
      <c r="J12">
        <v>1.44668</v>
      </c>
      <c r="K12">
        <v>1.50159</v>
      </c>
    </row>
    <row r="13" spans="1:11" x14ac:dyDescent="0.2">
      <c r="A13" t="s">
        <v>30</v>
      </c>
      <c r="B13">
        <v>-0.29127999999999998</v>
      </c>
      <c r="C13">
        <v>-0.14959</v>
      </c>
      <c r="D13">
        <v>-2.7289999999999998E-2</v>
      </c>
      <c r="E13">
        <v>0.11329</v>
      </c>
      <c r="F13">
        <v>0.25370999999999999</v>
      </c>
      <c r="G13">
        <v>0.51859</v>
      </c>
      <c r="H13">
        <v>0.85218000000000005</v>
      </c>
      <c r="I13">
        <v>1.20459</v>
      </c>
      <c r="J13">
        <v>1.35806</v>
      </c>
      <c r="K13">
        <v>1.4102399999999999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C715-23B6-2D48-8DB2-BAD8DD21F694}">
  <sheetPr codeName="Hoja6"/>
  <dimension ref="A1:K13"/>
  <sheetViews>
    <sheetView workbookViewId="0">
      <selection activeCell="E26" sqref="E26"/>
    </sheetView>
  </sheetViews>
  <sheetFormatPr baseColWidth="10" defaultColWidth="11" defaultRowHeight="16" x14ac:dyDescent="0.2"/>
  <sheetData>
    <row r="1" spans="1:11" x14ac:dyDescent="0.2">
      <c r="A1" t="s">
        <v>11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3</v>
      </c>
      <c r="B2">
        <v>-0.311</v>
      </c>
      <c r="C2">
        <v>-0.16500000000000001</v>
      </c>
      <c r="D2">
        <v>-8.6999999999999994E-2</v>
      </c>
      <c r="E2">
        <v>8.9999999999999993E-3</v>
      </c>
      <c r="F2">
        <v>0.122</v>
      </c>
      <c r="G2">
        <v>0.371</v>
      </c>
      <c r="H2">
        <v>0.73299999999999998</v>
      </c>
      <c r="I2">
        <v>1.113</v>
      </c>
      <c r="J2">
        <v>1.272</v>
      </c>
      <c r="K2">
        <v>1.349</v>
      </c>
    </row>
    <row r="3" spans="1:11" x14ac:dyDescent="0.2">
      <c r="A3" t="s">
        <v>14</v>
      </c>
      <c r="B3">
        <v>-0.29599999999999999</v>
      </c>
      <c r="C3">
        <v>-0.14699999999999999</v>
      </c>
      <c r="D3">
        <v>-6.7000000000000004E-2</v>
      </c>
      <c r="E3">
        <v>3.1E-2</v>
      </c>
      <c r="F3">
        <v>0.14599999999999999</v>
      </c>
      <c r="G3">
        <v>0.4</v>
      </c>
      <c r="H3">
        <v>0.76500000000000001</v>
      </c>
      <c r="I3">
        <v>1.157</v>
      </c>
      <c r="J3">
        <v>1.3260000000000001</v>
      </c>
      <c r="K3">
        <v>1.411</v>
      </c>
    </row>
    <row r="4" spans="1:11" x14ac:dyDescent="0.2">
      <c r="A4" t="s">
        <v>17</v>
      </c>
      <c r="B4">
        <v>-0.28499999999999998</v>
      </c>
      <c r="C4">
        <v>-0.11</v>
      </c>
      <c r="D4">
        <v>-5.0000000000000001E-3</v>
      </c>
      <c r="E4">
        <v>0.109</v>
      </c>
      <c r="F4">
        <v>0.23200000000000001</v>
      </c>
      <c r="G4">
        <v>0.47899999999999998</v>
      </c>
      <c r="H4">
        <v>0.82299999999999995</v>
      </c>
      <c r="I4">
        <v>1.196</v>
      </c>
      <c r="J4">
        <v>1.357</v>
      </c>
      <c r="K4">
        <v>1.4359999999999999</v>
      </c>
    </row>
    <row r="5" spans="1:11" x14ac:dyDescent="0.2">
      <c r="A5" t="s">
        <v>20</v>
      </c>
      <c r="B5">
        <v>-0.30399999999999999</v>
      </c>
      <c r="C5">
        <v>-0.14799999999999999</v>
      </c>
      <c r="D5">
        <v>-5.7000000000000002E-2</v>
      </c>
      <c r="E5">
        <v>4.7E-2</v>
      </c>
      <c r="F5">
        <v>0.16300000000000001</v>
      </c>
      <c r="G5">
        <v>0.40300000000000002</v>
      </c>
      <c r="H5">
        <v>0.74299999999999999</v>
      </c>
      <c r="I5">
        <v>1.1100000000000001</v>
      </c>
      <c r="J5">
        <v>1.2649999999999999</v>
      </c>
      <c r="K5">
        <v>1.3420000000000001</v>
      </c>
    </row>
    <row r="6" spans="1:11" x14ac:dyDescent="0.2">
      <c r="A6" t="s">
        <v>21</v>
      </c>
      <c r="B6">
        <v>-0.31</v>
      </c>
      <c r="C6">
        <v>-0.14199999999999999</v>
      </c>
      <c r="D6">
        <v>-3.5000000000000003E-2</v>
      </c>
      <c r="E6">
        <v>8.3000000000000004E-2</v>
      </c>
      <c r="F6">
        <v>0.20799999999999999</v>
      </c>
      <c r="G6">
        <v>0.46200000000000002</v>
      </c>
      <c r="H6">
        <v>0.81699999999999995</v>
      </c>
      <c r="I6">
        <v>1.2050000000000001</v>
      </c>
      <c r="J6">
        <v>1.375</v>
      </c>
      <c r="K6">
        <v>1.464</v>
      </c>
    </row>
    <row r="7" spans="1:11" x14ac:dyDescent="0.2">
      <c r="A7" t="s">
        <v>24</v>
      </c>
      <c r="B7">
        <v>-0.314</v>
      </c>
      <c r="C7">
        <v>-0.17299999999999999</v>
      </c>
      <c r="D7">
        <v>-7.5999999999999998E-2</v>
      </c>
      <c r="E7">
        <v>3.6999999999999998E-2</v>
      </c>
      <c r="F7">
        <v>0.16</v>
      </c>
      <c r="G7">
        <v>0.41</v>
      </c>
      <c r="H7">
        <v>0.76900000000000002</v>
      </c>
      <c r="I7">
        <v>1.1639999999999999</v>
      </c>
      <c r="J7">
        <v>1.341</v>
      </c>
      <c r="K7">
        <v>1.4350000000000001</v>
      </c>
    </row>
    <row r="8" spans="1:11" x14ac:dyDescent="0.2">
      <c r="A8" t="s">
        <v>25</v>
      </c>
      <c r="B8">
        <v>-0.30499999999999999</v>
      </c>
      <c r="C8">
        <v>-0.13800000000000001</v>
      </c>
      <c r="D8">
        <v>-6.0000000000000001E-3</v>
      </c>
      <c r="E8">
        <v>0.13900000000000001</v>
      </c>
      <c r="F8">
        <v>0.28699999999999998</v>
      </c>
      <c r="G8">
        <v>0.56699999999999995</v>
      </c>
      <c r="H8">
        <v>0.93600000000000005</v>
      </c>
      <c r="I8">
        <v>1.329</v>
      </c>
      <c r="J8">
        <v>1.5029999999999999</v>
      </c>
      <c r="K8">
        <v>1.5960000000000001</v>
      </c>
    </row>
    <row r="9" spans="1:11" x14ac:dyDescent="0.2">
      <c r="A9" t="s">
        <v>26</v>
      </c>
      <c r="B9">
        <v>-0.316</v>
      </c>
      <c r="C9">
        <v>-0.17</v>
      </c>
      <c r="D9">
        <v>-5.8999999999999997E-2</v>
      </c>
      <c r="E9">
        <v>7.0000000000000007E-2</v>
      </c>
      <c r="F9">
        <v>0.20799999999999999</v>
      </c>
      <c r="G9">
        <v>0.47899999999999998</v>
      </c>
      <c r="H9">
        <v>0.84499999999999997</v>
      </c>
      <c r="I9">
        <v>1.242</v>
      </c>
      <c r="J9">
        <v>1.417</v>
      </c>
      <c r="K9">
        <v>1.512</v>
      </c>
    </row>
    <row r="10" spans="1:11" x14ac:dyDescent="0.2">
      <c r="A10" t="s">
        <v>27</v>
      </c>
      <c r="B10">
        <v>-0.318</v>
      </c>
      <c r="C10">
        <v>-0.182</v>
      </c>
      <c r="D10">
        <v>-7.0000000000000007E-2</v>
      </c>
      <c r="E10">
        <v>0.06</v>
      </c>
      <c r="F10">
        <v>0.19800000000000001</v>
      </c>
      <c r="G10">
        <v>0.47199999999999998</v>
      </c>
      <c r="H10">
        <v>0.84599999999999997</v>
      </c>
      <c r="I10">
        <v>1.254</v>
      </c>
      <c r="J10">
        <v>1.4379999999999999</v>
      </c>
      <c r="K10">
        <v>1.54</v>
      </c>
    </row>
    <row r="11" spans="1:11" x14ac:dyDescent="0.2">
      <c r="A11" t="s">
        <v>28</v>
      </c>
      <c r="B11">
        <v>-0.317</v>
      </c>
      <c r="C11">
        <v>-0.17899999999999999</v>
      </c>
      <c r="D11">
        <v>-5.3999999999999999E-2</v>
      </c>
      <c r="E11">
        <v>8.6999999999999994E-2</v>
      </c>
      <c r="F11">
        <v>0.23300000000000001</v>
      </c>
      <c r="G11">
        <v>0.51300000000000001</v>
      </c>
      <c r="H11">
        <v>0.88700000000000001</v>
      </c>
      <c r="I11">
        <v>1.2929999999999999</v>
      </c>
      <c r="J11">
        <v>1.478</v>
      </c>
      <c r="K11">
        <v>1.585</v>
      </c>
    </row>
    <row r="12" spans="1:11" x14ac:dyDescent="0.2">
      <c r="A12" t="s">
        <v>29</v>
      </c>
      <c r="B12">
        <v>-0.32200000000000001</v>
      </c>
      <c r="C12">
        <v>-0.19400000000000001</v>
      </c>
      <c r="D12">
        <v>-7.2999999999999995E-2</v>
      </c>
      <c r="E12">
        <v>6.3E-2</v>
      </c>
      <c r="F12">
        <v>0.20300000000000001</v>
      </c>
      <c r="G12">
        <v>0.47099999999999997</v>
      </c>
      <c r="H12">
        <v>0.83399999999999996</v>
      </c>
      <c r="I12">
        <v>1.2350000000000001</v>
      </c>
      <c r="J12">
        <v>1.4219999999999999</v>
      </c>
      <c r="K12">
        <v>1.5329999999999999</v>
      </c>
    </row>
    <row r="13" spans="1:11" x14ac:dyDescent="0.2">
      <c r="A13" t="s">
        <v>30</v>
      </c>
      <c r="B13">
        <v>-0.31900000000000001</v>
      </c>
      <c r="C13">
        <v>-0.17799999999999999</v>
      </c>
      <c r="D13">
        <v>-4.2999999999999997E-2</v>
      </c>
      <c r="E13">
        <v>9.9000000000000005E-2</v>
      </c>
      <c r="F13">
        <v>0.23699999999999999</v>
      </c>
      <c r="G13">
        <v>0.49</v>
      </c>
      <c r="H13">
        <v>0.82499999999999996</v>
      </c>
      <c r="I13">
        <v>1.1970000000000001</v>
      </c>
      <c r="J13">
        <v>1.369</v>
      </c>
      <c r="K13">
        <v>1.46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5C7C-4DE1-5C44-98DF-D0F0FC2087EC}">
  <sheetPr codeName="Hoja7"/>
  <dimension ref="A1:K13"/>
  <sheetViews>
    <sheetView workbookViewId="0">
      <selection sqref="A1:K13"/>
    </sheetView>
  </sheetViews>
  <sheetFormatPr baseColWidth="10" defaultColWidth="11" defaultRowHeight="16" x14ac:dyDescent="0.2"/>
  <sheetData>
    <row r="1" spans="1:11" x14ac:dyDescent="0.2">
      <c r="A1" t="s">
        <v>11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3</v>
      </c>
      <c r="B2">
        <v>-0.215</v>
      </c>
      <c r="C2">
        <v>-9.7000000000000003E-2</v>
      </c>
      <c r="D2">
        <v>-3.3000000000000002E-2</v>
      </c>
      <c r="E2">
        <v>7.4999999999999997E-2</v>
      </c>
      <c r="F2">
        <v>0.20200000000000001</v>
      </c>
      <c r="G2">
        <v>0.47099999999999997</v>
      </c>
      <c r="H2">
        <v>0.83599999999999997</v>
      </c>
      <c r="I2">
        <v>1.234</v>
      </c>
      <c r="J2">
        <v>1.405</v>
      </c>
      <c r="K2">
        <v>1.452</v>
      </c>
    </row>
    <row r="3" spans="1:11" x14ac:dyDescent="0.2">
      <c r="A3" t="s">
        <v>14</v>
      </c>
      <c r="B3">
        <v>-0.28199999999999997</v>
      </c>
      <c r="C3">
        <v>-0.17399999999999999</v>
      </c>
      <c r="D3">
        <v>-0.13100000000000001</v>
      </c>
      <c r="E3">
        <v>-5.1999999999999998E-2</v>
      </c>
      <c r="F3">
        <v>4.7E-2</v>
      </c>
      <c r="G3">
        <v>0.27700000000000002</v>
      </c>
      <c r="H3">
        <v>0.60199999999999998</v>
      </c>
      <c r="I3">
        <v>0.93600000000000005</v>
      </c>
      <c r="J3">
        <v>1.07</v>
      </c>
      <c r="K3">
        <v>1.1140000000000001</v>
      </c>
    </row>
    <row r="4" spans="1:11" x14ac:dyDescent="0.2">
      <c r="A4" t="s">
        <v>17</v>
      </c>
      <c r="B4">
        <v>-0.28000000000000003</v>
      </c>
      <c r="C4">
        <v>-0.16800000000000001</v>
      </c>
      <c r="D4">
        <v>-0.13200000000000001</v>
      </c>
      <c r="E4">
        <v>-6.4000000000000001E-2</v>
      </c>
      <c r="F4">
        <v>2.5000000000000001E-2</v>
      </c>
      <c r="G4">
        <v>0.24299999999999999</v>
      </c>
      <c r="H4">
        <v>0.57499999999999996</v>
      </c>
      <c r="I4">
        <v>0.92800000000000005</v>
      </c>
      <c r="J4">
        <v>1.0629999999999999</v>
      </c>
      <c r="K4">
        <v>1.1020000000000001</v>
      </c>
    </row>
    <row r="5" spans="1:11" x14ac:dyDescent="0.2">
      <c r="A5" t="s">
        <v>20</v>
      </c>
      <c r="B5">
        <v>-0.27400000000000002</v>
      </c>
      <c r="C5">
        <v>-0.154</v>
      </c>
      <c r="D5">
        <v>-0.124</v>
      </c>
      <c r="E5">
        <v>-0.06</v>
      </c>
      <c r="F5">
        <v>2.4E-2</v>
      </c>
      <c r="G5">
        <v>0.23799999999999999</v>
      </c>
      <c r="H5">
        <v>0.56299999999999994</v>
      </c>
      <c r="I5">
        <v>0.91200000000000003</v>
      </c>
      <c r="J5">
        <v>1.0449999999999999</v>
      </c>
      <c r="K5">
        <v>1.079</v>
      </c>
    </row>
    <row r="6" spans="1:11" x14ac:dyDescent="0.2">
      <c r="A6" t="s">
        <v>21</v>
      </c>
      <c r="B6">
        <v>-0.27700000000000002</v>
      </c>
      <c r="C6">
        <v>-0.151</v>
      </c>
      <c r="D6">
        <v>-0.121</v>
      </c>
      <c r="E6">
        <v>-6.2E-2</v>
      </c>
      <c r="F6">
        <v>0.02</v>
      </c>
      <c r="G6">
        <v>0.23100000000000001</v>
      </c>
      <c r="H6">
        <v>0.56200000000000006</v>
      </c>
      <c r="I6">
        <v>0.92700000000000005</v>
      </c>
      <c r="J6">
        <v>1.0740000000000001</v>
      </c>
      <c r="K6">
        <v>1.1160000000000001</v>
      </c>
    </row>
    <row r="7" spans="1:11" x14ac:dyDescent="0.2">
      <c r="A7" t="s">
        <v>24</v>
      </c>
      <c r="B7">
        <v>-0.29399999999999998</v>
      </c>
      <c r="C7">
        <v>-0.18099999999999999</v>
      </c>
      <c r="D7">
        <v>-0.16300000000000001</v>
      </c>
      <c r="E7">
        <v>-0.115</v>
      </c>
      <c r="F7">
        <v>-0.04</v>
      </c>
      <c r="G7">
        <v>0.157</v>
      </c>
      <c r="H7">
        <v>0.47</v>
      </c>
      <c r="I7">
        <v>0.80600000000000005</v>
      </c>
      <c r="J7">
        <v>0.93600000000000005</v>
      </c>
      <c r="K7">
        <v>0.96399999999999997</v>
      </c>
    </row>
    <row r="8" spans="1:11" x14ac:dyDescent="0.2">
      <c r="A8" t="s">
        <v>25</v>
      </c>
      <c r="B8">
        <v>-0.33900000000000002</v>
      </c>
      <c r="C8">
        <v>-0.22700000000000001</v>
      </c>
      <c r="D8">
        <v>-0.222</v>
      </c>
      <c r="E8">
        <v>-0.19400000000000001</v>
      </c>
      <c r="F8">
        <v>-0.14000000000000001</v>
      </c>
      <c r="G8">
        <v>2.7E-2</v>
      </c>
      <c r="H8">
        <v>0.316</v>
      </c>
      <c r="I8">
        <v>0.63500000000000001</v>
      </c>
      <c r="J8">
        <v>0.75600000000000001</v>
      </c>
      <c r="K8">
        <v>0.78500000000000003</v>
      </c>
    </row>
    <row r="9" spans="1:11" x14ac:dyDescent="0.2">
      <c r="A9" t="s">
        <v>26</v>
      </c>
      <c r="B9">
        <v>-0.32800000000000001</v>
      </c>
      <c r="C9">
        <v>-0.21199999999999999</v>
      </c>
      <c r="D9">
        <v>-0.20499999999999999</v>
      </c>
      <c r="E9">
        <v>-0.18099999999999999</v>
      </c>
      <c r="F9">
        <v>-0.13300000000000001</v>
      </c>
      <c r="G9">
        <v>1.6E-2</v>
      </c>
      <c r="H9">
        <v>0.28699999999999998</v>
      </c>
      <c r="I9">
        <v>0.59399999999999997</v>
      </c>
      <c r="J9">
        <v>0.71599999999999997</v>
      </c>
      <c r="K9">
        <v>0.74399999999999999</v>
      </c>
    </row>
    <row r="10" spans="1:11" x14ac:dyDescent="0.2">
      <c r="A10" t="s">
        <v>27</v>
      </c>
      <c r="B10">
        <v>-0.33200000000000002</v>
      </c>
      <c r="C10">
        <v>-0.22500000000000001</v>
      </c>
      <c r="D10">
        <v>-0.214</v>
      </c>
      <c r="E10">
        <v>-0.184</v>
      </c>
      <c r="F10">
        <v>-0.13100000000000001</v>
      </c>
      <c r="G10">
        <v>2.7E-2</v>
      </c>
      <c r="H10">
        <v>0.31</v>
      </c>
      <c r="I10">
        <v>0.63200000000000001</v>
      </c>
      <c r="J10">
        <v>0.76400000000000001</v>
      </c>
      <c r="K10">
        <v>0.80400000000000005</v>
      </c>
    </row>
    <row r="11" spans="1:11" x14ac:dyDescent="0.2">
      <c r="A11" t="s">
        <v>28</v>
      </c>
      <c r="B11">
        <v>-0.313</v>
      </c>
      <c r="C11">
        <v>-0.19500000000000001</v>
      </c>
      <c r="D11">
        <v>-0.17100000000000001</v>
      </c>
      <c r="E11">
        <v>-0.129</v>
      </c>
      <c r="F11">
        <v>-6.5000000000000002E-2</v>
      </c>
      <c r="G11">
        <v>0.109</v>
      </c>
      <c r="H11">
        <v>0.40600000000000003</v>
      </c>
      <c r="I11">
        <v>0.74</v>
      </c>
      <c r="J11">
        <v>0.873</v>
      </c>
      <c r="K11">
        <v>0.91400000000000003</v>
      </c>
    </row>
    <row r="12" spans="1:11" x14ac:dyDescent="0.2">
      <c r="A12" t="s">
        <v>29</v>
      </c>
      <c r="B12">
        <v>-0.29199999999999998</v>
      </c>
      <c r="C12">
        <v>-0.14599999999999999</v>
      </c>
      <c r="D12">
        <v>-8.5000000000000006E-2</v>
      </c>
      <c r="E12">
        <v>-8.9999999999999993E-3</v>
      </c>
      <c r="F12">
        <v>8.3000000000000004E-2</v>
      </c>
      <c r="G12">
        <v>0.3</v>
      </c>
      <c r="H12">
        <v>0.61799999999999999</v>
      </c>
      <c r="I12">
        <v>0.95299999999999996</v>
      </c>
      <c r="J12">
        <v>1.0860000000000001</v>
      </c>
      <c r="K12">
        <v>1.133</v>
      </c>
    </row>
    <row r="13" spans="1:11" x14ac:dyDescent="0.2">
      <c r="A13" t="s">
        <v>30</v>
      </c>
      <c r="B13">
        <v>-0.29599999999999999</v>
      </c>
      <c r="C13">
        <v>-0.156</v>
      </c>
      <c r="D13">
        <v>-8.7999999999999995E-2</v>
      </c>
      <c r="E13">
        <v>4.0000000000000001E-3</v>
      </c>
      <c r="F13">
        <v>0.11799999999999999</v>
      </c>
      <c r="G13">
        <v>0.374</v>
      </c>
      <c r="H13">
        <v>0.73199999999999998</v>
      </c>
      <c r="I13">
        <v>1.097</v>
      </c>
      <c r="J13">
        <v>1.244</v>
      </c>
      <c r="K13">
        <v>1.302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AB086-E83E-4348-AC24-0A20AA4073E0}">
  <sheetPr codeName="Hoja8"/>
  <dimension ref="A1:K13"/>
  <sheetViews>
    <sheetView workbookViewId="0">
      <selection activeCell="B5" sqref="B5"/>
    </sheetView>
  </sheetViews>
  <sheetFormatPr baseColWidth="10" defaultColWidth="11" defaultRowHeight="16" x14ac:dyDescent="0.2"/>
  <sheetData>
    <row r="1" spans="1:11" x14ac:dyDescent="0.2">
      <c r="A1" t="s">
        <v>11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3</v>
      </c>
      <c r="B2">
        <v>3.9E-2</v>
      </c>
      <c r="C2">
        <v>0.14099999999999999</v>
      </c>
      <c r="D2">
        <v>0.183</v>
      </c>
      <c r="E2">
        <v>0.24399999999999999</v>
      </c>
      <c r="F2">
        <v>0.318</v>
      </c>
      <c r="G2">
        <v>0.48199999999999998</v>
      </c>
      <c r="H2">
        <v>0.73599999999999999</v>
      </c>
      <c r="I2">
        <v>1.0169999999999999</v>
      </c>
      <c r="J2">
        <v>1.171</v>
      </c>
      <c r="K2">
        <v>1.302</v>
      </c>
    </row>
    <row r="3" spans="1:11" x14ac:dyDescent="0.2">
      <c r="A3" t="s">
        <v>14</v>
      </c>
      <c r="B3">
        <v>4.1000000000000002E-2</v>
      </c>
      <c r="C3">
        <v>0.13</v>
      </c>
      <c r="D3">
        <v>0.16800000000000001</v>
      </c>
      <c r="E3">
        <v>0.22900000000000001</v>
      </c>
      <c r="F3">
        <v>0.30199999999999999</v>
      </c>
      <c r="G3">
        <v>0.46600000000000003</v>
      </c>
      <c r="H3">
        <v>0.70299999999999996</v>
      </c>
      <c r="I3">
        <v>0.96099999999999997</v>
      </c>
      <c r="J3">
        <v>1.103</v>
      </c>
      <c r="K3">
        <v>1.2070000000000001</v>
      </c>
    </row>
    <row r="4" spans="1:11" x14ac:dyDescent="0.2">
      <c r="A4" t="s">
        <v>17</v>
      </c>
      <c r="B4">
        <v>0.01</v>
      </c>
      <c r="C4">
        <v>9.5000000000000001E-2</v>
      </c>
      <c r="D4">
        <v>0.13700000000000001</v>
      </c>
      <c r="E4">
        <v>0.20200000000000001</v>
      </c>
      <c r="F4">
        <v>0.27500000000000002</v>
      </c>
      <c r="G4">
        <v>0.42299999999999999</v>
      </c>
      <c r="H4">
        <v>0.628</v>
      </c>
      <c r="I4">
        <v>0.83899999999999997</v>
      </c>
      <c r="J4">
        <v>0.94099999999999995</v>
      </c>
      <c r="K4">
        <v>1.0209999999999999</v>
      </c>
    </row>
    <row r="5" spans="1:11" x14ac:dyDescent="0.2">
      <c r="A5" t="s">
        <v>20</v>
      </c>
      <c r="B5">
        <v>-4.0000000000000001E-3</v>
      </c>
      <c r="C5">
        <v>7.0000000000000007E-2</v>
      </c>
      <c r="D5">
        <v>0.10299999999999999</v>
      </c>
      <c r="E5">
        <v>0.156</v>
      </c>
      <c r="F5">
        <v>0.216</v>
      </c>
      <c r="G5">
        <v>0.34300000000000003</v>
      </c>
      <c r="H5">
        <v>0.51400000000000001</v>
      </c>
      <c r="I5">
        <v>0.69399999999999995</v>
      </c>
      <c r="J5">
        <v>0.77300000000000002</v>
      </c>
      <c r="K5">
        <v>0.81399999999999995</v>
      </c>
    </row>
    <row r="6" spans="1:11" x14ac:dyDescent="0.2">
      <c r="A6" t="s">
        <v>21</v>
      </c>
      <c r="B6" t="s">
        <v>41</v>
      </c>
      <c r="C6">
        <v>0.10299999999999999</v>
      </c>
      <c r="D6">
        <v>0.17399999999999999</v>
      </c>
      <c r="E6">
        <v>0.27200000000000002</v>
      </c>
      <c r="F6">
        <v>0.38400000000000001</v>
      </c>
      <c r="G6">
        <v>0.61499999999999999</v>
      </c>
      <c r="H6">
        <v>0.89800000000000002</v>
      </c>
      <c r="I6">
        <v>1.1639999999999999</v>
      </c>
      <c r="J6">
        <v>1.2709999999999999</v>
      </c>
      <c r="K6">
        <v>1.321</v>
      </c>
    </row>
    <row r="7" spans="1:11" x14ac:dyDescent="0.2">
      <c r="A7" t="s">
        <v>24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s="1">
        <v>1157</v>
      </c>
      <c r="I7" s="1">
        <v>1478</v>
      </c>
      <c r="J7" s="1">
        <v>1597</v>
      </c>
      <c r="K7" s="1">
        <v>1634</v>
      </c>
    </row>
    <row r="8" spans="1:11" x14ac:dyDescent="0.2">
      <c r="A8" t="s">
        <v>25</v>
      </c>
      <c r="B8">
        <v>-7.0000000000000001E-3</v>
      </c>
      <c r="C8">
        <v>0.111</v>
      </c>
      <c r="D8">
        <v>0.19500000000000001</v>
      </c>
      <c r="E8">
        <v>0.31900000000000001</v>
      </c>
      <c r="F8">
        <v>0.46300000000000002</v>
      </c>
      <c r="G8">
        <v>0.755</v>
      </c>
      <c r="H8">
        <v>1.1200000000000001</v>
      </c>
      <c r="I8">
        <v>1.478</v>
      </c>
      <c r="J8">
        <v>1.6259999999999999</v>
      </c>
      <c r="K8">
        <v>1.6719999999999999</v>
      </c>
    </row>
    <row r="9" spans="1:11" x14ac:dyDescent="0.2">
      <c r="A9" t="s">
        <v>26</v>
      </c>
      <c r="B9" t="s">
        <v>48</v>
      </c>
      <c r="C9">
        <v>8.7999999999999995E-2</v>
      </c>
      <c r="D9">
        <v>0.16500000000000001</v>
      </c>
      <c r="E9">
        <v>0.27200000000000002</v>
      </c>
      <c r="F9">
        <v>0.39500000000000002</v>
      </c>
      <c r="G9">
        <v>0.65600000000000003</v>
      </c>
      <c r="H9">
        <v>0.996</v>
      </c>
      <c r="I9">
        <v>1.3340000000000001</v>
      </c>
      <c r="J9">
        <v>1.4750000000000001</v>
      </c>
      <c r="K9">
        <v>1.518</v>
      </c>
    </row>
    <row r="10" spans="1:11" x14ac:dyDescent="0.2">
      <c r="A10" t="s">
        <v>27</v>
      </c>
      <c r="B10">
        <v>-4.2000000000000003E-2</v>
      </c>
      <c r="C10">
        <v>7.2999999999999995E-2</v>
      </c>
      <c r="D10">
        <v>0.14899999999999999</v>
      </c>
      <c r="E10">
        <v>0.26100000000000001</v>
      </c>
      <c r="F10">
        <v>0.39</v>
      </c>
      <c r="G10">
        <v>0.66400000000000003</v>
      </c>
      <c r="H10">
        <v>1.024</v>
      </c>
      <c r="I10">
        <v>1.391</v>
      </c>
      <c r="J10">
        <v>1.5429999999999999</v>
      </c>
      <c r="K10">
        <v>1.5860000000000001</v>
      </c>
    </row>
    <row r="11" spans="1:11" x14ac:dyDescent="0.2">
      <c r="A11" t="s">
        <v>28</v>
      </c>
      <c r="B11">
        <v>-8.4000000000000005E-2</v>
      </c>
      <c r="C11">
        <v>2.3E-2</v>
      </c>
      <c r="D11">
        <v>0.09</v>
      </c>
      <c r="E11">
        <v>0.19400000000000001</v>
      </c>
      <c r="F11">
        <v>0.315</v>
      </c>
      <c r="G11">
        <v>0.57899999999999996</v>
      </c>
      <c r="H11">
        <v>0.93</v>
      </c>
      <c r="I11">
        <v>1.302</v>
      </c>
      <c r="J11">
        <v>1.464</v>
      </c>
      <c r="K11">
        <v>1.512</v>
      </c>
    </row>
    <row r="12" spans="1:11" x14ac:dyDescent="0.2">
      <c r="A12" t="s">
        <v>29</v>
      </c>
      <c r="B12">
        <v>-0.16800000000000001</v>
      </c>
      <c r="C12">
        <v>-7.0000000000000007E-2</v>
      </c>
      <c r="D12">
        <v>-0.01</v>
      </c>
      <c r="E12">
        <v>0.1</v>
      </c>
      <c r="F12">
        <v>0.23100000000000001</v>
      </c>
      <c r="G12">
        <v>0.51600000000000001</v>
      </c>
      <c r="H12">
        <v>0.9</v>
      </c>
      <c r="I12">
        <v>1.302</v>
      </c>
      <c r="J12">
        <v>1.482</v>
      </c>
      <c r="K12">
        <v>1.548</v>
      </c>
    </row>
    <row r="13" spans="1:11" x14ac:dyDescent="0.2">
      <c r="A13" t="s">
        <v>30</v>
      </c>
      <c r="B13" t="s">
        <v>49</v>
      </c>
      <c r="C13" t="s">
        <v>50</v>
      </c>
      <c r="D13" t="s">
        <v>51</v>
      </c>
      <c r="E13" t="s">
        <v>52</v>
      </c>
      <c r="F13" t="s">
        <v>53</v>
      </c>
      <c r="G13" t="s">
        <v>54</v>
      </c>
      <c r="H13" t="s">
        <v>55</v>
      </c>
      <c r="I13" s="1">
        <v>1324</v>
      </c>
      <c r="J13" s="1">
        <v>1495</v>
      </c>
      <c r="K13" s="1">
        <v>1536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2017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Álvarez Escudero</dc:creator>
  <cp:keywords/>
  <dc:description/>
  <cp:lastModifiedBy>Luis Álvarez Escudero</cp:lastModifiedBy>
  <cp:revision/>
  <dcterms:created xsi:type="dcterms:W3CDTF">2020-03-13T19:28:15Z</dcterms:created>
  <dcterms:modified xsi:type="dcterms:W3CDTF">2020-04-20T10:26:05Z</dcterms:modified>
  <cp:category/>
  <cp:contentStatus/>
</cp:coreProperties>
</file>