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Descarga excel/"/>
    </mc:Choice>
  </mc:AlternateContent>
  <xr:revisionPtr revIDLastSave="0" documentId="8_{38599C27-4882-2648-83CC-1BCB29E61C5F}" xr6:coauthVersionLast="45" xr6:coauthVersionMax="45" xr10:uidLastSave="{00000000-0000-0000-0000-000000000000}"/>
  <bookViews>
    <workbookView xWindow="0" yWindow="460" windowWidth="28800" windowHeight="16160" xr2:uid="{20AF9D81-170C-5E4F-AE27-675F75D7EEA8}"/>
  </bookViews>
  <sheets>
    <sheet name="Datos" sheetId="1" r:id="rId1"/>
    <sheet name="Hoja1" sheetId="12" state="veryHidden" r:id="rId2"/>
    <sheet name="Fórmula." sheetId="11" state="veryHidden" r:id="rId3"/>
    <sheet name="2020" sheetId="2" state="veryHidden" r:id="rId4"/>
    <sheet name="2019" sheetId="3" state="veryHidden" r:id="rId5"/>
    <sheet name="2018" sheetId="4" state="veryHidden" r:id="rId6"/>
    <sheet name="2017" sheetId="5" state="hidden" r:id="rId7"/>
    <sheet name="2016" sheetId="6" state="veryHidden" r:id="rId8"/>
    <sheet name="2015" sheetId="7" state="veryHidden" r:id="rId9"/>
    <sheet name="2014" sheetId="8" state="veryHidden" r:id="rId10"/>
    <sheet name="2013" sheetId="9" state="veryHidden" r:id="rId11"/>
    <sheet name="2012" sheetId="10" state="very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R6" i="12"/>
  <c r="P6" i="12"/>
  <c r="L20" i="1" s="1"/>
  <c r="J5" i="12"/>
  <c r="K5" i="12"/>
  <c r="L5" i="12" s="1"/>
  <c r="L13" i="1" s="1"/>
  <c r="F2" i="12" l="1"/>
  <c r="F4" i="12" l="1"/>
  <c r="L4" i="1" s="1"/>
  <c r="H17" i="11"/>
  <c r="J6" i="11"/>
  <c r="J10" i="11" s="1"/>
  <c r="J13" i="11" s="1"/>
  <c r="G6" i="11"/>
  <c r="G10" i="11" s="1"/>
  <c r="G13" i="11" s="1"/>
  <c r="G17" i="11" l="1"/>
  <c r="G3" i="11" l="1"/>
</calcChain>
</file>

<file path=xl/sharedStrings.xml><?xml version="1.0" encoding="utf-8"?>
<sst xmlns="http://schemas.openxmlformats.org/spreadsheetml/2006/main" count="266" uniqueCount="92">
  <si>
    <t>Valor presente de las cuotas futuras</t>
  </si>
  <si>
    <t>Capital pendiente</t>
  </si>
  <si>
    <t>.</t>
  </si>
  <si>
    <t>Ene</t>
  </si>
  <si>
    <t>Pérdida financiera</t>
  </si>
  <si>
    <t>Año IRSI</t>
  </si>
  <si>
    <t>Fórmula</t>
  </si>
  <si>
    <t>Años IRSC</t>
  </si>
  <si>
    <t>Listas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</si>
  <si>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</si>
  <si>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</si>
  <si>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Meses</t>
  </si>
  <si>
    <t>Años</t>
  </si>
  <si>
    <t>Plazo</t>
  </si>
  <si>
    <t>Feb</t>
  </si>
  <si>
    <t>IRSi</t>
  </si>
  <si>
    <t>IRSc</t>
  </si>
  <si>
    <t>Mar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</si>
  <si>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</si>
  <si>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BUSCARH(P16;'2020'!B1:K2;2;FALSO)</t>
  </si>
  <si>
    <t>Abr</t>
  </si>
  <si>
    <t>May</t>
  </si>
  <si>
    <t>IRSi %</t>
  </si>
  <si>
    <t>IRSc %</t>
  </si>
  <si>
    <t>Jun</t>
  </si>
  <si>
    <t>Jul</t>
  </si>
  <si>
    <t>Ago</t>
  </si>
  <si>
    <t>Sep</t>
  </si>
  <si>
    <t>Oct</t>
  </si>
  <si>
    <t>Nov</t>
  </si>
  <si>
    <t>Dic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</si>
  <si>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</si>
  <si>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</si>
  <si>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</si>
  <si>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</si>
  <si>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</si>
  <si>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</si>
  <si>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</si>
  <si>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</si>
  <si>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</si>
  <si>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</si>
  <si>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</si>
  <si>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</si>
  <si>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</si>
  <si>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</si>
  <si>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</si>
  <si>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</si>
  <si>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</si>
  <si>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</si>
  <si>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</si>
  <si>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</si>
  <si>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</si>
  <si>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</si>
  <si>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</si>
  <si>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</si>
  <si>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</si>
  <si>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Condición 1</t>
  </si>
  <si>
    <t>Ha pasado al paro o ha sufrido un ERTE</t>
  </si>
  <si>
    <t>Facturación antes de la crisis</t>
  </si>
  <si>
    <t>Facturación después de la crisis</t>
  </si>
  <si>
    <t>Fórmulas condición 1</t>
  </si>
  <si>
    <t>SÍ</t>
  </si>
  <si>
    <t>NO</t>
  </si>
  <si>
    <t>Requisitos</t>
  </si>
  <si>
    <t>O</t>
  </si>
  <si>
    <t>Fórmula del 40%</t>
  </si>
  <si>
    <t>Lista paro o ERTE</t>
  </si>
  <si>
    <t>Fórmula total</t>
  </si>
  <si>
    <t>Condición 2</t>
  </si>
  <si>
    <t>Ingresos netos totales de la U.F.</t>
  </si>
  <si>
    <t>Fórmulas para condición 2</t>
  </si>
  <si>
    <t>IPREM</t>
  </si>
  <si>
    <t>¿Tiene el deudor discapacidad?</t>
  </si>
  <si>
    <t xml:space="preserve">Listas para 2ª condición </t>
  </si>
  <si>
    <t>Miembros de la U.F. aparte del deudor</t>
  </si>
  <si>
    <t>¿Algún miembro de la U.F. tiene discapacidad?</t>
  </si>
  <si>
    <t>Iprem final</t>
  </si>
  <si>
    <t>¿Es la familia monoparental?</t>
  </si>
  <si>
    <t>IPREM X3</t>
  </si>
  <si>
    <t>Fórmulas para 3ª condición</t>
  </si>
  <si>
    <t>Datos</t>
  </si>
  <si>
    <t xml:space="preserve">Condición </t>
  </si>
  <si>
    <t>Condición</t>
  </si>
  <si>
    <t>Condición 3</t>
  </si>
  <si>
    <t>Cuota del préstamo</t>
  </si>
  <si>
    <t>Gastos básicos</t>
  </si>
  <si>
    <t>Condición 4</t>
  </si>
  <si>
    <t>Ingresos netos totales de la U.F. antes de la crisis</t>
  </si>
  <si>
    <t xml:space="preserve">Ingresos netos totales actuales de la U.F.  </t>
  </si>
  <si>
    <t>CONDICIÓN 2</t>
  </si>
  <si>
    <t>FÓRMULA 3</t>
  </si>
  <si>
    <t>Fórmula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</si>
</sst>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General\%"/>
    <numFmt numFmtId="166" formatCode="#,##0\ &quot;€&quot;"/>
    <numFmt numFmtId="167" formatCode="&quot;Verdadero&quot;;&quot;Verdadero&quot;;&quot;Falso&quot;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horizontal="center"/>
    </xf>
    <xf numFmtId="164" fontId="0" fillId="0" borderId="1" xfId="0" applyNumberFormat="1" applyBorder="1"/>
    <xf numFmtId="0" fontId="3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/>
    <xf numFmtId="167" fontId="0" fillId="0" borderId="0" xfId="0" applyNumberFormat="1"/>
    <xf numFmtId="0" fontId="0" fillId="6" borderId="0" xfId="0" applyFill="1"/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ill="1" applyAlignment="1"/>
    <xf numFmtId="0" fontId="0" fillId="0" borderId="1" xfId="0" applyFont="1" applyBorder="1" applyProtection="1">
      <protection locked="0"/>
    </xf>
    <xf numFmtId="166" fontId="0" fillId="0" borderId="1" xfId="0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A1:AJ29"/>
  <sheetViews>
    <sheetView tabSelected="1" topLeftCell="E1" zoomScale="125" zoomScaleNormal="90" workbookViewId="0">
      <selection activeCell="J7" sqref="J7"/>
    </sheetView>
  </sheetViews>
  <sheetFormatPr baseColWidth="10" defaultColWidth="11" defaultRowHeight="16" x14ac:dyDescent="0.2"/>
  <cols>
    <col min="1" max="1" width="1" customWidth="1"/>
    <col min="2" max="2" width="28.1640625" customWidth="1"/>
    <col min="3" max="4" width="8.33203125" customWidth="1"/>
    <col min="5" max="5" width="3.1640625" customWidth="1"/>
    <col min="6" max="6" width="21.5" customWidth="1"/>
    <col min="7" max="7" width="17" customWidth="1"/>
    <col min="8" max="8" width="38.1640625" customWidth="1"/>
    <col min="9" max="9" width="12.83203125" bestFit="1" customWidth="1"/>
    <col min="10" max="10" width="42.6640625" bestFit="1" customWidth="1"/>
    <col min="11" max="11" width="10.6640625" bestFit="1" customWidth="1"/>
    <col min="12" max="12" width="23.5" bestFit="1" customWidth="1"/>
    <col min="13" max="13" width="1" style="24" customWidth="1"/>
    <col min="14" max="14" width="10.6640625" bestFit="1" customWidth="1"/>
    <col min="15" max="16" width="8.33203125" customWidth="1"/>
    <col min="17" max="17" width="3.1640625" customWidth="1"/>
    <col min="18" max="19" width="21.5" customWidth="1"/>
    <col min="20" max="20" width="17" customWidth="1"/>
    <col min="21" max="21" width="11" style="11"/>
    <col min="29" max="29" width="11" style="11"/>
  </cols>
  <sheetData>
    <row r="1" spans="8:36" ht="6.75" customHeight="1" x14ac:dyDescent="0.2"/>
    <row r="2" spans="8:36" ht="19" x14ac:dyDescent="0.25">
      <c r="K2" s="9"/>
    </row>
    <row r="3" spans="8:36" ht="19" customHeight="1" x14ac:dyDescent="0.2">
      <c r="I3" s="35" t="s">
        <v>56</v>
      </c>
      <c r="J3" s="20" t="s">
        <v>63</v>
      </c>
      <c r="K3" s="20" t="s">
        <v>80</v>
      </c>
      <c r="L3" s="20" t="s">
        <v>82</v>
      </c>
      <c r="M3" s="25"/>
    </row>
    <row r="4" spans="8:36" ht="24" customHeight="1" x14ac:dyDescent="0.2">
      <c r="I4" s="35"/>
      <c r="J4" s="18" t="s">
        <v>57</v>
      </c>
      <c r="K4" s="28" t="s">
        <v>62</v>
      </c>
      <c r="L4" s="38" t="str">
        <f>Hoja1!F4</f>
        <v>CONDICIÓN NO CUMPLIDA</v>
      </c>
      <c r="M4" s="25"/>
    </row>
    <row r="5" spans="8:36" x14ac:dyDescent="0.2">
      <c r="I5" s="35"/>
      <c r="J5" s="19" t="s">
        <v>64</v>
      </c>
      <c r="K5" s="28"/>
      <c r="L5" s="38"/>
      <c r="M5" s="25"/>
    </row>
    <row r="6" spans="8:36" x14ac:dyDescent="0.2">
      <c r="I6" s="35"/>
      <c r="J6" s="18" t="s">
        <v>58</v>
      </c>
      <c r="K6" s="29">
        <v>0</v>
      </c>
      <c r="L6" s="38"/>
      <c r="M6" s="25"/>
    </row>
    <row r="7" spans="8:36" x14ac:dyDescent="0.2">
      <c r="I7" s="35"/>
      <c r="J7" s="18" t="s">
        <v>59</v>
      </c>
      <c r="K7" s="29">
        <v>0</v>
      </c>
      <c r="L7" s="38"/>
      <c r="M7" s="25"/>
      <c r="V7" s="14"/>
      <c r="AB7" s="15"/>
      <c r="AD7" s="14"/>
      <c r="AJ7" s="15"/>
    </row>
    <row r="8" spans="8:36" ht="19" customHeight="1" x14ac:dyDescent="0.2">
      <c r="I8" s="12"/>
      <c r="J8" s="12"/>
      <c r="K8" s="30"/>
      <c r="L8" s="12"/>
      <c r="M8" s="25"/>
      <c r="V8" s="14"/>
      <c r="AB8" s="15"/>
      <c r="AE8" s="36" t="s">
        <v>85</v>
      </c>
      <c r="AF8" s="36"/>
      <c r="AG8" s="36"/>
      <c r="AH8" s="36"/>
    </row>
    <row r="9" spans="8:36" ht="19" customHeight="1" x14ac:dyDescent="0.2">
      <c r="K9" s="31"/>
      <c r="W9" s="37"/>
      <c r="X9" s="37"/>
      <c r="Y9" s="37"/>
      <c r="Z9" s="37"/>
      <c r="AA9" s="12"/>
    </row>
    <row r="10" spans="8:36" x14ac:dyDescent="0.2">
      <c r="K10" s="31"/>
    </row>
    <row r="11" spans="8:36" x14ac:dyDescent="0.2">
      <c r="K11" s="31"/>
    </row>
    <row r="12" spans="8:36" ht="19" customHeight="1" x14ac:dyDescent="0.2">
      <c r="I12" s="35" t="s">
        <v>68</v>
      </c>
      <c r="J12" s="20" t="s">
        <v>63</v>
      </c>
      <c r="K12" s="32" t="s">
        <v>80</v>
      </c>
      <c r="L12" s="20" t="s">
        <v>81</v>
      </c>
      <c r="M12" s="26"/>
    </row>
    <row r="13" spans="8:36" x14ac:dyDescent="0.2">
      <c r="I13" s="35"/>
      <c r="J13" s="21" t="s">
        <v>69</v>
      </c>
      <c r="K13" s="33">
        <v>0</v>
      </c>
      <c r="L13" s="34" t="str">
        <f>Hoja1!L5</f>
        <v>CONDICIÓN CUMPLIDA</v>
      </c>
      <c r="M13" s="26"/>
    </row>
    <row r="14" spans="8:36" x14ac:dyDescent="0.2">
      <c r="I14" s="35"/>
      <c r="J14" s="21" t="s">
        <v>72</v>
      </c>
      <c r="K14" s="28" t="s">
        <v>62</v>
      </c>
      <c r="L14" s="34"/>
      <c r="M14" s="26"/>
    </row>
    <row r="15" spans="8:36" x14ac:dyDescent="0.2">
      <c r="I15" s="35"/>
      <c r="J15" s="21" t="s">
        <v>74</v>
      </c>
      <c r="K15" s="28">
        <v>0</v>
      </c>
      <c r="L15" s="34"/>
      <c r="M15" s="26"/>
    </row>
    <row r="16" spans="8:36" ht="24" customHeight="1" x14ac:dyDescent="0.25">
      <c r="H16" s="6"/>
      <c r="I16" s="35"/>
      <c r="J16" s="21" t="s">
        <v>75</v>
      </c>
      <c r="K16" s="28" t="s">
        <v>62</v>
      </c>
      <c r="L16" s="34"/>
      <c r="M16" s="26"/>
    </row>
    <row r="17" spans="1:25" ht="19" customHeight="1" x14ac:dyDescent="0.2">
      <c r="I17" s="35"/>
      <c r="J17" s="21" t="s">
        <v>77</v>
      </c>
      <c r="K17" s="28" t="s">
        <v>62</v>
      </c>
      <c r="L17" s="34"/>
      <c r="M17" s="26"/>
    </row>
    <row r="18" spans="1:25" ht="40.5" customHeight="1" x14ac:dyDescent="0.2">
      <c r="K18" s="31"/>
    </row>
    <row r="19" spans="1:25" x14ac:dyDescent="0.2">
      <c r="E19" s="5"/>
      <c r="I19" s="35" t="s">
        <v>83</v>
      </c>
      <c r="J19" s="20" t="s">
        <v>63</v>
      </c>
      <c r="K19" s="32" t="s">
        <v>80</v>
      </c>
      <c r="L19" s="20" t="s">
        <v>81</v>
      </c>
      <c r="M19" s="26"/>
      <c r="N19" s="16"/>
      <c r="Q19" s="5"/>
    </row>
    <row r="20" spans="1:25" x14ac:dyDescent="0.2">
      <c r="I20" s="35"/>
      <c r="J20" s="21" t="s">
        <v>69</v>
      </c>
      <c r="K20" s="33">
        <v>0</v>
      </c>
      <c r="L20" s="34" t="str">
        <f>Hoja1!P6</f>
        <v>CONDICIÓN NO CUMPLIDA</v>
      </c>
      <c r="M20" s="26"/>
      <c r="N20" s="16"/>
    </row>
    <row r="21" spans="1:25" x14ac:dyDescent="0.2">
      <c r="I21" s="35"/>
      <c r="J21" s="22" t="s">
        <v>84</v>
      </c>
      <c r="K21" s="33">
        <v>0</v>
      </c>
      <c r="L21" s="34"/>
      <c r="M21" s="27"/>
      <c r="N21" s="17"/>
    </row>
    <row r="22" spans="1:25" x14ac:dyDescent="0.2">
      <c r="I22" s="35"/>
      <c r="J22" s="22" t="s">
        <v>85</v>
      </c>
      <c r="K22" s="33">
        <v>0</v>
      </c>
      <c r="L22" s="34"/>
      <c r="M22" s="27"/>
      <c r="N22" s="17"/>
    </row>
    <row r="23" spans="1:25" x14ac:dyDescent="0.2">
      <c r="A23" s="36"/>
      <c r="B23" s="36"/>
      <c r="C23" s="36"/>
      <c r="D23" s="36"/>
      <c r="E23" s="36"/>
      <c r="F23" s="36"/>
      <c r="G23" s="36"/>
      <c r="K23" s="31"/>
      <c r="M23" s="36"/>
      <c r="N23" s="36"/>
      <c r="O23" s="36"/>
      <c r="P23" s="36"/>
      <c r="Q23" s="36"/>
      <c r="R23" s="36"/>
      <c r="S23" s="36"/>
      <c r="T23" s="36"/>
    </row>
    <row r="24" spans="1:25" x14ac:dyDescent="0.2">
      <c r="K24" s="31"/>
    </row>
    <row r="25" spans="1:25" x14ac:dyDescent="0.2">
      <c r="I25" s="35" t="s">
        <v>86</v>
      </c>
      <c r="J25" s="20" t="s">
        <v>63</v>
      </c>
      <c r="K25" s="32" t="s">
        <v>80</v>
      </c>
      <c r="L25" s="20" t="s">
        <v>81</v>
      </c>
      <c r="M25" s="26"/>
    </row>
    <row r="26" spans="1:25" x14ac:dyDescent="0.2">
      <c r="I26" s="35"/>
      <c r="J26" s="21" t="s">
        <v>87</v>
      </c>
      <c r="K26" s="33">
        <v>1</v>
      </c>
      <c r="L26" s="34" t="str">
        <f>Hoja1!R6</f>
        <v>CONDICIÓN NO CUMPLIDA</v>
      </c>
      <c r="M26" s="26"/>
    </row>
    <row r="27" spans="1:25" x14ac:dyDescent="0.2">
      <c r="I27" s="35"/>
      <c r="J27" s="22" t="s">
        <v>88</v>
      </c>
      <c r="K27" s="33">
        <v>1</v>
      </c>
      <c r="L27" s="34"/>
      <c r="M27" s="27"/>
    </row>
    <row r="28" spans="1:25" x14ac:dyDescent="0.2">
      <c r="I28" s="35"/>
      <c r="J28" s="22" t="s">
        <v>84</v>
      </c>
      <c r="K28" s="33">
        <v>1</v>
      </c>
      <c r="L28" s="34"/>
      <c r="M28" s="27"/>
    </row>
    <row r="29" spans="1:25" x14ac:dyDescent="0.2">
      <c r="Y29" s="13"/>
    </row>
  </sheetData>
  <sheetProtection algorithmName="SHA-512" hashValue="kqK8GAzdyhC+O2MHh+h6ESVhX5zhGKKCn9JvzBZEctUCMFiaVnZCyIOyolQyxxaToYlJ+kTQgGusSBaMM9rJKw==" saltValue="jKbmaxjULl/+7u7HlbZSBQ==" spinCount="100000" sheet="1" objects="1" scenarios="1"/>
  <mergeCells count="12">
    <mergeCell ref="I3:I7"/>
    <mergeCell ref="M23:T23"/>
    <mergeCell ref="L4:L7"/>
    <mergeCell ref="A23:G23"/>
    <mergeCell ref="L26:L28"/>
    <mergeCell ref="I25:I28"/>
    <mergeCell ref="AE8:AH8"/>
    <mergeCell ref="W9:Z9"/>
    <mergeCell ref="I19:I22"/>
    <mergeCell ref="L20:L22"/>
    <mergeCell ref="L13:L17"/>
    <mergeCell ref="I12:I17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D029116-9ED2-1B42-A65E-BD13AF85A1DC}">
          <x14:formula1>
            <xm:f>Fórmula.!$D$8:$D$42</xm:f>
          </x14:formula1>
          <xm:sqref>C16</xm:sqref>
        </x14:dataValidation>
        <x14:dataValidation type="list" allowBlank="1" showInputMessage="1" showErrorMessage="1" xr:uid="{75B3E628-18D1-B046-A3F5-FBCBF65755E3}">
          <x14:formula1>
            <xm:f>Fórmula.!$B$8:$B$19</xm:f>
          </x14:formula1>
          <xm:sqref>D13 P13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D14 P14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C18 O18</xm:sqref>
        </x14:dataValidation>
        <x14:dataValidation type="list" allowBlank="1" showInputMessage="1" showErrorMessage="1" xr:uid="{C37AB395-F26C-794E-849B-E28DB6F612CA}">
          <x14:formula1>
            <xm:f>Hoja1!$A$5:$A$6</xm:f>
          </x14:formula1>
          <xm:sqref>K4 K14 Y29</xm:sqref>
        </x14:dataValidation>
        <x14:dataValidation type="list" allowBlank="1" showInputMessage="1" showErrorMessage="1" xr:uid="{4600EF19-6023-EC46-8626-B31C8E2D1FC2}">
          <x14:formula1>
            <xm:f>Hoja1!$J$8:$J$18</xm:f>
          </x14:formula1>
          <xm:sqref>K15 Y30</xm:sqref>
        </x14:dataValidation>
        <x14:dataValidation type="list" allowBlank="1" showInputMessage="1" showErrorMessage="1" xr:uid="{DE750370-4896-B444-B16A-3507F5849EFF}">
          <x14:formula1>
            <xm:f>Hoja1!$I$8:$I$9</xm:f>
          </x14:formula1>
          <xm:sqref>K16:K17 AA8:AA9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 x14ac:dyDescent="0.2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 x14ac:dyDescent="0.2">
      <c r="A4" t="s">
        <v>17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 x14ac:dyDescent="0.2">
      <c r="A5" t="s">
        <v>20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 x14ac:dyDescent="0.2">
      <c r="A6" t="s">
        <v>21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 x14ac:dyDescent="0.2">
      <c r="A7" t="s">
        <v>24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 x14ac:dyDescent="0.2">
      <c r="A8" t="s">
        <v>25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 x14ac:dyDescent="0.2">
      <c r="A9" t="s">
        <v>26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 x14ac:dyDescent="0.2">
      <c r="A10" t="s">
        <v>27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 x14ac:dyDescent="0.2">
      <c r="A11" t="s">
        <v>28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 x14ac:dyDescent="0.2">
      <c r="A12" t="s">
        <v>29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 x14ac:dyDescent="0.2">
      <c r="A13" t="s">
        <v>30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activeCell="K9" sqref="K9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 x14ac:dyDescent="0.2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 x14ac:dyDescent="0.2">
      <c r="A4" t="s">
        <v>17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 x14ac:dyDescent="0.2">
      <c r="A5" t="s">
        <v>20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 x14ac:dyDescent="0.2">
      <c r="A6" t="s">
        <v>21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 x14ac:dyDescent="0.2">
      <c r="A7" t="s">
        <v>24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 x14ac:dyDescent="0.2">
      <c r="A8" t="s">
        <v>25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 x14ac:dyDescent="0.2">
      <c r="A9" t="s">
        <v>26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 x14ac:dyDescent="0.2">
      <c r="A10" t="s">
        <v>27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 x14ac:dyDescent="0.2">
      <c r="A11" t="s">
        <v>28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 x14ac:dyDescent="0.2">
      <c r="A12" t="s">
        <v>29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 x14ac:dyDescent="0.2">
      <c r="A13" t="s">
        <v>30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8138-1A97-BA42-9A6F-A27AFC173362}">
  <sheetPr codeName="Hoja12"/>
  <dimension ref="A2:R18"/>
  <sheetViews>
    <sheetView workbookViewId="0">
      <selection activeCell="F20" sqref="F20"/>
    </sheetView>
  </sheetViews>
  <sheetFormatPr baseColWidth="10" defaultRowHeight="16" x14ac:dyDescent="0.2"/>
  <cols>
    <col min="5" max="5" width="14.83203125" bestFit="1" customWidth="1"/>
    <col min="6" max="6" width="17.33203125" bestFit="1" customWidth="1"/>
    <col min="10" max="10" width="11.83203125" customWidth="1"/>
  </cols>
  <sheetData>
    <row r="2" spans="1:18" x14ac:dyDescent="0.2">
      <c r="B2" t="s">
        <v>60</v>
      </c>
      <c r="E2" t="s">
        <v>65</v>
      </c>
      <c r="F2" t="str">
        <f>IF(Datos!K6-Datos!K7&gt;0.4*Datos!K6,"SÍ","NO")</f>
        <v>NO</v>
      </c>
      <c r="I2" s="36" t="s">
        <v>70</v>
      </c>
      <c r="J2" s="36"/>
      <c r="N2" s="36" t="s">
        <v>79</v>
      </c>
      <c r="O2" s="36"/>
    </row>
    <row r="4" spans="1:18" x14ac:dyDescent="0.2">
      <c r="A4" t="s">
        <v>66</v>
      </c>
      <c r="E4" t="s">
        <v>67</v>
      </c>
      <c r="F4" t="str">
        <f>IF(OR(Datos!K4="SÍ",Hoja1!F2="SÍ"),"CONDICIÓN CUMPLIDA","CONDICIÓN NO CUMPLIDA")</f>
        <v>CONDICIÓN NO CUMPLIDA</v>
      </c>
      <c r="I4" s="10" t="s">
        <v>78</v>
      </c>
      <c r="J4" t="s">
        <v>71</v>
      </c>
      <c r="K4" t="s">
        <v>76</v>
      </c>
      <c r="L4" t="s">
        <v>89</v>
      </c>
    </row>
    <row r="5" spans="1:18" x14ac:dyDescent="0.2">
      <c r="A5" t="s">
        <v>61</v>
      </c>
      <c r="I5">
        <v>1613.52</v>
      </c>
      <c r="J5">
        <f>I5/3</f>
        <v>537.84</v>
      </c>
      <c r="K5">
        <f>I5+IF(Datos!K14="SÍ",I5*2/3,0)+IF(Datos!K16="SÍ",J5,0)+IF(Datos!K17="SÍ",(J5*0.15)*Datos!K15,Datos!K15*(0.1*J5))</f>
        <v>1613.52</v>
      </c>
      <c r="L5" s="39" t="str">
        <f>IF(Datos!K13&lt;Hoja1!K5,"CONDICIÓN CUMPLIDA","CONDICIÓN NO CUMPLIDA")</f>
        <v>CONDICIÓN CUMPLIDA</v>
      </c>
      <c r="P5" t="s">
        <v>90</v>
      </c>
      <c r="R5" t="s">
        <v>91</v>
      </c>
    </row>
    <row r="6" spans="1:18" x14ac:dyDescent="0.2">
      <c r="A6" t="s">
        <v>62</v>
      </c>
      <c r="L6" s="39"/>
      <c r="P6" s="40" t="str">
        <f>IF(Datos!K21+Datos!K22&gt;0.35*Datos!K20,"CONDICIÓN CUMPLIDA","CONDICIÓN NO CUMPLIDA")</f>
        <v>CONDICIÓN NO CUMPLIDA</v>
      </c>
      <c r="R6" s="41" t="str">
        <f>IF(Datos!K28/Datos!K26&gt;1.3*Datos!K28/Datos!K27,"CONDICIÓN CUMPLIDA","CONDICIÓN NO CUMPLIDA")</f>
        <v>CONDICIÓN NO CUMPLIDA</v>
      </c>
    </row>
    <row r="7" spans="1:18" x14ac:dyDescent="0.2">
      <c r="I7" s="36" t="s">
        <v>73</v>
      </c>
      <c r="J7" s="36"/>
      <c r="L7" s="39"/>
      <c r="P7" s="40"/>
      <c r="R7" s="41"/>
    </row>
    <row r="8" spans="1:18" x14ac:dyDescent="0.2">
      <c r="I8" t="s">
        <v>61</v>
      </c>
      <c r="J8">
        <v>0</v>
      </c>
      <c r="L8" s="39"/>
      <c r="P8" s="40"/>
      <c r="R8" s="41"/>
    </row>
    <row r="9" spans="1:18" x14ac:dyDescent="0.2">
      <c r="I9" t="s">
        <v>62</v>
      </c>
      <c r="J9">
        <v>1</v>
      </c>
      <c r="L9" s="39"/>
    </row>
    <row r="10" spans="1:18" x14ac:dyDescent="0.2">
      <c r="J10">
        <v>2</v>
      </c>
    </row>
    <row r="11" spans="1:18" x14ac:dyDescent="0.2">
      <c r="J11">
        <v>3</v>
      </c>
    </row>
    <row r="12" spans="1:18" x14ac:dyDescent="0.2">
      <c r="J12">
        <v>4</v>
      </c>
    </row>
    <row r="13" spans="1:18" x14ac:dyDescent="0.2">
      <c r="J13">
        <v>5</v>
      </c>
    </row>
    <row r="14" spans="1:18" x14ac:dyDescent="0.2">
      <c r="J14">
        <v>6</v>
      </c>
    </row>
    <row r="15" spans="1:18" x14ac:dyDescent="0.2">
      <c r="J15">
        <v>7</v>
      </c>
    </row>
    <row r="16" spans="1:18" x14ac:dyDescent="0.2">
      <c r="J16">
        <v>8</v>
      </c>
    </row>
    <row r="17" spans="6:10" x14ac:dyDescent="0.2">
      <c r="F17" s="23"/>
      <c r="J17">
        <v>9</v>
      </c>
    </row>
    <row r="18" spans="6:10" x14ac:dyDescent="0.2">
      <c r="J18">
        <v>10</v>
      </c>
    </row>
  </sheetData>
  <mergeCells count="6">
    <mergeCell ref="R6:R8"/>
    <mergeCell ref="I2:J2"/>
    <mergeCell ref="I7:J7"/>
    <mergeCell ref="N2:O2"/>
    <mergeCell ref="L5:L9"/>
    <mergeCell ref="P6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K42"/>
  <sheetViews>
    <sheetView workbookViewId="0">
      <selection activeCell="C8" sqref="C8"/>
    </sheetView>
  </sheetViews>
  <sheetFormatPr baseColWidth="10" defaultColWidth="11" defaultRowHeight="16" x14ac:dyDescent="0.2"/>
  <sheetData>
    <row r="2" spans="2:11" x14ac:dyDescent="0.2">
      <c r="G2" t="s">
        <v>4</v>
      </c>
    </row>
    <row r="3" spans="2:11" x14ac:dyDescent="0.2">
      <c r="G3" s="3" t="e">
        <f>Datos!C5-G17</f>
        <v>#N/A</v>
      </c>
    </row>
    <row r="5" spans="2:11" x14ac:dyDescent="0.2">
      <c r="G5" s="2" t="s">
        <v>5</v>
      </c>
      <c r="H5" s="2" t="s">
        <v>6</v>
      </c>
      <c r="J5" s="2" t="s">
        <v>7</v>
      </c>
      <c r="K5" s="2" t="s">
        <v>6</v>
      </c>
    </row>
    <row r="6" spans="2:11" x14ac:dyDescent="0.2">
      <c r="B6" s="42" t="s">
        <v>8</v>
      </c>
      <c r="C6" s="43"/>
      <c r="D6" s="44"/>
      <c r="G6" s="2" t="str">
        <f>IF(Datos!C16=1,1,IF(Datos!C16=2,2,IF(Datos!C16=3,3,IF(Datos!C16=4,4, IF(Datos!C16=5,5,IF(Datos!C16=6,5, IF(Datos!C16=7,7,IF(Datos!C16=8,7,IF(Datos!C16=9,10,IF(Datos!C16=10,10,IF(Datos!C16=10,10,IF(Datos!C16=11,10,IF(Datos!C16=12,10,IF(Datos!C16=13,15,IF(Datos!C16=14,15,IF(Datos!C16=15,15,IF(Datos!C16=16,15,IF(Datos!C16=17,15,IF(Datos!C16=18,20,IF(Datos!C16=19,20,IF(Datos!C16=20,20,IF(Datos!C16=21,20,IF(Datos!C16=22,20,IF(Datos!C16=23,20,IF(Datos!C16=24,20,IF(Datos!C16=25,20,IF(Datos!C16=26,30,IF(Datos!C16=27,30,IF(Datos!C16=28,30,IF(Datos!C16=29,30,IF(Datos!C16=30,30,"ERROR")))))))))))))))))))))))))))))))</f>
        <v>ERROR</v>
      </c>
      <c r="H6" s="2" t="s">
        <v>9</v>
      </c>
      <c r="I6" t="s">
        <v>2</v>
      </c>
      <c r="J6" s="2" t="str">
        <f>IF(Datos!C18=1,1,IF(Datos!C18=2,2,IF(Datos!C18=3,3,IF(Datos!C18=4,4, IF(Datos!C18=5,5,IF(Datos!C18=6,5, IF(Datos!C18=7,7,IF(Datos!C18=8,7,IF(Datos!C18=9,10,IF(Datos!C18=10,10,IF(Datos!C18=10,10,IF(Datos!C18=11,10,IF(Datos!C18=12,10,IF(Datos!C18=13,15,IF(Datos!C18=14,15,IF(Datos!C18=15,15,IF(Datos!C18=16,15,IF(Datos!C18=17,15,IF(Datos!C18=18,20,IF(Datos!C18=19,20,IF(Datos!C18=20,20,IF(Datos!C18=21,20,IF(Datos!C18=22,20,IF(Datos!C18=23,20,IF(Datos!C18=24,20,IF(Datos!C18=25,30,IF(Datos!C18=26,30,IF(Datos!C18=27,30,IF(Datos!C18=28,30,IF(Datos!C18=29,30,IF(Datos!C18=30,30,"ERROR")))))))))))))))))))))))))))))))</f>
        <v>ERROR</v>
      </c>
      <c r="K6" s="2" t="s">
        <v>10</v>
      </c>
    </row>
    <row r="7" spans="2:11" x14ac:dyDescent="0.2">
      <c r="B7" s="2" t="s">
        <v>11</v>
      </c>
      <c r="C7" s="2" t="s">
        <v>12</v>
      </c>
      <c r="D7" s="2" t="s">
        <v>13</v>
      </c>
    </row>
    <row r="8" spans="2:11" x14ac:dyDescent="0.2">
      <c r="B8" s="2" t="s">
        <v>3</v>
      </c>
      <c r="C8" s="2">
        <v>2012</v>
      </c>
      <c r="D8" s="2">
        <v>1</v>
      </c>
    </row>
    <row r="9" spans="2:11" x14ac:dyDescent="0.2">
      <c r="B9" s="2" t="s">
        <v>14</v>
      </c>
      <c r="C9" s="2">
        <v>2013</v>
      </c>
      <c r="D9" s="2">
        <v>2</v>
      </c>
      <c r="G9" s="2" t="s">
        <v>15</v>
      </c>
      <c r="H9" s="2" t="s">
        <v>6</v>
      </c>
      <c r="J9" s="2" t="s">
        <v>16</v>
      </c>
      <c r="K9" s="2" t="s">
        <v>6</v>
      </c>
    </row>
    <row r="10" spans="2:11" x14ac:dyDescent="0.2">
      <c r="B10" s="2" t="s">
        <v>17</v>
      </c>
      <c r="C10" s="2">
        <v>2014</v>
      </c>
      <c r="D10" s="2">
        <v>3</v>
      </c>
      <c r="G10" s="2" t="b">
        <f>IF(Datos!D14=2014,IF(G6=1,VLOOKUP(Datos!D13,'2014'!A1:K13,2,FALSE),IF(G6=2,VLOOKUP(Datos!D13,'2014'!A1:K13,3,FALSE),IF(G6=3,VLOOKUP(Datos!D13,'2014'!A1:K13,4,FALSE),IF(G6=4,VLOOKUP(Datos!D13,'2014'!A1:K13,5,FALSE),IF(G6=5,VLOOKUP(Datos!D13,'2014'!A1:K13,6,FALSE),IF(G6=7,VLOOKUP(Datos!D13,'2014'!A1:K13,7,FALSE),IF(G6=10,VLOOKUP(Datos!D13,'2014'!A1:K13,8,FALSE),IF(G6=15,VLOOKUP(Datos!D13,'2014'!A1:K13,9,FALSE),IF(G6=20,VLOOKUP(Datos!D13,'2014'!A1:K13,10,FALSE),IF(G6=30,VLOOKUP(Datos!D13,'2014'!A1:K13,11,FALSE),"ERROR")))))))))),IF(Datos!D14=2013,IF(G6=1,VLOOKUP(Datos!D13,'2013'!A1:K13,2,FALSE),IF(G6=2,VLOOKUP(Datos!D13,'2013'!A1:K13,3,FALSE),IF(G6=3,VLOOKUP(Datos!D13,'2013'!A1:K13,4,FALSE),IF(G6=4,VLOOKUP(Datos!D13,'2013'!A1:K13,5,FALSE),IF(G6=5,VLOOKUP(Datos!D13,'2013'!A1:K13,6,FALSE),IF(G6=7,VLOOKUP(Datos!D13,'2013'!A1:K13,7,FALSE),IF(G6=10,VLOOKUP(Datos!D13,'2013'!A1:K13,8,FALSE),IF(G6=15,VLOOKUP(Datos!D13,'2013'!A1:K13,9,FALSE),IF(G6=20,VLOOKUP(Datos!D13,'2013'!A1:K13,10,FALSE),IF(G6=30,VLOOKUP(Datos!D13,'2013'!A1:K13,11,FALSE),"ERROR")))))))))),IF(Datos!D14=2015,IF(G6=1,VLOOKUP(Datos!D13,'2015'!A1:K13,2,FALSE),IF(G6=2,VLOOKUP(Datos!D13,'2015'!A1:K13,3,FALSE),IF(G6=3,VLOOKUP(Datos!D13,'2015'!A1:K13,4,FALSE),IF(G6=4,VLOOKUP(Datos!D13,'2015'!A1:K13,5,FALSE),IF(G6=5,VLOOKUP(Datos!D13,'2015'!A1:K13,6,FALSE),IF(G6=7,VLOOKUP(Datos!D13,'2015'!A1:K13,7,FALSE),IF(G6=10,VLOOKUP(Datos!D13,'2015'!A1:K13,8,FALSE),IF(G6=15,VLOOKUP(Datos!D13,'2015'!A1:K13,9,FALSE),IF(G6=20,VLOOKUP(Datos!D13,'2015'!A1:K13,10,FALSE),IF(G6=30,VLOOKUP(Datos!D13,'2015'!A1:K13,11,FALSE),"ERROR")))))))))),IF(Datos!D14=2016,IF(G6=1,VLOOKUP(Datos!D13,'2016'!A1:K13,2,FALSE),IF(G6=2,VLOOKUP(Datos!D13,'2016'!A1:K13,3,FALSE),IF(G6=3,VLOOKUP(Datos!D13,'2016'!A1:K13,4,FALSE),IF(G6=4,VLOOKUP(Datos!D13,'2016'!A1:K13,5,FALSE),IF(G6=5,VLOOKUP(Datos!D13,'2016'!A1:K13,6,FALSE),IF(G6=7,VLOOKUP(Datos!D13,'2016'!A1:K13,7,FALSE),IF(G6=10,VLOOKUP(Datos!D13,'2016'!A1:K13,8,FALSE),IF(G6=15,VLOOKUP(Datos!D13,'2016'!A1:K13,9,FALSE),IF(G6=20,VLOOKUP(Datos!D13,'2016'!A1:K13,10,FALSE),IF(G6=30,VLOOKUP(Datos!D13,'2016'!A1:K13,11,FALSE),"ERROR")))))))))),IF(Datos!D14=2017,IF(G6=1,VLOOKUP(Datos!D13,'2017'!A1:K13,2,FALSE),IF(G6=2,VLOOKUP(Datos!D13,'2017'!A1:K13,3,FALSE),IF(G6=3,VLOOKUP(Datos!D13,'2017'!A1:K13,4,FALSE),IF(G6=4,VLOOKUP(Datos!D13,'2017'!A1:K13,5,FALSE),IF(G6=5,VLOOKUP(Datos!D13,'2017'!A1:K13,6,FALSE),IF(G6=7,VLOOKUP(Datos!D13,'2017'!A1:K13,7,FALSE),IF(G6=10,VLOOKUP(Datos!D13,'2017'!A1:K13,8,FALSE),IF(G6=15,VLOOKUP(Datos!D13,'2017'!A1:K13,9,FALSE),IF(G6=20,VLOOKUP(Datos!D13,'2017'!A1:K13,10,FALSE),IF(G6=30,VLOOKUP(Datos!D13,'2017'!A1:K13,11,FALSE),"ERROR")))))))))),IF(Datos!D14=2018,IF(G6=1,VLOOKUP(Datos!D13,'2018'!A1:K13,2,FALSE),IF(G6=2,VLOOKUP(Datos!D13,'2018'!A1:K13,3,FALSE),IF(G6=3,VLOOKUP(Datos!D13,'2018'!A1:K13,4,FALSE),IF(G6=4,VLOOKUP(Datos!D13,'2018'!A1:K13,5,FALSE),IF(G6=5,VLOOKUP(Datos!D13,'2018'!A1:K13,6,FALSE),IF(G6=7,VLOOKUP(Datos!D13,'2018'!A1:K13,7,FALSE),IF(G6=10,VLOOKUP(Datos!D13,'2018'!A1:K13,8,FALSE),IF(G6=15,VLOOKUP(Datos!D13,'2018'!A1:K13,9,FALSE),IF(G6=20,VLOOKUP(Datos!D13,'2018'!A1:K13,10,FALSE),IF(G6=30,VLOOKUP(Datos!D13,'2018'!A1:K13,11,FALSE),"ERROR")))))))))),IF(Datos!D14=2019,IF(G6=1,VLOOKUP(Datos!D13,'2019'!A1:K13,2,FALSE),IF(G6=2,VLOOKUP(Datos!D13,'2019'!A1:K13,3,FALSE),IF(G6=3,VLOOKUP(Datos!D13,'2019'!A1:K13,4,FALSE),IF(G6=4,VLOOKUP(Datos!D13,'2019'!A1:K13,5,FALSE),IF(G6=5,VLOOKUP(Datos!D13,'2019'!A1:K13,6,FALSE),IF(G6=7,VLOOKUP(Datos!D13,'2019'!A1:K13,7,FALSE),IF(G6=10,VLOOKUP(Datos!D13,'2019'!A1:K13,8,FALSE),IF(G6=15,VLOOKUP(Datos!D13,'2019'!A1:K13,9,FALSE),IF(G6=20,VLOOKUP(Datos!D13,'2019'!A1:K13,10,FALSE),IF(G6=30,VLOOKUP(Datos!D13,'2019'!A1:K13,11,FALSE),"ERROR")))))))))),IF(Datos!D14=2020,IF(G6=1,VLOOKUP(Datos!D13,'2020'!A1:K13,2,FALSE),IF(G6=2,VLOOKUP(Datos!D13,'2020'!A1:K13,3,FALSE),IF(G6=3,VLOOKUP(Datos!D13,'2020'!A1:K13,4,FALSE),IF(G6=4,VLOOKUP(Datos!D13,'2020'!A1:K13,5,FALSE),IF(G6=5,VLOOKUP(Datos!D13,'2020'!A1:K13,6,FALSE),IF(G6=7,VLOOKUP(Datos!D13,'2020'!A1:K13,7,FALSE),IF(G6=10,VLOOKUP(Datos!D13,'2020'!A1:K13,8,FALSE),IF(G6=15,VLOOKUP(Datos!D13,'2020'!A1:K13,9,FALSE),IF(G6=20,VLOOKUP(Datos!D13,'2020'!A1:K13,10,FALSE),IF(G6=30,VLOOKUP(Datos!D13,'2020'!A1:K13,11,FALSE),"ERROR"))))))))))))))))))</f>
        <v>0</v>
      </c>
      <c r="H10" s="2" t="s">
        <v>18</v>
      </c>
      <c r="I10" t="s">
        <v>2</v>
      </c>
      <c r="J10" s="2" t="e">
        <f>HLOOKUP(J6,'2020'!B1:K2,2,FALSE)</f>
        <v>#N/A</v>
      </c>
      <c r="K10" s="2" t="s">
        <v>19</v>
      </c>
    </row>
    <row r="11" spans="2:11" x14ac:dyDescent="0.2">
      <c r="B11" s="2" t="s">
        <v>20</v>
      </c>
      <c r="C11" s="2">
        <v>2015</v>
      </c>
      <c r="D11" s="2">
        <v>4</v>
      </c>
    </row>
    <row r="12" spans="2:11" x14ac:dyDescent="0.2">
      <c r="B12" s="2" t="s">
        <v>21</v>
      </c>
      <c r="C12" s="2">
        <v>2016</v>
      </c>
      <c r="D12" s="2">
        <v>5</v>
      </c>
      <c r="G12" s="2" t="s">
        <v>22</v>
      </c>
      <c r="J12" s="2" t="s">
        <v>23</v>
      </c>
    </row>
    <row r="13" spans="2:11" x14ac:dyDescent="0.2">
      <c r="B13" s="2" t="s">
        <v>24</v>
      </c>
      <c r="C13" s="2">
        <v>2017</v>
      </c>
      <c r="D13" s="2">
        <v>6</v>
      </c>
      <c r="G13" s="2">
        <f>G10/100</f>
        <v>0</v>
      </c>
      <c r="J13" s="2" t="e">
        <f>J10/100</f>
        <v>#N/A</v>
      </c>
    </row>
    <row r="14" spans="2:11" x14ac:dyDescent="0.2">
      <c r="B14" s="2" t="s">
        <v>25</v>
      </c>
      <c r="C14" s="2">
        <v>2018</v>
      </c>
      <c r="D14" s="2">
        <v>7</v>
      </c>
    </row>
    <row r="15" spans="2:11" x14ac:dyDescent="0.2">
      <c r="B15" s="2" t="s">
        <v>26</v>
      </c>
      <c r="C15" s="2">
        <v>2019</v>
      </c>
      <c r="D15" s="2">
        <v>8</v>
      </c>
    </row>
    <row r="16" spans="2:11" ht="19" x14ac:dyDescent="0.25">
      <c r="B16" s="2" t="s">
        <v>27</v>
      </c>
      <c r="C16" s="2">
        <v>2020</v>
      </c>
      <c r="D16" s="2">
        <v>9</v>
      </c>
      <c r="G16" s="8" t="s">
        <v>0</v>
      </c>
      <c r="H16" s="8" t="s">
        <v>1</v>
      </c>
    </row>
    <row r="17" spans="2:8" x14ac:dyDescent="0.2">
      <c r="B17" s="2" t="s">
        <v>28</v>
      </c>
      <c r="C17" s="2"/>
      <c r="D17" s="2">
        <v>10</v>
      </c>
      <c r="G17" s="7" t="e">
        <f>Datos!C7*((1-(1+J13+Datos!C11-G13)^-Datos!C9)/(J13+Datos!C11-G13))</f>
        <v>#N/A</v>
      </c>
      <c r="H17" s="7">
        <f>Datos!C5</f>
        <v>0</v>
      </c>
    </row>
    <row r="18" spans="2:8" x14ac:dyDescent="0.2">
      <c r="B18" s="2" t="s">
        <v>29</v>
      </c>
      <c r="C18" s="2"/>
      <c r="D18" s="2">
        <v>11</v>
      </c>
    </row>
    <row r="19" spans="2:8" x14ac:dyDescent="0.2">
      <c r="B19" s="2" t="s">
        <v>30</v>
      </c>
      <c r="C19" s="2"/>
      <c r="D19" s="2">
        <v>12</v>
      </c>
    </row>
    <row r="20" spans="2:8" x14ac:dyDescent="0.2">
      <c r="B20" s="2"/>
      <c r="C20" s="2"/>
      <c r="D20" s="2">
        <v>13</v>
      </c>
    </row>
    <row r="21" spans="2:8" x14ac:dyDescent="0.2">
      <c r="B21" s="2"/>
      <c r="C21" s="2"/>
      <c r="D21" s="2">
        <v>14</v>
      </c>
    </row>
    <row r="22" spans="2:8" x14ac:dyDescent="0.2">
      <c r="B22" s="2"/>
      <c r="C22" s="2"/>
      <c r="D22" s="2">
        <v>15</v>
      </c>
    </row>
    <row r="23" spans="2:8" x14ac:dyDescent="0.2">
      <c r="B23" s="2"/>
      <c r="C23" s="2"/>
      <c r="D23" s="2">
        <v>16</v>
      </c>
    </row>
    <row r="24" spans="2:8" x14ac:dyDescent="0.2">
      <c r="B24" s="2"/>
      <c r="C24" s="2"/>
      <c r="D24" s="2">
        <v>17</v>
      </c>
    </row>
    <row r="25" spans="2:8" x14ac:dyDescent="0.2">
      <c r="B25" s="2"/>
      <c r="C25" s="2"/>
      <c r="D25" s="2">
        <v>18</v>
      </c>
    </row>
    <row r="26" spans="2:8" x14ac:dyDescent="0.2">
      <c r="B26" s="2"/>
      <c r="C26" s="2"/>
      <c r="D26" s="2">
        <v>19</v>
      </c>
    </row>
    <row r="27" spans="2:8" x14ac:dyDescent="0.2">
      <c r="B27" s="2"/>
      <c r="C27" s="2"/>
      <c r="D27" s="2">
        <v>20</v>
      </c>
    </row>
    <row r="28" spans="2:8" x14ac:dyDescent="0.2">
      <c r="B28" s="2"/>
      <c r="C28" s="2"/>
      <c r="D28" s="2">
        <v>21</v>
      </c>
    </row>
    <row r="29" spans="2:8" x14ac:dyDescent="0.2">
      <c r="B29" s="2"/>
      <c r="C29" s="2"/>
      <c r="D29" s="2">
        <v>22</v>
      </c>
    </row>
    <row r="30" spans="2:8" x14ac:dyDescent="0.2">
      <c r="B30" s="2"/>
      <c r="C30" s="2"/>
      <c r="D30" s="2">
        <v>23</v>
      </c>
    </row>
    <row r="31" spans="2:8" x14ac:dyDescent="0.2">
      <c r="B31" s="2"/>
      <c r="C31" s="2"/>
      <c r="D31" s="2">
        <v>24</v>
      </c>
    </row>
    <row r="32" spans="2:8" x14ac:dyDescent="0.2">
      <c r="B32" s="2"/>
      <c r="C32" s="2"/>
      <c r="D32" s="2">
        <v>25</v>
      </c>
    </row>
    <row r="33" spans="2:4" x14ac:dyDescent="0.2">
      <c r="B33" s="2"/>
      <c r="C33" s="2"/>
      <c r="D33" s="2">
        <v>26</v>
      </c>
    </row>
    <row r="34" spans="2:4" x14ac:dyDescent="0.2">
      <c r="B34" s="2"/>
      <c r="C34" s="2"/>
      <c r="D34" s="2">
        <v>27</v>
      </c>
    </row>
    <row r="35" spans="2:4" x14ac:dyDescent="0.2">
      <c r="B35" s="2"/>
      <c r="C35" s="2"/>
      <c r="D35" s="2">
        <v>28</v>
      </c>
    </row>
    <row r="36" spans="2:4" x14ac:dyDescent="0.2">
      <c r="B36" s="2"/>
      <c r="C36" s="2"/>
      <c r="D36" s="2">
        <v>29</v>
      </c>
    </row>
    <row r="37" spans="2:4" x14ac:dyDescent="0.2">
      <c r="B37" s="2"/>
      <c r="C37" s="2"/>
      <c r="D37" s="2">
        <v>30</v>
      </c>
    </row>
    <row r="38" spans="2:4" x14ac:dyDescent="0.2">
      <c r="D38">
        <v>31</v>
      </c>
    </row>
    <row r="39" spans="2:4" x14ac:dyDescent="0.2">
      <c r="D39">
        <v>32</v>
      </c>
    </row>
    <row r="40" spans="2:4" x14ac:dyDescent="0.2">
      <c r="D40">
        <v>33</v>
      </c>
    </row>
    <row r="41" spans="2:4" x14ac:dyDescent="0.2">
      <c r="D41">
        <v>34</v>
      </c>
    </row>
    <row r="42" spans="2:4" x14ac:dyDescent="0.2">
      <c r="D42">
        <v>35</v>
      </c>
    </row>
  </sheetData>
  <mergeCells count="1"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5"/>
  <sheetViews>
    <sheetView workbookViewId="0">
      <selection activeCell="C2" sqref="C2"/>
    </sheetView>
  </sheetViews>
  <sheetFormatPr baseColWidth="10" defaultColWidth="11" defaultRowHeight="16" x14ac:dyDescent="0.2"/>
  <cols>
    <col min="1" max="1" width="6.5" bestFit="1" customWidth="1"/>
    <col min="2" max="8" width="25.33203125" bestFit="1" customWidth="1"/>
    <col min="9" max="11" width="24.6640625" bestFit="1" customWidth="1"/>
  </cols>
  <sheetData>
    <row r="1" spans="1:11" x14ac:dyDescent="0.2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 x14ac:dyDescent="0.2">
      <c r="A2" t="s">
        <v>14</v>
      </c>
      <c r="B2" s="4">
        <v>-0.44400000000000001</v>
      </c>
      <c r="C2">
        <v>-0.38</v>
      </c>
      <c r="D2">
        <v>-0.36299999999999999</v>
      </c>
      <c r="E2">
        <v>-0.33600000000000002</v>
      </c>
      <c r="F2">
        <v>-0.30299999999999999</v>
      </c>
      <c r="G2">
        <v>-0.221</v>
      </c>
      <c r="H2">
        <v>-6.9000000000000006E-2</v>
      </c>
      <c r="I2">
        <v>0.16</v>
      </c>
      <c r="J2">
        <v>0.28399999999999997</v>
      </c>
      <c r="K2">
        <v>0.314</v>
      </c>
    </row>
    <row r="5" spans="1:11" x14ac:dyDescent="0.2">
      <c r="C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B8" sqref="B8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 x14ac:dyDescent="0.2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 x14ac:dyDescent="0.2">
      <c r="A4" t="s">
        <v>17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 x14ac:dyDescent="0.2">
      <c r="A5" t="s">
        <v>20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 x14ac:dyDescent="0.2">
      <c r="A6" t="s">
        <v>21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 x14ac:dyDescent="0.2">
      <c r="A7" t="s">
        <v>24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 x14ac:dyDescent="0.2">
      <c r="A8" t="s">
        <v>25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 x14ac:dyDescent="0.2">
      <c r="A9" t="s">
        <v>26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 x14ac:dyDescent="0.2">
      <c r="A10" t="s">
        <v>27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 x14ac:dyDescent="0.2">
      <c r="A11" t="s">
        <v>28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 x14ac:dyDescent="0.2">
      <c r="A12" t="s">
        <v>29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 x14ac:dyDescent="0.2">
      <c r="A13" t="s">
        <v>30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 x14ac:dyDescent="0.2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 x14ac:dyDescent="0.2">
      <c r="A4" t="s">
        <v>17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 x14ac:dyDescent="0.2">
      <c r="A5" t="s">
        <v>20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 x14ac:dyDescent="0.2">
      <c r="A6" t="s">
        <v>21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 x14ac:dyDescent="0.2">
      <c r="A7" t="s">
        <v>24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 x14ac:dyDescent="0.2">
      <c r="A8" t="s">
        <v>25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 x14ac:dyDescent="0.2">
      <c r="A9" t="s">
        <v>26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 x14ac:dyDescent="0.2">
      <c r="A10" t="s">
        <v>27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 x14ac:dyDescent="0.2">
      <c r="A11" t="s">
        <v>28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 x14ac:dyDescent="0.2">
      <c r="A12" t="s">
        <v>29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 x14ac:dyDescent="0.2">
      <c r="A13" t="s">
        <v>30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 x14ac:dyDescent="0.2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 x14ac:dyDescent="0.2">
      <c r="A4" t="s">
        <v>17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 x14ac:dyDescent="0.2">
      <c r="A5" t="s">
        <v>20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 x14ac:dyDescent="0.2">
      <c r="A6" t="s">
        <v>21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 x14ac:dyDescent="0.2">
      <c r="A7" t="s">
        <v>24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 x14ac:dyDescent="0.2">
      <c r="A8" t="s">
        <v>25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 x14ac:dyDescent="0.2">
      <c r="A9" t="s">
        <v>26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 x14ac:dyDescent="0.2">
      <c r="A10" t="s">
        <v>27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 x14ac:dyDescent="0.2">
      <c r="A11" t="s">
        <v>28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 x14ac:dyDescent="0.2">
      <c r="A12" t="s">
        <v>29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 x14ac:dyDescent="0.2">
      <c r="A13" t="s">
        <v>30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 x14ac:dyDescent="0.2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 x14ac:dyDescent="0.2">
      <c r="A4" t="s">
        <v>17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 x14ac:dyDescent="0.2">
      <c r="A5" t="s">
        <v>20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 x14ac:dyDescent="0.2">
      <c r="A6" t="s">
        <v>21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 x14ac:dyDescent="0.2">
      <c r="A7" t="s">
        <v>24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 x14ac:dyDescent="0.2">
      <c r="A8" t="s">
        <v>25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 x14ac:dyDescent="0.2">
      <c r="A9" t="s">
        <v>26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 x14ac:dyDescent="0.2">
      <c r="A10" t="s">
        <v>27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 x14ac:dyDescent="0.2">
      <c r="A11" t="s">
        <v>28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 x14ac:dyDescent="0.2">
      <c r="A12" t="s">
        <v>29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 x14ac:dyDescent="0.2">
      <c r="A13" t="s">
        <v>30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 x14ac:dyDescent="0.2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 x14ac:dyDescent="0.2">
      <c r="A4" t="s">
        <v>17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 x14ac:dyDescent="0.2">
      <c r="A5" t="s">
        <v>20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 x14ac:dyDescent="0.2">
      <c r="A6" t="s">
        <v>21</v>
      </c>
      <c r="B6" t="s">
        <v>41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 x14ac:dyDescent="0.2">
      <c r="A7" t="s">
        <v>24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s="1">
        <v>1157</v>
      </c>
      <c r="I7" s="1">
        <v>1478</v>
      </c>
      <c r="J7" s="1">
        <v>1597</v>
      </c>
      <c r="K7" s="1">
        <v>1634</v>
      </c>
    </row>
    <row r="8" spans="1:11" x14ac:dyDescent="0.2">
      <c r="A8" t="s">
        <v>25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 x14ac:dyDescent="0.2">
      <c r="A9" t="s">
        <v>26</v>
      </c>
      <c r="B9" t="s">
        <v>48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 x14ac:dyDescent="0.2">
      <c r="A10" t="s">
        <v>27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 x14ac:dyDescent="0.2">
      <c r="A11" t="s">
        <v>28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 x14ac:dyDescent="0.2">
      <c r="A12" t="s">
        <v>29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 x14ac:dyDescent="0.2">
      <c r="A13" t="s">
        <v>30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Álvarez Escudero</dc:creator>
  <cp:keywords/>
  <dc:description/>
  <cp:lastModifiedBy>Luis Álvarez Escudero</cp:lastModifiedBy>
  <cp:revision/>
  <dcterms:created xsi:type="dcterms:W3CDTF">2020-03-13T19:28:15Z</dcterms:created>
  <dcterms:modified xsi:type="dcterms:W3CDTF">2020-10-17T14:55:12Z</dcterms:modified>
  <cp:category/>
  <cp:contentStatus/>
</cp:coreProperties>
</file>