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 activeTab="2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<sst xmlns="http://schemas.openxmlformats.org/spreadsheetml/2006/main" count="178" uniqueCount="107">
  <si>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</si>
  <si>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</si>
  <si>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</si>
  <si>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</si>
  <si>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</si>
  <si>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</si>
  <si>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</si>
  <si>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</si>
  <si>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</si>
  <si>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</si>
  <si>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</si>
  <si>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</si>
  <si>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</si>
  <si>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</si>
  <si>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</si>
  <si>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</si>
  <si>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</si>
  <si>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</si>
  <si>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</si>
  <si>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</si>
  <si>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</si>
  <si>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</si>
  <si>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</si>
  <si>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</si>
  <si>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</si>
  <si>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</si>
  <si>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</si>
  <si>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</si>
  <si>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</si>
  <si>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</si>
  <si>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</si>
  <si>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</si>
  <si>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</si>
  <si>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</si>
  <si>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</si>
  <si>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</si>
  <si>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</si>
  <si>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</si>
  <si>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</si>
  <si>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</si>
  <si>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</si>
  <si>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</si>
  <si>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</si>
  <si>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</si>
  <si>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</si>
  <si>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</si>
  <si>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</si>
  <si>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</si>
  <si>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</si>
  <si>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</si>
  <si>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</si>
  <si>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</si>
  <si>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</si>
  <si>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</si>
  <si>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</si>
  <si>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</si>
  <si>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</si>
  <si>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</si>
  <si>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</si>
  <si>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</si>
  <si>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</si>
  <si>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</si>
  <si>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</si>
  <si>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</si>
  <si>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</si>
  <si>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</si>
  <si>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</si>
  <si>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</si>
  <si>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</si>
  <si>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</si>
  <si>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</si>
  <si>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</si>
  <si>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</si>
  <si>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</si>
  <si>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</si>
  <si>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</si>
  <si>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</si>
  <si>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</si>
  <si>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</si>
  <si>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</si>
  <si>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</si>
  <si>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</si>
  <si>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</si>
  <si>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</si>
  <si>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</si>
  <si>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</si>
  <si>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</si>
  <si>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</si>
  <si>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</si>
  <si>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</si>
  <si>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</si>
  <si>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</si>
  <si>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</si>
  <si>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</si>
  <si>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</si>
  <si>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</si>
  <si>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</si>
  <si>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</si>
  <si>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</si>
  <si>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</si>
  <si>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</si>
  <si>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</si>
  <si>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</si>
  <si>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</si>
  <si>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</si>
  <si>
    <t>스테이지당 체력7+, 공격력1 1+ 공격력2 2+, 스테이지 2당 방어력1+</t>
    <phoneticPr fontId="2" type="noConversion"/>
  </si>
  <si>
    <t>캐릭터 능력치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</si>
</sst>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workbookViewId="0">
      <selection activeCell="D27" sqref="D27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</cols>
  <sheetData>
    <row r="1" spans="2:13" ht="39" x14ac:dyDescent="0.3">
      <c r="B1" s="45" t="s">
        <v>0</v>
      </c>
    </row>
    <row r="2" spans="2:13" ht="17.25" thickBot="1" x14ac:dyDescent="0.35"/>
    <row r="3" spans="2:13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50" t="s">
        <v>4</v>
      </c>
      <c r="K3" s="51"/>
    </row>
    <row r="4" spans="2:13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42" t="s">
        <v>5</v>
      </c>
      <c r="K4" s="34">
        <v>30</v>
      </c>
    </row>
    <row r="6" spans="2:13" ht="17.25" thickBot="1" x14ac:dyDescent="0.35"/>
    <row r="7" spans="2:13" x14ac:dyDescent="0.3">
      <c r="B7" s="43" t="s">
        <v>2</v>
      </c>
      <c r="C7" s="15" t="s">
        <v>34</v>
      </c>
      <c r="D7" s="53" t="s">
        <v>40</v>
      </c>
      <c r="E7" s="54"/>
      <c r="F7" s="57" t="s">
        <v>41</v>
      </c>
      <c r="G7" s="51"/>
    </row>
    <row r="8" spans="2:13" ht="17.25" thickBot="1" x14ac:dyDescent="0.35">
      <c r="B8" s="42" t="s">
        <v>7</v>
      </c>
      <c r="C8" s="32">
        <f>$K$4*0.1</f>
        <v>3</v>
      </c>
      <c r="D8" s="55">
        <f>K4*0.6</f>
        <v>18</v>
      </c>
      <c r="E8" s="56"/>
      <c r="F8" s="58">
        <f>(C8*5)+D8</f>
        <v>33</v>
      </c>
      <c r="G8" s="59"/>
    </row>
    <row r="9" spans="2:13" ht="17.25" thickBot="1" x14ac:dyDescent="0.35"/>
    <row r="10" spans="2:13" ht="17.25" thickBot="1" x14ac:dyDescent="0.35">
      <c r="J10" s="29" t="s">
        <v>95</v>
      </c>
    </row>
    <row r="11" spans="2:13" ht="17.25" thickBot="1" x14ac:dyDescent="0.35">
      <c r="B11" s="43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9" t="s">
        <v>41</v>
      </c>
      <c r="J11" s="35" t="s">
        <v>45</v>
      </c>
      <c r="K11" s="36">
        <v>3</v>
      </c>
      <c r="L11" s="37" t="s">
        <v>46</v>
      </c>
      <c r="M11" s="38">
        <v>3</v>
      </c>
    </row>
    <row r="12" spans="2:13" ht="17.25" thickBot="1" x14ac:dyDescent="0.35">
      <c r="B12" s="42" t="s">
        <v>7</v>
      </c>
      <c r="C12" s="32">
        <f>$K$4*0.25</f>
        <v>7.5</v>
      </c>
      <c r="D12" s="44">
        <f>C12*10</f>
        <v>75</v>
      </c>
      <c r="E12" s="44">
        <f>C12*20</f>
        <v>150</v>
      </c>
      <c r="F12" s="44">
        <f>C12*30</f>
        <v>225</v>
      </c>
      <c r="G12" s="34">
        <f>C12*30</f>
        <v>225</v>
      </c>
      <c r="J12" t="s">
        <v>47</v>
      </c>
    </row>
    <row r="13" spans="2:13" x14ac:dyDescent="0.3">
      <c r="J13" s="52" t="s">
        <v>48</v>
      </c>
      <c r="K13" s="52"/>
    </row>
    <row r="14" spans="2:13" ht="17.25" thickBot="1" x14ac:dyDescent="0.35">
      <c r="J14" s="52" t="s">
        <v>54</v>
      </c>
      <c r="K14" s="52"/>
    </row>
    <row r="15" spans="2:13" ht="17.25" thickBot="1" x14ac:dyDescent="0.35">
      <c r="B15" s="43" t="s">
        <v>55</v>
      </c>
      <c r="C15" s="15" t="s">
        <v>56</v>
      </c>
      <c r="D15" s="15" t="s">
        <v>71</v>
      </c>
      <c r="E15" s="39" t="s">
        <v>41</v>
      </c>
    </row>
    <row r="16" spans="2:13" ht="17.25" thickBot="1" x14ac:dyDescent="0.35">
      <c r="B16" s="42" t="s">
        <v>7</v>
      </c>
      <c r="C16" s="32">
        <f>$K$4*0.4</f>
        <v>12</v>
      </c>
      <c r="D16" s="44">
        <f>$K$4*40</f>
        <v>1200</v>
      </c>
      <c r="E16" s="34">
        <f>C16+D16</f>
        <v>1212</v>
      </c>
      <c r="J16" s="14" t="s">
        <v>49</v>
      </c>
      <c r="K16" s="39" t="s">
        <v>53</v>
      </c>
    </row>
    <row r="17" spans="10:12" x14ac:dyDescent="0.3">
      <c r="J17" s="17" t="s">
        <v>50</v>
      </c>
      <c r="K17" s="40">
        <f>((K4+(5*K11))*(1.2+(0.2*M11)))*5</f>
        <v>405</v>
      </c>
    </row>
    <row r="18" spans="10:12" x14ac:dyDescent="0.3">
      <c r="J18" s="17" t="s">
        <v>51</v>
      </c>
      <c r="K18" s="40">
        <f>(((K4+(5*K11))*0.1)*5)+((K4+(5*K11))*(0.6+(0.2*M11)))</f>
        <v>76.5</v>
      </c>
    </row>
    <row r="19" spans="10:12" x14ac:dyDescent="0.3">
      <c r="J19" s="17" t="s">
        <v>52</v>
      </c>
      <c r="K19" s="40">
        <f>(K4/2+(5*K11))*(0.25+(0.2*M11))*30</f>
        <v>765.00000000000011</v>
      </c>
    </row>
    <row r="20" spans="10:12" ht="17.25" thickBot="1" x14ac:dyDescent="0.35">
      <c r="J20" s="41" t="s">
        <v>58</v>
      </c>
      <c r="K20" s="34">
        <f>((K4+(5*K11))*(0.4+(0.2*M11)))+((K4+(5*K11))*(40+(0.2*M11)))</f>
        <v>1872</v>
      </c>
    </row>
    <row r="29" spans="10:12" x14ac:dyDescent="0.3">
      <c r="L29">
        <f>225/30</f>
        <v>7.5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F25" sqref="F25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106</v>
      </c>
      <c r="H2" t="s">
        <v>91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79</v>
      </c>
    </row>
    <row r="4" spans="2:10" x14ac:dyDescent="0.3">
      <c r="B4" s="8">
        <f>500+(I14*J14)</f>
        <v>500</v>
      </c>
      <c r="C4" s="8">
        <f>30+(I9*J9)</f>
        <v>30</v>
      </c>
      <c r="D4" s="8">
        <f>5+(I10*J10)</f>
        <v>5</v>
      </c>
      <c r="H4" t="s">
        <v>81</v>
      </c>
    </row>
    <row r="5" spans="2:10" x14ac:dyDescent="0.3">
      <c r="H5" s="11" t="s">
        <v>72</v>
      </c>
      <c r="I5" s="7" t="s">
        <v>83</v>
      </c>
      <c r="J5" s="11" t="s">
        <v>85</v>
      </c>
    </row>
    <row r="6" spans="2:10" x14ac:dyDescent="0.3">
      <c r="B6" t="s">
        <v>89</v>
      </c>
      <c r="H6" s="8" t="s">
        <v>80</v>
      </c>
      <c r="I6" s="8">
        <v>100</v>
      </c>
      <c r="J6" s="8">
        <v>0</v>
      </c>
    </row>
    <row r="7" spans="2:10" x14ac:dyDescent="0.3">
      <c r="B7" s="5" t="s">
        <v>86</v>
      </c>
      <c r="C7" s="9" t="s">
        <v>87</v>
      </c>
      <c r="D7" s="9" t="s">
        <v>88</v>
      </c>
      <c r="H7" t="s">
        <v>82</v>
      </c>
      <c r="J7" s="1"/>
    </row>
    <row r="8" spans="2:10" x14ac:dyDescent="0.3">
      <c r="B8" s="8">
        <f>5+(I12*J12)</f>
        <v>5</v>
      </c>
      <c r="C8" s="8">
        <f>10+(I12*J12)</f>
        <v>10</v>
      </c>
      <c r="D8" s="8">
        <f>20+(I12*J12)</f>
        <v>20</v>
      </c>
      <c r="H8" s="11" t="s">
        <v>72</v>
      </c>
      <c r="I8" s="7" t="s">
        <v>84</v>
      </c>
      <c r="J8" s="11" t="s">
        <v>85</v>
      </c>
    </row>
    <row r="9" spans="2:10" x14ac:dyDescent="0.3">
      <c r="H9" s="8" t="s">
        <v>73</v>
      </c>
      <c r="I9" s="8">
        <v>5</v>
      </c>
      <c r="J9" s="8">
        <v>0</v>
      </c>
    </row>
    <row r="10" spans="2:10" x14ac:dyDescent="0.3">
      <c r="H10" s="8" t="s">
        <v>74</v>
      </c>
      <c r="I10" s="8">
        <v>3</v>
      </c>
      <c r="J10" s="8">
        <v>0</v>
      </c>
    </row>
    <row r="11" spans="2:10" x14ac:dyDescent="0.3">
      <c r="B11" s="5" t="s">
        <v>90</v>
      </c>
      <c r="H11" s="8" t="s">
        <v>75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76</v>
      </c>
      <c r="I12" s="8">
        <v>-1</v>
      </c>
      <c r="J12" s="8">
        <v>0</v>
      </c>
    </row>
    <row r="13" spans="2:10" x14ac:dyDescent="0.3">
      <c r="H13" s="8" t="s">
        <v>77</v>
      </c>
      <c r="I13" s="13">
        <v>0.2</v>
      </c>
      <c r="J13" s="8">
        <v>0</v>
      </c>
    </row>
    <row r="14" spans="2:10" x14ac:dyDescent="0.3">
      <c r="H14" s="8" t="s">
        <v>78</v>
      </c>
      <c r="I14" s="8">
        <v>150</v>
      </c>
      <c r="J14" s="8">
        <v>0</v>
      </c>
    </row>
    <row r="17" spans="10:10" x14ac:dyDescent="0.3">
      <c r="J17" s="5" t="s">
        <v>92</v>
      </c>
    </row>
    <row r="18" spans="10:10" x14ac:dyDescent="0.3">
      <c r="J18" s="4">
        <f>SUM(J14,J13,J12,J11,J9,J10,J6)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topLeftCell="A4" zoomScale="85" zoomScaleNormal="85" workbookViewId="0">
      <selection activeCell="B33" sqref="B33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5" t="s">
        <v>99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7" t="s">
        <v>31</v>
      </c>
      <c r="G4" s="51"/>
      <c r="H4" s="49" t="s">
        <v>100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1">
        <f>((O16-(D5*H28))+(O21-(D5*H28))+(O26-(D5*H28)))</f>
        <v>972</v>
      </c>
      <c r="G5" s="72"/>
      <c r="H5" t="s">
        <v>102</v>
      </c>
      <c r="I5" s="6"/>
    </row>
    <row r="6" spans="2:27" x14ac:dyDescent="0.3">
      <c r="B6" s="60"/>
      <c r="C6" s="61"/>
      <c r="D6" s="61"/>
      <c r="E6" s="62"/>
      <c r="F6" s="73" t="s">
        <v>32</v>
      </c>
      <c r="G6" s="74"/>
      <c r="H6" t="s">
        <v>101</v>
      </c>
    </row>
    <row r="7" spans="2:27" x14ac:dyDescent="0.3">
      <c r="B7" s="63"/>
      <c r="C7" s="64"/>
      <c r="D7" s="64"/>
      <c r="E7" s="65"/>
      <c r="F7" s="71">
        <f>B5+(H22*(H26/2))</f>
        <v>1700</v>
      </c>
      <c r="G7" s="72"/>
      <c r="H7" t="s">
        <v>103</v>
      </c>
      <c r="T7" t="s">
        <v>106</v>
      </c>
      <c r="Y7" t="s">
        <v>91</v>
      </c>
    </row>
    <row r="8" spans="2:27" x14ac:dyDescent="0.3">
      <c r="B8" s="63"/>
      <c r="C8" s="64"/>
      <c r="D8" s="64"/>
      <c r="E8" s="65"/>
      <c r="F8" s="73" t="s">
        <v>33</v>
      </c>
      <c r="G8" s="74"/>
      <c r="H8" t="s">
        <v>104</v>
      </c>
      <c r="T8" s="11" t="s">
        <v>9</v>
      </c>
      <c r="U8" s="48" t="s">
        <v>10</v>
      </c>
      <c r="V8" s="48" t="s">
        <v>11</v>
      </c>
      <c r="Y8" t="s">
        <v>79</v>
      </c>
    </row>
    <row r="9" spans="2:27" ht="17.25" thickBot="1" x14ac:dyDescent="0.35">
      <c r="B9" s="66"/>
      <c r="C9" s="67"/>
      <c r="D9" s="67"/>
      <c r="E9" s="68"/>
      <c r="F9" s="58">
        <f>F7-(F5*(H26/2.5))</f>
        <v>144.79999999999995</v>
      </c>
      <c r="G9" s="59"/>
      <c r="K9" t="s">
        <v>96</v>
      </c>
      <c r="T9" s="47">
        <f>500+(Z19*AA19)</f>
        <v>1100</v>
      </c>
      <c r="U9" s="47">
        <f>30+(Z14*AA14)</f>
        <v>60</v>
      </c>
      <c r="V9" s="47">
        <f>5+(Z15*AA15)</f>
        <v>17</v>
      </c>
      <c r="Y9" t="s">
        <v>81</v>
      </c>
    </row>
    <row r="10" spans="2:27" ht="17.25" thickBot="1" x14ac:dyDescent="0.35">
      <c r="K10" s="11" t="s">
        <v>23</v>
      </c>
      <c r="Y10" s="11" t="s">
        <v>72</v>
      </c>
      <c r="Z10" s="48" t="s">
        <v>83</v>
      </c>
      <c r="AA10" s="11" t="s">
        <v>85</v>
      </c>
    </row>
    <row r="11" spans="2:27" ht="17.25" thickBot="1" x14ac:dyDescent="0.35">
      <c r="B11" s="69" t="s">
        <v>94</v>
      </c>
      <c r="C11" s="70"/>
      <c r="K11" s="8">
        <f>H26</f>
        <v>4</v>
      </c>
      <c r="T11" t="s">
        <v>89</v>
      </c>
      <c r="Y11" s="47" t="s">
        <v>80</v>
      </c>
      <c r="Z11" s="47">
        <v>100</v>
      </c>
      <c r="AA11" s="47">
        <v>0</v>
      </c>
    </row>
    <row r="12" spans="2:27" x14ac:dyDescent="0.3">
      <c r="B12" s="21" t="s">
        <v>93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82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105</v>
      </c>
      <c r="T13" s="47">
        <f>5+(Z17*AA17)</f>
        <v>3</v>
      </c>
      <c r="U13" s="47">
        <f>10+(Z17*AA17)</f>
        <v>8</v>
      </c>
      <c r="V13" s="47">
        <f>20+(Z17*AA17)</f>
        <v>18</v>
      </c>
      <c r="Y13" s="11" t="s">
        <v>72</v>
      </c>
      <c r="Z13" s="48" t="s">
        <v>83</v>
      </c>
      <c r="AA13" s="11" t="s">
        <v>85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7" t="s">
        <v>45</v>
      </c>
      <c r="Z14" s="47">
        <v>5</v>
      </c>
      <c r="AA14" s="47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6" t="s">
        <v>28</v>
      </c>
      <c r="Y15" s="47" t="s">
        <v>74</v>
      </c>
      <c r="Z15" s="47">
        <v>3</v>
      </c>
      <c r="AA15" s="47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278</v>
      </c>
      <c r="L16" s="32">
        <f>C22+(1*K11)</f>
        <v>14</v>
      </c>
      <c r="M16" s="32">
        <f>D22+(2*K11)</f>
        <v>28</v>
      </c>
      <c r="N16" s="33">
        <f>E22+(1*K11/2)</f>
        <v>4</v>
      </c>
      <c r="O16" s="34">
        <f>L16+M16 *$H$28</f>
        <v>294</v>
      </c>
      <c r="T16" s="5" t="s">
        <v>75</v>
      </c>
      <c r="Y16" s="47" t="s">
        <v>75</v>
      </c>
      <c r="Z16" s="47">
        <v>1</v>
      </c>
      <c r="AA16" s="47">
        <v>0</v>
      </c>
    </row>
    <row r="17" spans="2:27" ht="17.25" thickBot="1" x14ac:dyDescent="0.35">
      <c r="B17" s="19" t="s">
        <v>98</v>
      </c>
      <c r="C17" s="20"/>
      <c r="D17" s="20"/>
      <c r="E17" s="20"/>
      <c r="F17" s="25"/>
      <c r="T17" s="47">
        <f>10+(Z16*AA16)</f>
        <v>10</v>
      </c>
      <c r="Y17" s="47" t="s">
        <v>76</v>
      </c>
      <c r="Z17" s="47">
        <v>-1</v>
      </c>
      <c r="AA17" s="47">
        <v>2</v>
      </c>
    </row>
    <row r="18" spans="2:27" ht="17.25" thickBot="1" x14ac:dyDescent="0.35">
      <c r="K18" t="s">
        <v>69</v>
      </c>
      <c r="Y18" s="47" t="s">
        <v>77</v>
      </c>
      <c r="Z18" s="13">
        <v>0.2</v>
      </c>
      <c r="AA18" s="47">
        <v>0</v>
      </c>
    </row>
    <row r="19" spans="2:27" ht="17.25" thickBot="1" x14ac:dyDescent="0.35">
      <c r="B19" t="s">
        <v>97</v>
      </c>
      <c r="K19" s="29" t="s">
        <v>17</v>
      </c>
      <c r="Y19" s="47" t="s">
        <v>78</v>
      </c>
      <c r="Z19" s="47">
        <v>150</v>
      </c>
      <c r="AA19" s="47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6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120</v>
      </c>
      <c r="L21" s="32">
        <f>C27+(1.5*K11)</f>
        <v>26</v>
      </c>
      <c r="M21" s="32">
        <f>D27+(2*K11)</f>
        <v>38</v>
      </c>
      <c r="N21" s="33">
        <f>E27+(1*K11/2)</f>
        <v>3</v>
      </c>
      <c r="O21" s="34">
        <f>((L21*2)+M21) * $H$28</f>
        <v>900</v>
      </c>
    </row>
    <row r="22" spans="2:27" ht="17.25" thickBot="1" x14ac:dyDescent="0.35">
      <c r="B22" s="31">
        <v>250</v>
      </c>
      <c r="C22" s="32">
        <v>10</v>
      </c>
      <c r="D22" s="32">
        <v>20</v>
      </c>
      <c r="E22" s="32">
        <v>2</v>
      </c>
      <c r="F22" s="34">
        <f>C22+D22 *$H$28</f>
        <v>210</v>
      </c>
      <c r="H22" s="2">
        <v>300</v>
      </c>
      <c r="AA22" s="5" t="s">
        <v>92</v>
      </c>
    </row>
    <row r="23" spans="2:27" ht="17.25" thickBot="1" x14ac:dyDescent="0.35">
      <c r="K23" t="s">
        <v>70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6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850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100</v>
      </c>
      <c r="C27" s="32">
        <v>20</v>
      </c>
      <c r="D27" s="32">
        <v>30</v>
      </c>
      <c r="E27" s="32">
        <v>1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600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2019-10-11T10:34:20Z</dcterms:modified>
</cp:coreProperties>
</file>