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Xavier\Sync\290521\donnees\"/>
    </mc:Choice>
  </mc:AlternateContent>
  <xr:revisionPtr revIDLastSave="0" documentId="13_ncr:1_{BBD7D20B-ECB9-41FE-AEDA-B7CBFC4A1BD8}" xr6:coauthVersionLast="47" xr6:coauthVersionMax="47" xr10:uidLastSave="{00000000-0000-0000-0000-000000000000}"/>
  <bookViews>
    <workbookView xWindow="-15" yWindow="-15" windowWidth="28830" windowHeight="8100" tabRatio="500" xr2:uid="{00000000-000D-0000-FFFF-FFFF00000000}"/>
  </bookViews>
  <sheets>
    <sheet name="recap_21" sheetId="1" r:id="rId1"/>
    <sheet name="Feuille5" sheetId="2" r:id="rId2"/>
    <sheet name="Feuille6" sheetId="3" r:id="rId3"/>
    <sheet name="Feuille7" sheetId="4" r:id="rId4"/>
    <sheet name="Feuille8" sheetId="5" r:id="rId5"/>
    <sheet name="Feuille9" sheetId="6" r:id="rId6"/>
    <sheet name="Feuille10" sheetId="7" r:id="rId7"/>
    <sheet name="Feuille11" sheetId="8" r:id="rId8"/>
    <sheet name="Feuille12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9" i="1" l="1"/>
  <c r="T139" i="1"/>
  <c r="S139" i="1"/>
  <c r="R139" i="1"/>
  <c r="Q139" i="1"/>
  <c r="P139" i="1"/>
  <c r="O139" i="1"/>
  <c r="N139" i="1"/>
  <c r="M139" i="1"/>
  <c r="L139" i="1"/>
  <c r="K139" i="1"/>
  <c r="I139" i="1" s="1"/>
  <c r="J139" i="1"/>
  <c r="G138" i="1"/>
  <c r="I137" i="1"/>
  <c r="H137" i="1"/>
  <c r="I135" i="1"/>
  <c r="H135" i="1"/>
  <c r="I134" i="1"/>
  <c r="H134" i="1"/>
  <c r="I133" i="1"/>
  <c r="H133" i="1" s="1"/>
  <c r="I131" i="1"/>
  <c r="H131" i="1"/>
  <c r="I129" i="1"/>
  <c r="H129" i="1"/>
  <c r="I128" i="1"/>
  <c r="H128" i="1"/>
  <c r="I127" i="1"/>
  <c r="H127" i="1"/>
  <c r="I126" i="1"/>
  <c r="I125" i="1"/>
  <c r="H125" i="1" s="1"/>
  <c r="I123" i="1"/>
  <c r="H123" i="1" s="1"/>
  <c r="I122" i="1"/>
  <c r="H122" i="1" s="1"/>
  <c r="I121" i="1"/>
  <c r="H121" i="1" s="1"/>
  <c r="I119" i="1"/>
  <c r="H119" i="1"/>
  <c r="I117" i="1"/>
  <c r="H117" i="1" s="1"/>
  <c r="I116" i="1"/>
  <c r="H116" i="1" s="1"/>
  <c r="I115" i="1"/>
  <c r="H115" i="1"/>
  <c r="I113" i="1"/>
  <c r="H113" i="1"/>
  <c r="I111" i="1"/>
  <c r="H111" i="1" s="1"/>
  <c r="I110" i="1"/>
  <c r="H110" i="1" s="1"/>
  <c r="I109" i="1"/>
  <c r="H109" i="1"/>
  <c r="I107" i="1"/>
  <c r="H107" i="1"/>
  <c r="I105" i="1"/>
  <c r="H105" i="1" s="1"/>
  <c r="I104" i="1"/>
  <c r="H104" i="1" s="1"/>
  <c r="I103" i="1"/>
  <c r="H103" i="1"/>
  <c r="I101" i="1"/>
  <c r="H101" i="1"/>
  <c r="I99" i="1"/>
  <c r="H99" i="1" s="1"/>
  <c r="I98" i="1"/>
  <c r="H98" i="1" s="1"/>
  <c r="I97" i="1"/>
  <c r="H97" i="1"/>
  <c r="I95" i="1"/>
  <c r="H95" i="1"/>
  <c r="I93" i="1"/>
  <c r="H93" i="1" s="1"/>
  <c r="I92" i="1"/>
  <c r="H92" i="1" s="1"/>
  <c r="I91" i="1"/>
  <c r="H91" i="1"/>
  <c r="I89" i="1"/>
  <c r="H89" i="1"/>
  <c r="I87" i="1"/>
  <c r="H87" i="1" s="1"/>
  <c r="I86" i="1"/>
  <c r="H86" i="1" s="1"/>
  <c r="I85" i="1"/>
  <c r="H85" i="1"/>
  <c r="I83" i="1"/>
  <c r="H83" i="1"/>
  <c r="I81" i="1"/>
  <c r="H81" i="1" s="1"/>
  <c r="I80" i="1"/>
  <c r="H80" i="1" s="1"/>
  <c r="I79" i="1"/>
  <c r="H79" i="1"/>
  <c r="I77" i="1"/>
  <c r="H77" i="1"/>
  <c r="I75" i="1"/>
  <c r="H75" i="1" s="1"/>
  <c r="I74" i="1"/>
  <c r="H74" i="1" s="1"/>
  <c r="I73" i="1"/>
  <c r="H73" i="1"/>
  <c r="I71" i="1"/>
  <c r="H71" i="1"/>
  <c r="I69" i="1"/>
  <c r="H69" i="1" s="1"/>
  <c r="I68" i="1"/>
  <c r="H68" i="1" s="1"/>
  <c r="I67" i="1"/>
  <c r="H67" i="1"/>
  <c r="I65" i="1"/>
  <c r="H65" i="1"/>
  <c r="I63" i="1"/>
  <c r="H63" i="1" s="1"/>
  <c r="I62" i="1"/>
  <c r="H62" i="1" s="1"/>
  <c r="I61" i="1"/>
  <c r="H61" i="1"/>
  <c r="H60" i="1"/>
  <c r="I59" i="1"/>
  <c r="H59" i="1"/>
  <c r="I57" i="1"/>
  <c r="H57" i="1"/>
  <c r="I56" i="1"/>
  <c r="H56" i="1"/>
  <c r="I55" i="1"/>
  <c r="H55" i="1" s="1"/>
  <c r="I53" i="1"/>
  <c r="H53" i="1"/>
  <c r="I51" i="1"/>
  <c r="H51" i="1"/>
  <c r="I50" i="1"/>
  <c r="H50" i="1"/>
  <c r="I49" i="1"/>
  <c r="H49" i="1"/>
  <c r="I47" i="1"/>
  <c r="H47" i="1"/>
  <c r="I45" i="1"/>
  <c r="H45" i="1"/>
  <c r="I44" i="1"/>
  <c r="H44" i="1"/>
  <c r="I43" i="1"/>
  <c r="H43" i="1"/>
  <c r="I41" i="1"/>
  <c r="H41" i="1"/>
  <c r="I39" i="1"/>
  <c r="H39" i="1"/>
  <c r="I38" i="1"/>
  <c r="H38" i="1"/>
  <c r="I37" i="1"/>
  <c r="H37" i="1"/>
  <c r="I35" i="1"/>
  <c r="H35" i="1"/>
  <c r="I33" i="1"/>
  <c r="H33" i="1"/>
  <c r="I32" i="1"/>
  <c r="H32" i="1"/>
  <c r="I31" i="1"/>
  <c r="H31" i="1"/>
  <c r="I29" i="1"/>
  <c r="H29" i="1"/>
  <c r="I27" i="1"/>
  <c r="H27" i="1"/>
  <c r="I26" i="1"/>
  <c r="H26" i="1"/>
  <c r="I25" i="1"/>
  <c r="H25" i="1"/>
  <c r="I23" i="1"/>
  <c r="H23" i="1"/>
  <c r="I21" i="1"/>
  <c r="H21" i="1"/>
  <c r="I20" i="1"/>
  <c r="H20" i="1"/>
  <c r="I19" i="1"/>
  <c r="H19" i="1"/>
  <c r="I17" i="1"/>
  <c r="H17" i="1"/>
  <c r="I15" i="1"/>
  <c r="H15" i="1"/>
  <c r="I14" i="1"/>
  <c r="H14" i="1"/>
  <c r="I13" i="1"/>
  <c r="H13" i="1"/>
  <c r="I11" i="1"/>
  <c r="H11" i="1"/>
  <c r="I9" i="1"/>
  <c r="H9" i="1"/>
  <c r="I8" i="1"/>
  <c r="H8" i="1"/>
  <c r="I7" i="1"/>
  <c r="I138" i="1" s="1"/>
  <c r="H7" i="1"/>
  <c r="U6" i="1"/>
  <c r="T6" i="1"/>
  <c r="S6" i="1"/>
  <c r="R6" i="1"/>
  <c r="Q6" i="1"/>
  <c r="P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<sst xmlns="http://schemas.openxmlformats.org/spreadsheetml/2006/main" count="238" uniqueCount="45">
  <si>
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</si>
  <si>
    <t>Exploitation</t>
  </si>
  <si>
    <t>Code</t>
  </si>
  <si>
    <t>Engagement 100 %</t>
  </si>
  <si>
    <t>% annnuel</t>
  </si>
  <si>
    <t>Depuis 01/01</t>
  </si>
  <si>
    <t>Janvier</t>
  </si>
  <si>
    <t>Février</t>
  </si>
  <si>
    <t>Mars</t>
  </si>
  <si>
    <t>Avril</t>
  </si>
  <si>
    <t>Mai</t>
  </si>
  <si>
    <t>Juin</t>
  </si>
  <si>
    <t>Juill</t>
  </si>
  <si>
    <t>Aout</t>
  </si>
  <si>
    <t>Sept</t>
  </si>
  <si>
    <t>Oct</t>
  </si>
  <si>
    <t>Nov</t>
  </si>
  <si>
    <t>Déc</t>
  </si>
  <si>
    <t>Val</t>
  </si>
  <si>
    <t>fumier</t>
  </si>
  <si>
    <t>lisier</t>
  </si>
  <si>
    <t>ovin</t>
  </si>
  <si>
    <t>ensilage</t>
  </si>
  <si>
    <t>digestat</t>
  </si>
  <si>
    <t>Coxeux</t>
  </si>
  <si>
    <t>Avenue</t>
  </si>
  <si>
    <t>Riouville</t>
  </si>
  <si>
    <t>Molpré</t>
  </si>
  <si>
    <t>Salival</t>
  </si>
  <si>
    <t>Chenevières</t>
  </si>
  <si>
    <t>Rock and Cow</t>
  </si>
  <si>
    <t>Deux Villes</t>
  </si>
  <si>
    <t>Haut Frenes</t>
  </si>
  <si>
    <t>Froid Perthuis</t>
  </si>
  <si>
    <t>Rouges Champs</t>
  </si>
  <si>
    <t>Norzelieurs</t>
  </si>
  <si>
    <t>Thaons</t>
  </si>
  <si>
    <t>Saint Louis</t>
  </si>
  <si>
    <t>Haut Armont</t>
  </si>
  <si>
    <t>Grand Moulin</t>
  </si>
  <si>
    <t>Fontaine Champètre</t>
  </si>
  <si>
    <t>Saint Martin</t>
  </si>
  <si>
    <t>Pierre</t>
  </si>
  <si>
    <t>Petit Breuil</t>
  </si>
  <si>
    <t>Wary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</si>
</sst>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</numFmts>
  <fonts count="8" x14ac:knownFonts="1">
    <font>
      <sz val="11"/>
      <color rgb="FF000000"/>
      <name val="Arial"/>
      <family val="2"/>
      <charset val="1"/>
    </font>
    <font>
      <sz val="10"/>
      <name val="Arial"/>
    </font>
    <font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B7B3CA"/>
      </patternFill>
    </fill>
    <fill>
      <patternFill patternType="solid">
        <fgColor rgb="FFFFD7D7"/>
        <bgColor rgb="FFCCCCCC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7B3CA"/>
        <bgColor rgb="FFCCCCCC"/>
      </patternFill>
    </fill>
    <fill>
      <patternFill patternType="solid">
        <fgColor rgb="FFFFB66C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7" fillId="0" borderId="0"/>
    <xf numFmtId="0" fontId="7" fillId="0" borderId="0"/>
  </cellStyleXfs>
  <cellXfs count="61">
    <xf numFmtId="0" fontId="0" fillId="0" borderId="0" xfId="0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17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 12" xfId="9" xr:uid="{00000000-0005-0000-0000-00000E000000}"/>
    <cellStyle name="Heading 1 13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Status 17" xfId="14" xr:uid="{00000000-0005-0000-0000-000013000000}"/>
    <cellStyle name="Text 18" xfId="15" xr:uid="{00000000-0005-0000-0000-000014000000}"/>
    <cellStyle name="Warning 19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183"/>
  <sheetViews>
    <sheetView tabSelected="1" topLeftCell="A37" zoomScaleNormal="100" workbookViewId="0">
      <selection activeCell="Q42" sqref="Q42"/>
    </sheetView>
  </sheetViews>
  <sheetFormatPr baseColWidth="10" defaultColWidth="9" defaultRowHeight="14.25" x14ac:dyDescent="0.2"/>
  <cols>
    <col min="1" max="1" width="2.25" style="1" customWidth="1"/>
    <col min="2" max="3" width="2.625" style="1" customWidth="1"/>
    <col min="4" max="4" width="13.5" style="2" customWidth="1"/>
    <col min="5" max="5" width="3.75" style="2" customWidth="1"/>
    <col min="6" max="6" width="7.75" style="2" customWidth="1"/>
    <col min="7" max="7" width="10.125" style="3" customWidth="1"/>
    <col min="8" max="8" width="8.375" style="3" customWidth="1"/>
    <col min="9" max="9" width="9.125" style="4" customWidth="1"/>
    <col min="10" max="21" width="6.25" style="5" customWidth="1"/>
    <col min="22" max="1025" width="10.625" style="1" customWidth="1"/>
  </cols>
  <sheetData>
    <row r="2" spans="4:21" ht="12.75" customHeight="1" x14ac:dyDescent="0.2"/>
    <row r="3" spans="4:21" s="6" customFormat="1" ht="38.1" customHeight="1" x14ac:dyDescent="0.2">
      <c r="D3" s="59" t="s">
        <v>0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</row>
    <row r="4" spans="4:21" ht="18" customHeight="1" x14ac:dyDescent="0.2"/>
    <row r="5" spans="4:21" s="7" customFormat="1" ht="33.6" customHeight="1" x14ac:dyDescent="0.2">
      <c r="D5" s="8" t="s">
        <v>1</v>
      </c>
      <c r="E5" s="8" t="s">
        <v>2</v>
      </c>
      <c r="F5" s="8"/>
      <c r="G5" s="9" t="s">
        <v>3</v>
      </c>
      <c r="H5" s="9" t="s">
        <v>4</v>
      </c>
      <c r="I5" s="10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  <c r="P5" s="11" t="s">
        <v>12</v>
      </c>
      <c r="Q5" s="11" t="s">
        <v>13</v>
      </c>
      <c r="R5" s="11" t="s">
        <v>14</v>
      </c>
      <c r="S5" s="11" t="s">
        <v>15</v>
      </c>
      <c r="T5" s="11" t="s">
        <v>16</v>
      </c>
      <c r="U5" s="11" t="s">
        <v>17</v>
      </c>
    </row>
    <row r="6" spans="4:21" s="12" customFormat="1" ht="22.7" customHeight="1" x14ac:dyDescent="0.2">
      <c r="D6" s="13"/>
      <c r="E6" s="13"/>
      <c r="F6" s="13"/>
      <c r="G6" s="14"/>
      <c r="H6" s="14">
        <v>0.7</v>
      </c>
      <c r="I6" s="15"/>
      <c r="J6" s="16">
        <f>$H$6/12*1</f>
        <v>5.8333333333333327E-2</v>
      </c>
      <c r="K6" s="16">
        <f>$H$6/12*2</f>
        <v>0.11666666666666665</v>
      </c>
      <c r="L6" s="16">
        <f>$H$6/12*3</f>
        <v>0.17499999999999999</v>
      </c>
      <c r="M6" s="16">
        <f>$H$6/12*4</f>
        <v>0.23333333333333331</v>
      </c>
      <c r="N6" s="16">
        <f>$H$6/12*5</f>
        <v>0.29166666666666663</v>
      </c>
      <c r="O6" s="16">
        <f>$H$6/12*6</f>
        <v>0.35</v>
      </c>
      <c r="P6" s="16">
        <f>$H$6/12*7</f>
        <v>0.40833333333333327</v>
      </c>
      <c r="Q6" s="16">
        <f>$H$6/12*8</f>
        <v>0.46666666666666662</v>
      </c>
      <c r="R6" s="16">
        <f>$H$6/12*9</f>
        <v>0.52499999999999991</v>
      </c>
      <c r="S6" s="16">
        <f>$H$6/12*10</f>
        <v>0.58333333333333326</v>
      </c>
      <c r="T6" s="16">
        <f>$H$6/12*11</f>
        <v>0.64166666666666661</v>
      </c>
      <c r="U6" s="16">
        <f>$H$6/12*12</f>
        <v>0.7</v>
      </c>
    </row>
    <row r="7" spans="4:21" s="17" customFormat="1" ht="22.7" customHeight="1" x14ac:dyDescent="0.2">
      <c r="D7" s="18" t="s">
        <v>18</v>
      </c>
      <c r="E7" s="18">
        <v>1</v>
      </c>
      <c r="F7" s="19" t="s">
        <v>19</v>
      </c>
      <c r="G7" s="20">
        <v>650</v>
      </c>
      <c r="H7" s="21">
        <f>I7/G7</f>
        <v>0.38012307692307695</v>
      </c>
      <c r="I7" s="22">
        <f>SUM(J7:U7)/1000</f>
        <v>247.08</v>
      </c>
      <c r="J7" s="23">
        <v>72320</v>
      </c>
      <c r="K7" s="23">
        <v>66540</v>
      </c>
      <c r="L7" s="23">
        <v>86020</v>
      </c>
      <c r="M7" s="23">
        <v>22200</v>
      </c>
      <c r="N7" s="23"/>
      <c r="O7" s="23"/>
      <c r="P7" s="23"/>
      <c r="Q7" s="23"/>
      <c r="R7" s="23"/>
      <c r="S7" s="23"/>
      <c r="T7" s="23"/>
      <c r="U7" s="23"/>
    </row>
    <row r="8" spans="4:21" s="17" customFormat="1" ht="22.7" customHeight="1" x14ac:dyDescent="0.2">
      <c r="D8" s="18" t="s">
        <v>18</v>
      </c>
      <c r="E8" s="18"/>
      <c r="F8" s="24" t="s">
        <v>20</v>
      </c>
      <c r="G8" s="25">
        <v>0</v>
      </c>
      <c r="H8" s="26" t="e">
        <f>I8/G8</f>
        <v>#DIV/0!</v>
      </c>
      <c r="I8" s="27">
        <f>SUM(J8:U8)/1000</f>
        <v>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4:21" s="17" customFormat="1" ht="22.7" customHeight="1" x14ac:dyDescent="0.2">
      <c r="D9" s="18" t="s">
        <v>18</v>
      </c>
      <c r="E9" s="18"/>
      <c r="F9" s="29" t="s">
        <v>21</v>
      </c>
      <c r="G9" s="30">
        <v>0</v>
      </c>
      <c r="H9" s="31" t="e">
        <f>I9/G9</f>
        <v>#DIV/0!</v>
      </c>
      <c r="I9" s="32">
        <f>SUM(J9:U9)/1000</f>
        <v>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4:21" s="17" customFormat="1" ht="22.7" customHeight="1" x14ac:dyDescent="0.2">
      <c r="D10" s="18" t="s">
        <v>18</v>
      </c>
      <c r="E10" s="18"/>
      <c r="F10" s="34" t="s">
        <v>22</v>
      </c>
      <c r="G10" s="35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4:21" s="17" customFormat="1" ht="22.7" customHeight="1" x14ac:dyDescent="0.2">
      <c r="D11" s="18" t="s">
        <v>18</v>
      </c>
      <c r="E11" s="18"/>
      <c r="F11" s="39" t="s">
        <v>23</v>
      </c>
      <c r="G11" s="40"/>
      <c r="H11" s="41" t="e">
        <f>I11/G11</f>
        <v>#DIV/0!</v>
      </c>
      <c r="I11" s="42">
        <f>SUM(J11:U11)/1000</f>
        <v>0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4:21" s="17" customFormat="1" ht="22.7" customHeight="1" x14ac:dyDescent="0.2">
      <c r="D12" s="44"/>
      <c r="E12" s="44"/>
      <c r="F12" s="44"/>
      <c r="G12" s="45"/>
      <c r="H12" s="46"/>
      <c r="I12" s="47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4:21" s="17" customFormat="1" ht="22.7" customHeight="1" x14ac:dyDescent="0.2">
      <c r="D13" s="18" t="s">
        <v>24</v>
      </c>
      <c r="E13" s="18">
        <v>2</v>
      </c>
      <c r="F13" s="19" t="s">
        <v>19</v>
      </c>
      <c r="G13" s="20">
        <v>450</v>
      </c>
      <c r="H13" s="21">
        <f>I13/G13</f>
        <v>0.18813333333333332</v>
      </c>
      <c r="I13" s="49">
        <f>SUM(J13:U13)/1000</f>
        <v>84.66</v>
      </c>
      <c r="J13" s="23">
        <v>22080</v>
      </c>
      <c r="K13" s="23">
        <v>19120</v>
      </c>
      <c r="L13" s="23">
        <v>23000</v>
      </c>
      <c r="M13" s="23">
        <v>20460</v>
      </c>
      <c r="N13" s="23"/>
      <c r="O13" s="23"/>
      <c r="P13" s="23"/>
      <c r="Q13" s="23"/>
      <c r="R13" s="23"/>
      <c r="S13" s="23"/>
      <c r="T13" s="23"/>
      <c r="U13" s="23"/>
    </row>
    <row r="14" spans="4:21" s="17" customFormat="1" ht="22.7" customHeight="1" x14ac:dyDescent="0.2">
      <c r="D14" s="18" t="s">
        <v>24</v>
      </c>
      <c r="E14" s="18"/>
      <c r="F14" s="24" t="s">
        <v>20</v>
      </c>
      <c r="G14" s="25"/>
      <c r="H14" s="26" t="e">
        <f>I14/G14</f>
        <v>#DIV/0!</v>
      </c>
      <c r="I14" s="50">
        <f>SUM(J14:U14)/1000</f>
        <v>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4:21" s="17" customFormat="1" ht="22.7" customHeight="1" x14ac:dyDescent="0.2">
      <c r="D15" s="18" t="s">
        <v>24</v>
      </c>
      <c r="E15" s="18"/>
      <c r="F15" s="29" t="s">
        <v>21</v>
      </c>
      <c r="G15" s="30">
        <v>0</v>
      </c>
      <c r="H15" s="31" t="e">
        <f>I15/G15</f>
        <v>#DIV/0!</v>
      </c>
      <c r="I15" s="51">
        <f>SUM(J15:U15)/1000</f>
        <v>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4:21" s="17" customFormat="1" ht="22.7" customHeight="1" x14ac:dyDescent="0.2">
      <c r="D16" s="18" t="s">
        <v>24</v>
      </c>
      <c r="E16" s="18"/>
      <c r="F16" s="34" t="s">
        <v>22</v>
      </c>
      <c r="G16" s="35">
        <v>200</v>
      </c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4:21" s="17" customFormat="1" ht="22.7" customHeight="1" x14ac:dyDescent="0.2">
      <c r="D17" s="18" t="s">
        <v>24</v>
      </c>
      <c r="E17" s="18"/>
      <c r="F17" s="39" t="s">
        <v>23</v>
      </c>
      <c r="G17" s="40"/>
      <c r="H17" s="41" t="e">
        <f>I17/G17</f>
        <v>#DIV/0!</v>
      </c>
      <c r="I17" s="52">
        <f>SUM(J17:U17)/1000</f>
        <v>0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4:21" s="17" customFormat="1" ht="22.7" customHeight="1" x14ac:dyDescent="0.2">
      <c r="D18" s="44"/>
      <c r="E18" s="44"/>
      <c r="F18" s="44"/>
      <c r="G18" s="45"/>
      <c r="H18" s="46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4:21" s="17" customFormat="1" ht="22.7" customHeight="1" x14ac:dyDescent="0.2">
      <c r="D19" s="18" t="s">
        <v>25</v>
      </c>
      <c r="E19" s="18">
        <v>3</v>
      </c>
      <c r="F19" s="19" t="s">
        <v>19</v>
      </c>
      <c r="G19" s="20">
        <v>1640</v>
      </c>
      <c r="H19" s="21">
        <f>I19/G19</f>
        <v>0.18358536585365853</v>
      </c>
      <c r="I19" s="49">
        <f>SUM(J19:U19)/1000</f>
        <v>301.08</v>
      </c>
      <c r="J19" s="23">
        <v>66740</v>
      </c>
      <c r="K19" s="23">
        <v>84180</v>
      </c>
      <c r="L19" s="23">
        <v>72600</v>
      </c>
      <c r="M19" s="23">
        <v>77560</v>
      </c>
      <c r="N19" s="23"/>
      <c r="O19" s="23"/>
      <c r="P19" s="23"/>
      <c r="Q19" s="23"/>
      <c r="R19" s="23"/>
      <c r="S19" s="23"/>
      <c r="T19" s="23"/>
      <c r="U19" s="23"/>
    </row>
    <row r="20" spans="4:21" s="17" customFormat="1" ht="22.7" customHeight="1" x14ac:dyDescent="0.2">
      <c r="D20" s="18" t="s">
        <v>25</v>
      </c>
      <c r="E20" s="18"/>
      <c r="F20" s="24" t="s">
        <v>20</v>
      </c>
      <c r="G20" s="25"/>
      <c r="H20" s="26" t="e">
        <f>I20/G20</f>
        <v>#DIV/0!</v>
      </c>
      <c r="I20" s="50">
        <f>SUM(J20:U20)/1000</f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4:21" s="17" customFormat="1" ht="22.7" customHeight="1" x14ac:dyDescent="0.2">
      <c r="D21" s="18" t="s">
        <v>25</v>
      </c>
      <c r="E21" s="18"/>
      <c r="F21" s="29" t="s">
        <v>21</v>
      </c>
      <c r="G21" s="30">
        <v>0</v>
      </c>
      <c r="H21" s="31" t="e">
        <f>I21/G21</f>
        <v>#DIV/0!</v>
      </c>
      <c r="I21" s="51">
        <f>SUM(J21:U21)/1000</f>
        <v>0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4:21" s="17" customFormat="1" ht="22.7" customHeight="1" x14ac:dyDescent="0.2">
      <c r="D22" s="18" t="s">
        <v>25</v>
      </c>
      <c r="E22" s="18"/>
      <c r="F22" s="34" t="s">
        <v>22</v>
      </c>
      <c r="G22" s="35">
        <v>200</v>
      </c>
      <c r="H22" s="36"/>
      <c r="I22" s="37"/>
      <c r="J22" s="38">
        <v>227240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4:21" s="17" customFormat="1" ht="22.7" customHeight="1" x14ac:dyDescent="0.2">
      <c r="D23" s="18" t="s">
        <v>25</v>
      </c>
      <c r="E23" s="18"/>
      <c r="F23" s="39" t="s">
        <v>23</v>
      </c>
      <c r="G23" s="40"/>
      <c r="H23" s="41" t="e">
        <f>I23/G23</f>
        <v>#DIV/0!</v>
      </c>
      <c r="I23" s="52">
        <f>SUM(J23:U23)/1000</f>
        <v>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4:21" s="17" customFormat="1" ht="22.7" customHeight="1" x14ac:dyDescent="0.2">
      <c r="D24" s="44"/>
      <c r="E24" s="44"/>
      <c r="F24" s="44"/>
      <c r="G24" s="45"/>
      <c r="H24" s="46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4:21" s="17" customFormat="1" ht="22.7" customHeight="1" x14ac:dyDescent="0.2">
      <c r="D25" s="18" t="s">
        <v>26</v>
      </c>
      <c r="E25" s="18">
        <v>4</v>
      </c>
      <c r="F25" s="19" t="s">
        <v>19</v>
      </c>
      <c r="G25" s="20">
        <v>0</v>
      </c>
      <c r="H25" s="21" t="e">
        <f>I25/G25</f>
        <v>#DIV/0!</v>
      </c>
      <c r="I25" s="49">
        <f>SUM(J25:U25)/1000</f>
        <v>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4:21" s="17" customFormat="1" ht="22.7" customHeight="1" x14ac:dyDescent="0.2">
      <c r="D26" s="18" t="s">
        <v>26</v>
      </c>
      <c r="E26" s="18"/>
      <c r="F26" s="24" t="s">
        <v>20</v>
      </c>
      <c r="G26" s="25">
        <v>0</v>
      </c>
      <c r="H26" s="26" t="e">
        <f>I26/G26</f>
        <v>#DIV/0!</v>
      </c>
      <c r="I26" s="50">
        <f>SUM(J26:U26)/1000</f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4:21" s="17" customFormat="1" ht="22.7" customHeight="1" x14ac:dyDescent="0.2">
      <c r="D27" s="18" t="s">
        <v>26</v>
      </c>
      <c r="E27" s="18"/>
      <c r="F27" s="29" t="s">
        <v>21</v>
      </c>
      <c r="G27" s="30">
        <v>400</v>
      </c>
      <c r="H27" s="31">
        <f>I27/G27</f>
        <v>0.41659999999999997</v>
      </c>
      <c r="I27" s="51">
        <f>SUM(J27:U27)/1000</f>
        <v>166.64</v>
      </c>
      <c r="J27" s="33">
        <v>9500</v>
      </c>
      <c r="K27" s="33">
        <v>51620</v>
      </c>
      <c r="L27" s="33">
        <v>105520</v>
      </c>
      <c r="M27" s="33"/>
      <c r="N27" s="33"/>
      <c r="O27" s="33"/>
      <c r="P27" s="33"/>
      <c r="Q27" s="33"/>
      <c r="R27" s="33"/>
      <c r="S27" s="33"/>
      <c r="T27" s="33"/>
      <c r="U27" s="33"/>
    </row>
    <row r="28" spans="4:21" s="17" customFormat="1" ht="22.7" customHeight="1" x14ac:dyDescent="0.2">
      <c r="D28" s="18" t="s">
        <v>26</v>
      </c>
      <c r="E28" s="18"/>
      <c r="F28" s="34" t="s">
        <v>22</v>
      </c>
      <c r="G28" s="35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4:21" s="17" customFormat="1" ht="22.7" customHeight="1" x14ac:dyDescent="0.2">
      <c r="D29" s="18" t="s">
        <v>26</v>
      </c>
      <c r="E29" s="18"/>
      <c r="F29" s="39" t="s">
        <v>23</v>
      </c>
      <c r="G29" s="40"/>
      <c r="H29" s="41" t="e">
        <f>I29/G29</f>
        <v>#DIV/0!</v>
      </c>
      <c r="I29" s="52">
        <f>SUM(J29:U29)/1000</f>
        <v>0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4:21" s="17" customFormat="1" ht="22.7" customHeight="1" x14ac:dyDescent="0.2">
      <c r="D30" s="44"/>
      <c r="E30" s="44"/>
      <c r="F30" s="44"/>
      <c r="G30" s="45"/>
      <c r="H30" s="46"/>
      <c r="I30" s="47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4:21" s="17" customFormat="1" ht="22.7" customHeight="1" x14ac:dyDescent="0.2">
      <c r="D31" s="18" t="s">
        <v>27</v>
      </c>
      <c r="E31" s="18">
        <v>5</v>
      </c>
      <c r="F31" s="19" t="s">
        <v>19</v>
      </c>
      <c r="G31" s="20">
        <v>0</v>
      </c>
      <c r="H31" s="21" t="e">
        <f>I31/G31</f>
        <v>#DIV/0!</v>
      </c>
      <c r="I31" s="49">
        <f>SUM(J31:U31)/1000</f>
        <v>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4:21" s="17" customFormat="1" ht="22.7" customHeight="1" x14ac:dyDescent="0.2">
      <c r="D32" s="18" t="s">
        <v>27</v>
      </c>
      <c r="E32" s="18"/>
      <c r="F32" s="24" t="s">
        <v>20</v>
      </c>
      <c r="G32" s="25">
        <v>0</v>
      </c>
      <c r="H32" s="26" t="e">
        <f>I32/G32</f>
        <v>#DIV/0!</v>
      </c>
      <c r="I32" s="50">
        <f>SUM(J32:U32)/1000</f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4:21" s="17" customFormat="1" ht="22.7" customHeight="1" x14ac:dyDescent="0.2">
      <c r="D33" s="18" t="s">
        <v>27</v>
      </c>
      <c r="E33" s="18"/>
      <c r="F33" s="29" t="s">
        <v>21</v>
      </c>
      <c r="G33" s="30">
        <v>200</v>
      </c>
      <c r="H33" s="31">
        <f>I33/G33</f>
        <v>0</v>
      </c>
      <c r="I33" s="51">
        <f>SUM(J33:U33)/1000</f>
        <v>0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4:21" s="17" customFormat="1" ht="22.7" customHeight="1" x14ac:dyDescent="0.2">
      <c r="D34" s="18" t="s">
        <v>27</v>
      </c>
      <c r="E34" s="18"/>
      <c r="F34" s="34" t="s">
        <v>22</v>
      </c>
      <c r="G34" s="35">
        <v>400</v>
      </c>
      <c r="H34" s="36"/>
      <c r="I34" s="37"/>
      <c r="J34" s="38">
        <v>226220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4:21" s="17" customFormat="1" ht="22.7" customHeight="1" x14ac:dyDescent="0.2">
      <c r="D35" s="18" t="s">
        <v>27</v>
      </c>
      <c r="E35" s="18"/>
      <c r="F35" s="39" t="s">
        <v>23</v>
      </c>
      <c r="G35" s="40"/>
      <c r="H35" s="41" t="e">
        <f>I35/G35</f>
        <v>#DIV/0!</v>
      </c>
      <c r="I35" s="52">
        <f>SUM(J35:U35)/1000</f>
        <v>0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4:21" s="17" customFormat="1" ht="22.7" customHeight="1" x14ac:dyDescent="0.2">
      <c r="D36" s="44"/>
      <c r="E36" s="44"/>
      <c r="F36" s="44"/>
      <c r="G36" s="45"/>
      <c r="H36" s="46"/>
      <c r="I36" s="4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4:21" s="17" customFormat="1" ht="22.7" customHeight="1" x14ac:dyDescent="0.2">
      <c r="D37" s="18" t="s">
        <v>28</v>
      </c>
      <c r="E37" s="18">
        <v>6</v>
      </c>
      <c r="F37" s="19" t="s">
        <v>19</v>
      </c>
      <c r="G37" s="20">
        <v>350</v>
      </c>
      <c r="H37" s="21">
        <f>I37/G37</f>
        <v>0.20194285714285717</v>
      </c>
      <c r="I37" s="49">
        <f>SUM(J37:U37)/1000</f>
        <v>70.680000000000007</v>
      </c>
      <c r="J37" s="23">
        <v>25300</v>
      </c>
      <c r="K37" s="23"/>
      <c r="L37" s="23">
        <v>20800</v>
      </c>
      <c r="M37" s="23">
        <v>24580</v>
      </c>
      <c r="N37" s="23"/>
      <c r="O37" s="23"/>
      <c r="P37" s="23"/>
      <c r="Q37" s="23"/>
      <c r="R37" s="23"/>
      <c r="S37" s="23"/>
      <c r="T37" s="23"/>
      <c r="U37" s="23"/>
    </row>
    <row r="38" spans="4:21" s="17" customFormat="1" ht="22.7" customHeight="1" x14ac:dyDescent="0.2">
      <c r="D38" s="18" t="s">
        <v>28</v>
      </c>
      <c r="E38" s="18"/>
      <c r="F38" s="24" t="s">
        <v>20</v>
      </c>
      <c r="G38" s="25"/>
      <c r="H38" s="26" t="e">
        <f>I38/G38</f>
        <v>#DIV/0!</v>
      </c>
      <c r="I38" s="50">
        <f>SUM(J38:U38)/1000</f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4:21" s="17" customFormat="1" ht="22.7" customHeight="1" x14ac:dyDescent="0.2">
      <c r="D39" s="18" t="s">
        <v>28</v>
      </c>
      <c r="E39" s="18"/>
      <c r="F39" s="29" t="s">
        <v>21</v>
      </c>
      <c r="G39" s="30">
        <v>0</v>
      </c>
      <c r="H39" s="31" t="e">
        <f>I39/G39</f>
        <v>#DIV/0!</v>
      </c>
      <c r="I39" s="51">
        <f>SUM(J39:U39)/1000</f>
        <v>0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4:21" s="17" customFormat="1" ht="22.7" customHeight="1" x14ac:dyDescent="0.2">
      <c r="D40" s="18" t="s">
        <v>28</v>
      </c>
      <c r="E40" s="18"/>
      <c r="F40" s="34" t="s">
        <v>22</v>
      </c>
      <c r="G40" s="35">
        <v>400</v>
      </c>
      <c r="H40" s="36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4:21" s="17" customFormat="1" ht="22.7" customHeight="1" x14ac:dyDescent="0.2">
      <c r="D41" s="18" t="s">
        <v>28</v>
      </c>
      <c r="E41" s="18"/>
      <c r="F41" s="39" t="s">
        <v>23</v>
      </c>
      <c r="G41" s="40"/>
      <c r="H41" s="41" t="e">
        <f>I41/G41</f>
        <v>#DIV/0!</v>
      </c>
      <c r="I41" s="52">
        <f>SUM(J41:U41)/1000</f>
        <v>0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4:21" s="17" customFormat="1" ht="22.7" customHeight="1" x14ac:dyDescent="0.2">
      <c r="D42" s="44"/>
      <c r="E42" s="44"/>
      <c r="F42" s="44"/>
      <c r="G42" s="45"/>
      <c r="H42" s="46"/>
      <c r="I42" s="47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4:21" s="17" customFormat="1" ht="22.7" customHeight="1" x14ac:dyDescent="0.2">
      <c r="D43" s="18" t="s">
        <v>29</v>
      </c>
      <c r="E43" s="18">
        <v>7</v>
      </c>
      <c r="F43" s="19" t="s">
        <v>19</v>
      </c>
      <c r="G43" s="20">
        <v>1300</v>
      </c>
      <c r="H43" s="21">
        <f>I43/G43</f>
        <v>0.18308461538461537</v>
      </c>
      <c r="I43" s="49">
        <f>SUM(J43:U43)/1000</f>
        <v>238.01</v>
      </c>
      <c r="J43" s="23">
        <v>44700</v>
      </c>
      <c r="K43" s="23">
        <v>45540</v>
      </c>
      <c r="L43" s="23">
        <v>45790</v>
      </c>
      <c r="M43" s="23">
        <v>101980</v>
      </c>
      <c r="N43" s="23"/>
      <c r="O43" s="23"/>
      <c r="P43" s="23"/>
      <c r="Q43" s="23"/>
      <c r="R43" s="23"/>
      <c r="S43" s="23"/>
      <c r="T43" s="23"/>
      <c r="U43" s="23"/>
    </row>
    <row r="44" spans="4:21" s="17" customFormat="1" ht="22.7" customHeight="1" x14ac:dyDescent="0.2">
      <c r="D44" s="18" t="s">
        <v>29</v>
      </c>
      <c r="E44" s="18"/>
      <c r="F44" s="24" t="s">
        <v>20</v>
      </c>
      <c r="G44" s="25">
        <v>150</v>
      </c>
      <c r="H44" s="26">
        <f>I44/G44</f>
        <v>0</v>
      </c>
      <c r="I44" s="50">
        <f>SUM(J44:U44)/1000</f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4:21" s="17" customFormat="1" ht="22.7" customHeight="1" x14ac:dyDescent="0.2">
      <c r="D45" s="18" t="s">
        <v>29</v>
      </c>
      <c r="E45" s="18"/>
      <c r="F45" s="29" t="s">
        <v>21</v>
      </c>
      <c r="G45" s="30">
        <v>0</v>
      </c>
      <c r="H45" s="31" t="e">
        <f>I45/G45</f>
        <v>#DIV/0!</v>
      </c>
      <c r="I45" s="51">
        <f>SUM(J45:U45)/1000</f>
        <v>0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4:21" s="17" customFormat="1" ht="22.7" customHeight="1" x14ac:dyDescent="0.2">
      <c r="D46" s="18" t="s">
        <v>29</v>
      </c>
      <c r="E46" s="18"/>
      <c r="F46" s="34" t="s">
        <v>22</v>
      </c>
      <c r="G46" s="35"/>
      <c r="H46" s="36"/>
      <c r="I46" s="37"/>
      <c r="J46" s="38">
        <v>43800</v>
      </c>
      <c r="K46" s="38">
        <v>136980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 spans="4:21" s="17" customFormat="1" ht="22.7" customHeight="1" x14ac:dyDescent="0.2">
      <c r="D47" s="18" t="s">
        <v>29</v>
      </c>
      <c r="E47" s="18"/>
      <c r="F47" s="39" t="s">
        <v>23</v>
      </c>
      <c r="G47" s="40"/>
      <c r="H47" s="41" t="e">
        <f>I47/G47</f>
        <v>#DIV/0!</v>
      </c>
      <c r="I47" s="52">
        <f>SUM(J47:U47)/1000</f>
        <v>0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4:21" s="17" customFormat="1" ht="22.7" customHeight="1" x14ac:dyDescent="0.2">
      <c r="D48" s="44"/>
      <c r="E48" s="44"/>
      <c r="F48" s="44"/>
      <c r="G48" s="45"/>
      <c r="H48" s="46"/>
      <c r="I48" s="47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4:21" s="17" customFormat="1" ht="22.7" customHeight="1" x14ac:dyDescent="0.2">
      <c r="D49" s="18" t="s">
        <v>30</v>
      </c>
      <c r="E49" s="18">
        <v>8</v>
      </c>
      <c r="F49" s="19" t="s">
        <v>19</v>
      </c>
      <c r="G49" s="20">
        <v>500</v>
      </c>
      <c r="H49" s="21">
        <f>I49/G49</f>
        <v>0.19600000000000001</v>
      </c>
      <c r="I49" s="49">
        <f>SUM(J49:U49)/1000</f>
        <v>98</v>
      </c>
      <c r="J49" s="23">
        <v>22040</v>
      </c>
      <c r="K49" s="23">
        <v>38620</v>
      </c>
      <c r="L49" s="23"/>
      <c r="M49" s="23">
        <v>37340</v>
      </c>
      <c r="N49" s="23"/>
      <c r="O49" s="23"/>
      <c r="P49" s="23"/>
      <c r="Q49" s="23"/>
      <c r="R49" s="23"/>
      <c r="S49" s="23"/>
      <c r="T49" s="23"/>
      <c r="U49" s="23"/>
    </row>
    <row r="50" spans="4:21" s="17" customFormat="1" ht="22.7" customHeight="1" x14ac:dyDescent="0.2">
      <c r="D50" s="18" t="s">
        <v>30</v>
      </c>
      <c r="E50" s="18"/>
      <c r="F50" s="24" t="s">
        <v>20</v>
      </c>
      <c r="G50" s="25">
        <v>700</v>
      </c>
      <c r="H50" s="26">
        <f>I50/G50</f>
        <v>5.9142857142857143E-2</v>
      </c>
      <c r="I50" s="50">
        <f>SUM(J50:U50)/1000</f>
        <v>41.4</v>
      </c>
      <c r="J50" s="28"/>
      <c r="K50" s="28"/>
      <c r="L50" s="28"/>
      <c r="M50" s="28">
        <v>41400</v>
      </c>
      <c r="N50" s="28"/>
      <c r="O50" s="28"/>
      <c r="P50" s="28"/>
      <c r="Q50" s="28"/>
      <c r="R50" s="28"/>
      <c r="S50" s="28"/>
      <c r="T50" s="28"/>
      <c r="U50" s="28"/>
    </row>
    <row r="51" spans="4:21" s="17" customFormat="1" ht="22.7" customHeight="1" x14ac:dyDescent="0.2">
      <c r="D51" s="18" t="s">
        <v>30</v>
      </c>
      <c r="E51" s="18"/>
      <c r="F51" s="29" t="s">
        <v>21</v>
      </c>
      <c r="G51" s="30">
        <v>0</v>
      </c>
      <c r="H51" s="31" t="e">
        <f>I51/G51</f>
        <v>#DIV/0!</v>
      </c>
      <c r="I51" s="51">
        <f>SUM(J51:U51)/1000</f>
        <v>0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4:21" s="17" customFormat="1" ht="22.7" customHeight="1" x14ac:dyDescent="0.2">
      <c r="D52" s="18" t="s">
        <v>30</v>
      </c>
      <c r="E52" s="18"/>
      <c r="F52" s="34" t="s">
        <v>22</v>
      </c>
      <c r="G52" s="35">
        <v>200</v>
      </c>
      <c r="H52" s="36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4:21" s="17" customFormat="1" ht="22.7" customHeight="1" x14ac:dyDescent="0.2">
      <c r="D53" s="18" t="s">
        <v>30</v>
      </c>
      <c r="E53" s="18"/>
      <c r="F53" s="39" t="s">
        <v>23</v>
      </c>
      <c r="G53" s="40"/>
      <c r="H53" s="41" t="e">
        <f>I53/G53</f>
        <v>#DIV/0!</v>
      </c>
      <c r="I53" s="52">
        <f>SUM(J53:U53)/1000</f>
        <v>0</v>
      </c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4:21" s="17" customFormat="1" ht="22.7" customHeight="1" x14ac:dyDescent="0.2">
      <c r="D54" s="44"/>
      <c r="E54" s="44"/>
      <c r="F54" s="44"/>
      <c r="G54" s="45"/>
      <c r="H54" s="46"/>
      <c r="I54" s="47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4:21" s="17" customFormat="1" ht="22.7" customHeight="1" x14ac:dyDescent="0.2">
      <c r="D55" s="18" t="s">
        <v>31</v>
      </c>
      <c r="E55" s="18">
        <v>9</v>
      </c>
      <c r="F55" s="19" t="s">
        <v>19</v>
      </c>
      <c r="G55" s="20">
        <v>500</v>
      </c>
      <c r="H55" s="21">
        <f>I55/G55</f>
        <v>0.18812000000000001</v>
      </c>
      <c r="I55" s="49">
        <f>SUM(J55:U55)/1000</f>
        <v>94.06</v>
      </c>
      <c r="J55" s="23">
        <v>42580</v>
      </c>
      <c r="K55" s="23">
        <v>18520</v>
      </c>
      <c r="L55" s="23">
        <v>18860</v>
      </c>
      <c r="M55" s="23">
        <v>14100</v>
      </c>
      <c r="N55" s="23"/>
      <c r="O55" s="23"/>
      <c r="P55" s="23"/>
      <c r="Q55" s="23"/>
      <c r="R55" s="23"/>
      <c r="S55" s="23"/>
      <c r="T55" s="23"/>
      <c r="U55" s="23"/>
    </row>
    <row r="56" spans="4:21" s="17" customFormat="1" ht="22.7" customHeight="1" x14ac:dyDescent="0.2">
      <c r="D56" s="18" t="s">
        <v>31</v>
      </c>
      <c r="E56" s="18"/>
      <c r="F56" s="24" t="s">
        <v>20</v>
      </c>
      <c r="G56" s="25"/>
      <c r="H56" s="26" t="e">
        <f>I56/G56</f>
        <v>#DIV/0!</v>
      </c>
      <c r="I56" s="50">
        <f>SUM(J56:U56)/1000</f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spans="4:21" s="17" customFormat="1" ht="22.7" customHeight="1" x14ac:dyDescent="0.2">
      <c r="D57" s="18" t="s">
        <v>31</v>
      </c>
      <c r="E57" s="18"/>
      <c r="F57" s="29" t="s">
        <v>21</v>
      </c>
      <c r="G57" s="30">
        <v>0</v>
      </c>
      <c r="H57" s="31" t="e">
        <f>I57/G57</f>
        <v>#DIV/0!</v>
      </c>
      <c r="I57" s="51">
        <f>SUM(J57:U57)/1000</f>
        <v>0</v>
      </c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4:21" s="17" customFormat="1" ht="22.7" customHeight="1" x14ac:dyDescent="0.2">
      <c r="D58" s="18" t="s">
        <v>31</v>
      </c>
      <c r="E58" s="18"/>
      <c r="F58" s="34" t="s">
        <v>22</v>
      </c>
      <c r="G58" s="35">
        <v>600</v>
      </c>
      <c r="H58" s="36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 spans="4:21" s="17" customFormat="1" ht="22.7" customHeight="1" x14ac:dyDescent="0.2">
      <c r="D59" s="18" t="s">
        <v>31</v>
      </c>
      <c r="E59" s="18"/>
      <c r="F59" s="39" t="s">
        <v>23</v>
      </c>
      <c r="G59" s="40"/>
      <c r="H59" s="41" t="e">
        <f>I59/G59</f>
        <v>#DIV/0!</v>
      </c>
      <c r="I59" s="52">
        <f>SUM(J59:U59)/1000</f>
        <v>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4:21" s="17" customFormat="1" ht="22.7" customHeight="1" x14ac:dyDescent="0.2">
      <c r="D60" s="44"/>
      <c r="E60" s="44"/>
      <c r="F60" s="44"/>
      <c r="G60" s="45"/>
      <c r="H60" s="46" t="e">
        <f>I60/G60</f>
        <v>#DIV/0!</v>
      </c>
      <c r="I60" s="47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4:21" s="17" customFormat="1" ht="22.7" customHeight="1" x14ac:dyDescent="0.2">
      <c r="D61" s="18" t="s">
        <v>32</v>
      </c>
      <c r="E61" s="18">
        <v>10</v>
      </c>
      <c r="F61" s="19" t="s">
        <v>19</v>
      </c>
      <c r="G61" s="20"/>
      <c r="H61" s="21" t="e">
        <f>I61/G61</f>
        <v>#DIV/0!</v>
      </c>
      <c r="I61" s="49">
        <f>SUM(J61:U61)/1000</f>
        <v>0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4:21" s="17" customFormat="1" ht="22.7" customHeight="1" x14ac:dyDescent="0.2">
      <c r="D62" s="18" t="s">
        <v>32</v>
      </c>
      <c r="E62" s="18"/>
      <c r="F62" s="24" t="s">
        <v>20</v>
      </c>
      <c r="G62" s="25"/>
      <c r="H62" s="26" t="e">
        <f>I62/G62</f>
        <v>#DIV/0!</v>
      </c>
      <c r="I62" s="50">
        <f>SUM(J62:U62)/1000</f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4:21" s="17" customFormat="1" ht="22.7" customHeight="1" x14ac:dyDescent="0.2">
      <c r="D63" s="18" t="s">
        <v>32</v>
      </c>
      <c r="E63" s="18"/>
      <c r="F63" s="29" t="s">
        <v>21</v>
      </c>
      <c r="G63" s="30">
        <v>0</v>
      </c>
      <c r="H63" s="31" t="e">
        <f>I63/G63</f>
        <v>#DIV/0!</v>
      </c>
      <c r="I63" s="51">
        <f>SUM(J63:U63)/1000</f>
        <v>0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4:21" s="17" customFormat="1" ht="22.7" customHeight="1" x14ac:dyDescent="0.2">
      <c r="D64" s="18" t="s">
        <v>32</v>
      </c>
      <c r="E64" s="18"/>
      <c r="F64" s="34" t="s">
        <v>22</v>
      </c>
      <c r="G64" s="35">
        <v>500</v>
      </c>
      <c r="H64" s="36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spans="4:21" s="17" customFormat="1" ht="22.7" customHeight="1" x14ac:dyDescent="0.2">
      <c r="D65" s="18" t="s">
        <v>32</v>
      </c>
      <c r="E65" s="18"/>
      <c r="F65" s="39" t="s">
        <v>23</v>
      </c>
      <c r="G65" s="40"/>
      <c r="H65" s="41" t="e">
        <f>I65/G65</f>
        <v>#DIV/0!</v>
      </c>
      <c r="I65" s="52">
        <f>SUM(J65:U65)/1000</f>
        <v>0</v>
      </c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4:21" s="17" customFormat="1" ht="22.7" customHeight="1" x14ac:dyDescent="0.2">
      <c r="D66" s="44"/>
      <c r="E66" s="44"/>
      <c r="F66" s="44"/>
      <c r="G66" s="45"/>
      <c r="H66" s="46"/>
      <c r="I66" s="47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4:21" s="17" customFormat="1" ht="22.7" customHeight="1" x14ac:dyDescent="0.2">
      <c r="D67" s="18" t="s">
        <v>33</v>
      </c>
      <c r="E67" s="18">
        <v>11</v>
      </c>
      <c r="F67" s="19" t="s">
        <v>19</v>
      </c>
      <c r="G67" s="20"/>
      <c r="H67" s="21" t="e">
        <f>I67/G67</f>
        <v>#DIV/0!</v>
      </c>
      <c r="I67" s="49">
        <f>SUM(J67:U67)/1000</f>
        <v>0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4:21" s="17" customFormat="1" ht="22.7" customHeight="1" x14ac:dyDescent="0.2">
      <c r="D68" s="18" t="s">
        <v>33</v>
      </c>
      <c r="E68" s="18"/>
      <c r="F68" s="24" t="s">
        <v>20</v>
      </c>
      <c r="G68" s="25"/>
      <c r="H68" s="26" t="e">
        <f>I68/G68</f>
        <v>#DIV/0!</v>
      </c>
      <c r="I68" s="50">
        <f>SUM(J68:U68)/1000</f>
        <v>0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4:21" s="17" customFormat="1" ht="22.7" customHeight="1" x14ac:dyDescent="0.2">
      <c r="D69" s="18" t="s">
        <v>33</v>
      </c>
      <c r="E69" s="18"/>
      <c r="F69" s="29" t="s">
        <v>21</v>
      </c>
      <c r="G69" s="30">
        <v>2500</v>
      </c>
      <c r="H69" s="31">
        <f>I69/G69</f>
        <v>0.26469199999999998</v>
      </c>
      <c r="I69" s="51">
        <f>SUM(J69:U69)/1000</f>
        <v>661.73</v>
      </c>
      <c r="J69" s="33">
        <v>124440</v>
      </c>
      <c r="K69" s="33">
        <v>169260</v>
      </c>
      <c r="L69" s="33">
        <v>208690</v>
      </c>
      <c r="M69" s="33">
        <v>159340</v>
      </c>
      <c r="N69" s="33"/>
      <c r="O69" s="33"/>
      <c r="P69" s="33"/>
      <c r="Q69" s="33"/>
      <c r="R69" s="33"/>
      <c r="S69" s="33"/>
      <c r="T69" s="33"/>
      <c r="U69" s="33"/>
    </row>
    <row r="70" spans="4:21" s="17" customFormat="1" ht="22.7" customHeight="1" x14ac:dyDescent="0.2">
      <c r="D70" s="18" t="s">
        <v>33</v>
      </c>
      <c r="E70" s="18"/>
      <c r="F70" s="34" t="s">
        <v>22</v>
      </c>
      <c r="G70" s="35">
        <v>700</v>
      </c>
      <c r="H70" s="36"/>
      <c r="I70" s="37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spans="4:21" s="17" customFormat="1" ht="22.7" customHeight="1" x14ac:dyDescent="0.2">
      <c r="D71" s="18" t="s">
        <v>33</v>
      </c>
      <c r="E71" s="18"/>
      <c r="F71" s="39" t="s">
        <v>23</v>
      </c>
      <c r="G71" s="40"/>
      <c r="H71" s="41" t="e">
        <f>I71/G71</f>
        <v>#DIV/0!</v>
      </c>
      <c r="I71" s="52">
        <f>SUM(J71:U71)/1000</f>
        <v>0</v>
      </c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4:21" s="17" customFormat="1" ht="37.35" customHeight="1" x14ac:dyDescent="0.2">
      <c r="D72" s="44"/>
      <c r="E72" s="44"/>
      <c r="F72" s="44"/>
      <c r="G72" s="45"/>
      <c r="H72" s="46"/>
      <c r="I72" s="47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4:21" s="17" customFormat="1" ht="22.7" customHeight="1" x14ac:dyDescent="0.2">
      <c r="D73" s="18" t="s">
        <v>34</v>
      </c>
      <c r="E73" s="18">
        <v>12</v>
      </c>
      <c r="F73" s="19" t="s">
        <v>19</v>
      </c>
      <c r="G73" s="20"/>
      <c r="H73" s="21" t="e">
        <f>I73/G73</f>
        <v>#DIV/0!</v>
      </c>
      <c r="I73" s="49">
        <f>SUM(J73:U73)/1000</f>
        <v>0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4:21" s="17" customFormat="1" ht="22.7" customHeight="1" x14ac:dyDescent="0.2">
      <c r="D74" s="18" t="s">
        <v>34</v>
      </c>
      <c r="E74" s="18"/>
      <c r="F74" s="24" t="s">
        <v>20</v>
      </c>
      <c r="G74" s="25"/>
      <c r="H74" s="26" t="e">
        <f>I74/G74</f>
        <v>#DIV/0!</v>
      </c>
      <c r="I74" s="50">
        <f>SUM(J74:U74)/1000</f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4:21" s="17" customFormat="1" ht="22.7" customHeight="1" x14ac:dyDescent="0.2">
      <c r="D75" s="18" t="s">
        <v>34</v>
      </c>
      <c r="E75" s="18"/>
      <c r="F75" s="29" t="s">
        <v>21</v>
      </c>
      <c r="G75" s="30">
        <v>500</v>
      </c>
      <c r="H75" s="31">
        <f>I75/G75</f>
        <v>0.52488000000000001</v>
      </c>
      <c r="I75" s="51">
        <f>SUM(J75:U75)/1000</f>
        <v>262.44</v>
      </c>
      <c r="J75" s="33">
        <v>118860</v>
      </c>
      <c r="K75" s="33"/>
      <c r="L75" s="33"/>
      <c r="M75" s="33">
        <v>143580</v>
      </c>
      <c r="N75" s="33"/>
      <c r="O75" s="33"/>
      <c r="P75" s="33"/>
      <c r="Q75" s="33"/>
      <c r="R75" s="33"/>
      <c r="S75" s="33"/>
      <c r="T75" s="33"/>
      <c r="U75" s="33"/>
    </row>
    <row r="76" spans="4:21" s="17" customFormat="1" ht="22.7" customHeight="1" x14ac:dyDescent="0.2">
      <c r="D76" s="18" t="s">
        <v>34</v>
      </c>
      <c r="E76" s="18"/>
      <c r="F76" s="34" t="s">
        <v>22</v>
      </c>
      <c r="G76" s="35">
        <v>400</v>
      </c>
      <c r="H76" s="36"/>
      <c r="I76" s="37"/>
      <c r="J76" s="38"/>
      <c r="K76" s="38"/>
      <c r="L76" s="38">
        <v>87360</v>
      </c>
      <c r="M76" s="38"/>
      <c r="N76" s="38"/>
      <c r="O76" s="38"/>
      <c r="P76" s="38"/>
      <c r="Q76" s="38"/>
      <c r="R76" s="38"/>
      <c r="S76" s="38"/>
      <c r="T76" s="38"/>
      <c r="U76" s="38"/>
    </row>
    <row r="77" spans="4:21" s="17" customFormat="1" ht="22.7" customHeight="1" x14ac:dyDescent="0.2">
      <c r="D77" s="18" t="s">
        <v>34</v>
      </c>
      <c r="E77" s="18"/>
      <c r="F77" s="39" t="s">
        <v>23</v>
      </c>
      <c r="G77" s="40"/>
      <c r="H77" s="41" t="e">
        <f>I77/G77</f>
        <v>#DIV/0!</v>
      </c>
      <c r="I77" s="52">
        <f>SUM(J77:U77)/1000</f>
        <v>0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4:21" s="17" customFormat="1" ht="22.7" customHeight="1" x14ac:dyDescent="0.2">
      <c r="D78" s="44"/>
      <c r="E78" s="44"/>
      <c r="F78" s="44"/>
      <c r="G78" s="45"/>
      <c r="H78" s="46"/>
      <c r="I78" s="47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4:21" s="17" customFormat="1" ht="22.7" customHeight="1" x14ac:dyDescent="0.2">
      <c r="D79" s="18" t="s">
        <v>35</v>
      </c>
      <c r="E79" s="18">
        <v>13</v>
      </c>
      <c r="F79" s="19" t="s">
        <v>19</v>
      </c>
      <c r="G79" s="20">
        <v>500</v>
      </c>
      <c r="H79" s="21">
        <f>I79/G79</f>
        <v>0.10624</v>
      </c>
      <c r="I79" s="49">
        <f>SUM(J79:U79)/1000</f>
        <v>53.12</v>
      </c>
      <c r="J79" s="23">
        <v>21140</v>
      </c>
      <c r="K79" s="23">
        <v>14600</v>
      </c>
      <c r="L79" s="23"/>
      <c r="M79" s="23">
        <v>17380</v>
      </c>
      <c r="N79" s="23"/>
      <c r="O79" s="23"/>
      <c r="P79" s="23"/>
      <c r="Q79" s="23"/>
      <c r="R79" s="23"/>
      <c r="S79" s="23"/>
      <c r="T79" s="23"/>
      <c r="U79" s="23"/>
    </row>
    <row r="80" spans="4:21" s="17" customFormat="1" ht="22.7" customHeight="1" x14ac:dyDescent="0.2">
      <c r="D80" s="18" t="s">
        <v>35</v>
      </c>
      <c r="E80" s="18"/>
      <c r="F80" s="24" t="s">
        <v>20</v>
      </c>
      <c r="G80" s="25"/>
      <c r="H80" s="26" t="e">
        <f>I80/G80</f>
        <v>#DIV/0!</v>
      </c>
      <c r="I80" s="50">
        <f>SUM(J80:U80)/1000</f>
        <v>0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4:21" s="17" customFormat="1" ht="22.7" customHeight="1" x14ac:dyDescent="0.2">
      <c r="D81" s="18" t="s">
        <v>35</v>
      </c>
      <c r="E81" s="18"/>
      <c r="F81" s="29" t="s">
        <v>21</v>
      </c>
      <c r="G81" s="30">
        <v>0</v>
      </c>
      <c r="H81" s="31" t="e">
        <f>I81/G81</f>
        <v>#DIV/0!</v>
      </c>
      <c r="I81" s="51">
        <f>SUM(J81:U81)/1000</f>
        <v>0</v>
      </c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4:21" s="17" customFormat="1" ht="22.7" customHeight="1" x14ac:dyDescent="0.2">
      <c r="D82" s="18" t="s">
        <v>35</v>
      </c>
      <c r="E82" s="18"/>
      <c r="F82" s="34" t="s">
        <v>22</v>
      </c>
      <c r="G82" s="35"/>
      <c r="H82" s="36"/>
      <c r="I82" s="37"/>
      <c r="J82" s="38">
        <v>42200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4:21" s="17" customFormat="1" ht="22.7" customHeight="1" x14ac:dyDescent="0.2">
      <c r="D83" s="18" t="s">
        <v>35</v>
      </c>
      <c r="E83" s="18"/>
      <c r="F83" s="39" t="s">
        <v>23</v>
      </c>
      <c r="G83" s="40"/>
      <c r="H83" s="41" t="e">
        <f>I83/G83</f>
        <v>#DIV/0!</v>
      </c>
      <c r="I83" s="52">
        <f>SUM(J83:U83)/1000</f>
        <v>0</v>
      </c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4:21" s="17" customFormat="1" ht="22.7" customHeight="1" x14ac:dyDescent="0.2">
      <c r="D84" s="44"/>
      <c r="E84" s="44"/>
      <c r="F84" s="44"/>
      <c r="G84" s="45"/>
      <c r="H84" s="46"/>
      <c r="I84" s="47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4:21" s="17" customFormat="1" ht="22.7" customHeight="1" x14ac:dyDescent="0.2">
      <c r="D85" s="18" t="s">
        <v>36</v>
      </c>
      <c r="E85" s="18">
        <v>14</v>
      </c>
      <c r="F85" s="19" t="s">
        <v>19</v>
      </c>
      <c r="G85" s="20">
        <v>5100</v>
      </c>
      <c r="H85" s="21">
        <f>I85/G85</f>
        <v>0.17330588235294117</v>
      </c>
      <c r="I85" s="49">
        <f>SUM(J85:U85)/1000</f>
        <v>883.86</v>
      </c>
      <c r="J85" s="23">
        <v>314300</v>
      </c>
      <c r="K85" s="23">
        <v>287920</v>
      </c>
      <c r="L85" s="23">
        <v>144180</v>
      </c>
      <c r="M85" s="23">
        <v>137460</v>
      </c>
      <c r="N85" s="23"/>
      <c r="O85" s="23"/>
      <c r="P85" s="23"/>
      <c r="Q85" s="23"/>
      <c r="R85" s="23"/>
      <c r="S85" s="23"/>
      <c r="T85" s="23"/>
      <c r="U85" s="23"/>
    </row>
    <row r="86" spans="4:21" s="17" customFormat="1" ht="22.7" customHeight="1" x14ac:dyDescent="0.2">
      <c r="D86" s="18" t="s">
        <v>36</v>
      </c>
      <c r="E86" s="18"/>
      <c r="F86" s="24" t="s">
        <v>20</v>
      </c>
      <c r="G86" s="25">
        <v>600</v>
      </c>
      <c r="H86" s="26">
        <f>I86/G86</f>
        <v>0</v>
      </c>
      <c r="I86" s="50">
        <f>SUM(J86:U86)/1000</f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4:21" s="17" customFormat="1" ht="22.7" customHeight="1" x14ac:dyDescent="0.2">
      <c r="D87" s="18" t="s">
        <v>36</v>
      </c>
      <c r="E87" s="18"/>
      <c r="F87" s="29" t="s">
        <v>21</v>
      </c>
      <c r="G87" s="30">
        <v>0</v>
      </c>
      <c r="H87" s="31" t="e">
        <f>I87/G87</f>
        <v>#DIV/0!</v>
      </c>
      <c r="I87" s="51">
        <f>SUM(J87:U87)/1000</f>
        <v>0</v>
      </c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4:21" s="17" customFormat="1" ht="22.7" customHeight="1" x14ac:dyDescent="0.2">
      <c r="D88" s="18" t="s">
        <v>36</v>
      </c>
      <c r="E88" s="18"/>
      <c r="F88" s="34" t="s">
        <v>22</v>
      </c>
      <c r="G88" s="35"/>
      <c r="H88" s="36"/>
      <c r="I88" s="37"/>
      <c r="J88" s="38">
        <v>289000</v>
      </c>
      <c r="K88" s="38">
        <v>45260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spans="4:21" s="17" customFormat="1" ht="22.7" customHeight="1" x14ac:dyDescent="0.2">
      <c r="D89" s="18" t="s">
        <v>36</v>
      </c>
      <c r="E89" s="18"/>
      <c r="F89" s="39" t="s">
        <v>23</v>
      </c>
      <c r="G89" s="40"/>
      <c r="H89" s="41" t="e">
        <f>I89/G89</f>
        <v>#DIV/0!</v>
      </c>
      <c r="I89" s="52">
        <f>SUM(J89:U89)/1000</f>
        <v>0</v>
      </c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4:21" s="17" customFormat="1" ht="22.7" customHeight="1" x14ac:dyDescent="0.2">
      <c r="D90" s="44"/>
      <c r="E90" s="44"/>
      <c r="F90" s="44"/>
      <c r="G90" s="45"/>
      <c r="H90" s="46"/>
      <c r="I90" s="47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4:21" s="17" customFormat="1" ht="22.7" customHeight="1" x14ac:dyDescent="0.2">
      <c r="D91" s="18" t="s">
        <v>37</v>
      </c>
      <c r="E91" s="18">
        <v>15</v>
      </c>
      <c r="F91" s="19" t="s">
        <v>19</v>
      </c>
      <c r="G91" s="20">
        <v>2500</v>
      </c>
      <c r="H91" s="21">
        <f>I91/G91</f>
        <v>0.18720799999999999</v>
      </c>
      <c r="I91" s="49">
        <f>SUM(J91:U91)/1000</f>
        <v>468.02</v>
      </c>
      <c r="J91" s="23">
        <v>106420</v>
      </c>
      <c r="K91" s="23">
        <v>210480</v>
      </c>
      <c r="L91" s="23">
        <v>50040</v>
      </c>
      <c r="M91" s="23">
        <v>101080</v>
      </c>
      <c r="N91" s="23"/>
      <c r="O91" s="23"/>
      <c r="P91" s="23"/>
      <c r="Q91" s="23"/>
      <c r="R91" s="23"/>
      <c r="S91" s="23"/>
      <c r="T91" s="23"/>
      <c r="U91" s="23"/>
    </row>
    <row r="92" spans="4:21" s="17" customFormat="1" ht="22.7" customHeight="1" x14ac:dyDescent="0.2">
      <c r="D92" s="18" t="s">
        <v>37</v>
      </c>
      <c r="E92" s="18"/>
      <c r="F92" s="24" t="s">
        <v>20</v>
      </c>
      <c r="G92" s="25">
        <v>1000</v>
      </c>
      <c r="H92" s="26">
        <f>I92/G92</f>
        <v>0.38682</v>
      </c>
      <c r="I92" s="50">
        <f>SUM(J92:U92)/1000</f>
        <v>386.82</v>
      </c>
      <c r="J92" s="28"/>
      <c r="K92" s="28">
        <v>66140</v>
      </c>
      <c r="L92" s="28">
        <v>300680</v>
      </c>
      <c r="M92" s="28">
        <v>20000</v>
      </c>
      <c r="N92" s="28"/>
      <c r="O92" s="28"/>
      <c r="P92" s="28"/>
      <c r="Q92" s="28"/>
      <c r="R92" s="28"/>
      <c r="S92" s="28"/>
      <c r="T92" s="28"/>
      <c r="U92" s="28"/>
    </row>
    <row r="93" spans="4:21" s="17" customFormat="1" ht="22.7" customHeight="1" x14ac:dyDescent="0.2">
      <c r="D93" s="18" t="s">
        <v>37</v>
      </c>
      <c r="E93" s="18"/>
      <c r="F93" s="29" t="s">
        <v>21</v>
      </c>
      <c r="G93" s="30">
        <v>0</v>
      </c>
      <c r="H93" s="31" t="e">
        <f>I93/G93</f>
        <v>#DIV/0!</v>
      </c>
      <c r="I93" s="51">
        <f>SUM(J93:U93)/1000</f>
        <v>0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4:21" s="17" customFormat="1" ht="22.7" customHeight="1" x14ac:dyDescent="0.2">
      <c r="D94" s="18" t="s">
        <v>37</v>
      </c>
      <c r="E94" s="18"/>
      <c r="F94" s="34" t="s">
        <v>22</v>
      </c>
      <c r="G94" s="35">
        <v>200</v>
      </c>
      <c r="H94" s="36"/>
      <c r="I94" s="37"/>
      <c r="J94" s="38"/>
      <c r="K94" s="38">
        <v>232220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4:21" s="17" customFormat="1" ht="22.7" customHeight="1" x14ac:dyDescent="0.2">
      <c r="D95" s="18" t="s">
        <v>37</v>
      </c>
      <c r="E95" s="18"/>
      <c r="F95" s="39" t="s">
        <v>23</v>
      </c>
      <c r="G95" s="40"/>
      <c r="H95" s="41" t="e">
        <f>I95/G95</f>
        <v>#DIV/0!</v>
      </c>
      <c r="I95" s="52">
        <f>SUM(J95:U95)/1000</f>
        <v>0</v>
      </c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4:21" s="17" customFormat="1" ht="22.7" customHeight="1" x14ac:dyDescent="0.2">
      <c r="D96" s="44"/>
      <c r="E96" s="44"/>
      <c r="F96" s="44"/>
      <c r="G96" s="45"/>
      <c r="H96" s="46"/>
      <c r="I96" s="47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4:21" s="17" customFormat="1" ht="22.7" customHeight="1" x14ac:dyDescent="0.2">
      <c r="D97" s="18" t="s">
        <v>38</v>
      </c>
      <c r="E97" s="18">
        <v>16</v>
      </c>
      <c r="F97" s="19" t="s">
        <v>19</v>
      </c>
      <c r="G97" s="20">
        <v>3000</v>
      </c>
      <c r="H97" s="21">
        <f>I97/G97</f>
        <v>0.21440000000000001</v>
      </c>
      <c r="I97" s="49">
        <f>SUM(J97:U97)/1000</f>
        <v>643.20000000000005</v>
      </c>
      <c r="J97" s="23">
        <v>161600</v>
      </c>
      <c r="K97" s="23">
        <v>127060</v>
      </c>
      <c r="L97" s="23">
        <v>175520</v>
      </c>
      <c r="M97" s="23">
        <v>179020</v>
      </c>
      <c r="N97" s="23"/>
      <c r="O97" s="23"/>
      <c r="P97" s="23"/>
      <c r="Q97" s="23"/>
      <c r="R97" s="23"/>
      <c r="S97" s="23"/>
      <c r="T97" s="23"/>
      <c r="U97" s="23"/>
    </row>
    <row r="98" spans="4:21" s="17" customFormat="1" ht="22.7" customHeight="1" x14ac:dyDescent="0.2">
      <c r="D98" s="18" t="s">
        <v>38</v>
      </c>
      <c r="E98" s="18"/>
      <c r="F98" s="24" t="s">
        <v>20</v>
      </c>
      <c r="G98" s="25"/>
      <c r="H98" s="26" t="e">
        <f>I98/G98</f>
        <v>#DIV/0!</v>
      </c>
      <c r="I98" s="50">
        <f>SUM(J98:U98)/1000</f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4:21" s="17" customFormat="1" ht="22.7" customHeight="1" x14ac:dyDescent="0.2">
      <c r="D99" s="18" t="s">
        <v>38</v>
      </c>
      <c r="E99" s="18"/>
      <c r="F99" s="29" t="s">
        <v>21</v>
      </c>
      <c r="G99" s="30">
        <v>0</v>
      </c>
      <c r="H99" s="31" t="e">
        <f>I99/G99</f>
        <v>#DIV/0!</v>
      </c>
      <c r="I99" s="51">
        <f>SUM(J99:U99)/1000</f>
        <v>0</v>
      </c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4:21" s="17" customFormat="1" ht="22.7" customHeight="1" x14ac:dyDescent="0.2">
      <c r="D100" s="18" t="s">
        <v>38</v>
      </c>
      <c r="E100" s="18"/>
      <c r="F100" s="34" t="s">
        <v>22</v>
      </c>
      <c r="G100" s="35">
        <v>600</v>
      </c>
      <c r="H100" s="36"/>
      <c r="I100" s="37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spans="4:21" s="17" customFormat="1" ht="22.7" customHeight="1" x14ac:dyDescent="0.2">
      <c r="D101" s="18" t="s">
        <v>38</v>
      </c>
      <c r="E101" s="18"/>
      <c r="F101" s="39" t="s">
        <v>23</v>
      </c>
      <c r="G101" s="40"/>
      <c r="H101" s="41" t="e">
        <f>I101/G101</f>
        <v>#DIV/0!</v>
      </c>
      <c r="I101" s="52">
        <f>SUM(J101:U101)/1000</f>
        <v>0</v>
      </c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4:21" s="17" customFormat="1" ht="22.7" customHeight="1" x14ac:dyDescent="0.2">
      <c r="D102" s="44"/>
      <c r="E102" s="44"/>
      <c r="F102" s="44"/>
      <c r="G102" s="45"/>
      <c r="H102" s="46"/>
      <c r="I102" s="47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4:21" s="17" customFormat="1" ht="22.7" customHeight="1" x14ac:dyDescent="0.2">
      <c r="D103" s="18" t="s">
        <v>39</v>
      </c>
      <c r="E103" s="18">
        <v>17</v>
      </c>
      <c r="F103" s="19" t="s">
        <v>19</v>
      </c>
      <c r="G103" s="20">
        <v>0</v>
      </c>
      <c r="H103" s="21" t="e">
        <f>I103/G103</f>
        <v>#DIV/0!</v>
      </c>
      <c r="I103" s="49">
        <f>SUM(J103:U103)/1000</f>
        <v>0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4:21" s="17" customFormat="1" ht="22.7" customHeight="1" x14ac:dyDescent="0.2">
      <c r="D104" s="18" t="s">
        <v>39</v>
      </c>
      <c r="E104" s="18"/>
      <c r="F104" s="24" t="s">
        <v>20</v>
      </c>
      <c r="G104" s="25">
        <v>0</v>
      </c>
      <c r="H104" s="26" t="e">
        <f>I104/G104</f>
        <v>#DIV/0!</v>
      </c>
      <c r="I104" s="50">
        <f>SUM(J104:U104)/1000</f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4:21" s="17" customFormat="1" ht="22.7" customHeight="1" x14ac:dyDescent="0.2">
      <c r="D105" s="18" t="s">
        <v>39</v>
      </c>
      <c r="E105" s="18"/>
      <c r="F105" s="29" t="s">
        <v>21</v>
      </c>
      <c r="G105" s="30">
        <v>150</v>
      </c>
      <c r="H105" s="31">
        <f>I105/G105</f>
        <v>0</v>
      </c>
      <c r="I105" s="51">
        <f>SUM(J105:U105)/1000</f>
        <v>0</v>
      </c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4:21" s="17" customFormat="1" ht="22.7" customHeight="1" x14ac:dyDescent="0.2">
      <c r="D106" s="18" t="s">
        <v>39</v>
      </c>
      <c r="E106" s="18"/>
      <c r="F106" s="34" t="s">
        <v>22</v>
      </c>
      <c r="G106" s="35">
        <v>200</v>
      </c>
      <c r="H106" s="36"/>
      <c r="I106" s="37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4:21" s="17" customFormat="1" ht="22.7" customHeight="1" x14ac:dyDescent="0.2">
      <c r="D107" s="18" t="s">
        <v>39</v>
      </c>
      <c r="E107" s="18"/>
      <c r="F107" s="39" t="s">
        <v>23</v>
      </c>
      <c r="G107" s="40"/>
      <c r="H107" s="41" t="e">
        <f>I107/G107</f>
        <v>#DIV/0!</v>
      </c>
      <c r="I107" s="52">
        <f>SUM(J107:U107)/1000</f>
        <v>0</v>
      </c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4:21" s="17" customFormat="1" ht="22.35" customHeight="1" x14ac:dyDescent="0.2">
      <c r="D108" s="44"/>
      <c r="E108" s="44"/>
      <c r="F108" s="44"/>
      <c r="G108" s="45"/>
      <c r="H108" s="46"/>
      <c r="I108" s="47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4:21" s="17" customFormat="1" ht="22.7" customHeight="1" x14ac:dyDescent="0.2">
      <c r="D109" s="18" t="s">
        <v>40</v>
      </c>
      <c r="E109" s="18">
        <v>18</v>
      </c>
      <c r="F109" s="19" t="s">
        <v>19</v>
      </c>
      <c r="G109" s="20">
        <v>1400</v>
      </c>
      <c r="H109" s="21">
        <f>I109/G109</f>
        <v>0.28028571428571425</v>
      </c>
      <c r="I109" s="49">
        <f>SUM(J109:U109)/1000</f>
        <v>392.4</v>
      </c>
      <c r="J109" s="23">
        <v>71780</v>
      </c>
      <c r="K109" s="23">
        <v>106520</v>
      </c>
      <c r="L109" s="23">
        <v>138620</v>
      </c>
      <c r="M109" s="23">
        <v>75480</v>
      </c>
      <c r="N109" s="23"/>
      <c r="O109" s="23"/>
      <c r="P109" s="23"/>
      <c r="Q109" s="23"/>
      <c r="R109" s="23"/>
      <c r="S109" s="23"/>
      <c r="T109" s="23"/>
      <c r="U109" s="23"/>
    </row>
    <row r="110" spans="4:21" s="17" customFormat="1" ht="22.7" customHeight="1" x14ac:dyDescent="0.2">
      <c r="D110" s="18" t="s">
        <v>40</v>
      </c>
      <c r="E110" s="18"/>
      <c r="F110" s="24" t="s">
        <v>20</v>
      </c>
      <c r="G110" s="25">
        <v>900</v>
      </c>
      <c r="H110" s="26">
        <f>I110/G110</f>
        <v>0.11159999999999999</v>
      </c>
      <c r="I110" s="50">
        <f>SUM(J110:U110)/1000</f>
        <v>100.44</v>
      </c>
      <c r="J110" s="28"/>
      <c r="K110" s="28">
        <v>43800</v>
      </c>
      <c r="L110" s="28"/>
      <c r="M110" s="28">
        <v>56640</v>
      </c>
      <c r="N110" s="28"/>
      <c r="O110" s="28"/>
      <c r="P110" s="28"/>
      <c r="Q110" s="28"/>
      <c r="R110" s="28"/>
      <c r="S110" s="28"/>
      <c r="T110" s="28"/>
      <c r="U110" s="28"/>
    </row>
    <row r="111" spans="4:21" s="17" customFormat="1" ht="22.7" customHeight="1" x14ac:dyDescent="0.2">
      <c r="D111" s="18" t="s">
        <v>40</v>
      </c>
      <c r="E111" s="18"/>
      <c r="F111" s="29" t="s">
        <v>21</v>
      </c>
      <c r="G111" s="30">
        <v>0</v>
      </c>
      <c r="H111" s="31" t="e">
        <f>I111/G111</f>
        <v>#DIV/0!</v>
      </c>
      <c r="I111" s="51">
        <f>SUM(J111:U111)/1000</f>
        <v>0</v>
      </c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4:21" s="17" customFormat="1" ht="22.7" customHeight="1" x14ac:dyDescent="0.2">
      <c r="D112" s="18" t="s">
        <v>40</v>
      </c>
      <c r="E112" s="18"/>
      <c r="F112" s="34" t="s">
        <v>22</v>
      </c>
      <c r="G112" s="35">
        <v>200</v>
      </c>
      <c r="H112" s="36"/>
      <c r="I112" s="37"/>
      <c r="J112" s="38"/>
      <c r="K112" s="38">
        <v>300420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spans="4:21" s="17" customFormat="1" ht="22.7" customHeight="1" x14ac:dyDescent="0.2">
      <c r="D113" s="18" t="s">
        <v>40</v>
      </c>
      <c r="E113" s="18"/>
      <c r="F113" s="39" t="s">
        <v>23</v>
      </c>
      <c r="G113" s="40"/>
      <c r="H113" s="41" t="e">
        <f>I113/G113</f>
        <v>#DIV/0!</v>
      </c>
      <c r="I113" s="52">
        <f>SUM(J113:U113)/1000</f>
        <v>0</v>
      </c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4:21" s="17" customFormat="1" ht="22.7" customHeight="1" x14ac:dyDescent="0.2">
      <c r="D114" s="44"/>
      <c r="E114" s="44"/>
      <c r="F114" s="44"/>
      <c r="G114" s="45"/>
      <c r="H114" s="46"/>
      <c r="I114" s="47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4:21" s="17" customFormat="1" ht="22.7" customHeight="1" x14ac:dyDescent="0.2">
      <c r="D115" s="18" t="s">
        <v>41</v>
      </c>
      <c r="E115" s="18">
        <v>19</v>
      </c>
      <c r="F115" s="19" t="s">
        <v>19</v>
      </c>
      <c r="G115" s="20">
        <v>1200</v>
      </c>
      <c r="H115" s="21">
        <f>I115/G115</f>
        <v>0.23683333333333331</v>
      </c>
      <c r="I115" s="49">
        <f>SUM(J115:U115)/1000</f>
        <v>284.2</v>
      </c>
      <c r="J115" s="23">
        <v>37720</v>
      </c>
      <c r="K115" s="23">
        <v>92160</v>
      </c>
      <c r="L115" s="23">
        <v>60840</v>
      </c>
      <c r="M115" s="23">
        <v>93480</v>
      </c>
      <c r="N115" s="23"/>
      <c r="O115" s="23"/>
      <c r="P115" s="23"/>
      <c r="Q115" s="23"/>
      <c r="R115" s="23"/>
      <c r="S115" s="23"/>
      <c r="T115" s="23"/>
      <c r="U115" s="23"/>
    </row>
    <row r="116" spans="4:21" s="17" customFormat="1" ht="22.7" customHeight="1" x14ac:dyDescent="0.2">
      <c r="D116" s="18" t="s">
        <v>41</v>
      </c>
      <c r="E116" s="18"/>
      <c r="F116" s="24" t="s">
        <v>20</v>
      </c>
      <c r="G116" s="25">
        <v>800</v>
      </c>
      <c r="H116" s="26">
        <f>I116/G116</f>
        <v>0.2844875</v>
      </c>
      <c r="I116" s="50">
        <f>SUM(J116:U116)/1000</f>
        <v>227.59</v>
      </c>
      <c r="J116" s="28"/>
      <c r="K116" s="28"/>
      <c r="L116" s="28">
        <v>151060</v>
      </c>
      <c r="M116" s="28">
        <v>76530</v>
      </c>
      <c r="N116" s="28"/>
      <c r="O116" s="28"/>
      <c r="P116" s="28"/>
      <c r="Q116" s="28"/>
      <c r="R116" s="28"/>
      <c r="S116" s="28"/>
      <c r="T116" s="28"/>
      <c r="U116" s="28"/>
    </row>
    <row r="117" spans="4:21" s="17" customFormat="1" ht="22.7" customHeight="1" x14ac:dyDescent="0.2">
      <c r="D117" s="18" t="s">
        <v>41</v>
      </c>
      <c r="E117" s="18"/>
      <c r="F117" s="29" t="s">
        <v>21</v>
      </c>
      <c r="G117" s="30">
        <v>0</v>
      </c>
      <c r="H117" s="31" t="e">
        <f>I117/G117</f>
        <v>#DIV/0!</v>
      </c>
      <c r="I117" s="51">
        <f>SUM(J117:U117)/1000</f>
        <v>0</v>
      </c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4:21" s="17" customFormat="1" ht="22.7" customHeight="1" x14ac:dyDescent="0.2">
      <c r="D118" s="18" t="s">
        <v>41</v>
      </c>
      <c r="E118" s="18"/>
      <c r="F118" s="34" t="s">
        <v>22</v>
      </c>
      <c r="G118" s="35"/>
      <c r="H118" s="36"/>
      <c r="I118" s="37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4:21" s="17" customFormat="1" ht="22.7" customHeight="1" x14ac:dyDescent="0.2">
      <c r="D119" s="18" t="s">
        <v>41</v>
      </c>
      <c r="E119" s="18"/>
      <c r="F119" s="39" t="s">
        <v>23</v>
      </c>
      <c r="G119" s="40"/>
      <c r="H119" s="41" t="e">
        <f>I119/G119</f>
        <v>#DIV/0!</v>
      </c>
      <c r="I119" s="52">
        <f>SUM(J119:U119)/1000</f>
        <v>0</v>
      </c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4:21" s="17" customFormat="1" ht="22.7" customHeight="1" x14ac:dyDescent="0.2">
      <c r="D120" s="44"/>
      <c r="E120" s="44"/>
      <c r="F120" s="44"/>
      <c r="G120" s="45"/>
      <c r="H120" s="46"/>
      <c r="I120" s="47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4:21" s="17" customFormat="1" ht="22.7" customHeight="1" x14ac:dyDescent="0.2">
      <c r="D121" s="18" t="s">
        <v>42</v>
      </c>
      <c r="E121" s="18">
        <v>20</v>
      </c>
      <c r="F121" s="19" t="s">
        <v>19</v>
      </c>
      <c r="G121" s="20">
        <v>1250</v>
      </c>
      <c r="H121" s="21">
        <f>I121/G121</f>
        <v>0.15379999999999999</v>
      </c>
      <c r="I121" s="49">
        <f>SUM(J121:U121)/1000</f>
        <v>192.25</v>
      </c>
      <c r="J121" s="23">
        <v>45640</v>
      </c>
      <c r="K121" s="23">
        <v>67350</v>
      </c>
      <c r="L121" s="23">
        <v>31220</v>
      </c>
      <c r="M121" s="23">
        <v>48040</v>
      </c>
      <c r="N121" s="23"/>
      <c r="O121" s="23"/>
      <c r="P121" s="23"/>
      <c r="Q121" s="23"/>
      <c r="R121" s="23"/>
      <c r="S121" s="23"/>
      <c r="T121" s="23"/>
      <c r="U121" s="23"/>
    </row>
    <row r="122" spans="4:21" s="17" customFormat="1" ht="22.7" customHeight="1" x14ac:dyDescent="0.2">
      <c r="D122" s="18" t="s">
        <v>42</v>
      </c>
      <c r="E122" s="18"/>
      <c r="F122" s="24" t="s">
        <v>20</v>
      </c>
      <c r="G122" s="25">
        <v>4500</v>
      </c>
      <c r="H122" s="26">
        <f>I122/G122</f>
        <v>0.17516422222222222</v>
      </c>
      <c r="I122" s="50">
        <f>SUM(J122:U122)/1000</f>
        <v>788.23900000000003</v>
      </c>
      <c r="J122" s="28"/>
      <c r="K122" s="28">
        <v>142460</v>
      </c>
      <c r="L122" s="28">
        <v>153230</v>
      </c>
      <c r="M122" s="28">
        <v>492549</v>
      </c>
      <c r="N122" s="28"/>
      <c r="O122" s="28"/>
      <c r="P122" s="28"/>
      <c r="Q122" s="28"/>
      <c r="R122" s="28"/>
      <c r="S122" s="28"/>
      <c r="T122" s="28"/>
      <c r="U122" s="28"/>
    </row>
    <row r="123" spans="4:21" s="17" customFormat="1" ht="22.7" customHeight="1" x14ac:dyDescent="0.2">
      <c r="D123" s="18" t="s">
        <v>42</v>
      </c>
      <c r="E123" s="18"/>
      <c r="F123" s="29" t="s">
        <v>21</v>
      </c>
      <c r="G123" s="30">
        <v>0</v>
      </c>
      <c r="H123" s="31" t="e">
        <f>I123/G123</f>
        <v>#DIV/0!</v>
      </c>
      <c r="I123" s="51">
        <f>SUM(J123:U123)/1000</f>
        <v>0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4:21" s="17" customFormat="1" ht="22.7" customHeight="1" x14ac:dyDescent="0.2">
      <c r="D124" s="18" t="s">
        <v>42</v>
      </c>
      <c r="E124" s="18"/>
      <c r="F124" s="34" t="s">
        <v>22</v>
      </c>
      <c r="G124" s="35"/>
      <c r="H124" s="36"/>
      <c r="I124" s="37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4:21" s="17" customFormat="1" ht="22.7" customHeight="1" x14ac:dyDescent="0.2">
      <c r="D125" s="18" t="s">
        <v>42</v>
      </c>
      <c r="E125" s="18"/>
      <c r="F125" s="39" t="s">
        <v>23</v>
      </c>
      <c r="G125" s="40"/>
      <c r="H125" s="41" t="e">
        <f>I125/G125</f>
        <v>#DIV/0!</v>
      </c>
      <c r="I125" s="52">
        <f>SUM(J125:U125)/1000</f>
        <v>0</v>
      </c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4:21" s="17" customFormat="1" ht="22.7" customHeight="1" x14ac:dyDescent="0.2">
      <c r="D126" s="44"/>
      <c r="E126" s="44"/>
      <c r="F126" s="44"/>
      <c r="G126" s="45"/>
      <c r="H126" s="46"/>
      <c r="I126" s="47">
        <f>SUM(J126:U126)</f>
        <v>0</v>
      </c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4:21" s="17" customFormat="1" ht="22.7" customHeight="1" x14ac:dyDescent="0.2">
      <c r="D127" s="18" t="s">
        <v>43</v>
      </c>
      <c r="E127" s="18">
        <v>21</v>
      </c>
      <c r="F127" s="19" t="s">
        <v>19</v>
      </c>
      <c r="G127" s="20">
        <v>2000</v>
      </c>
      <c r="H127" s="21">
        <f>I127/G127</f>
        <v>0.18475</v>
      </c>
      <c r="I127" s="49">
        <f>SUM(J127:U127)/1000</f>
        <v>369.5</v>
      </c>
      <c r="J127" s="23">
        <v>83360</v>
      </c>
      <c r="K127" s="23">
        <v>132900</v>
      </c>
      <c r="L127" s="23">
        <v>102240</v>
      </c>
      <c r="M127" s="23">
        <v>51000</v>
      </c>
      <c r="N127" s="23"/>
      <c r="O127" s="23"/>
      <c r="P127" s="23"/>
      <c r="Q127" s="23"/>
      <c r="R127" s="23"/>
      <c r="S127" s="23"/>
      <c r="T127" s="23"/>
      <c r="U127" s="23"/>
    </row>
    <row r="128" spans="4:21" s="17" customFormat="1" ht="22.7" customHeight="1" x14ac:dyDescent="0.2">
      <c r="D128" s="18" t="s">
        <v>43</v>
      </c>
      <c r="E128" s="18"/>
      <c r="F128" s="24" t="s">
        <v>20</v>
      </c>
      <c r="G128" s="25"/>
      <c r="H128" s="26" t="e">
        <f>I128/G128</f>
        <v>#DIV/0!</v>
      </c>
      <c r="I128" s="50">
        <f>SUM(J128:U128)/1000</f>
        <v>0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4:21" s="17" customFormat="1" ht="22.7" customHeight="1" x14ac:dyDescent="0.2">
      <c r="D129" s="18" t="s">
        <v>43</v>
      </c>
      <c r="E129" s="18"/>
      <c r="F129" s="29" t="s">
        <v>21</v>
      </c>
      <c r="G129" s="30">
        <v>0</v>
      </c>
      <c r="H129" s="31" t="e">
        <f>I129/G129</f>
        <v>#DIV/0!</v>
      </c>
      <c r="I129" s="51">
        <f>SUM(J129:U129)/1000</f>
        <v>0</v>
      </c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4:21" s="17" customFormat="1" ht="22.7" customHeight="1" x14ac:dyDescent="0.2">
      <c r="D130" s="18" t="s">
        <v>43</v>
      </c>
      <c r="E130" s="18"/>
      <c r="F130" s="34" t="s">
        <v>22</v>
      </c>
      <c r="G130" s="35">
        <v>330</v>
      </c>
      <c r="H130" s="36"/>
      <c r="I130" s="37"/>
      <c r="J130" s="38">
        <v>502000</v>
      </c>
      <c r="K130" s="38">
        <v>43800</v>
      </c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spans="4:21" s="17" customFormat="1" ht="22.7" customHeight="1" x14ac:dyDescent="0.2">
      <c r="D131" s="18" t="s">
        <v>43</v>
      </c>
      <c r="E131" s="18"/>
      <c r="F131" s="39" t="s">
        <v>23</v>
      </c>
      <c r="G131" s="40"/>
      <c r="H131" s="41" t="e">
        <f>I131/G131</f>
        <v>#DIV/0!</v>
      </c>
      <c r="I131" s="52">
        <f>SUM(J131:U131)/1000</f>
        <v>0</v>
      </c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4:21" s="17" customFormat="1" ht="22.7" customHeight="1" x14ac:dyDescent="0.2">
      <c r="D132" s="44"/>
      <c r="E132" s="44"/>
      <c r="F132" s="44"/>
      <c r="G132" s="45"/>
      <c r="H132" s="46"/>
      <c r="I132" s="47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4:21" s="17" customFormat="1" ht="22.7" customHeight="1" x14ac:dyDescent="0.2">
      <c r="D133" s="18" t="s">
        <v>44</v>
      </c>
      <c r="E133" s="18"/>
      <c r="F133" s="19" t="s">
        <v>19</v>
      </c>
      <c r="G133" s="20">
        <v>0</v>
      </c>
      <c r="H133" s="21" t="e">
        <f>I133/G133</f>
        <v>#DIV/0!</v>
      </c>
      <c r="I133" s="49">
        <f>SUM(J133:U133)/1000</f>
        <v>0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4:21" s="17" customFormat="1" ht="22.7" customHeight="1" x14ac:dyDescent="0.2">
      <c r="D134" s="18" t="s">
        <v>44</v>
      </c>
      <c r="E134" s="18"/>
      <c r="F134" s="24" t="s">
        <v>20</v>
      </c>
      <c r="G134" s="25">
        <v>0</v>
      </c>
      <c r="H134" s="26" t="e">
        <f>I134/G134</f>
        <v>#DIV/0!</v>
      </c>
      <c r="I134" s="50">
        <f>SUM(J134:U134)/1000</f>
        <v>0</v>
      </c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4:21" s="17" customFormat="1" ht="22.7" customHeight="1" x14ac:dyDescent="0.2">
      <c r="D135" s="18" t="s">
        <v>44</v>
      </c>
      <c r="E135" s="18"/>
      <c r="F135" s="29" t="s">
        <v>21</v>
      </c>
      <c r="G135" s="30">
        <v>0</v>
      </c>
      <c r="H135" s="31" t="e">
        <f>I135/G135</f>
        <v>#DIV/0!</v>
      </c>
      <c r="I135" s="51">
        <f>SUM(J135:U135)/1000</f>
        <v>0</v>
      </c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4:21" s="17" customFormat="1" ht="22.7" customHeight="1" x14ac:dyDescent="0.2">
      <c r="D136" s="18" t="s">
        <v>44</v>
      </c>
      <c r="E136" s="18"/>
      <c r="F136" s="34" t="s">
        <v>22</v>
      </c>
      <c r="G136" s="35">
        <v>600</v>
      </c>
      <c r="H136" s="36"/>
      <c r="I136" s="37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spans="4:21" s="17" customFormat="1" ht="22.7" customHeight="1" x14ac:dyDescent="0.2">
      <c r="D137" s="18" t="s">
        <v>44</v>
      </c>
      <c r="E137" s="18">
        <v>22</v>
      </c>
      <c r="F137" s="39" t="s">
        <v>23</v>
      </c>
      <c r="G137" s="40"/>
      <c r="H137" s="41" t="e">
        <f>I137/G137</f>
        <v>#DIV/0!</v>
      </c>
      <c r="I137" s="52">
        <f>SUM(J137:U137)/1000</f>
        <v>0</v>
      </c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4:21" s="53" customFormat="1" ht="22.7" customHeight="1" x14ac:dyDescent="0.2">
      <c r="D138" s="54"/>
      <c r="E138" s="54"/>
      <c r="F138" s="54"/>
      <c r="G138" s="48">
        <f>SUM(G7:G137)</f>
        <v>40470</v>
      </c>
      <c r="H138" s="55"/>
      <c r="I138" s="56">
        <f>SUM(I6:I137)</f>
        <v>7055.4189999999999</v>
      </c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</row>
    <row r="139" spans="4:21" s="53" customFormat="1" ht="22.7" customHeight="1" x14ac:dyDescent="0.2">
      <c r="D139" s="54"/>
      <c r="E139" s="54"/>
      <c r="F139" s="54"/>
      <c r="G139" s="48"/>
      <c r="H139" s="55"/>
      <c r="I139" s="56">
        <f>SUM(J139:U139)</f>
        <v>9231.9189999999999</v>
      </c>
      <c r="J139" s="56">
        <f t="shared" ref="J139:U139" si="0">SUM(J7:J138)/1000</f>
        <v>2720.98</v>
      </c>
      <c r="K139" s="56">
        <f t="shared" si="0"/>
        <v>2543.4699999999998</v>
      </c>
      <c r="L139" s="56">
        <f t="shared" si="0"/>
        <v>1976.27</v>
      </c>
      <c r="M139" s="56">
        <f t="shared" si="0"/>
        <v>1991.1990000000001</v>
      </c>
      <c r="N139" s="56">
        <f t="shared" si="0"/>
        <v>0</v>
      </c>
      <c r="O139" s="56">
        <f t="shared" si="0"/>
        <v>0</v>
      </c>
      <c r="P139" s="56">
        <f t="shared" si="0"/>
        <v>0</v>
      </c>
      <c r="Q139" s="56">
        <f t="shared" si="0"/>
        <v>0</v>
      </c>
      <c r="R139" s="56">
        <f t="shared" si="0"/>
        <v>0</v>
      </c>
      <c r="S139" s="56">
        <f t="shared" si="0"/>
        <v>0</v>
      </c>
      <c r="T139" s="56">
        <f t="shared" si="0"/>
        <v>0</v>
      </c>
      <c r="U139" s="56">
        <f t="shared" si="0"/>
        <v>0</v>
      </c>
    </row>
    <row r="140" spans="4:21" s="58" customFormat="1" ht="14.25" customHeight="1" x14ac:dyDescent="0.2">
      <c r="D140" s="44"/>
      <c r="E140" s="44"/>
      <c r="F140" s="44"/>
      <c r="G140" s="45"/>
      <c r="H140" s="45"/>
      <c r="I140" s="47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82" spans="10:10" x14ac:dyDescent="0.2">
      <c r="J182">
        <v>0</v>
      </c>
    </row>
    <row r="183" spans="10:10" ht="14.25" customHeight="1" x14ac:dyDescent="0.2">
      <c r="J183" s="5">
        <v>0</v>
      </c>
    </row>
  </sheetData>
  <mergeCells count="1">
    <mergeCell ref="D3:U3"/>
  </mergeCells>
  <pageMargins left="0" right="0" top="0.39374999999999999" bottom="0.39374999999999999" header="0.51180555555555496" footer="0.51180555555555496"/>
  <pageSetup paperSize="77" firstPageNumber="0" pageOrder="overThenDown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"/>
  <sheetViews>
    <sheetView zoomScaleNormal="100" workbookViewId="0"/>
  </sheetViews>
  <sheetFormatPr baseColWidth="10" defaultColWidth="9" defaultRowHeight="14.25" x14ac:dyDescent="0.2"/>
  <cols>
    <col min="1" max="1" width="10.625" style="1" customWidth="1"/>
    <col min="2" max="1025" width="11" style="1" customWidth="1"/>
  </cols>
  <sheetData/>
  <pageMargins left="0" right="0" top="0.39374999999999999" bottom="0.39374999999999999" header="0.51180555555555496" footer="0.51180555555555496"/>
  <pageSetup paperSize="77" firstPageNumber="0" pageOrder="overThenDown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recap_21</vt:lpstr>
      <vt:lpstr>Feuille5</vt:lpstr>
      <vt:lpstr>Feuille6</vt:lpstr>
      <vt:lpstr>Feuille7</vt:lpstr>
      <vt:lpstr>Feuille8</vt:lpstr>
      <vt:lpstr>Feuille9</vt:lpstr>
      <vt:lpstr>Feuille10</vt:lpstr>
      <vt:lpstr>Feuille11</vt:lpstr>
      <vt:lpstr>Feuille12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</cp:lastModifiedBy>
  <cp:revision>10</cp:revision>
  <dcterms:created xsi:type="dcterms:W3CDTF">2021-05-29T21:17:57Z</dcterms:created>
  <dcterms:modified xsi:type="dcterms:W3CDTF">2021-06-04T20:58:57Z</dcterms:modified>
  <dc:language>fr-FR</dc:language>
</cp:coreProperties>
</file>