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alina\DATA_Analyst_GeekBrains\DataAnalyst\Financial_Math\Homework\"/>
    </mc:Choice>
  </mc:AlternateContent>
  <xr:revisionPtr revIDLastSave="0" documentId="13_ncr:1_{D0F7BBE3-FE20-4097-AE34-83D391C72EA5}" xr6:coauthVersionLast="47" xr6:coauthVersionMax="47" xr10:uidLastSave="{00000000-0000-0000-0000-000000000000}"/>
  <bookViews>
    <workbookView xWindow="-108" yWindow="-108" windowWidth="23256" windowHeight="12456" xr2:uid="{CAB291F1-E3D1-4144-A9A0-F7BFFFF7DBE4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39" i="1" l="1" a="1"/>
  <c r="A39" i="1" s="1"/>
  <c r="P35" i="1" s="1"/>
  <c r="R28" i="1" l="1"/>
  <c r="O30" i="1"/>
  <c r="B12" i="1"/>
  <c r="C12" i="1"/>
  <c r="D12" i="1"/>
  <c r="E12" i="1"/>
  <c r="G13" i="1" s="1"/>
  <c r="F12" i="1"/>
  <c r="G12" i="1"/>
  <c r="A12" i="1"/>
  <c r="J12" i="1" s="1"/>
  <c r="C20" i="1"/>
  <c r="F6" i="1"/>
  <c r="E6" i="1"/>
  <c r="D6" i="1"/>
  <c r="C6" i="1"/>
  <c r="B6" i="1"/>
  <c r="A6" i="1"/>
  <c r="J14" i="1" l="1"/>
  <c r="F19" i="1"/>
  <c r="M5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<sst xmlns="http://schemas.openxmlformats.org/spreadsheetml/2006/main" count="37" uniqueCount="37">
  <si>
    <t>И предположил, что цена акции зависит от цены ресурса с задержкой на 3 месяца. Определить уравнение регрессии для этого предположения и сделать на его основе прогноз цены акции на 15 месяц.</t>
  </si>
  <si>
    <r>
      <t>Задача 5.</t>
    </r>
    <r>
      <rPr>
        <sz val="11"/>
        <color rgb="FF2C2D30"/>
        <rFont val="Arial"/>
        <family val="2"/>
        <charset val="204"/>
      </rPr>
      <t> Аналитик собрал статистические данные между ценой акции перерабатывающей компании и ценой ресурса, который эта компания перерабатывает:</t>
    </r>
  </si>
  <si>
    <t>10% - в 2 случаях, 5% - в 3 случаях, 0% в 23 случаях, потерять 5% в 6 случаях, и потерять 10% в оставшихся случаях. Определить ожидаемое значение доходности инвестиции.</t>
  </si>
  <si>
    <r>
      <t>Задача 1.</t>
    </r>
    <r>
      <rPr>
        <sz val="11"/>
        <color rgb="FF2C2D30"/>
        <rFont val="Arial"/>
        <family val="2"/>
        <charset val="204"/>
      </rPr>
      <t xml:space="preserve"> Аналитик собрал статистику за 36 прошедших месяцев, согласно которой вложение в акцию компании АВС позволило за месяц </t>
    </r>
    <r>
      <rPr>
        <b/>
        <sz val="11"/>
        <color rgb="FF2C2D30"/>
        <rFont val="Arial"/>
        <family val="2"/>
        <charset val="204"/>
      </rPr>
      <t xml:space="preserve">заработать 15% в 1 случае из 36 проанализированных месяцев, </t>
    </r>
  </si>
  <si>
    <t xml:space="preserve"> такую же доходность, как и по итогам прошедших 7 лет (в смысле геометрической доходности), и вложить $100 тыс. в этот фонд, то какой ожидаемый результат будет через 5 лет?</t>
  </si>
  <si>
    <r>
      <t>Задача 2.</t>
    </r>
    <r>
      <rPr>
        <sz val="11"/>
        <color rgb="FF2C2D30"/>
        <rFont val="Arial"/>
        <family val="2"/>
        <charset val="204"/>
      </rPr>
      <t xml:space="preserve"> Инвестиционный фонд за 7 предыдущих лет заработал следующие годовые доходности: +5%; -2%; +12%; +7%; -4%; +11%; +9%. Если предположить, </t>
    </r>
    <r>
      <rPr>
        <b/>
        <sz val="11"/>
        <color rgb="FF2C2D30"/>
        <rFont val="Arial"/>
        <family val="2"/>
        <charset val="204"/>
      </rPr>
      <t>что в среднем фонд будет зарабатывать</t>
    </r>
  </si>
  <si>
    <r>
      <t>Задача 3.</t>
    </r>
    <r>
      <rPr>
        <sz val="11"/>
        <color rgb="FF2C2D30"/>
        <rFont val="Arial"/>
        <family val="2"/>
        <charset val="204"/>
      </rPr>
      <t xml:space="preserve"> В инвестиционном анализе есть т.н. показатель Шарпа, который характеризует эффективность инвестиции в фонд. </t>
    </r>
  </si>
  <si>
    <t>Он рассчитывается как отношение средней доходности к риску (волатильности). Рассчитайте этот коэффициент для условий задачи 2.</t>
  </si>
  <si>
    <r>
      <t>Задача 4.</t>
    </r>
    <r>
      <rPr>
        <sz val="11"/>
        <color rgb="FF2C2D30"/>
        <rFont val="Arial"/>
        <family val="2"/>
        <charset val="204"/>
      </rPr>
      <t xml:space="preserve"> Компания по страхованию автомобилей разделяет водителей по трем категориям в зависимости от опыта: </t>
    </r>
    <r>
      <rPr>
        <b/>
        <sz val="11"/>
        <color rgb="FF2C2D30"/>
        <rFont val="Arial"/>
        <family val="2"/>
        <charset val="204"/>
      </rPr>
      <t xml:space="preserve">категория 1 (стаж вождения более 10 лет), категория 2 (стаж более 2 лет, но меньше 10), </t>
    </r>
  </si>
  <si>
    <t xml:space="preserve">категория 3 (стаж менее 2 лет). Для данной компании среди 100% застрахованных 30% принадлежат категории 1, 50% – категории 2, 20% – категории 3. </t>
  </si>
  <si>
    <t xml:space="preserve">Вероятность того, что в течение года водитель категории 1 попадет хотя бы в одно ДТП равна 1%; для водителя категории 2 - 3%, а для водителя категории 3 – 10%. </t>
  </si>
  <si>
    <t>Клиент компании застраховал автомобиль и попал в ДТП. Какова вероятность того, что он относится к категории 1?</t>
  </si>
  <si>
    <t>Ожидаемое значение доходности инвестиций:</t>
  </si>
  <si>
    <t>PV =</t>
  </si>
  <si>
    <t>i</t>
  </si>
  <si>
    <t>n =</t>
  </si>
  <si>
    <t>FV =</t>
  </si>
  <si>
    <t>волатильность =</t>
  </si>
  <si>
    <t>Показатель Шарпа = i / волатильность =</t>
  </si>
  <si>
    <t>1. Считаем среднее геометрическое доходности = произведение всех (100% + доходность) за наблюдаемый период</t>
  </si>
  <si>
    <t>3. Считаем БС по формуле.</t>
  </si>
  <si>
    <t>2. Вычисляем i = среднее геометрическое доходности минус 1</t>
  </si>
  <si>
    <t xml:space="preserve">категория </t>
  </si>
  <si>
    <t>доля водителей</t>
  </si>
  <si>
    <t>Р(ДТП)</t>
  </si>
  <si>
    <t>Р(ДТП/1) - вероятность ДТП при условии, что водитель 1 категрии</t>
  </si>
  <si>
    <t>Р(1/ДТП) - вероятность того, что водитель 1 категории, если он попал в ДТП</t>
  </si>
  <si>
    <t>Р(1/ДТП) = Р(ДТП/1)*Р(1) / Р(ДТП)=</t>
  </si>
  <si>
    <t>Р(ДТП) - полная вероятность ДТП</t>
  </si>
  <si>
    <t>Р(1) - вероятность, что водитель 1 категрии</t>
  </si>
  <si>
    <t>р(ДТП) =</t>
  </si>
  <si>
    <t xml:space="preserve">Месяц </t>
  </si>
  <si>
    <t xml:space="preserve">Цена акции, $ 12,1 </t>
  </si>
  <si>
    <t xml:space="preserve">Цена ресурса, $ </t>
  </si>
  <si>
    <t>Коэффициенты для уравнения:</t>
  </si>
  <si>
    <t>Уравнение:</t>
  </si>
  <si>
    <t>цена акции = 0,021229171 * цена ресурса +13,5114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</si>
</sst>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8" formatCode="#,##0.00\ &quot;₽&quot;;[Red]\-#,##0.00\ &quot;₽&quot;"/>
    <numFmt numFmtId="171" formatCode="0.0000"/>
    <numFmt numFmtId="172" formatCode="0.000"/>
  </numFmts>
  <fonts count="7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rgb="FF2C2D30"/>
      <name val="Arial"/>
      <family val="2"/>
      <charset val="204"/>
    </font>
    <font>
      <sz val="11"/>
      <color rgb="FF2C2D30"/>
      <name val="Arial"/>
      <family val="2"/>
      <charset val="204"/>
    </font>
    <font>
      <sz val="11"/>
      <color theme="1"/>
      <name val="Arial"/>
      <family val="2"/>
      <charset val="204"/>
    </font>
    <font>
      <b/>
      <sz val="11"/>
      <color theme="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2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/>
    <xf numFmtId="9" fontId="5" fillId="0" borderId="0" xfId="1" applyFont="1"/>
    <xf numFmtId="2" fontId="0" fillId="0" borderId="0" xfId="0" applyNumberFormat="1"/>
    <xf numFmtId="171" fontId="0" fillId="0" borderId="0" xfId="0" applyNumberFormat="1"/>
    <xf numFmtId="172" fontId="5" fillId="0" borderId="0" xfId="1" applyNumberFormat="1" applyFont="1"/>
    <xf numFmtId="172" fontId="0" fillId="0" borderId="0" xfId="0" applyNumberFormat="1"/>
    <xf numFmtId="2" fontId="5" fillId="0" borderId="0" xfId="0" applyNumberFormat="1" applyFont="1"/>
    <xf numFmtId="10" fontId="5" fillId="0" borderId="0" xfId="0" applyNumberFormat="1" applyFont="1"/>
    <xf numFmtId="9" fontId="0" fillId="0" borderId="0" xfId="1" applyFont="1"/>
    <xf numFmtId="9" fontId="5" fillId="0" borderId="0" xfId="0" applyNumberFormat="1" applyFont="1"/>
    <xf numFmtId="0" fontId="2" fillId="0" borderId="0" xfId="0" applyFont="1"/>
    <xf numFmtId="9" fontId="0" fillId="0" borderId="0" xfId="0" applyNumberFormat="1"/>
    <xf numFmtId="9" fontId="2" fillId="2" borderId="0" xfId="1" applyFont="1" applyFill="1"/>
    <xf numFmtId="171" fontId="2" fillId="2" borderId="0" xfId="0" applyNumberFormat="1" applyFont="1" applyFill="1"/>
    <xf numFmtId="8" fontId="2" fillId="2" borderId="0" xfId="0" applyNumberFormat="1" applyFont="1" applyFill="1"/>
    <xf numFmtId="0" fontId="2" fillId="2" borderId="0" xfId="0" applyFont="1" applyFill="1"/>
    <xf numFmtId="2" fontId="2" fillId="2" borderId="0" xfId="0" applyNumberFormat="1" applyFont="1" applyFill="1"/>
    <xf numFmtId="0" fontId="6" fillId="0" borderId="0" xfId="0" applyFont="1"/>
    <xf numFmtId="0" fontId="6" fillId="2" borderId="0" xfId="0" applyFont="1" applyFill="1"/>
  </cellXfs>
  <cellStyles count="2">
    <cellStyle name="Обычный" xfId="0" builtinId="0"/>
    <cellStyle name="Процентный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29FBF1-1E40-4BD7-9532-EDE1E04EDD17}">
  <dimension ref="A2:V42"/>
  <sheetViews>
    <sheetView tabSelected="1" topLeftCell="A19" workbookViewId="0">
      <selection activeCell="R40" sqref="R40"/>
    </sheetView>
  </sheetViews>
  <sheetFormatPr defaultRowHeight="14.4" x14ac:dyDescent="0.3"/>
  <cols>
    <col min="1" max="1" width="14.21875" style="3" customWidth="1"/>
    <col min="10" max="10" width="10" bestFit="1" customWidth="1"/>
  </cols>
  <sheetData>
    <row r="2" spans="1:13" x14ac:dyDescent="0.3">
      <c r="A2" s="1" t="s">
        <v>3</v>
      </c>
    </row>
    <row r="3" spans="1:13" x14ac:dyDescent="0.3">
      <c r="A3" s="3" t="s">
        <v>2</v>
      </c>
    </row>
    <row r="5" spans="1:13" x14ac:dyDescent="0.3">
      <c r="A5" s="9">
        <v>0.15</v>
      </c>
      <c r="B5" s="5">
        <v>0.1</v>
      </c>
      <c r="C5" s="5">
        <v>0.05</v>
      </c>
      <c r="D5" s="5">
        <v>0</v>
      </c>
      <c r="E5" s="5">
        <v>-0.05</v>
      </c>
      <c r="F5" s="5">
        <v>-0.1</v>
      </c>
      <c r="H5" t="s">
        <v>12</v>
      </c>
      <c r="M5" s="18">
        <f>SUMPRODUCT(A5:F5,A6:F6)</f>
        <v>2.777777777777777E-3</v>
      </c>
    </row>
    <row r="6" spans="1:13" x14ac:dyDescent="0.3">
      <c r="A6" s="7">
        <f>1/36</f>
        <v>2.7777777777777776E-2</v>
      </c>
      <c r="B6" s="8">
        <f>2/36</f>
        <v>5.5555555555555552E-2</v>
      </c>
      <c r="C6" s="8">
        <f>3/36</f>
        <v>8.3333333333333329E-2</v>
      </c>
      <c r="D6" s="8">
        <f>23/36</f>
        <v>0.63888888888888884</v>
      </c>
      <c r="E6" s="8">
        <f>6/36</f>
        <v>0.16666666666666666</v>
      </c>
      <c r="F6" s="8">
        <f>1/36</f>
        <v>2.7777777777777776E-2</v>
      </c>
    </row>
    <row r="8" spans="1:13" x14ac:dyDescent="0.3">
      <c r="A8" s="1" t="s">
        <v>5</v>
      </c>
    </row>
    <row r="9" spans="1:13" x14ac:dyDescent="0.3">
      <c r="A9" s="3" t="s">
        <v>4</v>
      </c>
    </row>
    <row r="10" spans="1:13" x14ac:dyDescent="0.3">
      <c r="A10" s="9"/>
      <c r="B10" s="5"/>
      <c r="C10" s="5"/>
      <c r="D10" s="5"/>
      <c r="E10" s="5"/>
      <c r="F10" s="5"/>
      <c r="G10" s="5"/>
    </row>
    <row r="11" spans="1:13" x14ac:dyDescent="0.3">
      <c r="A11" s="10">
        <v>0.05</v>
      </c>
      <c r="B11" s="10">
        <v>-0.02</v>
      </c>
      <c r="C11" s="10">
        <v>0.12</v>
      </c>
      <c r="D11" s="10">
        <v>7.0000000000000007E-2</v>
      </c>
      <c r="E11" s="10">
        <v>-0.04</v>
      </c>
      <c r="F11" s="10">
        <v>0.11</v>
      </c>
      <c r="G11" s="10">
        <v>0.09</v>
      </c>
      <c r="I11" t="s">
        <v>13</v>
      </c>
      <c r="J11" s="9">
        <v>100</v>
      </c>
      <c r="L11" t="s">
        <v>19</v>
      </c>
    </row>
    <row r="12" spans="1:13" x14ac:dyDescent="0.3">
      <c r="A12" s="4">
        <f>A11+$A13</f>
        <v>1.05</v>
      </c>
      <c r="B12" s="4">
        <f t="shared" ref="B12:G12" si="0">B11+$A13</f>
        <v>0.98</v>
      </c>
      <c r="C12" s="4">
        <f t="shared" si="0"/>
        <v>1.1200000000000001</v>
      </c>
      <c r="D12" s="4">
        <f t="shared" si="0"/>
        <v>1.07</v>
      </c>
      <c r="E12" s="4">
        <f t="shared" si="0"/>
        <v>0.96</v>
      </c>
      <c r="F12" s="4">
        <f t="shared" si="0"/>
        <v>1.1100000000000001</v>
      </c>
      <c r="G12" s="4">
        <f t="shared" si="0"/>
        <v>1.0900000000000001</v>
      </c>
      <c r="I12" t="s">
        <v>14</v>
      </c>
      <c r="J12" s="11">
        <f>GEOMEAN(A12:G12)-1</f>
        <v>5.2667285863485791E-2</v>
      </c>
      <c r="L12" s="11" t="s">
        <v>21</v>
      </c>
    </row>
    <row r="13" spans="1:13" x14ac:dyDescent="0.3">
      <c r="A13" s="12">
        <v>1</v>
      </c>
      <c r="G13" s="11">
        <f>PRODUCT(A12:G12)</f>
        <v>1.4323128390144</v>
      </c>
      <c r="I13" t="s">
        <v>15</v>
      </c>
      <c r="J13">
        <v>5</v>
      </c>
      <c r="L13" t="s">
        <v>20</v>
      </c>
    </row>
    <row r="14" spans="1:13" x14ac:dyDescent="0.3">
      <c r="I14" t="s">
        <v>16</v>
      </c>
      <c r="J14" s="17">
        <f>FV(J12,J13,0,-J11)</f>
        <v>129.25746433998668</v>
      </c>
    </row>
    <row r="16" spans="1:13" x14ac:dyDescent="0.3">
      <c r="A16" s="1" t="s">
        <v>6</v>
      </c>
    </row>
    <row r="17" spans="1:22" x14ac:dyDescent="0.3">
      <c r="A17" s="3" t="s">
        <v>7</v>
      </c>
    </row>
    <row r="19" spans="1:22" x14ac:dyDescent="0.3">
      <c r="A19" s="3" t="s">
        <v>18</v>
      </c>
      <c r="F19" s="16">
        <f>J12/C20</f>
        <v>0.84386686371526343</v>
      </c>
      <c r="J19" s="11"/>
    </row>
    <row r="20" spans="1:22" x14ac:dyDescent="0.3">
      <c r="A20" s="3" t="s">
        <v>17</v>
      </c>
      <c r="C20" s="6">
        <f>_xlfn.STDEV.S(A11:G11)</f>
        <v>6.2411842588070532E-2</v>
      </c>
    </row>
    <row r="23" spans="1:22" x14ac:dyDescent="0.3">
      <c r="A23" s="1" t="s">
        <v>8</v>
      </c>
    </row>
    <row r="24" spans="1:22" x14ac:dyDescent="0.3">
      <c r="A24" s="3" t="s">
        <v>9</v>
      </c>
    </row>
    <row r="25" spans="1:22" x14ac:dyDescent="0.3">
      <c r="A25" s="3" t="s">
        <v>10</v>
      </c>
    </row>
    <row r="26" spans="1:22" x14ac:dyDescent="0.3">
      <c r="A26" s="3" t="s">
        <v>11</v>
      </c>
    </row>
    <row r="27" spans="1:22" x14ac:dyDescent="0.3">
      <c r="A27" s="3" t="s">
        <v>22</v>
      </c>
      <c r="B27" s="13" t="s">
        <v>23</v>
      </c>
      <c r="D27" s="13" t="s">
        <v>24</v>
      </c>
    </row>
    <row r="28" spans="1:22" x14ac:dyDescent="0.3">
      <c r="A28" s="3">
        <v>1</v>
      </c>
      <c r="B28">
        <v>0.3</v>
      </c>
      <c r="D28">
        <v>0.01</v>
      </c>
      <c r="F28" t="s">
        <v>25</v>
      </c>
      <c r="N28" s="13" t="s">
        <v>27</v>
      </c>
      <c r="R28" s="15">
        <f>D28*B28/O30</f>
        <v>7.8947368421052627E-2</v>
      </c>
      <c r="T28" s="11"/>
      <c r="V28" s="11"/>
    </row>
    <row r="29" spans="1:22" x14ac:dyDescent="0.3">
      <c r="A29" s="3">
        <v>2</v>
      </c>
      <c r="B29">
        <v>0.5</v>
      </c>
      <c r="D29">
        <v>0.03</v>
      </c>
      <c r="F29" t="s">
        <v>26</v>
      </c>
    </row>
    <row r="30" spans="1:22" x14ac:dyDescent="0.3">
      <c r="A30" s="3">
        <v>3</v>
      </c>
      <c r="B30">
        <v>0.2</v>
      </c>
      <c r="D30">
        <v>0.1</v>
      </c>
      <c r="F30" t="s">
        <v>28</v>
      </c>
      <c r="N30" t="s">
        <v>30</v>
      </c>
      <c r="O30">
        <f>SUMPRODUCT(B28:B30,D28:D30)</f>
        <v>3.8000000000000006E-2</v>
      </c>
      <c r="S30" s="14"/>
    </row>
    <row r="31" spans="1:22" x14ac:dyDescent="0.3">
      <c r="F31" t="s">
        <v>29</v>
      </c>
    </row>
    <row r="33" spans="1:17" x14ac:dyDescent="0.3">
      <c r="A33" s="1" t="s">
        <v>1</v>
      </c>
      <c r="Q33" s="11"/>
    </row>
    <row r="34" spans="1:17" x14ac:dyDescent="0.3">
      <c r="A34" s="1" t="s">
        <v>31</v>
      </c>
      <c r="B34">
        <v>1</v>
      </c>
      <c r="C34">
        <v>2</v>
      </c>
      <c r="D34">
        <v>3</v>
      </c>
      <c r="E34">
        <v>4</v>
      </c>
      <c r="F34">
        <v>5</v>
      </c>
      <c r="G34">
        <v>6</v>
      </c>
      <c r="H34">
        <v>7</v>
      </c>
      <c r="I34">
        <v>8</v>
      </c>
      <c r="J34">
        <v>9</v>
      </c>
      <c r="K34">
        <v>10</v>
      </c>
      <c r="L34">
        <v>11</v>
      </c>
      <c r="M34">
        <v>12</v>
      </c>
      <c r="P34" s="13">
        <v>15</v>
      </c>
    </row>
    <row r="35" spans="1:17" x14ac:dyDescent="0.3">
      <c r="A35" s="1" t="s">
        <v>32</v>
      </c>
      <c r="B35">
        <v>12.1</v>
      </c>
      <c r="C35">
        <v>15.2</v>
      </c>
      <c r="D35">
        <v>15.3</v>
      </c>
      <c r="E35">
        <v>15.7</v>
      </c>
      <c r="F35">
        <v>15.2</v>
      </c>
      <c r="G35">
        <v>16.100000000000001</v>
      </c>
      <c r="H35">
        <v>16.5</v>
      </c>
      <c r="I35">
        <v>17.100000000000001</v>
      </c>
      <c r="J35">
        <v>17.2</v>
      </c>
      <c r="K35">
        <v>17</v>
      </c>
      <c r="L35">
        <v>16.8</v>
      </c>
      <c r="M35">
        <v>16.899999999999999</v>
      </c>
      <c r="P35" s="19">
        <f>A39*M36+B39</f>
        <v>16.886842674745726</v>
      </c>
    </row>
    <row r="36" spans="1:17" x14ac:dyDescent="0.3">
      <c r="A36" s="1" t="s">
        <v>33</v>
      </c>
      <c r="B36">
        <v>115</v>
      </c>
      <c r="C36">
        <v>119</v>
      </c>
      <c r="D36">
        <v>121</v>
      </c>
      <c r="E36">
        <v>130</v>
      </c>
      <c r="F36">
        <v>131</v>
      </c>
      <c r="G36">
        <v>150</v>
      </c>
      <c r="H36">
        <v>155</v>
      </c>
      <c r="I36">
        <v>172</v>
      </c>
      <c r="J36">
        <v>174</v>
      </c>
      <c r="K36">
        <v>168</v>
      </c>
      <c r="L36">
        <v>161</v>
      </c>
      <c r="M36">
        <v>159</v>
      </c>
    </row>
    <row r="37" spans="1:17" x14ac:dyDescent="0.3">
      <c r="A37" s="2" t="s">
        <v>0</v>
      </c>
    </row>
    <row r="38" spans="1:17" x14ac:dyDescent="0.3">
      <c r="A38" s="20" t="s">
        <v>34</v>
      </c>
    </row>
    <row r="39" spans="1:17" x14ac:dyDescent="0.3">
      <c r="A39" s="3" cm="1">
        <f t="array" ref="A39:B39">LINEST(E35:M35,B36:J36)</f>
        <v>2.1229171175070317E-2</v>
      </c>
      <c r="B39">
        <v>13.511404457909546</v>
      </c>
    </row>
    <row r="41" spans="1:17" x14ac:dyDescent="0.3">
      <c r="A41" s="3" t="s">
        <v>35</v>
      </c>
    </row>
    <row r="42" spans="1:17" x14ac:dyDescent="0.3">
      <c r="A42" s="2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Галина</dc:creator>
  <cp:lastModifiedBy>Галина</cp:lastModifiedBy>
  <dcterms:created xsi:type="dcterms:W3CDTF">2023-11-14T09:24:27Z</dcterms:created>
  <dcterms:modified xsi:type="dcterms:W3CDTF">2023-11-14T12:32:20Z</dcterms:modified>
</cp:coreProperties>
</file>