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ryan.eason\Desktop\SAS\"/>
    </mc:Choice>
  </mc:AlternateContent>
  <bookViews>
    <workbookView xWindow="0" yWindow="0" windowWidth="23040" windowHeight="9192" tabRatio="706" activeTab="5"/>
  </bookViews>
  <sheets>
    <sheet name="Survival Pop" sheetId="14" r:id="rId1"/>
    <sheet name="Death sorting" sheetId="21" r:id="rId2"/>
    <sheet name="Survival Pop (2)" sheetId="22" r:id="rId3"/>
    <sheet name="Mild" sheetId="1" r:id="rId4"/>
    <sheet name="Moderate" sheetId="2" r:id="rId5"/>
    <sheet name="Severe" sheetId="9" r:id="rId6"/>
    <sheet name="Dosages&amp;Group Comparison" sheetId="11" r:id="rId7"/>
    <sheet name="Tables" sheetId="12" r:id="rId8"/>
    <sheet name="All Dead!" sheetId="13" r:id="rId9"/>
    <sheet name="Proportions" sheetId="17" r:id="rId10"/>
    <sheet name="Population SAS" sheetId="15" r:id="rId11"/>
    <sheet name="Sheet1" sheetId="18" r:id="rId12"/>
    <sheet name="Concurrent disease ALL" sheetId="19" r:id="rId13"/>
    <sheet name="Sheet2" sheetId="20" r:id="rId14"/>
  </sheets>
  <definedNames>
    <definedName name="_xlnm._FilterDatabase" localSheetId="6" hidden="1">'Dosages&amp;Group Comparison'!$U$5:$Y$7</definedName>
    <definedName name="_xlnm._FilterDatabase" localSheetId="7" hidden="1">Tables!$A$3:$E$5</definedName>
  </definedNames>
  <calcPr calcId="162913"/>
  <customWorkbookViews>
    <customWorkbookView name="Eason, Bryan D. - Personal View" guid="{0244CF39-1AF6-4742-8B75-9E560E6483D2}" mergeInterval="0" personalView="1" maximized="1" windowWidth="1276" windowHeight="799" tabRatio="526" activeSheetId="1"/>
  </customWorkbookViews>
</workbook>
</file>

<file path=xl/calcChain.xml><?xml version="1.0" encoding="utf-8"?>
<calcChain xmlns="http://schemas.openxmlformats.org/spreadsheetml/2006/main">
  <c r="S3" i="14" l="1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2" i="14"/>
  <c r="D146" i="22"/>
  <c r="V145" i="22"/>
  <c r="P16" i="22"/>
  <c r="L16" i="22"/>
  <c r="P11" i="22"/>
  <c r="L11" i="22"/>
  <c r="P66" i="22"/>
  <c r="L66" i="22"/>
  <c r="P54" i="22"/>
  <c r="L54" i="22"/>
  <c r="P3" i="22"/>
  <c r="L3" i="22"/>
  <c r="P23" i="22"/>
  <c r="L23" i="22"/>
  <c r="P13" i="22"/>
  <c r="L13" i="22"/>
  <c r="P20" i="22"/>
  <c r="L20" i="22"/>
  <c r="P14" i="22"/>
  <c r="L14" i="22"/>
  <c r="P26" i="22"/>
  <c r="L26" i="22"/>
  <c r="P5" i="22"/>
  <c r="L5" i="22"/>
  <c r="P65" i="22"/>
  <c r="L65" i="22"/>
  <c r="P7" i="22"/>
  <c r="L7" i="22"/>
  <c r="P30" i="22"/>
  <c r="L30" i="22"/>
  <c r="P49" i="22"/>
  <c r="L49" i="22"/>
  <c r="P79" i="22"/>
  <c r="L79" i="22"/>
  <c r="P60" i="22"/>
  <c r="L60" i="22"/>
  <c r="P46" i="22"/>
  <c r="L46" i="22"/>
  <c r="P44" i="22"/>
  <c r="L44" i="22"/>
  <c r="P95" i="22"/>
  <c r="L95" i="22"/>
  <c r="P37" i="22"/>
  <c r="L37" i="22"/>
  <c r="P73" i="22"/>
  <c r="L73" i="22"/>
  <c r="P48" i="22"/>
  <c r="L48" i="22"/>
  <c r="P58" i="22"/>
  <c r="L58" i="22"/>
  <c r="P98" i="22"/>
  <c r="L98" i="22"/>
  <c r="P62" i="22"/>
  <c r="L62" i="22"/>
  <c r="P22" i="22"/>
  <c r="L22" i="22"/>
  <c r="P27" i="22"/>
  <c r="L27" i="22"/>
  <c r="P61" i="22"/>
  <c r="L61" i="22"/>
  <c r="P50" i="22"/>
  <c r="L50" i="22"/>
  <c r="P18" i="22"/>
  <c r="L18" i="22"/>
  <c r="P9" i="22"/>
  <c r="P31" i="22"/>
  <c r="L31" i="22"/>
  <c r="P15" i="22"/>
  <c r="L15" i="22"/>
  <c r="P12" i="22"/>
  <c r="L12" i="22"/>
  <c r="P69" i="22"/>
  <c r="L69" i="22"/>
  <c r="P51" i="22"/>
  <c r="L51" i="22"/>
  <c r="P124" i="22"/>
  <c r="L124" i="22"/>
  <c r="P119" i="22"/>
  <c r="L119" i="22"/>
  <c r="P105" i="22"/>
  <c r="L105" i="22"/>
  <c r="P84" i="22"/>
  <c r="L84" i="22"/>
  <c r="P125" i="22"/>
  <c r="L125" i="22"/>
  <c r="P123" i="22"/>
  <c r="L123" i="22"/>
  <c r="P110" i="22"/>
  <c r="L110" i="22"/>
  <c r="P99" i="22"/>
  <c r="L99" i="22"/>
  <c r="P115" i="22"/>
  <c r="L115" i="22"/>
  <c r="P43" i="22"/>
  <c r="L43" i="22"/>
  <c r="P70" i="22"/>
  <c r="L70" i="22"/>
  <c r="P77" i="22"/>
  <c r="L77" i="22"/>
  <c r="P40" i="22"/>
  <c r="L40" i="22"/>
  <c r="P56" i="22"/>
  <c r="L56" i="22"/>
  <c r="P36" i="22"/>
  <c r="L36" i="22"/>
  <c r="P33" i="22"/>
  <c r="L33" i="22"/>
  <c r="P38" i="22"/>
  <c r="L38" i="22"/>
  <c r="P34" i="22"/>
  <c r="L34" i="22"/>
  <c r="P72" i="22"/>
  <c r="L72" i="22"/>
  <c r="P29" i="22"/>
  <c r="L29" i="22"/>
  <c r="P2" i="22"/>
  <c r="L2" i="22"/>
  <c r="P76" i="22"/>
  <c r="L76" i="22"/>
  <c r="P91" i="22"/>
  <c r="L91" i="22"/>
  <c r="P80" i="22"/>
  <c r="L80" i="22"/>
  <c r="P81" i="22"/>
  <c r="L81" i="22"/>
  <c r="P89" i="22"/>
  <c r="L89" i="22"/>
  <c r="P129" i="22"/>
  <c r="L129" i="22"/>
  <c r="P67" i="22"/>
  <c r="L67" i="22"/>
  <c r="P21" i="22"/>
  <c r="L21" i="22"/>
  <c r="P94" i="22"/>
  <c r="L94" i="22"/>
  <c r="P111" i="22"/>
  <c r="L111" i="22"/>
  <c r="P107" i="22"/>
  <c r="L107" i="22"/>
  <c r="P126" i="22"/>
  <c r="L126" i="22"/>
  <c r="P68" i="22"/>
  <c r="L68" i="22"/>
  <c r="P121" i="22"/>
  <c r="L121" i="22"/>
  <c r="P86" i="22"/>
  <c r="L86" i="22"/>
  <c r="P116" i="22"/>
  <c r="L116" i="22"/>
  <c r="P103" i="22"/>
  <c r="L103" i="22"/>
  <c r="P122" i="22"/>
  <c r="L122" i="22"/>
  <c r="P120" i="22"/>
  <c r="L120" i="22"/>
  <c r="P88" i="22"/>
  <c r="L88" i="22"/>
  <c r="P104" i="22"/>
  <c r="L104" i="22"/>
  <c r="P8" i="22"/>
  <c r="L8" i="22"/>
  <c r="P130" i="22"/>
  <c r="L130" i="22"/>
  <c r="P112" i="22"/>
  <c r="L112" i="22"/>
  <c r="P85" i="22"/>
  <c r="L85" i="22"/>
  <c r="P87" i="22"/>
  <c r="L87" i="22"/>
  <c r="P57" i="22"/>
  <c r="L57" i="22"/>
  <c r="P32" i="22"/>
  <c r="L32" i="22"/>
  <c r="P17" i="22"/>
  <c r="L17" i="22"/>
  <c r="P39" i="22"/>
  <c r="L39" i="22"/>
  <c r="P53" i="22"/>
  <c r="L53" i="22"/>
  <c r="P6" i="22"/>
  <c r="L6" i="22"/>
  <c r="P47" i="22"/>
  <c r="L47" i="22"/>
  <c r="P41" i="22"/>
  <c r="L41" i="22"/>
  <c r="P45" i="22"/>
  <c r="L45" i="22"/>
  <c r="P128" i="22"/>
  <c r="L128" i="22"/>
  <c r="P102" i="22"/>
  <c r="L102" i="22"/>
  <c r="P25" i="22"/>
  <c r="L25" i="22"/>
  <c r="P96" i="22"/>
  <c r="L96" i="22"/>
  <c r="P71" i="22"/>
  <c r="L71" i="22"/>
  <c r="P64" i="22"/>
  <c r="L64" i="22"/>
  <c r="P114" i="22"/>
  <c r="L114" i="22"/>
  <c r="P127" i="22"/>
  <c r="L127" i="22"/>
  <c r="P108" i="22"/>
  <c r="L108" i="22"/>
  <c r="P101" i="22"/>
  <c r="L101" i="22"/>
  <c r="P78" i="22"/>
  <c r="L78" i="22"/>
  <c r="P83" i="22"/>
  <c r="L83" i="22"/>
  <c r="P59" i="22"/>
  <c r="L59" i="22"/>
  <c r="P55" i="22"/>
  <c r="L55" i="22"/>
  <c r="P90" i="22"/>
  <c r="L90" i="22"/>
  <c r="P24" i="22"/>
  <c r="L24" i="22"/>
  <c r="P75" i="22"/>
  <c r="L75" i="22"/>
  <c r="P82" i="22"/>
  <c r="L82" i="22"/>
  <c r="P42" i="22"/>
  <c r="L42" i="22"/>
  <c r="P100" i="22"/>
  <c r="L100" i="22"/>
  <c r="P113" i="22"/>
  <c r="L113" i="22"/>
  <c r="P97" i="22"/>
  <c r="L97" i="22"/>
  <c r="P74" i="22"/>
  <c r="L74" i="22"/>
  <c r="P106" i="22"/>
  <c r="L106" i="22"/>
  <c r="P52" i="22"/>
  <c r="L52" i="22"/>
  <c r="P118" i="22"/>
  <c r="L118" i="22"/>
  <c r="P109" i="22"/>
  <c r="L109" i="22"/>
  <c r="P63" i="22"/>
  <c r="L63" i="22"/>
  <c r="P28" i="22"/>
  <c r="L28" i="22"/>
  <c r="P92" i="22"/>
  <c r="L92" i="22"/>
  <c r="P35" i="22"/>
  <c r="L35" i="22"/>
  <c r="P4" i="22"/>
  <c r="L4" i="22"/>
  <c r="P19" i="22"/>
  <c r="L19" i="22"/>
  <c r="P117" i="22"/>
  <c r="L117" i="22"/>
  <c r="P93" i="22"/>
  <c r="L93" i="22"/>
  <c r="P10" i="22"/>
  <c r="L10" i="22"/>
  <c r="K63" i="21"/>
  <c r="O63" i="21"/>
  <c r="K64" i="21"/>
  <c r="O64" i="21"/>
  <c r="X3" i="2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C150" i="21"/>
  <c r="O67" i="21"/>
  <c r="K67" i="21"/>
  <c r="O68" i="21"/>
  <c r="K68" i="21"/>
  <c r="O56" i="21"/>
  <c r="K56" i="21"/>
  <c r="O54" i="21"/>
  <c r="K54" i="21"/>
  <c r="O53" i="21"/>
  <c r="K53" i="21"/>
  <c r="O52" i="21"/>
  <c r="K52" i="21"/>
  <c r="O51" i="21"/>
  <c r="K51" i="21"/>
  <c r="O50" i="21"/>
  <c r="K50" i="21"/>
  <c r="O49" i="21"/>
  <c r="K49" i="21"/>
  <c r="O48" i="21"/>
  <c r="K48" i="21"/>
  <c r="O47" i="21"/>
  <c r="K47" i="21"/>
  <c r="O46" i="21"/>
  <c r="K46" i="21"/>
  <c r="O45" i="21"/>
  <c r="K45" i="21"/>
  <c r="O44" i="21"/>
  <c r="K44" i="21"/>
  <c r="O36" i="21"/>
  <c r="K36" i="21"/>
  <c r="O35" i="21"/>
  <c r="K35" i="21"/>
  <c r="O26" i="21"/>
  <c r="K26" i="21"/>
  <c r="O25" i="21"/>
  <c r="K25" i="21"/>
  <c r="O24" i="21"/>
  <c r="K24" i="21"/>
  <c r="O130" i="21"/>
  <c r="K130" i="21"/>
  <c r="O65" i="21"/>
  <c r="K65" i="21"/>
  <c r="O62" i="21"/>
  <c r="K62" i="21"/>
  <c r="O61" i="21"/>
  <c r="K61" i="21"/>
  <c r="O66" i="21"/>
  <c r="K66" i="21"/>
  <c r="O55" i="21"/>
  <c r="K55" i="21"/>
  <c r="O39" i="21"/>
  <c r="K39" i="21"/>
  <c r="O43" i="21"/>
  <c r="K43" i="21"/>
  <c r="O42" i="21"/>
  <c r="K42" i="21"/>
  <c r="O41" i="21"/>
  <c r="K41" i="21"/>
  <c r="O38" i="21"/>
  <c r="O40" i="21"/>
  <c r="K40" i="21"/>
  <c r="O32" i="21"/>
  <c r="K32" i="21"/>
  <c r="O33" i="21"/>
  <c r="K33" i="21"/>
  <c r="O31" i="21"/>
  <c r="K31" i="21"/>
  <c r="O34" i="21"/>
  <c r="K34" i="21"/>
  <c r="O30" i="21"/>
  <c r="K30" i="21"/>
  <c r="O19" i="21"/>
  <c r="K19" i="21"/>
  <c r="O17" i="21"/>
  <c r="K17" i="21"/>
  <c r="O21" i="21"/>
  <c r="K21" i="21"/>
  <c r="O23" i="21"/>
  <c r="K23" i="21"/>
  <c r="O18" i="21"/>
  <c r="K18" i="21"/>
  <c r="O16" i="21"/>
  <c r="K16" i="21"/>
  <c r="O20" i="21"/>
  <c r="K20" i="21"/>
  <c r="O22" i="21"/>
  <c r="K22" i="21"/>
  <c r="O129" i="21"/>
  <c r="K129" i="21"/>
  <c r="O128" i="21"/>
  <c r="K128" i="21"/>
  <c r="O127" i="21"/>
  <c r="K127" i="21"/>
  <c r="O126" i="21"/>
  <c r="K126" i="21"/>
  <c r="O125" i="21"/>
  <c r="K125" i="21"/>
  <c r="O124" i="21"/>
  <c r="K124" i="21"/>
  <c r="O123" i="21"/>
  <c r="K123" i="21"/>
  <c r="O122" i="21"/>
  <c r="K122" i="21"/>
  <c r="O121" i="21"/>
  <c r="K121" i="21"/>
  <c r="O120" i="21"/>
  <c r="K120" i="21"/>
  <c r="O119" i="21"/>
  <c r="K119" i="21"/>
  <c r="O118" i="21"/>
  <c r="K118" i="21"/>
  <c r="O117" i="21"/>
  <c r="K117" i="21"/>
  <c r="O116" i="21"/>
  <c r="K116" i="21"/>
  <c r="O115" i="21"/>
  <c r="K115" i="21"/>
  <c r="O114" i="21"/>
  <c r="K114" i="21"/>
  <c r="O60" i="21"/>
  <c r="K60" i="21"/>
  <c r="O59" i="21"/>
  <c r="K59" i="21"/>
  <c r="O58" i="21"/>
  <c r="K58" i="21"/>
  <c r="O57" i="21"/>
  <c r="K57" i="21"/>
  <c r="O27" i="21"/>
  <c r="K27" i="21"/>
  <c r="O4" i="21"/>
  <c r="K4" i="21"/>
  <c r="O28" i="21"/>
  <c r="K28" i="21"/>
  <c r="O11" i="21"/>
  <c r="K11" i="21"/>
  <c r="O14" i="21"/>
  <c r="K14" i="21"/>
  <c r="O37" i="21"/>
  <c r="K37" i="21"/>
  <c r="O5" i="21"/>
  <c r="K5" i="21"/>
  <c r="O12" i="21"/>
  <c r="K12" i="21"/>
  <c r="O13" i="21"/>
  <c r="K13" i="21"/>
  <c r="O10" i="21"/>
  <c r="K10" i="21"/>
  <c r="O6" i="21"/>
  <c r="K6" i="21"/>
  <c r="O9" i="21"/>
  <c r="K9" i="21"/>
  <c r="O3" i="21"/>
  <c r="K3" i="21"/>
  <c r="O15" i="21"/>
  <c r="K15" i="21"/>
  <c r="O29" i="21"/>
  <c r="K29" i="21"/>
  <c r="O8" i="21"/>
  <c r="K8" i="21"/>
  <c r="O7" i="21"/>
  <c r="K7" i="21"/>
  <c r="O2" i="21"/>
  <c r="K2" i="21"/>
  <c r="O69" i="21"/>
  <c r="K69" i="21"/>
  <c r="O113" i="21"/>
  <c r="K113" i="21"/>
  <c r="O112" i="21"/>
  <c r="K112" i="21"/>
  <c r="O111" i="21"/>
  <c r="K111" i="21"/>
  <c r="O110" i="21"/>
  <c r="K110" i="21"/>
  <c r="O109" i="21"/>
  <c r="K109" i="21"/>
  <c r="O108" i="21"/>
  <c r="K108" i="21"/>
  <c r="O107" i="21"/>
  <c r="K107" i="21"/>
  <c r="O106" i="21"/>
  <c r="K106" i="21"/>
  <c r="O105" i="21"/>
  <c r="K105" i="21"/>
  <c r="O104" i="21"/>
  <c r="K104" i="21"/>
  <c r="O103" i="21"/>
  <c r="K103" i="21"/>
  <c r="O102" i="21"/>
  <c r="K102" i="21"/>
  <c r="O101" i="21"/>
  <c r="K101" i="21"/>
  <c r="O100" i="21"/>
  <c r="K100" i="21"/>
  <c r="O99" i="21"/>
  <c r="K99" i="21"/>
  <c r="O98" i="21"/>
  <c r="K98" i="21"/>
  <c r="O97" i="21"/>
  <c r="K97" i="21"/>
  <c r="O96" i="21"/>
  <c r="K96" i="21"/>
  <c r="O95" i="21"/>
  <c r="K95" i="21"/>
  <c r="O94" i="21"/>
  <c r="K94" i="21"/>
  <c r="O93" i="21"/>
  <c r="K93" i="21"/>
  <c r="O92" i="21"/>
  <c r="K92" i="21"/>
  <c r="O91" i="21"/>
  <c r="K91" i="21"/>
  <c r="O90" i="21"/>
  <c r="K90" i="21"/>
  <c r="O89" i="21"/>
  <c r="K89" i="21"/>
  <c r="O88" i="21"/>
  <c r="K88" i="21"/>
  <c r="O87" i="21"/>
  <c r="K87" i="21"/>
  <c r="O86" i="21"/>
  <c r="K86" i="21"/>
  <c r="O85" i="21"/>
  <c r="K85" i="21"/>
  <c r="O84" i="21"/>
  <c r="K84" i="21"/>
  <c r="O83" i="21"/>
  <c r="K83" i="21"/>
  <c r="O82" i="21"/>
  <c r="K82" i="21"/>
  <c r="O81" i="21"/>
  <c r="K81" i="21"/>
  <c r="O80" i="21"/>
  <c r="K80" i="21"/>
  <c r="O79" i="21"/>
  <c r="K79" i="21"/>
  <c r="O78" i="21"/>
  <c r="K78" i="21"/>
  <c r="O77" i="21"/>
  <c r="K77" i="21"/>
  <c r="O76" i="21"/>
  <c r="K76" i="21"/>
  <c r="O75" i="21"/>
  <c r="K75" i="21"/>
  <c r="O74" i="21"/>
  <c r="K74" i="21"/>
  <c r="O73" i="21"/>
  <c r="K73" i="21"/>
  <c r="O72" i="21"/>
  <c r="K72" i="21"/>
  <c r="O71" i="21"/>
  <c r="K71" i="21"/>
  <c r="O70" i="21"/>
  <c r="K70" i="21"/>
  <c r="D146" i="14"/>
  <c r="W145" i="14" l="1"/>
  <c r="D18" i="20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N3" i="13" l="1"/>
  <c r="N5" i="13" s="1"/>
  <c r="N4" i="13"/>
  <c r="N2" i="13"/>
  <c r="G74" i="13"/>
  <c r="G53" i="13"/>
  <c r="Q22" i="18" l="1"/>
  <c r="M93" i="18"/>
  <c r="B35" i="18" l="1"/>
  <c r="F171" i="15" l="1"/>
  <c r="F170" i="15"/>
  <c r="F172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42" i="15"/>
  <c r="F141" i="15"/>
  <c r="F140" i="15"/>
  <c r="F139" i="15"/>
  <c r="F138" i="15"/>
  <c r="F137" i="15"/>
  <c r="F136" i="15"/>
  <c r="F135" i="15"/>
  <c r="F134" i="15"/>
  <c r="F133" i="15"/>
  <c r="F143" i="15"/>
  <c r="F132" i="15"/>
  <c r="F131" i="15"/>
  <c r="F123" i="15"/>
  <c r="F149" i="15"/>
  <c r="F169" i="15"/>
  <c r="F145" i="15"/>
  <c r="F130" i="15"/>
  <c r="F129" i="15"/>
  <c r="F148" i="15"/>
  <c r="F128" i="15"/>
  <c r="F127" i="15"/>
  <c r="F144" i="15"/>
  <c r="F147" i="15"/>
  <c r="F114" i="15"/>
  <c r="F125" i="15"/>
  <c r="F122" i="15"/>
  <c r="F120" i="15"/>
  <c r="F119" i="15"/>
  <c r="F106" i="15"/>
  <c r="F146" i="15"/>
  <c r="F117" i="15"/>
  <c r="F116" i="15"/>
  <c r="F113" i="15"/>
  <c r="F111" i="15"/>
  <c r="F109" i="15"/>
  <c r="F97" i="15"/>
  <c r="F107" i="15"/>
  <c r="F105" i="15"/>
  <c r="F99" i="15"/>
  <c r="F103" i="15"/>
  <c r="F98" i="15"/>
  <c r="F101" i="15"/>
  <c r="F100" i="15"/>
  <c r="F92" i="15"/>
  <c r="F91" i="15"/>
  <c r="F90" i="15"/>
  <c r="F84" i="15"/>
  <c r="F126" i="15"/>
  <c r="F89" i="15"/>
  <c r="F88" i="15"/>
  <c r="F87" i="15"/>
  <c r="F86" i="15"/>
  <c r="F85" i="15"/>
  <c r="F81" i="15"/>
  <c r="F80" i="15"/>
  <c r="F79" i="15"/>
  <c r="F110" i="15"/>
  <c r="F78" i="15"/>
  <c r="F76" i="15"/>
  <c r="F75" i="15"/>
  <c r="F74" i="15"/>
  <c r="F73" i="15"/>
  <c r="F72" i="15"/>
  <c r="F70" i="15"/>
  <c r="F67" i="15"/>
  <c r="F66" i="15"/>
  <c r="F65" i="15"/>
  <c r="F63" i="15"/>
  <c r="F62" i="15"/>
  <c r="F60" i="15"/>
  <c r="F59" i="15"/>
  <c r="F58" i="15"/>
  <c r="F57" i="15"/>
  <c r="F56" i="15"/>
  <c r="F55" i="15"/>
  <c r="F52" i="15"/>
  <c r="F49" i="15"/>
  <c r="F47" i="15"/>
  <c r="F46" i="15"/>
  <c r="F45" i="15"/>
  <c r="F44" i="15"/>
  <c r="F43" i="15"/>
  <c r="F40" i="15"/>
  <c r="F39" i="15"/>
  <c r="F38" i="15"/>
  <c r="F37" i="15"/>
  <c r="F36" i="15"/>
  <c r="F34" i="15"/>
  <c r="F31" i="15"/>
  <c r="F30" i="15"/>
  <c r="F29" i="15"/>
  <c r="F26" i="15"/>
  <c r="F24" i="15"/>
  <c r="F23" i="15"/>
  <c r="F21" i="15"/>
  <c r="F20" i="15"/>
  <c r="F19" i="15"/>
  <c r="F3" i="15"/>
  <c r="F18" i="15"/>
  <c r="F17" i="15"/>
  <c r="F16" i="15"/>
  <c r="F14" i="15"/>
  <c r="F10" i="15"/>
  <c r="F9" i="15"/>
  <c r="F8" i="15"/>
  <c r="F4" i="15"/>
  <c r="F93" i="15"/>
  <c r="F2" i="15"/>
  <c r="F124" i="15"/>
  <c r="F104" i="15"/>
  <c r="F108" i="15"/>
  <c r="F112" i="15"/>
  <c r="F118" i="15"/>
  <c r="F102" i="15"/>
  <c r="F121" i="15"/>
  <c r="F25" i="15"/>
  <c r="F77" i="15"/>
  <c r="F22" i="15"/>
  <c r="F69" i="15"/>
  <c r="F64" i="15"/>
  <c r="F5" i="15"/>
  <c r="F13" i="15"/>
  <c r="F35" i="15"/>
  <c r="F28" i="15"/>
  <c r="F42" i="15"/>
  <c r="F68" i="15"/>
  <c r="F15" i="15"/>
  <c r="F71" i="15"/>
  <c r="F27" i="15"/>
  <c r="F12" i="15"/>
  <c r="F6" i="15"/>
  <c r="F41" i="15"/>
  <c r="F32" i="15"/>
  <c r="F50" i="15"/>
  <c r="F48" i="15"/>
  <c r="F82" i="15"/>
  <c r="F61" i="15"/>
  <c r="F51" i="15"/>
  <c r="F33" i="15"/>
  <c r="F7" i="15"/>
  <c r="F83" i="15"/>
  <c r="F115" i="15"/>
  <c r="F53" i="15"/>
  <c r="F54" i="15"/>
  <c r="F11" i="15"/>
  <c r="H21" i="17" l="1"/>
  <c r="E18" i="17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3" i="17"/>
  <c r="E4" i="17" s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P134" i="14"/>
  <c r="L134" i="14"/>
  <c r="P133" i="14"/>
  <c r="L133" i="14"/>
  <c r="P84" i="14"/>
  <c r="L84" i="14"/>
  <c r="P132" i="14"/>
  <c r="L132" i="14"/>
  <c r="P135" i="14"/>
  <c r="L135" i="14"/>
  <c r="P131" i="14"/>
  <c r="L131" i="14"/>
  <c r="P122" i="14"/>
  <c r="L122" i="14"/>
  <c r="P130" i="14"/>
  <c r="L130" i="14"/>
  <c r="P129" i="14"/>
  <c r="L129" i="14"/>
  <c r="P128" i="14"/>
  <c r="L128" i="14"/>
  <c r="P119" i="14"/>
  <c r="L119" i="14"/>
  <c r="P127" i="14"/>
  <c r="L127" i="14"/>
  <c r="P118" i="14"/>
  <c r="L118" i="14"/>
  <c r="P126" i="14"/>
  <c r="L126" i="14"/>
  <c r="P121" i="14"/>
  <c r="L121" i="14"/>
  <c r="P136" i="14"/>
  <c r="L136" i="14"/>
  <c r="P125" i="14"/>
  <c r="L125" i="14"/>
  <c r="P124" i="14"/>
  <c r="L124" i="14"/>
  <c r="P123" i="14"/>
  <c r="L123" i="14"/>
  <c r="P117" i="14"/>
  <c r="L117" i="14"/>
  <c r="P92" i="14"/>
  <c r="L92" i="14"/>
  <c r="P87" i="14"/>
  <c r="L87" i="14"/>
  <c r="P86" i="14"/>
  <c r="L86" i="14"/>
  <c r="P88" i="14"/>
  <c r="L88" i="14"/>
  <c r="P99" i="14"/>
  <c r="L99" i="14"/>
  <c r="P93" i="14"/>
  <c r="L93" i="14"/>
  <c r="P105" i="14"/>
  <c r="L105" i="14"/>
  <c r="P103" i="14"/>
  <c r="L103" i="14"/>
  <c r="P104" i="14"/>
  <c r="L104" i="14"/>
  <c r="P100" i="14"/>
  <c r="L100" i="14"/>
  <c r="P97" i="14"/>
  <c r="L97" i="14"/>
  <c r="P107" i="14"/>
  <c r="L107" i="14"/>
  <c r="P108" i="14"/>
  <c r="L108" i="14"/>
  <c r="P95" i="14"/>
  <c r="L95" i="14"/>
  <c r="P113" i="14"/>
  <c r="L113" i="14"/>
  <c r="P120" i="14"/>
  <c r="L120" i="14"/>
  <c r="P89" i="14"/>
  <c r="L89" i="14"/>
  <c r="P85" i="14"/>
  <c r="L85" i="14"/>
  <c r="P101" i="14"/>
  <c r="L101" i="14"/>
  <c r="P112" i="14"/>
  <c r="L112" i="14"/>
  <c r="P106" i="14"/>
  <c r="L106" i="14"/>
  <c r="P98" i="14"/>
  <c r="L98" i="14"/>
  <c r="P83" i="14"/>
  <c r="L83" i="14"/>
  <c r="P111" i="14"/>
  <c r="L111" i="14"/>
  <c r="P94" i="14"/>
  <c r="L94" i="14"/>
  <c r="P102" i="14"/>
  <c r="P91" i="14"/>
  <c r="L91" i="14"/>
  <c r="P96" i="14"/>
  <c r="L96" i="14"/>
  <c r="P81" i="14"/>
  <c r="L81" i="14"/>
  <c r="P75" i="14"/>
  <c r="L75" i="14"/>
  <c r="P80" i="14"/>
  <c r="L80" i="14"/>
  <c r="P79" i="14"/>
  <c r="L79" i="14"/>
  <c r="P110" i="14"/>
  <c r="L110" i="14"/>
  <c r="P109" i="14"/>
  <c r="L109" i="14"/>
  <c r="P78" i="14"/>
  <c r="L78" i="14"/>
  <c r="P76" i="14"/>
  <c r="L76" i="14"/>
  <c r="P35" i="14"/>
  <c r="L35" i="14"/>
  <c r="P90" i="14"/>
  <c r="L90" i="14"/>
  <c r="P74" i="14"/>
  <c r="L74" i="14"/>
  <c r="P42" i="14"/>
  <c r="L42" i="14"/>
  <c r="P73" i="14"/>
  <c r="L73" i="14"/>
  <c r="P38" i="14"/>
  <c r="L38" i="14"/>
  <c r="P72" i="14"/>
  <c r="L72" i="14"/>
  <c r="P45" i="14"/>
  <c r="L45" i="14"/>
  <c r="P68" i="14"/>
  <c r="L68" i="14"/>
  <c r="P44" i="14"/>
  <c r="L44" i="14"/>
  <c r="P43" i="14"/>
  <c r="L43" i="14"/>
  <c r="P36" i="14"/>
  <c r="L36" i="14"/>
  <c r="P82" i="14"/>
  <c r="L82" i="14"/>
  <c r="P41" i="14"/>
  <c r="L41" i="14"/>
  <c r="P40" i="14"/>
  <c r="L40" i="14"/>
  <c r="P39" i="14"/>
  <c r="L39" i="14"/>
  <c r="P37" i="14"/>
  <c r="L37" i="14"/>
  <c r="P51" i="14"/>
  <c r="L51" i="14"/>
  <c r="P60" i="14"/>
  <c r="L60" i="14"/>
  <c r="P34" i="14"/>
  <c r="L34" i="14"/>
  <c r="P33" i="14"/>
  <c r="L33" i="14"/>
  <c r="P77" i="14"/>
  <c r="L77" i="14"/>
  <c r="P32" i="14"/>
  <c r="L32" i="14"/>
  <c r="P50" i="14"/>
  <c r="L50" i="14"/>
  <c r="P31" i="14"/>
  <c r="L31" i="14"/>
  <c r="P56" i="14"/>
  <c r="L56" i="14"/>
  <c r="P30" i="14"/>
  <c r="L30" i="14"/>
  <c r="P29" i="14"/>
  <c r="L29" i="14"/>
  <c r="P28" i="14"/>
  <c r="L28" i="14"/>
  <c r="P27" i="14"/>
  <c r="L27" i="14"/>
  <c r="P26" i="14"/>
  <c r="L26" i="14"/>
  <c r="P67" i="14"/>
  <c r="L67" i="14"/>
  <c r="P25" i="14"/>
  <c r="L25" i="14"/>
  <c r="P24" i="14"/>
  <c r="L24" i="14"/>
  <c r="P57" i="14"/>
  <c r="L57" i="14"/>
  <c r="P61" i="14"/>
  <c r="L61" i="14"/>
  <c r="P23" i="14"/>
  <c r="L23" i="14"/>
  <c r="P22" i="14"/>
  <c r="L22" i="14"/>
  <c r="P21" i="14"/>
  <c r="L21" i="14"/>
  <c r="P55" i="14"/>
  <c r="L55" i="14"/>
  <c r="P62" i="14"/>
  <c r="L62" i="14"/>
  <c r="P53" i="14"/>
  <c r="L53" i="14"/>
  <c r="P49" i="14"/>
  <c r="L49" i="14"/>
  <c r="P20" i="14"/>
  <c r="L20" i="14"/>
  <c r="P48" i="14"/>
  <c r="L48" i="14"/>
  <c r="P19" i="14"/>
  <c r="L19" i="14"/>
  <c r="P54" i="14"/>
  <c r="L54" i="14"/>
  <c r="P18" i="14"/>
  <c r="L18" i="14"/>
  <c r="P17" i="14"/>
  <c r="L17" i="14"/>
  <c r="P59" i="14"/>
  <c r="L59" i="14"/>
  <c r="P16" i="14"/>
  <c r="L16" i="14"/>
  <c r="P15" i="14"/>
  <c r="L15" i="14"/>
  <c r="P64" i="14"/>
  <c r="L64" i="14"/>
  <c r="P14" i="14"/>
  <c r="L14" i="14"/>
  <c r="P58" i="14"/>
  <c r="L58" i="14"/>
  <c r="P13" i="14"/>
  <c r="L13" i="14"/>
  <c r="P12" i="14"/>
  <c r="L12" i="14"/>
  <c r="P63" i="14"/>
  <c r="L63" i="14"/>
  <c r="P66" i="14"/>
  <c r="L66" i="14"/>
  <c r="P11" i="14"/>
  <c r="L11" i="14"/>
  <c r="P10" i="14"/>
  <c r="L10" i="14"/>
  <c r="P9" i="14"/>
  <c r="L9" i="14"/>
  <c r="P2" i="14"/>
  <c r="L2" i="14"/>
  <c r="P8" i="14"/>
  <c r="L8" i="14"/>
  <c r="P65" i="14"/>
  <c r="L65" i="14"/>
  <c r="P7" i="14"/>
  <c r="L7" i="14"/>
  <c r="P46" i="14"/>
  <c r="L46" i="14"/>
  <c r="P6" i="14"/>
  <c r="L6" i="14"/>
  <c r="P5" i="14"/>
  <c r="L5" i="14"/>
  <c r="P52" i="14"/>
  <c r="L52" i="14"/>
  <c r="P3" i="14"/>
  <c r="L3" i="14"/>
  <c r="P4" i="14"/>
  <c r="L4" i="14"/>
  <c r="P47" i="14"/>
  <c r="L47" i="14"/>
  <c r="I73" i="13"/>
  <c r="E73" i="13"/>
  <c r="I72" i="13"/>
  <c r="E72" i="13"/>
  <c r="I71" i="13"/>
  <c r="E71" i="13"/>
  <c r="I59" i="13"/>
  <c r="E59" i="13"/>
  <c r="I70" i="13"/>
  <c r="E70" i="13"/>
  <c r="I69" i="13"/>
  <c r="E69" i="13"/>
  <c r="I68" i="13"/>
  <c r="E68" i="13"/>
  <c r="I67" i="13"/>
  <c r="E67" i="13"/>
  <c r="I66" i="13"/>
  <c r="E66" i="13"/>
  <c r="I58" i="13"/>
  <c r="E58" i="13"/>
  <c r="I65" i="13"/>
  <c r="E65" i="13"/>
  <c r="I57" i="13"/>
  <c r="E57" i="13"/>
  <c r="I64" i="13"/>
  <c r="E64" i="13"/>
  <c r="I63" i="13"/>
  <c r="E63" i="13"/>
  <c r="I56" i="13"/>
  <c r="E56" i="13"/>
  <c r="I62" i="13"/>
  <c r="E62" i="13"/>
  <c r="I61" i="13"/>
  <c r="E61" i="13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I60" i="13"/>
  <c r="E60" i="13"/>
  <c r="J53" i="13"/>
  <c r="J74" i="13" s="1"/>
  <c r="I40" i="13"/>
  <c r="E40" i="13"/>
  <c r="I39" i="13"/>
  <c r="E39" i="13"/>
  <c r="I52" i="13"/>
  <c r="E52" i="13"/>
  <c r="I38" i="13"/>
  <c r="E38" i="13"/>
  <c r="I51" i="13"/>
  <c r="E51" i="13"/>
  <c r="I50" i="13"/>
  <c r="E50" i="13"/>
  <c r="I49" i="13"/>
  <c r="E49" i="13"/>
  <c r="I48" i="13"/>
  <c r="E48" i="13"/>
  <c r="I47" i="13"/>
  <c r="E47" i="13"/>
  <c r="I46" i="13"/>
  <c r="E46" i="13"/>
  <c r="I37" i="13"/>
  <c r="E37" i="13"/>
  <c r="I36" i="13"/>
  <c r="E36" i="13"/>
  <c r="I35" i="13"/>
  <c r="E35" i="13"/>
  <c r="I34" i="13"/>
  <c r="E34" i="13"/>
  <c r="I45" i="13"/>
  <c r="E45" i="13"/>
  <c r="I44" i="13"/>
  <c r="E44" i="13"/>
  <c r="I43" i="13"/>
  <c r="E43" i="13"/>
  <c r="I33" i="13"/>
  <c r="E33" i="13"/>
  <c r="I42" i="13"/>
  <c r="I32" i="13"/>
  <c r="E32" i="13"/>
  <c r="I41" i="13"/>
  <c r="E41" i="13"/>
  <c r="A32" i="13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I31" i="13"/>
  <c r="E31" i="13"/>
  <c r="A31" i="13"/>
  <c r="I30" i="13"/>
  <c r="E30" i="13"/>
  <c r="J26" i="13"/>
  <c r="I21" i="13"/>
  <c r="E21" i="13"/>
  <c r="I20" i="13"/>
  <c r="E20" i="13"/>
  <c r="I19" i="13"/>
  <c r="E19" i="13"/>
  <c r="I18" i="13"/>
  <c r="E18" i="13"/>
  <c r="I25" i="13"/>
  <c r="E25" i="13"/>
  <c r="I17" i="13"/>
  <c r="E17" i="13"/>
  <c r="I16" i="13"/>
  <c r="E16" i="13"/>
  <c r="I15" i="13"/>
  <c r="E15" i="13"/>
  <c r="I14" i="13"/>
  <c r="E14" i="13"/>
  <c r="I13" i="13"/>
  <c r="E13" i="13"/>
  <c r="I24" i="13"/>
  <c r="E24" i="13"/>
  <c r="I12" i="13"/>
  <c r="E12" i="13"/>
  <c r="I11" i="13"/>
  <c r="E11" i="13"/>
  <c r="I10" i="13"/>
  <c r="E10" i="13"/>
  <c r="I9" i="13"/>
  <c r="E9" i="13"/>
  <c r="I23" i="13"/>
  <c r="E23" i="13"/>
  <c r="I8" i="13"/>
  <c r="E8" i="13"/>
  <c r="I22" i="13"/>
  <c r="E22" i="13"/>
  <c r="I7" i="13"/>
  <c r="E7" i="13"/>
  <c r="I6" i="13"/>
  <c r="E6" i="13"/>
  <c r="I5" i="13"/>
  <c r="E5" i="13"/>
  <c r="I4" i="13"/>
  <c r="E4" i="13"/>
  <c r="I3" i="13"/>
  <c r="E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I2" i="13"/>
  <c r="E2" i="13"/>
  <c r="K51" i="9"/>
  <c r="K50" i="9"/>
  <c r="K49" i="9"/>
  <c r="K48" i="9"/>
  <c r="K47" i="9"/>
  <c r="K46" i="9"/>
  <c r="K45" i="9"/>
  <c r="K44" i="9"/>
  <c r="K43" i="9"/>
  <c r="K42" i="9"/>
  <c r="K2" i="9"/>
  <c r="K3" i="9"/>
  <c r="E53" i="13" l="1"/>
  <c r="E26" i="13"/>
  <c r="I53" i="13"/>
  <c r="I26" i="13"/>
  <c r="I74" i="13"/>
  <c r="E74" i="13"/>
  <c r="J3" i="1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6" i="11"/>
  <c r="K16" i="11" s="1"/>
  <c r="J17" i="11"/>
  <c r="K17" i="11" s="1"/>
  <c r="J18" i="11"/>
  <c r="K18" i="11" s="1"/>
  <c r="J19" i="11"/>
  <c r="K19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" i="11"/>
  <c r="K2" i="11" s="1"/>
  <c r="J30" i="11"/>
  <c r="J29" i="11"/>
  <c r="K3" i="1"/>
  <c r="K46" i="1"/>
  <c r="K30" i="1"/>
  <c r="K37" i="1"/>
  <c r="K33" i="1"/>
  <c r="K29" i="1"/>
  <c r="K43" i="1"/>
  <c r="K47" i="1"/>
  <c r="K56" i="1"/>
  <c r="K26" i="1"/>
  <c r="K49" i="1"/>
  <c r="K42" i="1"/>
  <c r="K39" i="1"/>
  <c r="K25" i="1"/>
  <c r="K45" i="1"/>
  <c r="K50" i="1"/>
  <c r="K58" i="1"/>
  <c r="K36" i="1"/>
  <c r="K28" i="1"/>
  <c r="K35" i="1"/>
  <c r="K48" i="1"/>
  <c r="K52" i="1"/>
  <c r="K24" i="1"/>
  <c r="K53" i="1"/>
  <c r="K31" i="1"/>
  <c r="K40" i="1"/>
  <c r="K57" i="1"/>
  <c r="K41" i="1"/>
  <c r="K38" i="1"/>
  <c r="K27" i="1"/>
  <c r="K54" i="1"/>
  <c r="K55" i="1"/>
  <c r="K32" i="1"/>
  <c r="K51" i="1"/>
  <c r="K44" i="1"/>
  <c r="K34" i="1"/>
  <c r="K23" i="1"/>
  <c r="O30" i="1"/>
  <c r="O93" i="1"/>
  <c r="K21" i="1"/>
  <c r="K19" i="1"/>
  <c r="K9" i="1"/>
  <c r="K2" i="1"/>
  <c r="K22" i="1"/>
  <c r="K17" i="1"/>
  <c r="K18" i="1"/>
  <c r="K13" i="1"/>
  <c r="K15" i="1"/>
  <c r="K14" i="1"/>
  <c r="K11" i="1"/>
  <c r="K4" i="1"/>
  <c r="K10" i="1"/>
  <c r="K20" i="1"/>
  <c r="K7" i="1"/>
  <c r="K12" i="1"/>
  <c r="K8" i="1"/>
  <c r="K16" i="1"/>
  <c r="K6" i="1"/>
  <c r="K5" i="1"/>
  <c r="O63" i="1"/>
  <c r="O51" i="1"/>
  <c r="O22" i="1"/>
  <c r="O32" i="1"/>
  <c r="O55" i="1"/>
  <c r="O54" i="1"/>
  <c r="O27" i="1"/>
  <c r="O38" i="1"/>
  <c r="O41" i="1"/>
  <c r="O57" i="1"/>
  <c r="O40" i="1"/>
  <c r="O31" i="1"/>
  <c r="O29" i="1"/>
  <c r="O8" i="1"/>
  <c r="O53" i="1"/>
  <c r="O24" i="1"/>
  <c r="O16" i="1"/>
  <c r="O52" i="1"/>
  <c r="O72" i="1"/>
  <c r="O71" i="1"/>
  <c r="O6" i="1"/>
  <c r="O48" i="1"/>
  <c r="O35" i="1"/>
  <c r="O28" i="1"/>
  <c r="O36" i="1"/>
  <c r="O58" i="1"/>
  <c r="O3" i="1"/>
  <c r="O70" i="1"/>
  <c r="O69" i="1"/>
  <c r="O50" i="1"/>
  <c r="O68" i="1"/>
  <c r="O67" i="1"/>
  <c r="O66" i="1"/>
  <c r="O45" i="1"/>
  <c r="O25" i="1"/>
  <c r="O39" i="1"/>
  <c r="O34" i="1"/>
  <c r="O42" i="1"/>
  <c r="O49" i="1"/>
  <c r="O65" i="1"/>
  <c r="O26" i="1"/>
  <c r="O76" i="1"/>
  <c r="O75" i="1"/>
  <c r="O56" i="1"/>
  <c r="O47" i="1"/>
  <c r="O4" i="1"/>
  <c r="O11" i="1"/>
  <c r="O74" i="1"/>
  <c r="O44" i="1"/>
  <c r="O73" i="1"/>
  <c r="O43" i="1"/>
  <c r="O64" i="1"/>
  <c r="O14" i="1"/>
  <c r="O15" i="1"/>
  <c r="O37" i="1"/>
  <c r="O12" i="1"/>
  <c r="O7" i="1"/>
  <c r="O82" i="1"/>
  <c r="O20" i="1"/>
  <c r="O79" i="1"/>
  <c r="O78" i="1"/>
  <c r="O77" i="1"/>
  <c r="O10" i="1"/>
  <c r="O81" i="1"/>
  <c r="O80" i="1"/>
  <c r="O33" i="1"/>
  <c r="O13" i="1"/>
  <c r="O92" i="1"/>
  <c r="O18" i="1"/>
  <c r="O86" i="1"/>
  <c r="O85" i="1"/>
  <c r="O84" i="1"/>
  <c r="O83" i="1"/>
  <c r="O21" i="1"/>
  <c r="O46" i="1"/>
  <c r="O90" i="1"/>
  <c r="O89" i="1"/>
  <c r="O88" i="1"/>
  <c r="O87" i="1"/>
  <c r="O17" i="1"/>
  <c r="O91" i="1"/>
  <c r="O2" i="1"/>
  <c r="O9" i="1"/>
  <c r="O19" i="1"/>
  <c r="O23" i="1"/>
  <c r="O5" i="1"/>
  <c r="O7" i="2"/>
  <c r="K7" i="2"/>
  <c r="K9" i="2"/>
  <c r="O9" i="2"/>
  <c r="K2" i="2"/>
  <c r="O2" i="2"/>
  <c r="K8" i="2"/>
  <c r="O8" i="2"/>
  <c r="K20" i="2"/>
  <c r="K18" i="2"/>
  <c r="K11" i="2"/>
  <c r="K22" i="2"/>
  <c r="K15" i="2"/>
  <c r="K10" i="2"/>
  <c r="K14" i="2"/>
  <c r="K16" i="2"/>
  <c r="K12" i="2"/>
  <c r="K24" i="2"/>
  <c r="K21" i="2"/>
  <c r="K17" i="2"/>
  <c r="K23" i="2"/>
  <c r="K13" i="2"/>
  <c r="K19" i="2"/>
  <c r="O34" i="2"/>
  <c r="O33" i="2"/>
  <c r="O32" i="2"/>
  <c r="O31" i="2"/>
  <c r="O30" i="2"/>
  <c r="O29" i="2"/>
  <c r="O13" i="2"/>
  <c r="O23" i="2"/>
  <c r="O17" i="2"/>
  <c r="O21" i="2"/>
  <c r="O24" i="2"/>
  <c r="O12" i="2"/>
  <c r="O16" i="2"/>
  <c r="O14" i="2"/>
  <c r="O10" i="2"/>
  <c r="O15" i="2"/>
  <c r="O22" i="2"/>
  <c r="O11" i="2"/>
  <c r="O18" i="2"/>
  <c r="O20" i="2"/>
  <c r="O19" i="2"/>
  <c r="O3" i="2"/>
  <c r="K3" i="2"/>
  <c r="O4" i="2"/>
  <c r="K4" i="2"/>
  <c r="O5" i="2"/>
  <c r="K5" i="2"/>
  <c r="O6" i="2"/>
  <c r="K6" i="2"/>
  <c r="O12" i="9"/>
  <c r="K12" i="9"/>
  <c r="O4" i="9"/>
  <c r="K4" i="9"/>
  <c r="O5" i="9"/>
  <c r="K5" i="9"/>
  <c r="O22" i="9"/>
  <c r="K22" i="9"/>
  <c r="O28" i="9"/>
  <c r="K28" i="9"/>
  <c r="O19" i="9"/>
  <c r="K19" i="9"/>
  <c r="O21" i="9"/>
  <c r="K21" i="9"/>
  <c r="O47" i="9"/>
  <c r="O32" i="9"/>
  <c r="K32" i="9"/>
  <c r="O45" i="9"/>
  <c r="O49" i="9"/>
  <c r="O2" i="9"/>
  <c r="O51" i="9"/>
  <c r="O6" i="9"/>
  <c r="K6" i="9"/>
  <c r="O41" i="9"/>
  <c r="K41" i="9"/>
  <c r="O13" i="9"/>
  <c r="K13" i="9"/>
  <c r="O23" i="9"/>
  <c r="K23" i="9"/>
  <c r="O10" i="9"/>
  <c r="K10" i="9"/>
  <c r="O8" i="9"/>
  <c r="K8" i="9"/>
  <c r="O44" i="9"/>
  <c r="O40" i="9"/>
  <c r="K40" i="9"/>
  <c r="O25" i="9"/>
  <c r="K25" i="9"/>
  <c r="O11" i="9"/>
  <c r="K11" i="9"/>
  <c r="O37" i="9"/>
  <c r="K37" i="9"/>
  <c r="O43" i="9"/>
  <c r="O35" i="9"/>
  <c r="K35" i="9"/>
  <c r="O14" i="9"/>
  <c r="K14" i="9"/>
  <c r="O46" i="9"/>
  <c r="O48" i="9"/>
  <c r="O42" i="9"/>
  <c r="O3" i="9"/>
  <c r="O50" i="9"/>
  <c r="O20" i="9"/>
  <c r="K20" i="9"/>
  <c r="O29" i="9"/>
  <c r="K29" i="9"/>
  <c r="O7" i="9"/>
  <c r="K7" i="9"/>
  <c r="O34" i="9"/>
  <c r="K34" i="9"/>
  <c r="O38" i="9"/>
  <c r="K38" i="9"/>
  <c r="O24" i="9"/>
  <c r="K24" i="9"/>
  <c r="O36" i="9"/>
  <c r="K36" i="9"/>
  <c r="O9" i="9"/>
  <c r="K9" i="9"/>
  <c r="O31" i="9"/>
  <c r="K31" i="9"/>
  <c r="O26" i="9"/>
  <c r="K26" i="9"/>
  <c r="O15" i="9"/>
  <c r="K15" i="9"/>
  <c r="O16" i="9"/>
  <c r="K16" i="9"/>
  <c r="O27" i="9"/>
  <c r="K27" i="9"/>
  <c r="O39" i="9"/>
  <c r="K39" i="9"/>
  <c r="O18" i="9"/>
  <c r="O30" i="9"/>
  <c r="K30" i="9"/>
  <c r="O33" i="9"/>
  <c r="K33" i="9"/>
  <c r="O17" i="9"/>
  <c r="K17" i="9"/>
  <c r="C20" i="12"/>
  <c r="C19" i="12"/>
  <c r="B20" i="12"/>
  <c r="B19" i="12"/>
  <c r="M32" i="12"/>
  <c r="K27" i="11" l="1"/>
  <c r="J27" i="1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73" i="14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B118" i="14"/>
  <c r="B119" i="14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2" i="22" l="1"/>
  <c r="A3" i="22" s="1"/>
  <c r="A4" i="22" s="1"/>
  <c r="A5" i="22" s="1"/>
  <c r="A6" i="22" s="1"/>
  <c r="A7" i="22" s="1"/>
  <c r="A8" i="22" s="1"/>
  <c r="A9" i="22" s="1"/>
  <c r="A11" i="22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B82" i="22"/>
  <c r="B83" i="22" s="1"/>
  <c r="B96" i="22"/>
  <c r="B97" i="22"/>
  <c r="A78" i="22" l="1"/>
  <c r="A79" i="22" s="1"/>
  <c r="A80" i="22" s="1"/>
  <c r="A81" i="22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5" i="22" l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92" i="22"/>
  <c r="A93" i="22" s="1"/>
  <c r="A94" i="22" s="1"/>
  <c r="B2" i="22"/>
  <c r="B3" i="22"/>
  <c r="B4" i="22" s="1"/>
  <c r="B5" i="22" s="1"/>
  <c r="B6" i="22" s="1"/>
  <c r="B7" i="22" s="1"/>
  <c r="B8" i="22" s="1"/>
  <c r="B9" i="22" s="1"/>
  <c r="B11" i="22"/>
  <c r="B12" i="22"/>
  <c r="B13" i="22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4" i="22"/>
  <c r="B85" i="22"/>
  <c r="B86" i="22"/>
  <c r="B87" i="22" s="1"/>
  <c r="B88" i="22" s="1"/>
  <c r="B89" i="22" s="1"/>
  <c r="B90" i="22" s="1"/>
  <c r="B91" i="22" s="1"/>
  <c r="B92" i="22" s="1"/>
  <c r="B93" i="22" s="1"/>
  <c r="B94" i="22" s="1"/>
  <c r="B98" i="22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A18" i="21"/>
  <c r="A17" i="21"/>
  <c r="A63" i="21"/>
  <c r="A64" i="21" s="1"/>
  <c r="A65" i="21" s="1"/>
  <c r="X64" i="21"/>
  <c r="X65" i="21" s="1"/>
  <c r="X17" i="21" s="1"/>
  <c r="X18" i="21" l="1"/>
  <c r="X19" i="21" s="1"/>
  <c r="A19" i="21"/>
  <c r="X20" i="21" l="1"/>
  <c r="X21" i="21" s="1"/>
  <c r="X22" i="21" s="1"/>
  <c r="X23" i="21" s="1"/>
  <c r="X24" i="21" s="1"/>
  <c r="X25" i="21" s="1"/>
  <c r="A20" i="21"/>
  <c r="A21" i="21" s="1"/>
  <c r="A22" i="21" s="1"/>
  <c r="A23" i="21" s="1"/>
  <c r="X26" i="21" l="1"/>
  <c r="A24" i="21"/>
  <c r="A25" i="21" s="1"/>
  <c r="A26" i="21" s="1"/>
  <c r="X27" i="21" l="1"/>
  <c r="X28" i="21" s="1"/>
  <c r="X29" i="21" s="1"/>
  <c r="X30" i="21" s="1"/>
  <c r="X31" i="21" s="1"/>
  <c r="A27" i="21"/>
  <c r="A28" i="21" s="1"/>
  <c r="A29" i="21" s="1"/>
  <c r="A30" i="21" s="1"/>
  <c r="A31" i="21" s="1"/>
  <c r="X32" i="21" l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6" i="21" s="1"/>
  <c r="X67" i="21" s="1"/>
  <c r="X68" i="21" s="1"/>
  <c r="X69" i="21" s="1"/>
  <c r="A32" i="2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66" i="21"/>
  <c r="A67" i="21"/>
  <c r="A68" i="21" s="1"/>
  <c r="A56" i="21"/>
  <c r="A57" i="21" s="1"/>
  <c r="A58" i="21" l="1"/>
  <c r="A59" i="21" s="1"/>
  <c r="A60" i="21" s="1"/>
  <c r="A61" i="21" s="1"/>
  <c r="A62" i="21" s="1"/>
  <c r="A69" i="2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</calcChain>
</file>

<file path=xl/sharedStrings.xml><?xml version="1.0" encoding="utf-8"?>
<sst xmlns="http://schemas.openxmlformats.org/spreadsheetml/2006/main" count="7623" uniqueCount="852">
  <si>
    <t xml:space="preserve">Most recent date known alive </t>
    <phoneticPr fontId="31" type="noConversion"/>
  </si>
  <si>
    <t>deceased</t>
    <phoneticPr fontId="31" type="noConversion"/>
  </si>
  <si>
    <t>unknown</t>
    <phoneticPr fontId="31" type="noConversion"/>
  </si>
  <si>
    <t>unknown</t>
    <phoneticPr fontId="31" type="noConversion"/>
  </si>
  <si>
    <t xml:space="preserve"> </t>
    <phoneticPr fontId="31" type="noConversion"/>
  </si>
  <si>
    <t>Hazard Ratio</t>
  </si>
  <si>
    <t>Confidence Interval</t>
  </si>
  <si>
    <t>Control</t>
  </si>
  <si>
    <t>Beta-Blocker</t>
  </si>
  <si>
    <t xml:space="preserve">age </t>
  </si>
  <si>
    <t xml:space="preserve">BB </t>
  </si>
  <si>
    <t xml:space="preserve">PG </t>
  </si>
  <si>
    <t>All-Cause</t>
  </si>
  <si>
    <t>Cardiac</t>
  </si>
  <si>
    <t>0.56 - 0.94</t>
  </si>
  <si>
    <t>1.00 - 1.02</t>
  </si>
  <si>
    <t>0.47 - 2.26</t>
  </si>
  <si>
    <t>0.54 - 1.04</t>
  </si>
  <si>
    <t>0.42 - 2.33</t>
  </si>
  <si>
    <t>Survival (Months)</t>
  </si>
  <si>
    <t xml:space="preserve">PG at Dx (mmHg) </t>
  </si>
  <si>
    <t>Age at Dx (Months)‡</t>
  </si>
  <si>
    <t>n</t>
  </si>
  <si>
    <t>Propranol</t>
  </si>
  <si>
    <t xml:space="preserve">n = </t>
  </si>
  <si>
    <t>Frequency</t>
  </si>
  <si>
    <t>Dose (mg/kg)</t>
  </si>
  <si>
    <t>q 12 hr</t>
  </si>
  <si>
    <t>q 8 hr</t>
  </si>
  <si>
    <t>Range</t>
  </si>
  <si>
    <t>0.30 - 1.18</t>
  </si>
  <si>
    <t>Table 2: Medications and Doses</t>
  </si>
  <si>
    <t>Propranolol</t>
  </si>
  <si>
    <t xml:space="preserve">Table 2: Drugs and Dosages
</t>
  </si>
  <si>
    <t>Table 2: Drugs and Dosages</t>
  </si>
  <si>
    <r>
      <t>0.55</t>
    </r>
    <r>
      <rPr>
        <sz val="11"/>
        <color indexed="8"/>
        <rFont val="Calibri"/>
        <family val="2"/>
      </rPr>
      <t>*</t>
    </r>
  </si>
  <si>
    <t>*Dosing information was unavailable for 2 dogs receiving atenolol.  Median dose based on n=23</t>
  </si>
  <si>
    <t>Table 3: Group Univariate Analysis</t>
  </si>
  <si>
    <t>‡indicates significant difference</t>
  </si>
  <si>
    <t>Age (Months)‡</t>
  </si>
  <si>
    <t xml:space="preserve">PG (mmHg) </t>
  </si>
  <si>
    <t>n =</t>
  </si>
  <si>
    <t>‡indicates a significant difference</t>
  </si>
  <si>
    <t>Table 1: Drugs and Dosages</t>
  </si>
  <si>
    <t>Table 1: Group Comparison</t>
  </si>
  <si>
    <t>Control    n=23</t>
  </si>
  <si>
    <t>Beta-Blocker n=27</t>
  </si>
  <si>
    <t>Survival (months)</t>
  </si>
  <si>
    <t>PG      (mmHg)</t>
  </si>
  <si>
    <t>Age‡ (months)</t>
  </si>
  <si>
    <t>1.2 (0.17 - 11.58)</t>
  </si>
  <si>
    <t>Survival (years)</t>
  </si>
  <si>
    <t>126.7 (80.7 - 227.6)</t>
  </si>
  <si>
    <t>121 (80 - 217.4)</t>
  </si>
  <si>
    <t>3.39 (0.76 - 10.94)</t>
  </si>
  <si>
    <t>4.87 (0.7 - 11.84)</t>
  </si>
  <si>
    <t>*indicates a significant difference</t>
  </si>
  <si>
    <t>PG at Dx (mmHg)</t>
  </si>
  <si>
    <t>0.5 - 1.0</t>
  </si>
  <si>
    <t>1.0 - 2.0</t>
  </si>
  <si>
    <t>up to 1.5</t>
  </si>
  <si>
    <r>
      <t>Recommended Dose (mg/kg)</t>
    </r>
    <r>
      <rPr>
        <b/>
        <sz val="11"/>
        <color indexed="8"/>
        <rFont val="Calibri"/>
        <family val="2"/>
      </rPr>
      <t>ᵃ</t>
    </r>
  </si>
  <si>
    <t xml:space="preserve">ᵃDosages taken from Plumb’s Veterinary Drug Handbook, Seventh Edition
</t>
  </si>
  <si>
    <t>Table 4: All Cause Mortality</t>
  </si>
  <si>
    <t>Table 5: Cardiac Mortality</t>
  </si>
  <si>
    <t>Table 1: Group Comparisons</t>
  </si>
  <si>
    <r>
      <t>0.62</t>
    </r>
    <r>
      <rPr>
        <sz val="10"/>
        <color indexed="8"/>
        <rFont val="Calibri"/>
        <family val="2"/>
      </rPr>
      <t>*</t>
    </r>
    <r>
      <rPr>
        <sz val="10"/>
        <color theme="1"/>
        <rFont val="Calibri"/>
        <family val="2"/>
        <scheme val="minor"/>
      </rPr>
      <t xml:space="preserve"> (0.2 - 4.32)</t>
    </r>
  </si>
  <si>
    <t>Column1</t>
  </si>
  <si>
    <t>Table 2: All Cause Mortality</t>
  </si>
  <si>
    <t>Table 3: Cardiac Mortality</t>
  </si>
  <si>
    <t>Presumably CHF</t>
  </si>
  <si>
    <t>** LM indicates a message was left for the owner at the most current number</t>
  </si>
  <si>
    <t>** LTFO indicates that owner could not be reached at most current number and no information was available from the rDVM</t>
  </si>
  <si>
    <t>DVM works at Banfield, did not return my call; receptionist gave no indication that the animal was deceased</t>
  </si>
  <si>
    <t>LEFT MESSAGE FOR OWNER and rDVM will not give out information</t>
  </si>
  <si>
    <t>Keller</t>
  </si>
  <si>
    <t>Karen/Michael</t>
  </si>
  <si>
    <t>Emma</t>
  </si>
  <si>
    <t>Eccles</t>
  </si>
  <si>
    <t>Barb</t>
  </si>
  <si>
    <t>Beszterczei</t>
  </si>
  <si>
    <t>Ted</t>
  </si>
  <si>
    <t>Louie</t>
  </si>
  <si>
    <t>LEFT MESSAGE FOR OWNER; no info at rDVM</t>
  </si>
  <si>
    <t>Brake</t>
  </si>
  <si>
    <t>Siberian Husky</t>
  </si>
  <si>
    <t>x</t>
  </si>
  <si>
    <t>Schmidt</t>
  </si>
  <si>
    <t>Stella</t>
  </si>
  <si>
    <t>Diaz/Zaid</t>
  </si>
  <si>
    <t>Joe/Samantha</t>
  </si>
  <si>
    <t>Thunder</t>
  </si>
  <si>
    <t>(MN)258455</t>
  </si>
  <si>
    <t>(MN)317678</t>
  </si>
  <si>
    <t>(MN)336565</t>
  </si>
  <si>
    <t>(MN)294254</t>
  </si>
  <si>
    <t>(MN)303220</t>
  </si>
  <si>
    <t>(MN)305089</t>
  </si>
  <si>
    <t>(MN)314047</t>
  </si>
  <si>
    <t>(MN)323559</t>
  </si>
  <si>
    <t>(MN)323409</t>
  </si>
  <si>
    <t>(MN)334599</t>
  </si>
  <si>
    <t>(MN)320289</t>
  </si>
  <si>
    <t>Hovland</t>
  </si>
  <si>
    <t>Bailey</t>
  </si>
  <si>
    <t>(MN)329163</t>
  </si>
  <si>
    <t>Howell</t>
  </si>
  <si>
    <t>BJ</t>
  </si>
  <si>
    <t>Sudden death</t>
  </si>
  <si>
    <t>(MN)330414</t>
  </si>
  <si>
    <t>Adams</t>
  </si>
  <si>
    <t>Chloe</t>
  </si>
  <si>
    <t>(MN)317595</t>
  </si>
  <si>
    <t>Math</t>
  </si>
  <si>
    <t>Dingon</t>
  </si>
  <si>
    <t>(MN)324915</t>
  </si>
  <si>
    <t>Borgstrom</t>
  </si>
  <si>
    <t>Ginger</t>
  </si>
  <si>
    <t>(MN)304405</t>
  </si>
  <si>
    <t>Ritger</t>
  </si>
  <si>
    <t>Mya</t>
  </si>
  <si>
    <t>House fire</t>
  </si>
  <si>
    <t>(MN)272915</t>
  </si>
  <si>
    <t>Schedin</t>
  </si>
  <si>
    <t>Sassie</t>
  </si>
  <si>
    <t>(MN)323595</t>
  </si>
  <si>
    <t>Ragom</t>
  </si>
  <si>
    <t>(MN)364273</t>
  </si>
  <si>
    <t>Neese</t>
  </si>
  <si>
    <t>German Shepard</t>
  </si>
  <si>
    <t>Splenic hemangiosarcoma</t>
  </si>
  <si>
    <t>CHF, a fib dxed 8/30/12</t>
  </si>
  <si>
    <t>Euthanized declining QOL, Pulm nodules on rads, hypercalcemia, suspected LSA</t>
  </si>
  <si>
    <t>Euthanized</t>
  </si>
  <si>
    <t>Furosemide, pimobendan (7/23/12)</t>
  </si>
  <si>
    <t>PG at &gt; 1 year (or DX)</t>
  </si>
  <si>
    <t>Infective endocarditis - apparent chronic process</t>
  </si>
  <si>
    <t>Endocarditis …</t>
  </si>
  <si>
    <t>LEFT MESSAGE FOR OWNER; spoke with rDVM; last date was for annual health care at rDVM.  Presumptively assigning a minimum PG of 80  mmHg "echo report = Severe SAS" no Doppler available</t>
  </si>
  <si>
    <t>Owner number incorrect; spoke with rDVM; last date was for annual health care at rDVM</t>
  </si>
  <si>
    <t>RDVM told the owner that the dogs heart exploded. Owner told me that the dog collapsed and died at home. </t>
  </si>
  <si>
    <t>#</t>
  </si>
  <si>
    <t>Total</t>
  </si>
  <si>
    <t>Mixed Breed</t>
  </si>
  <si>
    <t>Cardiac - exact cause unknown</t>
  </si>
  <si>
    <t xml:space="preserve">Breed </t>
  </si>
  <si>
    <t>t</t>
  </si>
  <si>
    <t>DTH_C</t>
  </si>
  <si>
    <t>AGE_Y</t>
  </si>
  <si>
    <t>PG</t>
  </si>
  <si>
    <t>Dead</t>
  </si>
  <si>
    <t>mg/lb</t>
  </si>
  <si>
    <t>Notes</t>
  </si>
  <si>
    <t>Kg</t>
  </si>
  <si>
    <t>Dose BID</t>
  </si>
  <si>
    <t>Propranolol at TID dosing</t>
  </si>
  <si>
    <t>11.4mg am, 5.7 mg pm</t>
  </si>
  <si>
    <t>mg/kg</t>
  </si>
  <si>
    <t>Sotolol BID</t>
  </si>
  <si>
    <t>Sotalol</t>
  </si>
  <si>
    <t>N/A</t>
  </si>
  <si>
    <t>Group</t>
  </si>
  <si>
    <t>Beta-blocker</t>
  </si>
  <si>
    <t>Age at Dx</t>
  </si>
  <si>
    <t>P-value</t>
  </si>
  <si>
    <t>also evaluated at Iowa State University</t>
  </si>
  <si>
    <t>on DES for urinary incontinence; owner is 4th year vet student</t>
  </si>
  <si>
    <t>Endocarditis dx around 2005</t>
  </si>
  <si>
    <t>PG at &gt; 1 year</t>
  </si>
  <si>
    <t>(consider exclusion- cor triatriatum dexter)</t>
  </si>
  <si>
    <t>4/6 left basilar murmur, PDA (occluded)</t>
  </si>
  <si>
    <t>Gender</t>
  </si>
  <si>
    <t>Atenolol</t>
  </si>
  <si>
    <t>Date of Dx</t>
  </si>
  <si>
    <t>Date of latest PG</t>
  </si>
  <si>
    <t>PG  -latest</t>
  </si>
  <si>
    <t>PG at Dx</t>
  </si>
  <si>
    <t>Date of init. Dx</t>
  </si>
  <si>
    <t xml:space="preserve"> PG latest</t>
  </si>
  <si>
    <t xml:space="preserve">Survival time </t>
  </si>
  <si>
    <t xml:space="preserve">Most recent date known alive </t>
  </si>
  <si>
    <t>PG latest</t>
  </si>
  <si>
    <t>Date of death/ last seen</t>
  </si>
  <si>
    <t>died at home - unknown circumstances</t>
  </si>
  <si>
    <t>died at rDVM - unknown circumstances</t>
  </si>
  <si>
    <t>Dead per rDVM office, no other info</t>
  </si>
  <si>
    <t>Alive</t>
  </si>
  <si>
    <t>SAS, mild mitral stenosis, systemic hypertension</t>
  </si>
  <si>
    <t>(Enalapril, Amlodipine) - kidneys, SHT.</t>
  </si>
  <si>
    <t>Last pressure prior to death was 41.1 mmHg 7/29/05</t>
  </si>
  <si>
    <t>Pulmonic stenosis, PG = 21mmHg</t>
  </si>
  <si>
    <t>mild pulmonic stenosis - 21 mmHg</t>
  </si>
  <si>
    <t>VSD restrictive delta P= 101.8 mmHg</t>
  </si>
  <si>
    <t xml:space="preserve">pulmonic stenosis (203.41 mm Hg), mild tricuspid and mitral insufficency, </t>
  </si>
  <si>
    <t>secundum ASD w/ relative PS and TS, RBBB; no evidence of significant cardiac changes on echo report</t>
  </si>
  <si>
    <t>pulmonic stenosis w/ balloon valvuloplasty (initial 96.3 mmHg, most recent=35.8 mmHg)</t>
  </si>
  <si>
    <t xml:space="preserve">blood culture positive for Staph pseudintermedius and Edwardsiella tarda.  </t>
  </si>
  <si>
    <t>41.1*</t>
  </si>
  <si>
    <t>rDVM says not on atenolol</t>
  </si>
  <si>
    <t xml:space="preserve"> n/a</t>
  </si>
  <si>
    <t>PDA (ligated), mod to severe aortic insufficency, mitral regurgitation</t>
  </si>
  <si>
    <t>Laufenberg</t>
  </si>
  <si>
    <t>Tubby</t>
  </si>
  <si>
    <t>MN</t>
  </si>
  <si>
    <t>No</t>
  </si>
  <si>
    <t>Deceased</t>
  </si>
  <si>
    <t>DIC, thymoma</t>
  </si>
  <si>
    <t>On therapy! Euthanasia due to DIC and hemothorax, associated with mediastinal mass (thymoma)</t>
  </si>
  <si>
    <t>(MN)263053</t>
  </si>
  <si>
    <t>Witthun</t>
  </si>
  <si>
    <t>Susan/Frank</t>
  </si>
  <si>
    <t>LTFU</t>
  </si>
  <si>
    <t>number disconnected; no record at rDVM</t>
  </si>
  <si>
    <t>Halvorson</t>
  </si>
  <si>
    <t>Labrador</t>
  </si>
  <si>
    <t>suspect fatal arrhythmia; collapsed at home</t>
  </si>
  <si>
    <t>spoke with owner</t>
  </si>
  <si>
    <t>Bailey/Pawlich</t>
  </si>
  <si>
    <t>William/Lissa</t>
  </si>
  <si>
    <t>Duncan</t>
  </si>
  <si>
    <t>Cantine</t>
  </si>
  <si>
    <t>Nancy/Jay</t>
  </si>
  <si>
    <t>Bull Mastiff</t>
  </si>
  <si>
    <t>euthanized - seizures, possible distemper</t>
  </si>
  <si>
    <t>Cruiser</t>
  </si>
  <si>
    <t xml:space="preserve"> golden retriever</t>
  </si>
  <si>
    <t>Barney</t>
  </si>
  <si>
    <t>bull terrier</t>
  </si>
  <si>
    <t>Grimes</t>
  </si>
  <si>
    <t>Maureen</t>
  </si>
  <si>
    <t>moderate aortic insufficency</t>
  </si>
  <si>
    <t>Campbell</t>
  </si>
  <si>
    <t>Apollo</t>
  </si>
  <si>
    <t>Budil</t>
  </si>
  <si>
    <t>Susan/Jonathon</t>
  </si>
  <si>
    <t>Beowolf</t>
  </si>
  <si>
    <t>mild mitral and tricuspid regurgitation</t>
  </si>
  <si>
    <t>Micah</t>
  </si>
  <si>
    <t>Runge</t>
  </si>
  <si>
    <t>Mandy</t>
  </si>
  <si>
    <t>Belle</t>
  </si>
  <si>
    <t>returned to breeder - current owner # was incorrect</t>
  </si>
  <si>
    <t>Boutwell</t>
  </si>
  <si>
    <t>Christine</t>
  </si>
  <si>
    <t>Flame</t>
  </si>
  <si>
    <t>no medications; doing well</t>
  </si>
  <si>
    <t>Swatek</t>
  </si>
  <si>
    <t>Andrew</t>
  </si>
  <si>
    <t>Nuke</t>
  </si>
  <si>
    <t>Duhadway</t>
  </si>
  <si>
    <t>Meghan</t>
  </si>
  <si>
    <t>Jeneau</t>
  </si>
  <si>
    <t>Knobbe</t>
  </si>
  <si>
    <t>Judy</t>
  </si>
  <si>
    <t>Irish Wolfhound</t>
  </si>
  <si>
    <t>Kinscherf</t>
  </si>
  <si>
    <t>Richard/Debbie</t>
  </si>
  <si>
    <t>Lady Bug</t>
  </si>
  <si>
    <t>Staehle</t>
  </si>
  <si>
    <t xml:space="preserve">Kim </t>
  </si>
  <si>
    <t>Jaxie</t>
  </si>
  <si>
    <t>Caron</t>
  </si>
  <si>
    <t>Dolores</t>
  </si>
  <si>
    <t>Heidi</t>
  </si>
  <si>
    <t>Lewis</t>
  </si>
  <si>
    <t>Michelle</t>
  </si>
  <si>
    <t>Ella</t>
  </si>
  <si>
    <t>IMHA - medicine patient</t>
  </si>
  <si>
    <t>Buckaloo</t>
  </si>
  <si>
    <t>GW</t>
  </si>
  <si>
    <t>Toots</t>
  </si>
  <si>
    <t>persistant left cranial vena cava, dual chamber right ventrical</t>
  </si>
  <si>
    <t>tricuspid and mitral dysplasia</t>
  </si>
  <si>
    <t>Griner</t>
  </si>
  <si>
    <t>Bella</t>
  </si>
  <si>
    <t>Joleena</t>
  </si>
  <si>
    <t>Peyton</t>
  </si>
  <si>
    <t>Matern</t>
  </si>
  <si>
    <t>Steven</t>
  </si>
  <si>
    <t>Irish setter</t>
  </si>
  <si>
    <t>residual systolic dysfunction from PDA</t>
  </si>
  <si>
    <t>PDA (closed)</t>
  </si>
  <si>
    <t>Pauley</t>
  </si>
  <si>
    <t>Jackie</t>
  </si>
  <si>
    <t>Kit Kat</t>
  </si>
  <si>
    <t>Alaskan Klee Kai</t>
  </si>
  <si>
    <t>mild aortic valve insufficiency, moderate mitral regurgitation</t>
  </si>
  <si>
    <t>Unruh</t>
  </si>
  <si>
    <t>Darren</t>
  </si>
  <si>
    <t>Doan</t>
  </si>
  <si>
    <t>Elizabeth</t>
  </si>
  <si>
    <t>Diamond</t>
  </si>
  <si>
    <t>Tripses</t>
  </si>
  <si>
    <t>Lory</t>
  </si>
  <si>
    <t>Casey</t>
  </si>
  <si>
    <t>mild mitral regurgitation, equivocal SAS</t>
  </si>
  <si>
    <t>onco patient - osteosarcoma</t>
  </si>
  <si>
    <t>Vreeland</t>
  </si>
  <si>
    <t>Beth</t>
  </si>
  <si>
    <t>Simon</t>
  </si>
  <si>
    <t>Leake</t>
  </si>
  <si>
    <t>Jerry</t>
  </si>
  <si>
    <t>Sissy</t>
  </si>
  <si>
    <t>English springer spaniel</t>
  </si>
  <si>
    <t>enalapril, torsemide, vetmedin, furosemide</t>
  </si>
  <si>
    <t>systolic dysfunction</t>
  </si>
  <si>
    <t>cor triatriatum dexter</t>
  </si>
  <si>
    <t>Ross</t>
  </si>
  <si>
    <t>Jim/Doris</t>
  </si>
  <si>
    <t>Ben</t>
  </si>
  <si>
    <t>mitral endocardiosis with mild regurgitation</t>
  </si>
  <si>
    <t>English Springer Spaniel</t>
  </si>
  <si>
    <t>German Shepherd</t>
  </si>
  <si>
    <t>need echo report from initial consultation; dog may have severe SAS not moderate.  Atenolol therapy was recommended but unable to determine if it was started as patient was receiving chemotherapy through oncology</t>
  </si>
  <si>
    <t>Browning</t>
  </si>
  <si>
    <t>Bonnette, DVM</t>
  </si>
  <si>
    <t>Legion</t>
  </si>
  <si>
    <t>Rhodesian Ridgeback</t>
  </si>
  <si>
    <t>presumably alive</t>
  </si>
  <si>
    <t>Lisk</t>
  </si>
  <si>
    <t>Michael</t>
  </si>
  <si>
    <t>Maggie</t>
  </si>
  <si>
    <t>antibiotics</t>
  </si>
  <si>
    <t>Hertzog</t>
  </si>
  <si>
    <t>Nickie</t>
  </si>
  <si>
    <t>Taz</t>
  </si>
  <si>
    <t>Shockley</t>
  </si>
  <si>
    <t>Tina</t>
  </si>
  <si>
    <t>seizures, arthritis, decreased quality of life; syncope</t>
  </si>
  <si>
    <t>Young</t>
  </si>
  <si>
    <t>Carolyn/Leroy</t>
  </si>
  <si>
    <t>Lucy</t>
  </si>
  <si>
    <t>decreased QOL, osteoarthritis</t>
  </si>
  <si>
    <t>Clover</t>
  </si>
  <si>
    <t>Savage</t>
  </si>
  <si>
    <t>Roxi</t>
  </si>
  <si>
    <t>ASD</t>
  </si>
  <si>
    <t xml:space="preserve">taking Pimo at time of death; euthanized </t>
  </si>
  <si>
    <t>Burgdorf</t>
  </si>
  <si>
    <t>Brian</t>
  </si>
  <si>
    <t>Shadow</t>
  </si>
  <si>
    <t>possible fatal arrythmia - found dead in yard</t>
  </si>
  <si>
    <t>Bryant</t>
  </si>
  <si>
    <t>Debbie</t>
  </si>
  <si>
    <t>Daisy</t>
  </si>
  <si>
    <t>Allison</t>
  </si>
  <si>
    <t>Neila</t>
  </si>
  <si>
    <t>Chelsea</t>
  </si>
  <si>
    <t>Thomen</t>
  </si>
  <si>
    <t>Jerrie</t>
  </si>
  <si>
    <t>Chase</t>
  </si>
  <si>
    <t>mild tricuspid and mitral dysplasia</t>
  </si>
  <si>
    <t>Stuart</t>
  </si>
  <si>
    <t>Jill</t>
  </si>
  <si>
    <t>Jessie</t>
  </si>
  <si>
    <t>Champ assistance dogs</t>
  </si>
  <si>
    <t>Patriot</t>
  </si>
  <si>
    <t>euthanized due to LSA</t>
  </si>
  <si>
    <t>Buzz</t>
  </si>
  <si>
    <t>Bullmastiff</t>
  </si>
  <si>
    <t>hemangiosarcoma</t>
  </si>
  <si>
    <t>Wiggins</t>
  </si>
  <si>
    <t>Christina</t>
  </si>
  <si>
    <t>hypothyroid, GDV Sx this summer</t>
  </si>
  <si>
    <t>DJ</t>
  </si>
  <si>
    <t>Forgey</t>
  </si>
  <si>
    <t>Pam</t>
  </si>
  <si>
    <t>Rocky</t>
  </si>
  <si>
    <t>Eggleston</t>
  </si>
  <si>
    <t>Lora</t>
  </si>
  <si>
    <t>Mallory</t>
  </si>
  <si>
    <t>Vellios</t>
  </si>
  <si>
    <t>Hilary</t>
  </si>
  <si>
    <t>Romy</t>
  </si>
  <si>
    <t>Lister</t>
  </si>
  <si>
    <t>Susan</t>
  </si>
  <si>
    <t>Bonnie</t>
  </si>
  <si>
    <t>Schroeder</t>
  </si>
  <si>
    <t>Mike</t>
  </si>
  <si>
    <t>cardiostrength, dasequin, ear meds</t>
  </si>
  <si>
    <t>Wheeler</t>
  </si>
  <si>
    <t>Angela/Adam</t>
  </si>
  <si>
    <t>Carley</t>
  </si>
  <si>
    <t>Nagel</t>
  </si>
  <si>
    <t xml:space="preserve">David </t>
  </si>
  <si>
    <t>Mowgli</t>
  </si>
  <si>
    <t>Poole</t>
  </si>
  <si>
    <t>Edelweiss</t>
  </si>
  <si>
    <t>allergies meds, dasequin</t>
  </si>
  <si>
    <t>Downs</t>
  </si>
  <si>
    <t>Julie</t>
  </si>
  <si>
    <t>Kaiser</t>
  </si>
  <si>
    <t>PDA that was surgically fixed</t>
  </si>
  <si>
    <t>try to activity restrict him; no medications</t>
  </si>
  <si>
    <t>Griesenauer</t>
  </si>
  <si>
    <t>Lois</t>
  </si>
  <si>
    <t>Lodus</t>
  </si>
  <si>
    <t>Ginny</t>
  </si>
  <si>
    <t>Master</t>
  </si>
  <si>
    <t>mild tricuspid and mitral regurgitation</t>
  </si>
  <si>
    <t>Sage</t>
  </si>
  <si>
    <t>mild tricuspid regurgitation</t>
  </si>
  <si>
    <t>Sharp</t>
  </si>
  <si>
    <t>Ray</t>
  </si>
  <si>
    <t>George</t>
  </si>
  <si>
    <t>mild mitral and tricuspid valve displasia</t>
  </si>
  <si>
    <t>Franklin</t>
  </si>
  <si>
    <t>Faith</t>
  </si>
  <si>
    <t>LM unable to reach DVM</t>
  </si>
  <si>
    <t>Hogan</t>
  </si>
  <si>
    <t>Margot</t>
  </si>
  <si>
    <t>Red Puppy</t>
  </si>
  <si>
    <t>Stone</t>
  </si>
  <si>
    <t>Ernie</t>
  </si>
  <si>
    <t>Shetland Sheepdog</t>
  </si>
  <si>
    <t>euthanasia due to CHF</t>
  </si>
  <si>
    <t>Kotz</t>
  </si>
  <si>
    <t>Pamela</t>
  </si>
  <si>
    <t>Perdy</t>
  </si>
  <si>
    <t>great dane</t>
  </si>
  <si>
    <t>previcox, amoxicillin, clindamycin - mass removal was last appointment at rDVM</t>
  </si>
  <si>
    <t>Cochrane</t>
  </si>
  <si>
    <t>Kate</t>
  </si>
  <si>
    <t>Hunny Bunny</t>
  </si>
  <si>
    <t>post-ligation of PDA, PG across LVOT places Cassie in 'mild' category</t>
  </si>
  <si>
    <t>Y (propanolol)</t>
  </si>
  <si>
    <t>Age at Dx (yrs)</t>
  </si>
  <si>
    <t>Bohnen</t>
  </si>
  <si>
    <t>Becky</t>
  </si>
  <si>
    <t>Hannah</t>
  </si>
  <si>
    <t>occasional VPC's, occasional SVT</t>
  </si>
  <si>
    <t>6/10/03 picked up meds from clinic, thyroid medication</t>
  </si>
  <si>
    <t>Grote</t>
  </si>
  <si>
    <t>Heather</t>
  </si>
  <si>
    <t>Bogey</t>
  </si>
  <si>
    <t>American cocker spaniel</t>
  </si>
  <si>
    <t>need echo report for updated PG</t>
  </si>
  <si>
    <t>Weakly</t>
  </si>
  <si>
    <t>Darlen</t>
  </si>
  <si>
    <t>Jewell</t>
  </si>
  <si>
    <t>unknown</t>
  </si>
  <si>
    <t>Burns</t>
  </si>
  <si>
    <t>Guinness</t>
  </si>
  <si>
    <t>suspect CHF, died at home</t>
  </si>
  <si>
    <t>Tippett</t>
  </si>
  <si>
    <t>Carol</t>
  </si>
  <si>
    <t>Augie</t>
  </si>
  <si>
    <t>Renal disease</t>
  </si>
  <si>
    <t>Lo</t>
  </si>
  <si>
    <t>Laurie</t>
  </si>
  <si>
    <t>Gumption</t>
  </si>
  <si>
    <t>Bull Terrier</t>
  </si>
  <si>
    <t>pt extremely aggressive; has not been seen at rDVM since 2003, was sent back to breeder</t>
  </si>
  <si>
    <t>Angel</t>
  </si>
  <si>
    <t>mild aortic insufficency</t>
  </si>
  <si>
    <t>Redden</t>
  </si>
  <si>
    <t>Grace</t>
  </si>
  <si>
    <t>Tipton</t>
  </si>
  <si>
    <t>Clint</t>
  </si>
  <si>
    <t>Jazz</t>
  </si>
  <si>
    <t>LM</t>
  </si>
  <si>
    <t>Sampson</t>
  </si>
  <si>
    <t>Lefholz</t>
  </si>
  <si>
    <t>Ruth</t>
  </si>
  <si>
    <t>Spot</t>
  </si>
  <si>
    <t>Dalmation</t>
  </si>
  <si>
    <t>mild pulmonary insufficency</t>
  </si>
  <si>
    <t>3/11/2003 last visit to rDVM;number out of service</t>
  </si>
  <si>
    <t>Laux</t>
  </si>
  <si>
    <t>Natasha/Doug</t>
  </si>
  <si>
    <t>Gumbo</t>
  </si>
  <si>
    <t>osteosarcoma, limb amputation; receiving chemotherapy through oncology</t>
  </si>
  <si>
    <t>Krull</t>
  </si>
  <si>
    <t>Lynda</t>
  </si>
  <si>
    <t>Fergus</t>
  </si>
  <si>
    <t>German Wirehaired Pointer</t>
  </si>
  <si>
    <t>no medication; heartworm preventative</t>
  </si>
  <si>
    <t>Anderson</t>
  </si>
  <si>
    <t>Joan</t>
  </si>
  <si>
    <t>Jade</t>
  </si>
  <si>
    <t>Mastiff</t>
  </si>
  <si>
    <t>euthanized due to GI disease</t>
  </si>
  <si>
    <t>Higdon</t>
  </si>
  <si>
    <t>John</t>
  </si>
  <si>
    <t>Moose</t>
  </si>
  <si>
    <t>m</t>
  </si>
  <si>
    <t>Carrie</t>
  </si>
  <si>
    <t>Kivela</t>
  </si>
  <si>
    <t>Cliff</t>
  </si>
  <si>
    <t>Cam</t>
  </si>
  <si>
    <t>2006 was last visit to rDVM</t>
  </si>
  <si>
    <t>Peitz</t>
  </si>
  <si>
    <t>Donna</t>
  </si>
  <si>
    <t>Jessica</t>
  </si>
  <si>
    <t>minature pinscher</t>
  </si>
  <si>
    <t>Freese</t>
  </si>
  <si>
    <t>Pat/Mike</t>
  </si>
  <si>
    <t>Rudy</t>
  </si>
  <si>
    <t>Bouvier Des Flandres</t>
  </si>
  <si>
    <t>suspected neoplasia</t>
  </si>
  <si>
    <t>Heusinkvelt</t>
  </si>
  <si>
    <t>Neida</t>
  </si>
  <si>
    <t>Brooke</t>
  </si>
  <si>
    <t>grade I-II  left basilar murmur, prominent sinus arrhythmia</t>
  </si>
  <si>
    <t>Farmer</t>
  </si>
  <si>
    <t>Bill</t>
  </si>
  <si>
    <t>euthanized due to worsening IMPA</t>
  </si>
  <si>
    <t>Hirth</t>
  </si>
  <si>
    <t>Andy/Carry</t>
  </si>
  <si>
    <t>Hero</t>
  </si>
  <si>
    <t>vetprofen, cruciate disease surgically repaired in 2008</t>
  </si>
  <si>
    <t>Silvers</t>
  </si>
  <si>
    <t>Kim/Sandy</t>
  </si>
  <si>
    <t>Tiki</t>
  </si>
  <si>
    <t>McLean</t>
  </si>
  <si>
    <t>Nancy</t>
  </si>
  <si>
    <t>Fanny</t>
  </si>
  <si>
    <t>english mastiff</t>
  </si>
  <si>
    <t>Fuerst</t>
  </si>
  <si>
    <t>Peggy/Gary</t>
  </si>
  <si>
    <t>Reba</t>
  </si>
  <si>
    <t xml:space="preserve">degenerative myelopathy </t>
  </si>
  <si>
    <t>Clore</t>
  </si>
  <si>
    <t>Senta</t>
  </si>
  <si>
    <t>Lexy</t>
  </si>
  <si>
    <t>euthanized due to coughing and syncopal episodes; CHF</t>
  </si>
  <si>
    <t>Save our setters</t>
  </si>
  <si>
    <t>Ike</t>
  </si>
  <si>
    <t>atenolol, lasix, spironolactone</t>
  </si>
  <si>
    <t>marked aortic insufficency, tricuspid regurgitation, mitral valve displasia</t>
  </si>
  <si>
    <t xml:space="preserve">CHF </t>
  </si>
  <si>
    <t>Walker</t>
  </si>
  <si>
    <t xml:space="preserve">Pat </t>
  </si>
  <si>
    <t xml:space="preserve">Sadie </t>
  </si>
  <si>
    <t>Newfoundland/mix</t>
  </si>
  <si>
    <t xml:space="preserve">mild mitral regurgitation </t>
  </si>
  <si>
    <t>urinary incontinence, chronic UTIs</t>
  </si>
  <si>
    <t>Portell</t>
  </si>
  <si>
    <t>Mick</t>
  </si>
  <si>
    <t>Goldie</t>
  </si>
  <si>
    <t>mild mitral regurgitation &amp; aortic insufficiency</t>
  </si>
  <si>
    <t xml:space="preserve">Grant </t>
  </si>
  <si>
    <t>Joey</t>
  </si>
  <si>
    <t>Lilly</t>
  </si>
  <si>
    <t>mitral regrugitation &amp; aortic insufficency</t>
  </si>
  <si>
    <t>Sanford</t>
  </si>
  <si>
    <t>Joe</t>
  </si>
  <si>
    <t>Riley</t>
  </si>
  <si>
    <t>irish setter</t>
  </si>
  <si>
    <t>Hosmer</t>
  </si>
  <si>
    <t xml:space="preserve">Mary </t>
  </si>
  <si>
    <t>Cubby</t>
  </si>
  <si>
    <t>died at home, had some exercise intolerance</t>
  </si>
  <si>
    <t>Allen</t>
  </si>
  <si>
    <t>Shirley</t>
  </si>
  <si>
    <t>Clarissa</t>
  </si>
  <si>
    <t>marked aortic regurgitation, mild pulmonic regurgitation</t>
  </si>
  <si>
    <t>CHF</t>
  </si>
  <si>
    <t>Balotti</t>
  </si>
  <si>
    <t xml:space="preserve">Ann </t>
  </si>
  <si>
    <t>Shaker</t>
  </si>
  <si>
    <t>received 2 GnRH vaccines through Oreg St to supress cycling; given 2/25/09 and 3/26/09</t>
  </si>
  <si>
    <t>Carr</t>
  </si>
  <si>
    <t>Jennie</t>
  </si>
  <si>
    <t>Theodore</t>
  </si>
  <si>
    <t>Scottish Terrier</t>
  </si>
  <si>
    <t>marked arotic insufficency</t>
  </si>
  <si>
    <t>suspect fatal arrhythmia - died at TX A&amp;M</t>
  </si>
  <si>
    <t>increased syncopal episodes - taken to TX A&amp;M</t>
  </si>
  <si>
    <t>Delano</t>
  </si>
  <si>
    <t>Sylvester</t>
  </si>
  <si>
    <t>Annie</t>
  </si>
  <si>
    <t>Rottweiler</t>
  </si>
  <si>
    <t>acute lymphoblastic leukemia</t>
  </si>
  <si>
    <t>Dirks Fund Rescue</t>
  </si>
  <si>
    <t>Sam/Maui</t>
  </si>
  <si>
    <t>Hill</t>
  </si>
  <si>
    <t>Jason/Lori</t>
  </si>
  <si>
    <t>Bernadette</t>
  </si>
  <si>
    <t>none</t>
  </si>
  <si>
    <t>Taylor</t>
  </si>
  <si>
    <t>Barbara</t>
  </si>
  <si>
    <t>Tucker</t>
  </si>
  <si>
    <t>Golden retriever</t>
  </si>
  <si>
    <t>Pug</t>
  </si>
  <si>
    <t>Genthe</t>
  </si>
  <si>
    <t>O'Chee</t>
  </si>
  <si>
    <t>Weimeraner</t>
  </si>
  <si>
    <t>?</t>
  </si>
  <si>
    <t>PDA- surgically closed 10-23-2004</t>
  </si>
  <si>
    <t>Changed ownership to Michele Smith (H) 417-631-5552</t>
  </si>
  <si>
    <t>Rother</t>
  </si>
  <si>
    <t>Stacy</t>
  </si>
  <si>
    <t>Ginny Weasley</t>
  </si>
  <si>
    <t>does have episodes of exercise intolerance - seems to be worse in the summer</t>
  </si>
  <si>
    <t>Clapper</t>
  </si>
  <si>
    <t>Anne</t>
  </si>
  <si>
    <t>Cali</t>
  </si>
  <si>
    <t>PDA that was surgically fixed on 1-17-2007</t>
  </si>
  <si>
    <t>bilateral cruciate disease</t>
  </si>
  <si>
    <t>exercise intolerance, one episode of syncope at age 4</t>
  </si>
  <si>
    <t>Thomas</t>
  </si>
  <si>
    <t>Benny</t>
  </si>
  <si>
    <t>Dolly</t>
  </si>
  <si>
    <t>CHF diagnosed 7/23/12</t>
  </si>
  <si>
    <t>Buster</t>
  </si>
  <si>
    <t>Diestelkamp</t>
  </si>
  <si>
    <t>Larry</t>
  </si>
  <si>
    <t>Cassie</t>
  </si>
  <si>
    <t>excluded from severe</t>
  </si>
  <si>
    <t>enalapril</t>
  </si>
  <si>
    <t>Staed</t>
  </si>
  <si>
    <t>Jennifer</t>
  </si>
  <si>
    <t>Julian</t>
  </si>
  <si>
    <t>Lehnert</t>
  </si>
  <si>
    <t>Ingrid</t>
  </si>
  <si>
    <t>Wolf</t>
  </si>
  <si>
    <t>spoke with rDVM office - doing well</t>
  </si>
  <si>
    <t>McDade</t>
  </si>
  <si>
    <t>Matt</t>
  </si>
  <si>
    <t>Bobbie Jo</t>
  </si>
  <si>
    <t>Horton</t>
  </si>
  <si>
    <t>Bart/Lorna</t>
  </si>
  <si>
    <t>Rocco</t>
  </si>
  <si>
    <t>Nickerson</t>
  </si>
  <si>
    <t xml:space="preserve">Jason </t>
  </si>
  <si>
    <t>Tatum</t>
  </si>
  <si>
    <t>Blaine</t>
  </si>
  <si>
    <t>Marsha/Joe</t>
  </si>
  <si>
    <t>No Name</t>
  </si>
  <si>
    <t>Newfoundland</t>
  </si>
  <si>
    <t>PDA</t>
  </si>
  <si>
    <t>Quinn</t>
  </si>
  <si>
    <t>Doug/Daniel</t>
  </si>
  <si>
    <t>Nicki</t>
  </si>
  <si>
    <t>mixed breed</t>
  </si>
  <si>
    <t>(excluded - PS)</t>
  </si>
  <si>
    <t>Miller</t>
  </si>
  <si>
    <t>Karen</t>
  </si>
  <si>
    <t>Miles</t>
  </si>
  <si>
    <t>Irish Setter</t>
  </si>
  <si>
    <t>LTFO</t>
  </si>
  <si>
    <t>Swoboda</t>
  </si>
  <si>
    <t>Theresa</t>
  </si>
  <si>
    <t>Ariel</t>
  </si>
  <si>
    <t>pomeranian</t>
  </si>
  <si>
    <t>severe mitral stenosis</t>
  </si>
  <si>
    <t>Von Oehsen</t>
  </si>
  <si>
    <t>Jared</t>
  </si>
  <si>
    <t>Lexi</t>
  </si>
  <si>
    <t>excluded (TOF)</t>
  </si>
  <si>
    <t>Atenolol, Enalapril, Furosemide, spironolactone</t>
  </si>
  <si>
    <t>Tetrology of Fallot, Trisuspid dysplasia</t>
  </si>
  <si>
    <t>Cardiac related death?</t>
  </si>
  <si>
    <t>N</t>
  </si>
  <si>
    <t>Survival Time</t>
  </si>
  <si>
    <t xml:space="preserve"> Cause of death if available</t>
  </si>
  <si>
    <t>Erickson</t>
  </si>
  <si>
    <t>Holly</t>
  </si>
  <si>
    <t>Gizmo</t>
  </si>
  <si>
    <t>Boston Terrier</t>
  </si>
  <si>
    <t>Y</t>
  </si>
  <si>
    <t>propanalol, lasix (beginning 5/2005)</t>
  </si>
  <si>
    <t>mitral and aortic insufficency</t>
  </si>
  <si>
    <t>CHF, suspect fatal arrhythmia</t>
  </si>
  <si>
    <t>CHF 6 mo prior to death; stopped propanolol, began lasix; dx with severe SAS with PG&gt;80mmHg</t>
  </si>
  <si>
    <t>Lampen</t>
  </si>
  <si>
    <t>Joseph</t>
  </si>
  <si>
    <t>Teddy</t>
  </si>
  <si>
    <t>syncopal episodes</t>
  </si>
  <si>
    <t>osteosarcoma</t>
  </si>
  <si>
    <t xml:space="preserve">syncope when overly excited or with exertion throughout his entire life; </t>
  </si>
  <si>
    <t>Revelle</t>
  </si>
  <si>
    <t>Maryilyn/Ronald</t>
  </si>
  <si>
    <t>Abbie</t>
  </si>
  <si>
    <t>aortic regurgitation</t>
  </si>
  <si>
    <t>euthanized due to pleural effusion, ascites, CHF</t>
  </si>
  <si>
    <t>Morris</t>
  </si>
  <si>
    <t>Janet</t>
  </si>
  <si>
    <t>Harley</t>
  </si>
  <si>
    <t>bulldog</t>
  </si>
  <si>
    <t xml:space="preserve">Stewart </t>
  </si>
  <si>
    <t>Chris</t>
  </si>
  <si>
    <t>Colby</t>
  </si>
  <si>
    <t>LSA</t>
  </si>
  <si>
    <t>never developed signs of cardiac dysfunction</t>
  </si>
  <si>
    <t>Warren</t>
  </si>
  <si>
    <t>Craig/Toni</t>
  </si>
  <si>
    <t>Romeo</t>
  </si>
  <si>
    <t>syncopal episode 2/27/06 per owner description</t>
  </si>
  <si>
    <t>severe left ventricular hypertrophy</t>
  </si>
  <si>
    <t>Iannelli</t>
  </si>
  <si>
    <t>Amanda</t>
  </si>
  <si>
    <t>Luke</t>
  </si>
  <si>
    <t>severe mitral regurgitaion, mild tricuspid regurgitation</t>
  </si>
  <si>
    <t>McCall</t>
  </si>
  <si>
    <t xml:space="preserve">Richard </t>
  </si>
  <si>
    <t>Brandy</t>
  </si>
  <si>
    <t>Mays</t>
  </si>
  <si>
    <t>Cody</t>
  </si>
  <si>
    <t>Turner</t>
  </si>
  <si>
    <t>mitral regrugitation</t>
  </si>
  <si>
    <t>Tillay</t>
  </si>
  <si>
    <t>Bob</t>
  </si>
  <si>
    <t>Ty</t>
  </si>
  <si>
    <t>Kappelmann</t>
  </si>
  <si>
    <t>Jenny</t>
  </si>
  <si>
    <t>Amos</t>
  </si>
  <si>
    <t>Case #</t>
  </si>
  <si>
    <t>Last name</t>
  </si>
  <si>
    <t>Owner(s) name</t>
  </si>
  <si>
    <t>Patient name</t>
  </si>
  <si>
    <t>Breed</t>
  </si>
  <si>
    <t>Date of Birth</t>
  </si>
  <si>
    <t>Date of death</t>
  </si>
  <si>
    <t>Survival</t>
  </si>
  <si>
    <t>Date of init. diagnosis</t>
  </si>
  <si>
    <t>Age at Dx (years)</t>
  </si>
  <si>
    <t>PG at diagnosis</t>
  </si>
  <si>
    <t>Cardiac medications</t>
  </si>
  <si>
    <t>Cardiac complications (e.g., CHF, atrial fibrillation)</t>
  </si>
  <si>
    <t>Concurrent cardiac disease</t>
  </si>
  <si>
    <t>Alive or Deceased</t>
  </si>
  <si>
    <t>Cause of death</t>
  </si>
  <si>
    <t>Additional Notes</t>
  </si>
  <si>
    <t>Lanham</t>
  </si>
  <si>
    <t>Rick</t>
  </si>
  <si>
    <t>Hallie</t>
  </si>
  <si>
    <t>Golden Retriever</t>
  </si>
  <si>
    <t>FS</t>
  </si>
  <si>
    <t xml:space="preserve"> </t>
  </si>
  <si>
    <t>no</t>
  </si>
  <si>
    <t>deceased</t>
  </si>
  <si>
    <t>Blaylock</t>
  </si>
  <si>
    <t>Cindy</t>
  </si>
  <si>
    <t>Frodo</t>
  </si>
  <si>
    <t>shar pei</t>
  </si>
  <si>
    <t>M</t>
  </si>
  <si>
    <t>propranolol</t>
  </si>
  <si>
    <t>moderate mitral regurgitation</t>
  </si>
  <si>
    <t>unknown, died at home; no available records at rDVM</t>
  </si>
  <si>
    <t>Fox</t>
  </si>
  <si>
    <t>Jack/ Mary Sue</t>
  </si>
  <si>
    <t>Brandi</t>
  </si>
  <si>
    <t>Boxer</t>
  </si>
  <si>
    <t>alive</t>
  </si>
  <si>
    <t>Wiseman</t>
  </si>
  <si>
    <t>Jan</t>
  </si>
  <si>
    <t>Dozer</t>
  </si>
  <si>
    <t>lymphoma</t>
  </si>
  <si>
    <t>Boldt</t>
  </si>
  <si>
    <t>Sherry</t>
  </si>
  <si>
    <t>Sting</t>
  </si>
  <si>
    <t>mastiff</t>
  </si>
  <si>
    <t>aortic insufficency</t>
  </si>
  <si>
    <t>Johnson</t>
  </si>
  <si>
    <t>Mark</t>
  </si>
  <si>
    <t>Tuff</t>
  </si>
  <si>
    <t>Furosemide, Enalapril</t>
  </si>
  <si>
    <t>CHF, AV block 3rd degree, pacemaker implanted</t>
  </si>
  <si>
    <t>traumatic injuries/fight with raccoon</t>
  </si>
  <si>
    <t>Raynes</t>
  </si>
  <si>
    <t>Kathy</t>
  </si>
  <si>
    <t>Hailey</t>
  </si>
  <si>
    <t>alaskan malamute</t>
  </si>
  <si>
    <t>F</t>
  </si>
  <si>
    <t>n/a</t>
  </si>
  <si>
    <t>did not start atenolol</t>
  </si>
  <si>
    <t xml:space="preserve">marked aortic insufficency, mild tricuspid regurgitation, </t>
  </si>
  <si>
    <t>Faulhaber</t>
  </si>
  <si>
    <t>susie</t>
  </si>
  <si>
    <t>TJ</t>
  </si>
  <si>
    <t>moderate aortic regurgitation</t>
  </si>
  <si>
    <t>Freeman</t>
  </si>
  <si>
    <t>Melissa</t>
  </si>
  <si>
    <t>Josiah</t>
  </si>
  <si>
    <t>ailve</t>
  </si>
  <si>
    <t>atenolol</t>
  </si>
  <si>
    <t>Aldridge</t>
  </si>
  <si>
    <t>Stephanie</t>
  </si>
  <si>
    <t>Gunner</t>
  </si>
  <si>
    <t>german shepard</t>
  </si>
  <si>
    <t>Elliott</t>
  </si>
  <si>
    <t>Cheryl</t>
  </si>
  <si>
    <t>Woody</t>
  </si>
  <si>
    <t>MC</t>
  </si>
  <si>
    <t>mild mitral regurgitation</t>
  </si>
  <si>
    <t>Boxer Schnauzer rescue</t>
  </si>
  <si>
    <t xml:space="preserve">Novel </t>
  </si>
  <si>
    <t xml:space="preserve">no </t>
  </si>
  <si>
    <t>Hans</t>
  </si>
  <si>
    <t>Mary</t>
  </si>
  <si>
    <t>Ali</t>
  </si>
  <si>
    <t>boxer</t>
  </si>
  <si>
    <t>Hicken</t>
  </si>
  <si>
    <t>Freda</t>
  </si>
  <si>
    <t>Sadie</t>
  </si>
  <si>
    <t>Labrador Retriever</t>
  </si>
  <si>
    <t>endocarditis</t>
  </si>
  <si>
    <t>Dogwood Farms Sanctuary</t>
  </si>
  <si>
    <t>Henry</t>
  </si>
  <si>
    <t>Golden Retriever/Plott Hound mix</t>
  </si>
  <si>
    <t>mild mitral regurgitation and aortic insufficiency</t>
  </si>
  <si>
    <t>Barron</t>
  </si>
  <si>
    <t>Marilyn</t>
  </si>
  <si>
    <t>Abigale</t>
  </si>
  <si>
    <t>Bulldog</t>
  </si>
  <si>
    <t>mitral valve dysplasia</t>
  </si>
  <si>
    <t>Whitehead</t>
  </si>
  <si>
    <t>Deanna</t>
  </si>
  <si>
    <t>Abby</t>
  </si>
  <si>
    <t>Cardiac meds</t>
  </si>
  <si>
    <t>Sex</t>
  </si>
  <si>
    <t>Dead (Yes = 1)</t>
  </si>
  <si>
    <t>Cardiac death (Yes = 1)</t>
  </si>
  <si>
    <t>Lymphoma - euthanized</t>
  </si>
  <si>
    <t>peripheral nerve sheath tumor - euthanized</t>
  </si>
  <si>
    <t>declining health/quality of life - euthanized</t>
  </si>
  <si>
    <t>Date of Death</t>
  </si>
  <si>
    <t>Dead (Y = 1)</t>
  </si>
  <si>
    <t>PDA (occluded)</t>
  </si>
  <si>
    <t>Euthanasia - thoracolumbar Dz</t>
  </si>
  <si>
    <t>Unknown</t>
  </si>
  <si>
    <t>Sudden Death</t>
  </si>
  <si>
    <t>Yes</t>
  </si>
  <si>
    <t>BB</t>
  </si>
  <si>
    <t>Con</t>
  </si>
  <si>
    <t>LSA suspect - Euthanized declining QOL, Pulm nodules on rads, hypercalcemia</t>
  </si>
  <si>
    <t>CHF presumptive</t>
  </si>
  <si>
    <t>CHF; euthanized due to coughing and syncopal episodes</t>
  </si>
  <si>
    <t>CHF; euthanized due to pleural effusion, ascites</t>
  </si>
  <si>
    <t>y</t>
  </si>
  <si>
    <t>SD</t>
  </si>
  <si>
    <t>non</t>
  </si>
  <si>
    <t>marked aortic insufficency</t>
  </si>
  <si>
    <t>Sudden deat - died at TX A&amp;M in radiology</t>
  </si>
  <si>
    <t>golden retriever</t>
  </si>
  <si>
    <t>57 F</t>
  </si>
  <si>
    <t>34 SF</t>
  </si>
  <si>
    <t>47 M</t>
  </si>
  <si>
    <t>91 F</t>
  </si>
  <si>
    <t>3rd degree AV block</t>
  </si>
  <si>
    <t>75 M</t>
  </si>
  <si>
    <t xml:space="preserve">Sixty-five dogs were deceased (mild, n = 24; moderate, n = 23; severe, n = 18).  Cardiac-related death occurred total number of dogs (17% (n = x) of dogs in the mild group, 52% (n = x) in the moderate group, and 78% in the severe group.  Sudden death occurred in 19 dogs (mild, n = 1; moderate, n = 6; severe, n = 12). </t>
  </si>
  <si>
    <t>Delta PG</t>
  </si>
  <si>
    <t>WTF?</t>
  </si>
  <si>
    <t>NC=1 CHF=2 SD=3</t>
  </si>
  <si>
    <t>*</t>
  </si>
  <si>
    <t>How can this be in survival analyses?</t>
  </si>
  <si>
    <t>2 or 3?</t>
  </si>
  <si>
    <t>BB Tx</t>
  </si>
  <si>
    <t>Group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</si>
</sst>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409]mmm\-yy;@"/>
    <numFmt numFmtId="166" formatCode="m/d/yyyy;@"/>
    <numFmt numFmtId="167" formatCode="m/d/yy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ahoma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entury Schoolbook"/>
      <family val="1"/>
    </font>
    <font>
      <b/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7"/>
      <color indexed="8"/>
      <name val="Calibri"/>
      <family val="2"/>
    </font>
    <font>
      <i/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indexed="8"/>
      <name val="Calibri"/>
      <family val="2"/>
    </font>
    <font>
      <i/>
      <sz val="9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Verdana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</cellStyleXfs>
  <cellXfs count="74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3" applyFont="1" applyFill="1" applyAlignment="1">
      <alignment horizontal="center" vertical="center"/>
    </xf>
    <xf numFmtId="14" fontId="2" fillId="0" borderId="0" xfId="3" applyNumberFormat="1" applyFont="1" applyFill="1" applyAlignment="1">
      <alignment horizontal="center" vertical="center"/>
    </xf>
    <xf numFmtId="167" fontId="2" fillId="0" borderId="0" xfId="3" applyNumberFormat="1" applyFont="1" applyFill="1" applyAlignment="1">
      <alignment horizontal="center" vertical="center"/>
    </xf>
    <xf numFmtId="2" fontId="2" fillId="0" borderId="0" xfId="3" applyNumberFormat="1" applyFont="1" applyFill="1" applyAlignment="1">
      <alignment horizontal="center" vertical="center"/>
    </xf>
    <xf numFmtId="164" fontId="2" fillId="0" borderId="0" xfId="3" applyNumberFormat="1" applyFont="1" applyFill="1" applyAlignment="1">
      <alignment horizontal="center" vertical="center" wrapText="1"/>
    </xf>
    <xf numFmtId="167" fontId="2" fillId="0" borderId="0" xfId="3" applyNumberFormat="1" applyFont="1" applyFill="1" applyAlignment="1">
      <alignment horizontal="center" vertical="center" wrapText="1"/>
    </xf>
    <xf numFmtId="0" fontId="2" fillId="0" borderId="0" xfId="3" applyNumberFormat="1" applyFont="1" applyFill="1"/>
    <xf numFmtId="0" fontId="2" fillId="0" borderId="0" xfId="3" applyFont="1" applyFill="1" applyAlignment="1">
      <alignment wrapText="1"/>
    </xf>
    <xf numFmtId="14" fontId="2" fillId="0" borderId="0" xfId="3" applyNumberFormat="1" applyFont="1" applyFill="1"/>
    <xf numFmtId="0" fontId="2" fillId="0" borderId="0" xfId="3" applyFont="1" applyFill="1"/>
    <xf numFmtId="0" fontId="2" fillId="0" borderId="0" xfId="3" applyFont="1" applyFill="1" applyAlignment="1">
      <alignment horizontal="left" vertical="center"/>
    </xf>
    <xf numFmtId="164" fontId="2" fillId="0" borderId="0" xfId="3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3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/>
    <xf numFmtId="0" fontId="2" fillId="0" borderId="0" xfId="0" applyFont="1"/>
    <xf numFmtId="0" fontId="0" fillId="6" borderId="0" xfId="0" applyFill="1"/>
    <xf numFmtId="2" fontId="2" fillId="0" borderId="0" xfId="1" applyNumberFormat="1" applyFont="1" applyFill="1" applyAlignment="1">
      <alignment horizontal="center" vertical="center"/>
    </xf>
    <xf numFmtId="2" fontId="2" fillId="0" borderId="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6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7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5" fontId="11" fillId="0" borderId="1" xfId="0" applyNumberFormat="1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Fill="1"/>
    <xf numFmtId="14" fontId="0" fillId="0" borderId="0" xfId="0" applyNumberFormat="1" applyFont="1"/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Border="1"/>
    <xf numFmtId="167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wrapText="1"/>
    </xf>
    <xf numFmtId="14" fontId="0" fillId="0" borderId="0" xfId="0" applyNumberFormat="1" applyFont="1" applyBorder="1"/>
    <xf numFmtId="0" fontId="7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3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center" vertical="center"/>
    </xf>
    <xf numFmtId="167" fontId="0" fillId="7" borderId="0" xfId="0" applyNumberFormat="1" applyFont="1" applyFill="1" applyAlignment="1">
      <alignment vertical="center"/>
    </xf>
    <xf numFmtId="167" fontId="0" fillId="7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wrapText="1"/>
    </xf>
    <xf numFmtId="167" fontId="0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/>
    <xf numFmtId="0" fontId="0" fillId="7" borderId="0" xfId="0" applyFont="1" applyFill="1" applyAlignment="1">
      <alignment horizontal="left" vertical="center"/>
    </xf>
    <xf numFmtId="0" fontId="1" fillId="0" borderId="0" xfId="0" applyFont="1" applyBorder="1"/>
    <xf numFmtId="164" fontId="11" fillId="8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167" fontId="2" fillId="6" borderId="0" xfId="0" applyNumberFormat="1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17" fillId="0" borderId="1" xfId="0" applyFont="1" applyFill="1" applyBorder="1" applyAlignment="1">
      <alignment horizontal="center" vertical="top" wrapText="1"/>
    </xf>
    <xf numFmtId="2" fontId="17" fillId="0" borderId="1" xfId="0" applyNumberFormat="1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 wrapText="1"/>
    </xf>
    <xf numFmtId="164" fontId="17" fillId="0" borderId="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167" fontId="0" fillId="6" borderId="0" xfId="0" applyNumberFormat="1" applyFont="1" applyFill="1" applyAlignment="1">
      <alignment horizontal="center" vertical="center"/>
    </xf>
    <xf numFmtId="2" fontId="0" fillId="6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7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6" borderId="0" xfId="0" applyNumberFormat="1" applyFill="1"/>
    <xf numFmtId="2" fontId="0" fillId="0" borderId="0" xfId="0" applyNumberFormat="1" applyFont="1" applyBorder="1" applyAlignment="1">
      <alignment horizontal="center" vertical="center"/>
    </xf>
    <xf numFmtId="0" fontId="0" fillId="6" borderId="6" xfId="0" applyFill="1" applyBorder="1"/>
    <xf numFmtId="0" fontId="0" fillId="6" borderId="7" xfId="0" applyFill="1" applyBorder="1"/>
    <xf numFmtId="0" fontId="0" fillId="0" borderId="8" xfId="0" applyBorder="1"/>
    <xf numFmtId="0" fontId="0" fillId="6" borderId="9" xfId="0" applyFill="1" applyBorder="1"/>
    <xf numFmtId="0" fontId="0" fillId="6" borderId="10" xfId="0" applyFill="1" applyBorder="1"/>
    <xf numFmtId="0" fontId="0" fillId="0" borderId="6" xfId="0" applyBorder="1"/>
    <xf numFmtId="0" fontId="0" fillId="0" borderId="7" xfId="0" applyBorder="1"/>
    <xf numFmtId="0" fontId="0" fillId="0" borderId="12" xfId="0" applyFont="1" applyBorder="1"/>
    <xf numFmtId="0" fontId="0" fillId="0" borderId="14" xfId="0" applyFont="1" applyBorder="1"/>
    <xf numFmtId="0" fontId="0" fillId="0" borderId="2" xfId="0" applyFont="1" applyBorder="1"/>
    <xf numFmtId="0" fontId="18" fillId="0" borderId="0" xfId="0" applyFont="1"/>
    <xf numFmtId="0" fontId="19" fillId="10" borderId="5" xfId="0" applyFont="1" applyFill="1" applyBorder="1" applyAlignment="1">
      <alignment horizontal="center"/>
    </xf>
    <xf numFmtId="0" fontId="19" fillId="10" borderId="13" xfId="0" applyFont="1" applyFill="1" applyBorder="1" applyAlignment="1">
      <alignment horizontal="center"/>
    </xf>
    <xf numFmtId="0" fontId="19" fillId="0" borderId="11" xfId="0" applyFont="1" applyBorder="1"/>
    <xf numFmtId="0" fontId="19" fillId="0" borderId="4" xfId="0" applyFont="1" applyBorder="1"/>
    <xf numFmtId="0" fontId="0" fillId="0" borderId="13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4" fillId="0" borderId="0" xfId="0" applyFont="1" applyBorder="1"/>
    <xf numFmtId="0" fontId="16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22" fillId="0" borderId="3" xfId="0" applyFont="1" applyBorder="1" applyAlignment="1"/>
    <xf numFmtId="0" fontId="23" fillId="0" borderId="3" xfId="0" applyFont="1" applyBorder="1" applyAlignment="1"/>
    <xf numFmtId="0" fontId="0" fillId="0" borderId="1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2" fontId="2" fillId="6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left"/>
    </xf>
    <xf numFmtId="2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17" fillId="9" borderId="0" xfId="0" applyFont="1" applyFill="1" applyBorder="1" applyAlignment="1">
      <alignment horizontal="left"/>
    </xf>
    <xf numFmtId="2" fontId="2" fillId="9" borderId="0" xfId="0" applyNumberFormat="1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left"/>
    </xf>
    <xf numFmtId="2" fontId="0" fillId="9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/>
    </xf>
    <xf numFmtId="14" fontId="0" fillId="0" borderId="0" xfId="0" applyNumberFormat="1"/>
    <xf numFmtId="2" fontId="2" fillId="0" borderId="0" xfId="3" applyNumberFormat="1" applyFont="1" applyFill="1" applyAlignment="1">
      <alignment horizontal="right" vertical="center"/>
    </xf>
    <xf numFmtId="164" fontId="2" fillId="11" borderId="0" xfId="3" applyNumberFormat="1" applyFont="1" applyFill="1" applyAlignment="1">
      <alignment horizontal="center" vertical="center" wrapText="1"/>
    </xf>
    <xf numFmtId="2" fontId="0" fillId="0" borderId="0" xfId="0" applyNumberFormat="1" applyFont="1"/>
    <xf numFmtId="167" fontId="0" fillId="0" borderId="0" xfId="0" applyNumberFormat="1" applyFont="1"/>
    <xf numFmtId="2" fontId="0" fillId="0" borderId="0" xfId="0" applyNumberFormat="1" applyFont="1" applyAlignment="1">
      <alignment horizontal="right"/>
    </xf>
    <xf numFmtId="167" fontId="0" fillId="0" borderId="0" xfId="0" applyNumberFormat="1" applyFont="1" applyBorder="1"/>
    <xf numFmtId="2" fontId="0" fillId="0" borderId="0" xfId="0" applyNumberFormat="1" applyFont="1" applyBorder="1" applyAlignment="1">
      <alignment horizontal="right"/>
    </xf>
    <xf numFmtId="164" fontId="10" fillId="4" borderId="0" xfId="3" applyNumberFormat="1" applyFont="1" applyAlignment="1">
      <alignment horizontal="center" vertical="center"/>
    </xf>
    <xf numFmtId="0" fontId="10" fillId="4" borderId="0" xfId="3" applyNumberFormat="1" applyFont="1"/>
    <xf numFmtId="0" fontId="9" fillId="3" borderId="0" xfId="2" applyFont="1" applyBorder="1"/>
    <xf numFmtId="14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Border="1"/>
    <xf numFmtId="2" fontId="0" fillId="0" borderId="0" xfId="0" applyNumberFormat="1" applyFont="1" applyAlignment="1">
      <alignment horizontal="right" vertical="center"/>
    </xf>
    <xf numFmtId="164" fontId="0" fillId="5" borderId="0" xfId="0" applyNumberFormat="1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6" fontId="2" fillId="0" borderId="0" xfId="0" applyNumberFormat="1" applyFont="1" applyAlignment="1">
      <alignment wrapText="1"/>
    </xf>
    <xf numFmtId="166" fontId="2" fillId="0" borderId="0" xfId="0" applyNumberFormat="1" applyFont="1"/>
    <xf numFmtId="0" fontId="0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wrapText="1"/>
    </xf>
    <xf numFmtId="0" fontId="29" fillId="0" borderId="0" xfId="0" applyFont="1"/>
    <xf numFmtId="164" fontId="0" fillId="0" borderId="0" xfId="0" applyNumberFormat="1" applyFont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wrapText="1"/>
    </xf>
    <xf numFmtId="2" fontId="3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top" wrapText="1"/>
    </xf>
    <xf numFmtId="164" fontId="7" fillId="0" borderId="0" xfId="0" applyNumberFormat="1" applyFont="1" applyAlignment="1">
      <alignment horizontal="center" vertical="center"/>
    </xf>
    <xf numFmtId="0" fontId="7" fillId="0" borderId="0" xfId="0" applyNumberFormat="1" applyFont="1" applyFill="1"/>
    <xf numFmtId="14" fontId="7" fillId="0" borderId="0" xfId="0" applyNumberFormat="1" applyFont="1" applyAlignment="1">
      <alignment wrapText="1"/>
    </xf>
    <xf numFmtId="14" fontId="7" fillId="0" borderId="0" xfId="0" applyNumberFormat="1" applyFont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167" fontId="3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2" fillId="0" borderId="0" xfId="2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33" fillId="0" borderId="0" xfId="1" applyNumberFormat="1" applyFont="1" applyFill="1" applyAlignment="1">
      <alignment horizontal="center"/>
    </xf>
    <xf numFmtId="2" fontId="2" fillId="0" borderId="0" xfId="0" applyNumberFormat="1" applyFont="1" applyFill="1"/>
    <xf numFmtId="0" fontId="2" fillId="0" borderId="0" xfId="0" applyFont="1" applyFill="1"/>
    <xf numFmtId="2" fontId="4" fillId="0" borderId="0" xfId="0" applyNumberFormat="1" applyFont="1" applyFill="1" applyAlignment="1">
      <alignment horizontal="center"/>
    </xf>
    <xf numFmtId="16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/>
    <xf numFmtId="0" fontId="9" fillId="0" borderId="0" xfId="2" applyFill="1"/>
    <xf numFmtId="0" fontId="13" fillId="0" borderId="0" xfId="0" applyFont="1" applyFill="1"/>
    <xf numFmtId="0" fontId="8" fillId="0" borderId="0" xfId="1" applyFill="1" applyBorder="1" applyAlignment="1">
      <alignment horizontal="center"/>
    </xf>
    <xf numFmtId="167" fontId="8" fillId="0" borderId="0" xfId="1" applyNumberFormat="1" applyFill="1" applyBorder="1"/>
    <xf numFmtId="0" fontId="8" fillId="0" borderId="0" xfId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167" fontId="0" fillId="0" borderId="0" xfId="0" applyNumberFormat="1" applyFill="1" applyBorder="1"/>
    <xf numFmtId="0" fontId="0" fillId="0" borderId="0" xfId="0" applyFill="1" applyBorder="1"/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0" fillId="11" borderId="0" xfId="0" applyFill="1"/>
    <xf numFmtId="2" fontId="4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167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Alignment="1">
      <alignment horizontal="left" vertical="center"/>
    </xf>
    <xf numFmtId="2" fontId="2" fillId="0" borderId="0" xfId="3" applyNumberFormat="1" applyFont="1" applyFill="1" applyBorder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167" fontId="2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2" fontId="2" fillId="0" borderId="0" xfId="0" applyNumberFormat="1" applyFont="1" applyFill="1" applyAlignment="1">
      <alignment horizontal="left" vertical="center"/>
    </xf>
    <xf numFmtId="164" fontId="0" fillId="0" borderId="0" xfId="0" applyNumberFormat="1" applyFont="1" applyFill="1" applyAlignment="1">
      <alignment horizontal="left" vertical="center"/>
    </xf>
    <xf numFmtId="167" fontId="2" fillId="0" borderId="0" xfId="3" applyNumberFormat="1" applyFont="1" applyFill="1" applyBorder="1" applyAlignment="1">
      <alignment horizontal="left" vertical="center"/>
    </xf>
    <xf numFmtId="14" fontId="2" fillId="0" borderId="0" xfId="3" applyNumberFormat="1" applyFont="1" applyFill="1" applyBorder="1" applyAlignment="1">
      <alignment horizontal="left" vertical="center"/>
    </xf>
    <xf numFmtId="164" fontId="2" fillId="0" borderId="0" xfId="3" applyNumberFormat="1" applyFont="1" applyFill="1" applyBorder="1" applyAlignment="1">
      <alignment horizontal="left" vertical="center"/>
    </xf>
    <xf numFmtId="167" fontId="0" fillId="0" borderId="0" xfId="0" applyNumberFormat="1" applyFont="1" applyFill="1" applyAlignment="1">
      <alignment horizontal="left"/>
    </xf>
    <xf numFmtId="167" fontId="0" fillId="0" borderId="0" xfId="0" applyNumberForma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2" fontId="2" fillId="0" borderId="0" xfId="3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164" fontId="0" fillId="0" borderId="0" xfId="0" applyNumberFormat="1" applyFont="1" applyFill="1" applyAlignment="1">
      <alignment horizontal="left" vertical="center" wrapText="1"/>
    </xf>
    <xf numFmtId="167" fontId="0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 vertical="top"/>
    </xf>
    <xf numFmtId="14" fontId="2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14" fontId="2" fillId="0" borderId="0" xfId="0" applyNumberFormat="1" applyFont="1" applyFill="1" applyAlignment="1">
      <alignment horizontal="left" vertical="center"/>
    </xf>
    <xf numFmtId="167" fontId="0" fillId="0" borderId="0" xfId="0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 wrapText="1"/>
    </xf>
    <xf numFmtId="167" fontId="0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14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167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2" fontId="2" fillId="0" borderId="0" xfId="1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2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67" fontId="2" fillId="0" borderId="0" xfId="0" applyNumberFormat="1" applyFont="1" applyFill="1" applyAlignment="1">
      <alignment horizontal="left" vertical="center" wrapText="1"/>
    </xf>
    <xf numFmtId="14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5" fontId="11" fillId="0" borderId="1" xfId="0" applyNumberFormat="1" applyFont="1" applyBorder="1" applyAlignment="1">
      <alignment vertical="center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32" fillId="0" borderId="1" xfId="0" applyNumberFormat="1" applyFont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1" xfId="0" applyNumberFormat="1" applyFont="1" applyBorder="1" applyAlignment="1">
      <alignment horizontal="center" vertical="center" wrapText="1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 vertical="center"/>
    </xf>
    <xf numFmtId="1" fontId="2" fillId="0" borderId="0" xfId="3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/>
    </xf>
    <xf numFmtId="167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2" fontId="2" fillId="0" borderId="0" xfId="2" applyNumberFormat="1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2" fontId="33" fillId="0" borderId="0" xfId="1" applyNumberFormat="1" applyFont="1" applyFill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1" fillId="0" borderId="0" xfId="0" applyFont="1"/>
    <xf numFmtId="167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14" fontId="2" fillId="0" borderId="0" xfId="3" applyNumberFormat="1" applyFont="1" applyFill="1" applyAlignment="1">
      <alignment horizontal="left" vertical="center"/>
    </xf>
    <xf numFmtId="167" fontId="2" fillId="0" borderId="0" xfId="3" applyNumberFormat="1" applyFont="1" applyFill="1" applyAlignment="1">
      <alignment horizontal="left" vertical="center"/>
    </xf>
    <xf numFmtId="164" fontId="2" fillId="11" borderId="0" xfId="3" applyNumberFormat="1" applyFont="1" applyFill="1" applyAlignment="1">
      <alignment horizontal="left" vertical="center" wrapText="1"/>
    </xf>
    <xf numFmtId="164" fontId="2" fillId="11" borderId="0" xfId="0" applyNumberFormat="1" applyFont="1" applyFill="1" applyAlignment="1">
      <alignment horizontal="left" vertical="center"/>
    </xf>
    <xf numFmtId="1" fontId="0" fillId="0" borderId="0" xfId="0" applyNumberFormat="1" applyFont="1" applyFill="1" applyAlignment="1">
      <alignment horizontal="left" vertical="center"/>
    </xf>
    <xf numFmtId="164" fontId="0" fillId="11" borderId="0" xfId="0" applyNumberFormat="1" applyFont="1" applyFill="1" applyAlignment="1">
      <alignment horizontal="left" vertical="center"/>
    </xf>
    <xf numFmtId="1" fontId="2" fillId="0" borderId="0" xfId="3" applyNumberFormat="1" applyFont="1" applyFill="1" applyBorder="1" applyAlignment="1">
      <alignment horizontal="left" vertical="center"/>
    </xf>
    <xf numFmtId="164" fontId="2" fillId="11" borderId="0" xfId="3" applyNumberFormat="1" applyFont="1" applyFill="1" applyBorder="1" applyAlignment="1">
      <alignment horizontal="left" vertical="center"/>
    </xf>
    <xf numFmtId="1" fontId="0" fillId="0" borderId="0" xfId="0" applyNumberFormat="1" applyFont="1" applyFill="1" applyAlignment="1">
      <alignment horizontal="left" vertical="center" wrapText="1"/>
    </xf>
    <xf numFmtId="164" fontId="0" fillId="11" borderId="0" xfId="0" applyNumberFormat="1" applyFont="1" applyFill="1" applyAlignment="1">
      <alignment horizontal="left" vertical="center" wrapText="1"/>
    </xf>
    <xf numFmtId="0" fontId="0" fillId="11" borderId="0" xfId="0" applyFont="1" applyFill="1" applyAlignment="1">
      <alignment horizontal="left" vertical="center"/>
    </xf>
    <xf numFmtId="0" fontId="0" fillId="11" borderId="0" xfId="0" applyNumberFormat="1" applyFont="1" applyFill="1" applyAlignment="1">
      <alignment horizontal="left" vertical="center"/>
    </xf>
    <xf numFmtId="167" fontId="0" fillId="6" borderId="0" xfId="0" applyNumberFormat="1" applyFont="1" applyFill="1" applyAlignment="1">
      <alignment horizontal="left" vertical="center"/>
    </xf>
    <xf numFmtId="1" fontId="0" fillId="6" borderId="0" xfId="0" applyNumberFormat="1" applyFill="1" applyAlignment="1">
      <alignment horizontal="center" vertical="center"/>
    </xf>
    <xf numFmtId="167" fontId="2" fillId="6" borderId="0" xfId="0" applyNumberFormat="1" applyFont="1" applyFill="1" applyAlignment="1">
      <alignment horizontal="left" vertical="center"/>
    </xf>
    <xf numFmtId="2" fontId="2" fillId="6" borderId="0" xfId="0" applyNumberFormat="1" applyFont="1" applyFill="1" applyAlignment="1">
      <alignment horizontal="left" vertical="center"/>
    </xf>
    <xf numFmtId="1" fontId="0" fillId="6" borderId="0" xfId="0" applyNumberFormat="1" applyFont="1" applyFill="1" applyAlignment="1">
      <alignment horizontal="left" vertical="center" wrapText="1"/>
    </xf>
    <xf numFmtId="164" fontId="0" fillId="6" borderId="0" xfId="0" applyNumberFormat="1" applyFont="1" applyFill="1" applyAlignment="1">
      <alignment horizontal="left" vertical="center" wrapText="1"/>
    </xf>
    <xf numFmtId="164" fontId="2" fillId="11" borderId="0" xfId="3" applyNumberFormat="1" applyFon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0" applyNumberFormat="1" applyFill="1" applyAlignment="1">
      <alignment horizontal="left" vertical="center" wrapText="1"/>
    </xf>
    <xf numFmtId="1" fontId="2" fillId="0" borderId="0" xfId="0" applyNumberFormat="1" applyFont="1" applyFill="1" applyAlignment="1">
      <alignment horizontal="left" vertical="center" wrapText="1"/>
    </xf>
    <xf numFmtId="164" fontId="2" fillId="11" borderId="0" xfId="0" applyNumberFormat="1" applyFont="1" applyFill="1" applyAlignment="1">
      <alignment horizontal="left" vertical="center" wrapText="1"/>
    </xf>
    <xf numFmtId="0" fontId="2" fillId="11" borderId="0" xfId="1" applyFont="1" applyFill="1" applyBorder="1" applyAlignment="1">
      <alignment horizontal="left" vertical="center"/>
    </xf>
    <xf numFmtId="1" fontId="2" fillId="6" borderId="0" xfId="0" applyNumberFormat="1" applyFont="1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left" vertical="center"/>
    </xf>
    <xf numFmtId="164" fontId="2" fillId="6" borderId="0" xfId="0" applyNumberFormat="1" applyFont="1" applyFill="1" applyAlignment="1">
      <alignment horizontal="left" vertical="center"/>
    </xf>
    <xf numFmtId="164" fontId="2" fillId="11" borderId="0" xfId="0" applyNumberFormat="1" applyFont="1" applyFill="1" applyBorder="1" applyAlignment="1">
      <alignment horizontal="left" vertical="center"/>
    </xf>
    <xf numFmtId="0" fontId="0" fillId="11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0" fillId="11" borderId="0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0" fontId="2" fillId="11" borderId="0" xfId="0" applyFont="1" applyFill="1"/>
    <xf numFmtId="0" fontId="3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 vertical="center" wrapText="1"/>
    </xf>
    <xf numFmtId="0" fontId="2" fillId="0" borderId="0" xfId="3" applyNumberFormat="1" applyFont="1" applyFill="1" applyAlignment="1">
      <alignment horizontal="left" vertical="center"/>
    </xf>
    <xf numFmtId="0" fontId="2" fillId="0" borderId="0" xfId="3" applyFont="1" applyFill="1" applyAlignment="1">
      <alignment horizontal="left" vertical="center" wrapText="1"/>
    </xf>
    <xf numFmtId="14" fontId="2" fillId="12" borderId="0" xfId="0" applyNumberFormat="1" applyFont="1" applyFill="1" applyAlignment="1">
      <alignment horizontal="left" vertical="top"/>
    </xf>
    <xf numFmtId="0" fontId="2" fillId="6" borderId="0" xfId="0" applyNumberFormat="1" applyFont="1" applyFill="1" applyAlignment="1">
      <alignment horizontal="left"/>
    </xf>
    <xf numFmtId="14" fontId="2" fillId="6" borderId="0" xfId="0" applyNumberFormat="1" applyFont="1" applyFill="1" applyAlignment="1">
      <alignment horizontal="left" vertical="top"/>
    </xf>
    <xf numFmtId="166" fontId="2" fillId="0" borderId="0" xfId="0" applyNumberFormat="1" applyFont="1" applyFill="1" applyAlignment="1">
      <alignment horizontal="left" vertical="center" wrapText="1"/>
    </xf>
    <xf numFmtId="0" fontId="2" fillId="0" borderId="0" xfId="0" applyFont="1" applyAlignment="1"/>
    <xf numFmtId="0" fontId="0" fillId="0" borderId="0" xfId="0" applyAlignment="1">
      <alignment vertical="center" wrapText="1"/>
    </xf>
    <xf numFmtId="2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top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NumberFormat="1" applyFont="1" applyFill="1" applyAlignment="1">
      <alignment horizontal="left" vertical="center"/>
    </xf>
    <xf numFmtId="14" fontId="2" fillId="9" borderId="0" xfId="0" applyNumberFormat="1" applyFont="1" applyFill="1" applyAlignment="1">
      <alignment horizontal="left" vertical="center" wrapText="1"/>
    </xf>
    <xf numFmtId="0" fontId="0" fillId="9" borderId="0" xfId="0" applyFill="1"/>
    <xf numFmtId="0" fontId="2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/>
    </xf>
    <xf numFmtId="0" fontId="0" fillId="13" borderId="0" xfId="0" applyFill="1"/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34" fillId="0" borderId="0" xfId="0" applyFont="1" applyAlignment="1">
      <alignment vertical="top" wrapText="1"/>
    </xf>
    <xf numFmtId="2" fontId="2" fillId="0" borderId="0" xfId="2" applyNumberFormat="1" applyFont="1" applyFill="1" applyBorder="1" applyAlignment="1">
      <alignment horizontal="left" vertical="center"/>
    </xf>
    <xf numFmtId="167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8" fillId="2" borderId="0" xfId="1" applyAlignment="1">
      <alignment horizontal="left" vertical="center"/>
    </xf>
    <xf numFmtId="167" fontId="8" fillId="2" borderId="0" xfId="1" applyNumberFormat="1" applyAlignment="1">
      <alignment horizontal="left" vertical="center"/>
    </xf>
    <xf numFmtId="1" fontId="8" fillId="2" borderId="0" xfId="1" applyNumberFormat="1" applyAlignment="1">
      <alignment horizontal="center" vertical="center"/>
    </xf>
    <xf numFmtId="0" fontId="8" fillId="2" borderId="0" xfId="1" applyAlignment="1">
      <alignment horizontal="left"/>
    </xf>
    <xf numFmtId="0" fontId="8" fillId="2" borderId="0" xfId="1" applyBorder="1" applyAlignment="1">
      <alignment horizontal="left"/>
    </xf>
    <xf numFmtId="0" fontId="8" fillId="2" borderId="0" xfId="1" applyNumberFormat="1" applyAlignment="1">
      <alignment horizontal="left" vertical="center"/>
    </xf>
    <xf numFmtId="0" fontId="8" fillId="2" borderId="0" xfId="1" applyBorder="1" applyAlignment="1">
      <alignment horizontal="left" vertical="center"/>
    </xf>
    <xf numFmtId="167" fontId="8" fillId="2" borderId="0" xfId="1" applyNumberFormat="1" applyBorder="1" applyAlignment="1">
      <alignment horizontal="left" vertical="center"/>
    </xf>
    <xf numFmtId="14" fontId="8" fillId="2" borderId="0" xfId="1" applyNumberFormat="1" applyAlignment="1">
      <alignment horizontal="left" vertical="center"/>
    </xf>
    <xf numFmtId="0" fontId="8" fillId="2" borderId="1" xfId="1" applyBorder="1" applyAlignment="1">
      <alignment horizontal="left" vertical="center"/>
    </xf>
    <xf numFmtId="1" fontId="8" fillId="2" borderId="0" xfId="1" applyNumberFormat="1" applyBorder="1" applyAlignment="1">
      <alignment horizontal="center" vertical="center"/>
    </xf>
    <xf numFmtId="0" fontId="8" fillId="2" borderId="0" xfId="1" applyAlignment="1">
      <alignment horizontal="left" vertical="center" wrapText="1"/>
    </xf>
    <xf numFmtId="164" fontId="8" fillId="2" borderId="0" xfId="1" applyNumberFormat="1" applyAlignment="1">
      <alignment horizontal="left" vertical="center"/>
    </xf>
    <xf numFmtId="14" fontId="8" fillId="2" borderId="0" xfId="1" applyNumberFormat="1" applyAlignment="1">
      <alignment horizontal="left" vertical="center" wrapText="1"/>
    </xf>
    <xf numFmtId="0" fontId="10" fillId="4" borderId="0" xfId="3" applyAlignment="1">
      <alignment horizontal="left" vertical="center"/>
    </xf>
    <xf numFmtId="0" fontId="10" fillId="4" borderId="0" xfId="3" applyAlignment="1">
      <alignment horizontal="left" vertical="center" wrapText="1"/>
    </xf>
    <xf numFmtId="167" fontId="10" fillId="4" borderId="0" xfId="3" applyNumberFormat="1" applyAlignment="1">
      <alignment horizontal="left" vertical="center"/>
    </xf>
    <xf numFmtId="1" fontId="10" fillId="4" borderId="0" xfId="3" applyNumberFormat="1" applyBorder="1" applyAlignment="1">
      <alignment horizontal="center" vertical="center"/>
    </xf>
    <xf numFmtId="2" fontId="10" fillId="4" borderId="0" xfId="3" applyNumberFormat="1" applyAlignment="1">
      <alignment horizontal="left" vertical="center"/>
    </xf>
    <xf numFmtId="14" fontId="10" fillId="4" borderId="0" xfId="3" applyNumberFormat="1" applyAlignment="1">
      <alignment horizontal="left" vertical="center"/>
    </xf>
    <xf numFmtId="164" fontId="10" fillId="4" borderId="0" xfId="3" applyNumberFormat="1" applyAlignment="1">
      <alignment horizontal="left" vertical="center"/>
    </xf>
    <xf numFmtId="0" fontId="10" fillId="4" borderId="0" xfId="3" applyNumberFormat="1" applyAlignment="1">
      <alignment horizontal="left" vertical="center"/>
    </xf>
    <xf numFmtId="0" fontId="10" fillId="4" borderId="0" xfId="3" applyAlignment="1">
      <alignment horizontal="left"/>
    </xf>
    <xf numFmtId="14" fontId="10" fillId="4" borderId="0" xfId="3" applyNumberFormat="1" applyAlignment="1">
      <alignment horizontal="left" vertical="center" wrapText="1"/>
    </xf>
    <xf numFmtId="0" fontId="10" fillId="4" borderId="0" xfId="3" applyBorder="1" applyAlignment="1">
      <alignment horizontal="left" vertical="center"/>
    </xf>
    <xf numFmtId="1" fontId="10" fillId="4" borderId="0" xfId="3" applyNumberFormat="1" applyAlignment="1">
      <alignment horizontal="center" vertical="center"/>
    </xf>
    <xf numFmtId="164" fontId="10" fillId="4" borderId="0" xfId="3" applyNumberFormat="1" applyBorder="1" applyAlignment="1">
      <alignment horizontal="left" vertical="center"/>
    </xf>
    <xf numFmtId="167" fontId="10" fillId="4" borderId="0" xfId="3" applyNumberFormat="1" applyBorder="1" applyAlignment="1">
      <alignment horizontal="left" vertical="center"/>
    </xf>
    <xf numFmtId="164" fontId="10" fillId="4" borderId="0" xfId="3" applyNumberFormat="1" applyAlignment="1">
      <alignment horizontal="left" vertical="center" wrapText="1"/>
    </xf>
    <xf numFmtId="167" fontId="10" fillId="4" borderId="0" xfId="3" applyNumberFormat="1" applyAlignment="1">
      <alignment horizontal="left" vertical="center" wrapText="1"/>
    </xf>
    <xf numFmtId="14" fontId="10" fillId="4" borderId="0" xfId="3" applyNumberFormat="1" applyAlignment="1">
      <alignment horizontal="left"/>
    </xf>
    <xf numFmtId="0" fontId="10" fillId="4" borderId="0" xfId="3" applyNumberFormat="1" applyAlignment="1">
      <alignment horizontal="left"/>
    </xf>
    <xf numFmtId="0" fontId="10" fillId="4" borderId="0" xfId="3" applyNumberFormat="1" applyAlignment="1">
      <alignment horizontal="left" vertical="top"/>
    </xf>
    <xf numFmtId="14" fontId="10" fillId="4" borderId="0" xfId="3" applyNumberFormat="1" applyAlignment="1">
      <alignment horizontal="left" vertical="top"/>
    </xf>
    <xf numFmtId="14" fontId="10" fillId="4" borderId="0" xfId="3" applyNumberFormat="1" applyBorder="1" applyAlignment="1">
      <alignment horizontal="left" vertical="center"/>
    </xf>
    <xf numFmtId="0" fontId="10" fillId="4" borderId="0" xfId="3" applyAlignment="1">
      <alignment horizontal="left" vertical="top"/>
    </xf>
    <xf numFmtId="0" fontId="10" fillId="4" borderId="0" xfId="3" applyBorder="1" applyAlignment="1">
      <alignment horizontal="left"/>
    </xf>
    <xf numFmtId="166" fontId="10" fillId="4" borderId="0" xfId="3" applyNumberFormat="1" applyAlignment="1">
      <alignment horizontal="left" vertical="center" wrapText="1"/>
    </xf>
    <xf numFmtId="166" fontId="10" fillId="4" borderId="0" xfId="3" applyNumberFormat="1" applyAlignment="1">
      <alignment horizontal="left" vertical="center"/>
    </xf>
    <xf numFmtId="0" fontId="9" fillId="3" borderId="0" xfId="2" applyAlignment="1">
      <alignment horizontal="left" vertical="center"/>
    </xf>
    <xf numFmtId="0" fontId="9" fillId="3" borderId="0" xfId="2" applyBorder="1" applyAlignment="1">
      <alignment horizontal="left" vertical="center"/>
    </xf>
    <xf numFmtId="167" fontId="9" fillId="3" borderId="0" xfId="2" applyNumberFormat="1" applyBorder="1" applyAlignment="1">
      <alignment horizontal="left" vertical="center"/>
    </xf>
    <xf numFmtId="1" fontId="9" fillId="3" borderId="0" xfId="2" applyNumberFormat="1" applyAlignment="1">
      <alignment horizontal="center" vertical="center"/>
    </xf>
    <xf numFmtId="167" fontId="9" fillId="3" borderId="0" xfId="2" applyNumberFormat="1" applyAlignment="1">
      <alignment horizontal="left" vertical="center"/>
    </xf>
    <xf numFmtId="14" fontId="9" fillId="3" borderId="0" xfId="2" applyNumberFormat="1" applyBorder="1" applyAlignment="1">
      <alignment horizontal="left"/>
    </xf>
    <xf numFmtId="164" fontId="9" fillId="3" borderId="0" xfId="2" applyNumberFormat="1" applyBorder="1" applyAlignment="1">
      <alignment horizontal="left" vertical="center" wrapText="1"/>
    </xf>
    <xf numFmtId="167" fontId="9" fillId="3" borderId="0" xfId="2" applyNumberFormat="1" applyBorder="1" applyAlignment="1">
      <alignment horizontal="left" vertical="center" wrapText="1"/>
    </xf>
    <xf numFmtId="0" fontId="9" fillId="3" borderId="0" xfId="2" applyNumberFormat="1" applyBorder="1" applyAlignment="1">
      <alignment horizontal="left"/>
    </xf>
    <xf numFmtId="0" fontId="9" fillId="3" borderId="0" xfId="2" applyBorder="1" applyAlignment="1">
      <alignment horizontal="left" vertical="top"/>
    </xf>
    <xf numFmtId="0" fontId="9" fillId="3" borderId="0" xfId="2" applyBorder="1" applyAlignment="1">
      <alignment horizontal="left"/>
    </xf>
    <xf numFmtId="2" fontId="9" fillId="3" borderId="0" xfId="2" applyNumberFormat="1" applyAlignment="1">
      <alignment horizontal="left" vertical="center"/>
    </xf>
    <xf numFmtId="164" fontId="9" fillId="3" borderId="0" xfId="2" applyNumberFormat="1" applyAlignment="1">
      <alignment horizontal="left" vertical="center" wrapText="1"/>
    </xf>
    <xf numFmtId="167" fontId="9" fillId="3" borderId="0" xfId="2" applyNumberFormat="1" applyAlignment="1">
      <alignment horizontal="left" vertical="center" wrapText="1"/>
    </xf>
    <xf numFmtId="0" fontId="9" fillId="3" borderId="0" xfId="2" applyNumberFormat="1" applyAlignment="1">
      <alignment horizontal="left"/>
    </xf>
    <xf numFmtId="0" fontId="9" fillId="3" borderId="0" xfId="2" applyAlignment="1">
      <alignment horizontal="left" vertical="top"/>
    </xf>
    <xf numFmtId="14" fontId="9" fillId="3" borderId="0" xfId="2" applyNumberFormat="1" applyAlignment="1">
      <alignment horizontal="left"/>
    </xf>
    <xf numFmtId="0" fontId="9" fillId="3" borderId="0" xfId="2" applyAlignment="1">
      <alignment horizontal="left"/>
    </xf>
    <xf numFmtId="14" fontId="9" fillId="3" borderId="0" xfId="2" applyNumberFormat="1" applyAlignment="1">
      <alignment horizontal="left" vertical="top"/>
    </xf>
    <xf numFmtId="0" fontId="9" fillId="3" borderId="0" xfId="2" applyNumberFormat="1" applyAlignment="1">
      <alignment horizontal="left" vertical="center"/>
    </xf>
    <xf numFmtId="167" fontId="8" fillId="2" borderId="0" xfId="1" applyNumberFormat="1" applyAlignment="1">
      <alignment horizontal="center" vertical="center"/>
    </xf>
    <xf numFmtId="2" fontId="8" fillId="2" borderId="0" xfId="1" applyNumberFormat="1" applyAlignment="1">
      <alignment horizontal="center" vertical="center"/>
    </xf>
    <xf numFmtId="0" fontId="8" fillId="2" borderId="0" xfId="1" applyAlignment="1">
      <alignment horizontal="center" vertical="center"/>
    </xf>
    <xf numFmtId="14" fontId="8" fillId="2" borderId="0" xfId="1" applyNumberFormat="1" applyAlignment="1">
      <alignment horizontal="center" vertical="center"/>
    </xf>
    <xf numFmtId="0" fontId="10" fillId="4" borderId="0" xfId="3" applyAlignment="1">
      <alignment horizontal="center" vertical="center"/>
    </xf>
    <xf numFmtId="2" fontId="10" fillId="4" borderId="0" xfId="3" applyNumberFormat="1" applyAlignment="1">
      <alignment horizontal="center" vertical="center"/>
    </xf>
    <xf numFmtId="14" fontId="10" fillId="4" borderId="0" xfId="3" applyNumberFormat="1" applyAlignment="1">
      <alignment horizontal="center" vertical="center"/>
    </xf>
    <xf numFmtId="167" fontId="10" fillId="4" borderId="0" xfId="3" applyNumberFormat="1" applyAlignment="1">
      <alignment horizontal="center" vertical="center"/>
    </xf>
    <xf numFmtId="2" fontId="10" fillId="4" borderId="0" xfId="3" applyNumberFormat="1" applyBorder="1" applyAlignment="1">
      <alignment horizontal="center" vertical="center"/>
    </xf>
    <xf numFmtId="14" fontId="10" fillId="4" borderId="0" xfId="3" applyNumberFormat="1" applyAlignment="1">
      <alignment horizontal="center"/>
    </xf>
    <xf numFmtId="167" fontId="10" fillId="4" borderId="0" xfId="3" applyNumberFormat="1" applyBorder="1" applyAlignment="1">
      <alignment horizontal="center" vertical="center"/>
    </xf>
    <xf numFmtId="1" fontId="10" fillId="4" borderId="0" xfId="3" applyNumberFormat="1" applyAlignment="1">
      <alignment horizontal="center" vertical="center" wrapText="1"/>
    </xf>
    <xf numFmtId="1" fontId="10" fillId="4" borderId="0" xfId="3" applyNumberFormat="1" applyAlignment="1">
      <alignment horizontal="center"/>
    </xf>
    <xf numFmtId="167" fontId="9" fillId="3" borderId="0" xfId="2" applyNumberFormat="1" applyAlignment="1">
      <alignment horizontal="center" vertical="center"/>
    </xf>
    <xf numFmtId="2" fontId="9" fillId="3" borderId="0" xfId="2" applyNumberFormat="1" applyBorder="1" applyAlignment="1">
      <alignment horizontal="center" vertical="center"/>
    </xf>
    <xf numFmtId="14" fontId="9" fillId="3" borderId="0" xfId="2" applyNumberFormat="1" applyBorder="1" applyAlignment="1">
      <alignment horizontal="center"/>
    </xf>
    <xf numFmtId="2" fontId="9" fillId="3" borderId="0" xfId="2" applyNumberFormat="1" applyAlignment="1">
      <alignment horizontal="center" vertical="center"/>
    </xf>
    <xf numFmtId="1" fontId="9" fillId="3" borderId="0" xfId="2" applyNumberFormat="1" applyAlignment="1">
      <alignment horizontal="center" vertical="center" wrapText="1"/>
    </xf>
    <xf numFmtId="167" fontId="9" fillId="3" borderId="0" xfId="2" applyNumberFormat="1" applyBorder="1" applyAlignment="1">
      <alignment horizontal="center" vertical="center"/>
    </xf>
    <xf numFmtId="1" fontId="9" fillId="3" borderId="0" xfId="2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167" fontId="2" fillId="13" borderId="0" xfId="0" applyNumberFormat="1" applyFont="1" applyFill="1" applyAlignment="1">
      <alignment horizontal="center" vertical="center"/>
    </xf>
    <xf numFmtId="164" fontId="2" fillId="11" borderId="0" xfId="0" applyNumberFormat="1" applyFont="1" applyFill="1" applyBorder="1" applyAlignment="1">
      <alignment horizontal="center" vertical="center"/>
    </xf>
    <xf numFmtId="167" fontId="2" fillId="9" borderId="0" xfId="0" applyNumberFormat="1" applyFont="1" applyFill="1" applyAlignment="1">
      <alignment horizontal="center" vertical="center"/>
    </xf>
    <xf numFmtId="14" fontId="2" fillId="9" borderId="0" xfId="0" applyNumberFormat="1" applyFont="1" applyFill="1" applyAlignment="1">
      <alignment horizontal="center" vertical="center"/>
    </xf>
    <xf numFmtId="2" fontId="2" fillId="9" borderId="0" xfId="0" applyNumberFormat="1" applyFont="1" applyFill="1" applyAlignment="1">
      <alignment horizontal="center" vertical="center"/>
    </xf>
    <xf numFmtId="164" fontId="2" fillId="9" borderId="0" xfId="0" applyNumberFormat="1" applyFont="1" applyFill="1" applyAlignment="1">
      <alignment horizontal="center" vertical="center"/>
    </xf>
    <xf numFmtId="164" fontId="0" fillId="11" borderId="0" xfId="0" applyNumberFormat="1" applyFont="1" applyFill="1" applyAlignment="1">
      <alignment horizontal="center" vertical="center" wrapText="1"/>
    </xf>
    <xf numFmtId="167" fontId="0" fillId="0" borderId="0" xfId="0" applyNumberFormat="1" applyFont="1" applyFill="1" applyAlignment="1">
      <alignment horizontal="center" vertical="center" wrapText="1"/>
    </xf>
    <xf numFmtId="0" fontId="2" fillId="11" borderId="0" xfId="1" applyFont="1" applyFill="1" applyBorder="1" applyAlignment="1">
      <alignment horizontal="center"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0" fillId="11" borderId="0" xfId="0" applyNumberFormat="1" applyFont="1" applyFill="1" applyAlignment="1">
      <alignment horizontal="center" vertical="center"/>
    </xf>
    <xf numFmtId="164" fontId="0" fillId="11" borderId="0" xfId="0" applyNumberFormat="1" applyFont="1" applyFill="1" applyAlignment="1">
      <alignment horizontal="center" vertical="center"/>
    </xf>
    <xf numFmtId="167" fontId="2" fillId="0" borderId="0" xfId="3" applyNumberFormat="1" applyFont="1" applyFill="1" applyBorder="1" applyAlignment="1">
      <alignment horizontal="center" vertical="center"/>
    </xf>
    <xf numFmtId="164" fontId="2" fillId="11" borderId="0" xfId="3" applyNumberFormat="1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2" fillId="11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 wrapText="1"/>
    </xf>
    <xf numFmtId="164" fontId="2" fillId="11" borderId="0" xfId="3" applyNumberFormat="1" applyFont="1" applyFill="1" applyAlignment="1">
      <alignment horizontal="center" vertical="center"/>
    </xf>
    <xf numFmtId="164" fontId="2" fillId="0" borderId="0" xfId="3" applyNumberFormat="1" applyFont="1" applyFill="1" applyAlignment="1">
      <alignment horizontal="center" vertical="center"/>
    </xf>
    <xf numFmtId="164" fontId="0" fillId="6" borderId="0" xfId="0" applyNumberFormat="1" applyFont="1" applyFill="1" applyAlignment="1">
      <alignment horizontal="center" vertical="center" wrapText="1"/>
    </xf>
    <xf numFmtId="167" fontId="0" fillId="6" borderId="0" xfId="0" applyNumberFormat="1" applyFont="1" applyFill="1" applyAlignment="1">
      <alignment horizontal="center" vertical="center" wrapText="1"/>
    </xf>
    <xf numFmtId="167" fontId="0" fillId="0" borderId="0" xfId="0" applyNumberFormat="1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167" fontId="0" fillId="0" borderId="0" xfId="0" applyNumberFormat="1" applyFont="1" applyFill="1" applyBorder="1" applyAlignment="1">
      <alignment horizontal="center" vertical="center"/>
    </xf>
    <xf numFmtId="164" fontId="0" fillId="11" borderId="0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Fill="1" applyBorder="1" applyAlignment="1">
      <alignment horizontal="center" vertical="center" wrapText="1"/>
    </xf>
    <xf numFmtId="164" fontId="2" fillId="11" borderId="0" xfId="0" applyNumberFormat="1" applyFont="1" applyFill="1" applyAlignment="1">
      <alignment horizontal="center" vertical="center" wrapText="1"/>
    </xf>
    <xf numFmtId="167" fontId="0" fillId="6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 wrapText="1"/>
    </xf>
    <xf numFmtId="167" fontId="0" fillId="6" borderId="0" xfId="0" applyNumberFormat="1" applyFont="1" applyFill="1" applyBorder="1" applyAlignment="1">
      <alignment horizontal="center" vertical="center" wrapText="1"/>
    </xf>
    <xf numFmtId="0" fontId="8" fillId="2" borderId="0" xfId="1" applyAlignment="1">
      <alignment horizontal="center" vertical="center" wrapText="1"/>
    </xf>
    <xf numFmtId="0" fontId="8" fillId="2" borderId="0" xfId="1" applyBorder="1" applyAlignment="1">
      <alignment horizontal="center" vertical="center"/>
    </xf>
    <xf numFmtId="0" fontId="10" fillId="4" borderId="0" xfId="3" applyAlignment="1">
      <alignment horizontal="center" vertical="center" wrapText="1"/>
    </xf>
    <xf numFmtId="0" fontId="10" fillId="4" borderId="0" xfId="3" applyBorder="1" applyAlignment="1">
      <alignment horizontal="center" vertical="center"/>
    </xf>
    <xf numFmtId="0" fontId="9" fillId="3" borderId="0" xfId="2" applyBorder="1" applyAlignment="1">
      <alignment horizontal="center" vertical="center" wrapText="1"/>
    </xf>
    <xf numFmtId="0" fontId="9" fillId="3" borderId="0" xfId="2" applyAlignment="1">
      <alignment horizontal="center" vertical="center"/>
    </xf>
    <xf numFmtId="0" fontId="9" fillId="3" borderId="0" xfId="2" applyBorder="1" applyAlignment="1">
      <alignment horizontal="center" vertical="center"/>
    </xf>
    <xf numFmtId="0" fontId="9" fillId="3" borderId="0" xfId="2" applyAlignment="1">
      <alignment horizontal="center" vertical="center" wrapText="1"/>
    </xf>
    <xf numFmtId="0" fontId="0" fillId="0" borderId="0" xfId="0" applyAlignment="1">
      <alignment horizontal="center"/>
    </xf>
    <xf numFmtId="0" fontId="35" fillId="10" borderId="16" xfId="0" applyFont="1" applyFill="1" applyBorder="1" applyAlignment="1">
      <alignment horizontal="center" vertical="center"/>
    </xf>
    <xf numFmtId="0" fontId="35" fillId="10" borderId="17" xfId="0" applyFont="1" applyFill="1" applyBorder="1" applyAlignment="1">
      <alignment horizontal="center" vertical="center"/>
    </xf>
    <xf numFmtId="0" fontId="36" fillId="0" borderId="18" xfId="0" applyFont="1" applyBorder="1"/>
    <xf numFmtId="0" fontId="36" fillId="0" borderId="19" xfId="0" applyFont="1" applyBorder="1" applyAlignment="1">
      <alignment horizontal="center"/>
    </xf>
    <xf numFmtId="0" fontId="36" fillId="0" borderId="18" xfId="0" applyFont="1" applyFill="1" applyBorder="1"/>
    <xf numFmtId="0" fontId="36" fillId="0" borderId="19" xfId="0" applyFont="1" applyFill="1" applyBorder="1" applyAlignment="1">
      <alignment horizontal="center"/>
    </xf>
    <xf numFmtId="0" fontId="37" fillId="0" borderId="18" xfId="0" applyFont="1" applyBorder="1"/>
    <xf numFmtId="0" fontId="38" fillId="10" borderId="20" xfId="0" applyFont="1" applyFill="1" applyBorder="1"/>
    <xf numFmtId="0" fontId="38" fillId="10" borderId="21" xfId="0" applyFont="1" applyFill="1" applyBorder="1" applyAlignment="1">
      <alignment horizontal="center"/>
    </xf>
    <xf numFmtId="0" fontId="35" fillId="10" borderId="7" xfId="0" applyFont="1" applyFill="1" applyBorder="1" applyAlignment="1">
      <alignment horizontal="center" vertical="center"/>
    </xf>
    <xf numFmtId="0" fontId="35" fillId="10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9" borderId="22" xfId="0" applyFill="1" applyBorder="1" applyAlignment="1">
      <alignment vertical="center"/>
    </xf>
    <xf numFmtId="0" fontId="36" fillId="9" borderId="0" xfId="0" applyFont="1" applyFill="1" applyBorder="1" applyAlignment="1">
      <alignment vertical="center"/>
    </xf>
    <xf numFmtId="0" fontId="36" fillId="9" borderId="8" xfId="0" applyFont="1" applyFill="1" applyBorder="1" applyAlignment="1">
      <alignment horizontal="center" vertical="center"/>
    </xf>
    <xf numFmtId="0" fontId="37" fillId="9" borderId="0" xfId="0" applyFont="1" applyFill="1" applyBorder="1" applyAlignment="1">
      <alignment vertical="center"/>
    </xf>
    <xf numFmtId="0" fontId="0" fillId="10" borderId="23" xfId="0" applyFill="1" applyBorder="1" applyAlignment="1">
      <alignment vertical="center"/>
    </xf>
    <xf numFmtId="0" fontId="0" fillId="10" borderId="24" xfId="0" applyFill="1" applyBorder="1" applyAlignment="1">
      <alignment vertical="center"/>
    </xf>
    <xf numFmtId="0" fontId="38" fillId="10" borderId="9" xfId="0" applyFont="1" applyFill="1" applyBorder="1" applyAlignment="1">
      <alignment vertical="center"/>
    </xf>
    <xf numFmtId="0" fontId="38" fillId="10" borderId="10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2" fontId="8" fillId="2" borderId="0" xfId="1" applyNumberFormat="1" applyBorder="1" applyAlignment="1">
      <alignment horizontal="center" vertical="center"/>
    </xf>
    <xf numFmtId="164" fontId="8" fillId="2" borderId="0" xfId="1" applyNumberFormat="1" applyAlignment="1">
      <alignment horizontal="center" vertical="center"/>
    </xf>
    <xf numFmtId="164" fontId="10" fillId="4" borderId="0" xfId="3" applyNumberFormat="1" applyAlignment="1">
      <alignment horizontal="center" vertical="center"/>
    </xf>
    <xf numFmtId="164" fontId="10" fillId="4" borderId="0" xfId="3" applyNumberFormat="1" applyBorder="1" applyAlignment="1">
      <alignment horizontal="center" vertical="center"/>
    </xf>
    <xf numFmtId="164" fontId="10" fillId="4" borderId="0" xfId="3" applyNumberFormat="1" applyAlignment="1">
      <alignment horizontal="center" vertical="center" wrapText="1"/>
    </xf>
    <xf numFmtId="0" fontId="10" fillId="4" borderId="0" xfId="3" applyNumberFormat="1" applyAlignment="1">
      <alignment horizontal="center" vertical="center"/>
    </xf>
    <xf numFmtId="164" fontId="9" fillId="3" borderId="0" xfId="2" applyNumberFormat="1" applyBorder="1" applyAlignment="1">
      <alignment horizontal="center" vertical="center" wrapText="1"/>
    </xf>
    <xf numFmtId="0" fontId="9" fillId="3" borderId="0" xfId="2" applyNumberFormat="1" applyAlignment="1">
      <alignment horizontal="center" vertical="center"/>
    </xf>
    <xf numFmtId="164" fontId="9" fillId="3" borderId="0" xfId="2" applyNumberFormat="1" applyAlignment="1">
      <alignment horizontal="center" vertical="center" wrapText="1"/>
    </xf>
    <xf numFmtId="164" fontId="9" fillId="3" borderId="0" xfId="2" applyNumberFormat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8" fillId="9" borderId="0" xfId="1" applyFill="1" applyAlignment="1">
      <alignment horizontal="left" vertical="center"/>
    </xf>
    <xf numFmtId="0" fontId="10" fillId="9" borderId="0" xfId="3" applyFill="1" applyAlignment="1">
      <alignment horizontal="left" vertical="center"/>
    </xf>
    <xf numFmtId="0" fontId="10" fillId="9" borderId="0" xfId="3" applyFill="1" applyAlignment="1">
      <alignment horizontal="left"/>
    </xf>
    <xf numFmtId="0" fontId="10" fillId="9" borderId="0" xfId="3" applyFill="1" applyAlignment="1">
      <alignment horizontal="center" vertical="center"/>
    </xf>
    <xf numFmtId="1" fontId="10" fillId="9" borderId="0" xfId="3" applyNumberFormat="1" applyFill="1" applyAlignment="1">
      <alignment horizontal="center" vertical="center"/>
    </xf>
    <xf numFmtId="1" fontId="10" fillId="9" borderId="0" xfId="3" applyNumberFormat="1" applyFill="1" applyAlignment="1">
      <alignment horizontal="center"/>
    </xf>
    <xf numFmtId="0" fontId="8" fillId="9" borderId="0" xfId="1" applyFill="1" applyAlignment="1">
      <alignment horizontal="center" vertical="center"/>
    </xf>
    <xf numFmtId="167" fontId="8" fillId="9" borderId="0" xfId="1" applyNumberFormat="1" applyFill="1" applyAlignment="1">
      <alignment horizontal="left" vertical="center"/>
    </xf>
    <xf numFmtId="1" fontId="8" fillId="9" borderId="0" xfId="1" applyNumberFormat="1" applyFill="1" applyBorder="1" applyAlignment="1">
      <alignment horizontal="center" vertical="center"/>
    </xf>
    <xf numFmtId="2" fontId="8" fillId="9" borderId="0" xfId="1" applyNumberFormat="1" applyFill="1" applyAlignment="1">
      <alignment horizontal="center" vertical="center"/>
    </xf>
    <xf numFmtId="14" fontId="8" fillId="9" borderId="0" xfId="1" applyNumberFormat="1" applyFill="1" applyAlignment="1">
      <alignment horizontal="center" vertical="center"/>
    </xf>
    <xf numFmtId="14" fontId="8" fillId="9" borderId="0" xfId="1" applyNumberFormat="1" applyFill="1" applyAlignment="1">
      <alignment horizontal="left" vertical="center"/>
    </xf>
    <xf numFmtId="164" fontId="8" fillId="9" borderId="0" xfId="1" applyNumberFormat="1" applyFill="1" applyAlignment="1">
      <alignment horizontal="center" vertical="center"/>
    </xf>
    <xf numFmtId="164" fontId="8" fillId="9" borderId="0" xfId="1" applyNumberFormat="1" applyFill="1" applyAlignment="1">
      <alignment horizontal="left" vertical="center"/>
    </xf>
    <xf numFmtId="0" fontId="8" fillId="9" borderId="0" xfId="1" applyNumberFormat="1" applyFill="1" applyAlignment="1">
      <alignment horizontal="left" vertical="center"/>
    </xf>
    <xf numFmtId="14" fontId="8" fillId="9" borderId="0" xfId="1" applyNumberFormat="1" applyFill="1" applyAlignment="1">
      <alignment horizontal="left" vertical="center" wrapText="1"/>
    </xf>
    <xf numFmtId="0" fontId="8" fillId="9" borderId="0" xfId="1" applyFill="1" applyAlignment="1">
      <alignment horizontal="left"/>
    </xf>
    <xf numFmtId="1" fontId="8" fillId="9" borderId="0" xfId="1" applyNumberFormat="1" applyFill="1" applyAlignment="1">
      <alignment horizontal="center" vertical="center"/>
    </xf>
    <xf numFmtId="167" fontId="10" fillId="9" borderId="0" xfId="3" applyNumberFormat="1" applyFill="1" applyAlignment="1">
      <alignment horizontal="left" vertical="center"/>
    </xf>
    <xf numFmtId="167" fontId="10" fillId="9" borderId="0" xfId="3" applyNumberFormat="1" applyFill="1" applyAlignment="1">
      <alignment horizontal="center" vertical="center"/>
    </xf>
    <xf numFmtId="2" fontId="10" fillId="9" borderId="0" xfId="3" applyNumberFormat="1" applyFill="1" applyAlignment="1">
      <alignment horizontal="center" vertical="center"/>
    </xf>
    <xf numFmtId="1" fontId="10" fillId="9" borderId="0" xfId="3" applyNumberFormat="1" applyFill="1" applyAlignment="1">
      <alignment horizontal="center" vertical="center" wrapText="1"/>
    </xf>
    <xf numFmtId="164" fontId="10" fillId="9" borderId="0" xfId="3" applyNumberFormat="1" applyFill="1" applyAlignment="1">
      <alignment horizontal="center" vertical="center" wrapText="1"/>
    </xf>
    <xf numFmtId="167" fontId="10" fillId="9" borderId="0" xfId="3" applyNumberFormat="1" applyFill="1" applyAlignment="1">
      <alignment horizontal="left" vertical="center" wrapText="1"/>
    </xf>
    <xf numFmtId="164" fontId="10" fillId="9" borderId="0" xfId="3" applyNumberFormat="1" applyFill="1" applyAlignment="1">
      <alignment horizontal="left" vertical="center" wrapText="1"/>
    </xf>
    <xf numFmtId="0" fontId="10" fillId="9" borderId="0" xfId="3" applyNumberFormat="1" applyFill="1" applyAlignment="1">
      <alignment horizontal="left"/>
    </xf>
    <xf numFmtId="14" fontId="10" fillId="9" borderId="0" xfId="3" applyNumberFormat="1" applyFill="1" applyAlignment="1">
      <alignment horizontal="left" vertical="top"/>
    </xf>
    <xf numFmtId="14" fontId="10" fillId="9" borderId="0" xfId="3" applyNumberFormat="1" applyFill="1" applyAlignment="1">
      <alignment horizontal="left"/>
    </xf>
    <xf numFmtId="2" fontId="10" fillId="9" borderId="0" xfId="3" applyNumberFormat="1" applyFill="1" applyAlignment="1">
      <alignment horizontal="left" vertical="center"/>
    </xf>
    <xf numFmtId="0" fontId="9" fillId="9" borderId="0" xfId="2" applyFill="1" applyAlignment="1">
      <alignment horizontal="left" vertical="center"/>
    </xf>
    <xf numFmtId="0" fontId="8" fillId="0" borderId="0" xfId="1" applyFill="1" applyAlignment="1">
      <alignment horizontal="left" vertical="center"/>
    </xf>
    <xf numFmtId="0" fontId="8" fillId="0" borderId="0" xfId="1" applyFill="1" applyBorder="1" applyAlignment="1">
      <alignment horizontal="left" vertical="center"/>
    </xf>
    <xf numFmtId="0" fontId="8" fillId="0" borderId="0" xfId="1" applyFill="1" applyAlignment="1">
      <alignment horizontal="center" vertical="center"/>
    </xf>
    <xf numFmtId="167" fontId="8" fillId="0" borderId="0" xfId="1" applyNumberFormat="1" applyFill="1" applyAlignment="1">
      <alignment horizontal="left" vertical="center"/>
    </xf>
    <xf numFmtId="1" fontId="8" fillId="0" borderId="0" xfId="1" applyNumberFormat="1" applyFill="1" applyAlignment="1">
      <alignment horizontal="center" vertical="center"/>
    </xf>
    <xf numFmtId="167" fontId="8" fillId="0" borderId="0" xfId="1" applyNumberFormat="1" applyFill="1" applyAlignment="1">
      <alignment horizontal="center" vertical="center"/>
    </xf>
    <xf numFmtId="2" fontId="8" fillId="0" borderId="0" xfId="1" applyNumberFormat="1" applyFill="1" applyAlignment="1">
      <alignment horizontal="center" vertical="center"/>
    </xf>
    <xf numFmtId="14" fontId="8" fillId="0" borderId="0" xfId="1" applyNumberFormat="1" applyFill="1" applyAlignment="1">
      <alignment horizontal="left" vertical="center"/>
    </xf>
    <xf numFmtId="164" fontId="8" fillId="0" borderId="0" xfId="1" applyNumberFormat="1" applyFill="1" applyAlignment="1">
      <alignment horizontal="center" vertical="center"/>
    </xf>
    <xf numFmtId="164" fontId="8" fillId="0" borderId="0" xfId="1" applyNumberFormat="1" applyFill="1" applyAlignment="1">
      <alignment horizontal="left" vertical="center"/>
    </xf>
    <xf numFmtId="0" fontId="8" fillId="0" borderId="0" xfId="1" applyNumberFormat="1" applyFill="1" applyAlignment="1">
      <alignment horizontal="left" vertical="center"/>
    </xf>
    <xf numFmtId="0" fontId="8" fillId="0" borderId="0" xfId="1" applyFill="1" applyAlignment="1">
      <alignment horizontal="left" vertical="center" wrapText="1"/>
    </xf>
    <xf numFmtId="0" fontId="8" fillId="0" borderId="0" xfId="1" applyFill="1" applyAlignment="1">
      <alignment horizontal="left"/>
    </xf>
    <xf numFmtId="0" fontId="9" fillId="0" borderId="0" xfId="2" applyFill="1" applyAlignment="1">
      <alignment horizontal="left" vertical="center"/>
    </xf>
    <xf numFmtId="0" fontId="10" fillId="0" borderId="0" xfId="3" applyFill="1" applyAlignment="1">
      <alignment horizontal="left" vertical="center"/>
    </xf>
    <xf numFmtId="0" fontId="10" fillId="0" borderId="0" xfId="3" applyFill="1" applyAlignment="1">
      <alignment horizontal="left"/>
    </xf>
    <xf numFmtId="0" fontId="8" fillId="0" borderId="0" xfId="1" applyFill="1" applyBorder="1" applyAlignment="1">
      <alignment horizontal="center" vertical="center"/>
    </xf>
    <xf numFmtId="167" fontId="8" fillId="0" borderId="0" xfId="1" applyNumberFormat="1" applyFill="1" applyBorder="1" applyAlignment="1">
      <alignment horizontal="left" vertical="center"/>
    </xf>
    <xf numFmtId="0" fontId="9" fillId="0" borderId="0" xfId="2" applyFill="1" applyBorder="1" applyAlignment="1">
      <alignment horizontal="left" vertical="center"/>
    </xf>
    <xf numFmtId="0" fontId="10" fillId="0" borderId="0" xfId="3" applyFill="1" applyAlignment="1">
      <alignment horizontal="center" vertical="center"/>
    </xf>
    <xf numFmtId="167" fontId="10" fillId="0" borderId="0" xfId="3" applyNumberFormat="1" applyFill="1" applyAlignment="1">
      <alignment horizontal="left"/>
    </xf>
    <xf numFmtId="1" fontId="10" fillId="0" borderId="0" xfId="3" applyNumberFormat="1" applyFill="1" applyAlignment="1">
      <alignment horizontal="center" vertical="center"/>
    </xf>
    <xf numFmtId="167" fontId="10" fillId="0" borderId="0" xfId="3" applyNumberFormat="1" applyFill="1" applyAlignment="1">
      <alignment horizontal="center"/>
    </xf>
    <xf numFmtId="2" fontId="10" fillId="0" borderId="0" xfId="3" applyNumberFormat="1" applyFill="1" applyBorder="1" applyAlignment="1">
      <alignment horizontal="center" vertical="center"/>
    </xf>
    <xf numFmtId="14" fontId="10" fillId="0" borderId="0" xfId="3" applyNumberFormat="1" applyFill="1" applyAlignment="1">
      <alignment horizontal="center"/>
    </xf>
    <xf numFmtId="1" fontId="10" fillId="0" borderId="0" xfId="3" applyNumberFormat="1" applyFill="1" applyAlignment="1">
      <alignment horizontal="center"/>
    </xf>
    <xf numFmtId="0" fontId="10" fillId="0" borderId="0" xfId="3" applyFill="1" applyAlignment="1">
      <alignment horizontal="center"/>
    </xf>
    <xf numFmtId="0" fontId="39" fillId="0" borderId="0" xfId="1" applyFont="1" applyFill="1" applyAlignment="1">
      <alignment horizontal="left"/>
    </xf>
    <xf numFmtId="0" fontId="9" fillId="0" borderId="0" xfId="2" applyFill="1" applyAlignment="1">
      <alignment horizontal="left"/>
    </xf>
    <xf numFmtId="0" fontId="2" fillId="0" borderId="0" xfId="0" applyFont="1" applyFill="1" applyAlignment="1"/>
    <xf numFmtId="0" fontId="39" fillId="0" borderId="0" xfId="1" applyFont="1" applyFill="1" applyAlignment="1"/>
    <xf numFmtId="0" fontId="8" fillId="2" borderId="1" xfId="1" applyBorder="1" applyAlignment="1">
      <alignment horizontal="left"/>
    </xf>
    <xf numFmtId="0" fontId="8" fillId="10" borderId="0" xfId="1" applyFill="1" applyAlignment="1">
      <alignment horizontal="left" vertical="center"/>
    </xf>
    <xf numFmtId="0" fontId="8" fillId="10" borderId="0" xfId="1" applyFill="1" applyAlignment="1">
      <alignment horizontal="center" vertical="center"/>
    </xf>
    <xf numFmtId="167" fontId="8" fillId="10" borderId="0" xfId="1" applyNumberFormat="1" applyFill="1" applyAlignment="1">
      <alignment horizontal="left" vertical="center"/>
    </xf>
    <xf numFmtId="1" fontId="8" fillId="10" borderId="0" xfId="1" applyNumberFormat="1" applyFill="1" applyAlignment="1">
      <alignment horizontal="center" vertical="center"/>
    </xf>
    <xf numFmtId="167" fontId="8" fillId="10" borderId="0" xfId="1" applyNumberFormat="1" applyFill="1" applyAlignment="1">
      <alignment horizontal="center" vertical="center"/>
    </xf>
    <xf numFmtId="2" fontId="8" fillId="10" borderId="0" xfId="1" applyNumberFormat="1" applyFill="1" applyAlignment="1">
      <alignment horizontal="center" vertical="center"/>
    </xf>
    <xf numFmtId="0" fontId="8" fillId="10" borderId="0" xfId="1" applyFill="1" applyAlignment="1">
      <alignment horizontal="left"/>
    </xf>
    <xf numFmtId="0" fontId="8" fillId="10" borderId="0" xfId="1" applyFill="1" applyBorder="1" applyAlignment="1">
      <alignment horizontal="left" vertical="center"/>
    </xf>
    <xf numFmtId="0" fontId="10" fillId="10" borderId="0" xfId="3" applyFill="1" applyAlignment="1">
      <alignment horizontal="left" vertical="center"/>
    </xf>
    <xf numFmtId="14" fontId="8" fillId="10" borderId="0" xfId="1" applyNumberFormat="1" applyFill="1" applyAlignment="1">
      <alignment horizontal="left" vertical="center"/>
    </xf>
    <xf numFmtId="164" fontId="8" fillId="10" borderId="0" xfId="1" applyNumberFormat="1" applyFill="1" applyAlignment="1">
      <alignment horizontal="center" vertical="center"/>
    </xf>
    <xf numFmtId="164" fontId="8" fillId="10" borderId="0" xfId="1" applyNumberFormat="1" applyFill="1" applyAlignment="1">
      <alignment horizontal="left" vertical="center"/>
    </xf>
    <xf numFmtId="0" fontId="8" fillId="10" borderId="0" xfId="1" applyNumberFormat="1" applyFill="1" applyAlignment="1">
      <alignment horizontal="left" vertical="center"/>
    </xf>
    <xf numFmtId="0" fontId="8" fillId="10" borderId="0" xfId="1" applyFill="1" applyAlignment="1">
      <alignment horizontal="left" vertical="center" wrapText="1"/>
    </xf>
    <xf numFmtId="1" fontId="9" fillId="3" borderId="0" xfId="2" applyNumberFormat="1" applyBorder="1" applyAlignment="1">
      <alignment horizontal="center"/>
    </xf>
    <xf numFmtId="1" fontId="9" fillId="3" borderId="0" xfId="2" applyNumberForma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10" fillId="10" borderId="0" xfId="3" applyFill="1" applyAlignment="1">
      <alignment horizontal="left"/>
    </xf>
    <xf numFmtId="0" fontId="10" fillId="10" borderId="0" xfId="3" applyFill="1" applyAlignment="1">
      <alignment horizontal="center" vertical="center"/>
    </xf>
    <xf numFmtId="167" fontId="10" fillId="10" borderId="0" xfId="3" applyNumberFormat="1" applyFill="1" applyAlignment="1">
      <alignment horizontal="left"/>
    </xf>
    <xf numFmtId="1" fontId="10" fillId="10" borderId="0" xfId="3" applyNumberFormat="1" applyFill="1" applyAlignment="1">
      <alignment horizontal="center" vertical="center"/>
    </xf>
    <xf numFmtId="2" fontId="10" fillId="10" borderId="0" xfId="3" applyNumberFormat="1" applyFill="1" applyBorder="1" applyAlignment="1">
      <alignment horizontal="center" vertical="center"/>
    </xf>
    <xf numFmtId="14" fontId="10" fillId="10" borderId="0" xfId="3" applyNumberFormat="1" applyFill="1" applyAlignment="1">
      <alignment horizontal="center"/>
    </xf>
    <xf numFmtId="0" fontId="10" fillId="10" borderId="0" xfId="3" applyFill="1" applyAlignment="1">
      <alignment horizontal="center"/>
    </xf>
    <xf numFmtId="1" fontId="10" fillId="10" borderId="0" xfId="3" applyNumberFormat="1" applyFill="1" applyAlignment="1">
      <alignment horizontal="center"/>
    </xf>
    <xf numFmtId="0" fontId="10" fillId="10" borderId="0" xfId="3" applyNumberFormat="1" applyFill="1" applyAlignment="1">
      <alignment horizontal="left" vertical="center"/>
    </xf>
    <xf numFmtId="0" fontId="9" fillId="10" borderId="0" xfId="2" applyFill="1" applyAlignment="1">
      <alignment horizontal="left" vertical="center"/>
    </xf>
    <xf numFmtId="0" fontId="9" fillId="10" borderId="0" xfId="2" applyFill="1" applyBorder="1" applyAlignment="1">
      <alignment horizontal="left"/>
    </xf>
    <xf numFmtId="0" fontId="10" fillId="10" borderId="0" xfId="3" applyFill="1" applyBorder="1" applyAlignment="1">
      <alignment horizontal="left"/>
    </xf>
    <xf numFmtId="167" fontId="10" fillId="10" borderId="0" xfId="3" applyNumberFormat="1" applyFill="1" applyAlignment="1">
      <alignment horizontal="center"/>
    </xf>
    <xf numFmtId="1" fontId="9" fillId="0" borderId="0" xfId="2" applyNumberFormat="1" applyFill="1" applyAlignment="1">
      <alignment horizontal="center" vertical="center"/>
    </xf>
    <xf numFmtId="1" fontId="9" fillId="0" borderId="0" xfId="2" applyNumberFormat="1" applyFill="1" applyAlignment="1">
      <alignment horizontal="center"/>
    </xf>
    <xf numFmtId="1" fontId="11" fillId="15" borderId="1" xfId="0" applyNumberFormat="1" applyFont="1" applyFill="1" applyBorder="1" applyAlignment="1">
      <alignment horizontal="center" vertical="center" wrapText="1"/>
    </xf>
    <xf numFmtId="1" fontId="8" fillId="15" borderId="0" xfId="1" applyNumberFormat="1" applyFill="1" applyAlignment="1">
      <alignment horizontal="center" vertical="center"/>
    </xf>
    <xf numFmtId="1" fontId="10" fillId="15" borderId="0" xfId="3" applyNumberFormat="1" applyFill="1" applyAlignment="1">
      <alignment horizontal="center" vertical="center"/>
    </xf>
    <xf numFmtId="1" fontId="10" fillId="15" borderId="0" xfId="3" applyNumberFormat="1" applyFill="1" applyAlignment="1">
      <alignment horizontal="center"/>
    </xf>
    <xf numFmtId="1" fontId="10" fillId="15" borderId="0" xfId="3" applyNumberFormat="1" applyFill="1" applyBorder="1" applyAlignment="1">
      <alignment horizontal="center" vertical="center"/>
    </xf>
    <xf numFmtId="1" fontId="9" fillId="15" borderId="0" xfId="2" applyNumberFormat="1" applyFill="1" applyAlignment="1">
      <alignment horizontal="center" vertical="center"/>
    </xf>
    <xf numFmtId="1" fontId="9" fillId="15" borderId="0" xfId="2" applyNumberFormat="1" applyFill="1" applyAlignment="1">
      <alignment horizontal="center"/>
    </xf>
    <xf numFmtId="1" fontId="8" fillId="15" borderId="0" xfId="1" applyNumberFormat="1" applyFill="1" applyBorder="1" applyAlignment="1">
      <alignment horizontal="center" vertical="center"/>
    </xf>
    <xf numFmtId="1" fontId="9" fillId="15" borderId="0" xfId="2" applyNumberFormat="1" applyFill="1" applyBorder="1" applyAlignment="1">
      <alignment horizontal="center"/>
    </xf>
    <xf numFmtId="1" fontId="2" fillId="15" borderId="0" xfId="0" applyNumberFormat="1" applyFont="1" applyFill="1" applyAlignment="1">
      <alignment horizontal="center"/>
    </xf>
    <xf numFmtId="0" fontId="11" fillId="15" borderId="1" xfId="0" applyFont="1" applyFill="1" applyBorder="1" applyAlignment="1">
      <alignment horizontal="center" vertical="center" wrapText="1"/>
    </xf>
    <xf numFmtId="0" fontId="8" fillId="15" borderId="0" xfId="1" applyFill="1" applyAlignment="1">
      <alignment horizontal="center" vertical="center"/>
    </xf>
    <xf numFmtId="0" fontId="8" fillId="15" borderId="0" xfId="1" applyNumberFormat="1" applyFill="1" applyAlignment="1">
      <alignment horizontal="center" vertical="center"/>
    </xf>
    <xf numFmtId="14" fontId="10" fillId="15" borderId="0" xfId="3" applyNumberFormat="1" applyFill="1" applyAlignment="1">
      <alignment horizontal="center" vertical="center"/>
    </xf>
    <xf numFmtId="14" fontId="8" fillId="15" borderId="0" xfId="1" applyNumberFormat="1" applyFill="1" applyAlignment="1">
      <alignment horizontal="center" vertical="center"/>
    </xf>
    <xf numFmtId="0" fontId="8" fillId="15" borderId="0" xfId="1" applyFill="1" applyBorder="1" applyAlignment="1">
      <alignment horizontal="center" vertical="center"/>
    </xf>
    <xf numFmtId="14" fontId="10" fillId="15" borderId="0" xfId="3" applyNumberFormat="1" applyFill="1" applyAlignment="1">
      <alignment horizontal="center"/>
    </xf>
    <xf numFmtId="0" fontId="10" fillId="15" borderId="0" xfId="3" applyFill="1" applyAlignment="1">
      <alignment horizontal="center" vertical="center"/>
    </xf>
    <xf numFmtId="14" fontId="9" fillId="15" borderId="0" xfId="2" applyNumberFormat="1" applyFill="1" applyBorder="1" applyAlignment="1">
      <alignment horizontal="center"/>
    </xf>
    <xf numFmtId="0" fontId="10" fillId="15" borderId="0" xfId="3" applyFill="1" applyAlignment="1">
      <alignment horizontal="center"/>
    </xf>
    <xf numFmtId="0" fontId="2" fillId="15" borderId="0" xfId="0" applyFont="1" applyFill="1" applyAlignment="1">
      <alignment horizontal="center"/>
    </xf>
    <xf numFmtId="167" fontId="10" fillId="0" borderId="0" xfId="3" applyNumberFormat="1" applyFill="1" applyAlignment="1">
      <alignment horizontal="left" vertical="center"/>
    </xf>
    <xf numFmtId="167" fontId="10" fillId="0" borderId="0" xfId="3" applyNumberFormat="1" applyFill="1" applyAlignment="1">
      <alignment horizontal="center" vertical="center"/>
    </xf>
    <xf numFmtId="2" fontId="10" fillId="0" borderId="0" xfId="3" applyNumberFormat="1" applyFill="1" applyAlignment="1">
      <alignment horizontal="center" vertical="center"/>
    </xf>
    <xf numFmtId="1" fontId="10" fillId="0" borderId="0" xfId="3" applyNumberFormat="1" applyFill="1" applyAlignment="1">
      <alignment horizontal="center" vertical="center" wrapText="1"/>
    </xf>
    <xf numFmtId="164" fontId="10" fillId="0" borderId="0" xfId="3" applyNumberFormat="1" applyFill="1" applyAlignment="1">
      <alignment horizontal="center" vertical="center" wrapText="1"/>
    </xf>
    <xf numFmtId="167" fontId="10" fillId="0" borderId="0" xfId="3" applyNumberFormat="1" applyFill="1" applyAlignment="1">
      <alignment horizontal="left" vertical="center" wrapText="1"/>
    </xf>
    <xf numFmtId="164" fontId="10" fillId="0" borderId="0" xfId="3" applyNumberFormat="1" applyFill="1" applyAlignment="1">
      <alignment horizontal="left" vertical="center" wrapText="1"/>
    </xf>
    <xf numFmtId="0" fontId="10" fillId="0" borderId="0" xfId="3" applyNumberFormat="1" applyFill="1" applyAlignment="1">
      <alignment horizontal="left"/>
    </xf>
    <xf numFmtId="14" fontId="10" fillId="0" borderId="0" xfId="3" applyNumberFormat="1" applyFill="1" applyAlignment="1">
      <alignment horizontal="left" vertical="top"/>
    </xf>
    <xf numFmtId="14" fontId="10" fillId="0" borderId="0" xfId="3" applyNumberFormat="1" applyFill="1" applyAlignment="1">
      <alignment horizontal="left"/>
    </xf>
    <xf numFmtId="0" fontId="8" fillId="0" borderId="0" xfId="1" applyNumberFormat="1" applyFill="1" applyAlignment="1">
      <alignment horizontal="center" vertical="center"/>
    </xf>
    <xf numFmtId="167" fontId="10" fillId="0" borderId="0" xfId="3" applyNumberFormat="1" applyFill="1" applyBorder="1" applyAlignment="1">
      <alignment horizontal="left" vertical="center"/>
    </xf>
    <xf numFmtId="0" fontId="9" fillId="0" borderId="0" xfId="2" applyFill="1" applyAlignment="1">
      <alignment horizontal="center" vertical="center"/>
    </xf>
    <xf numFmtId="167" fontId="9" fillId="0" borderId="0" xfId="2" applyNumberFormat="1" applyFill="1" applyAlignment="1">
      <alignment horizontal="left" vertical="center"/>
    </xf>
    <xf numFmtId="167" fontId="9" fillId="0" borderId="0" xfId="2" applyNumberFormat="1" applyFill="1" applyAlignment="1">
      <alignment horizontal="center" vertical="center"/>
    </xf>
    <xf numFmtId="2" fontId="9" fillId="0" borderId="0" xfId="2" applyNumberFormat="1" applyFill="1" applyAlignment="1">
      <alignment horizontal="center" vertical="center"/>
    </xf>
    <xf numFmtId="1" fontId="9" fillId="0" borderId="0" xfId="2" applyNumberFormat="1" applyFill="1" applyAlignment="1">
      <alignment horizontal="center" vertical="center" wrapText="1"/>
    </xf>
    <xf numFmtId="164" fontId="9" fillId="0" borderId="0" xfId="2" applyNumberFormat="1" applyFill="1" applyAlignment="1">
      <alignment horizontal="center" vertical="center" wrapText="1"/>
    </xf>
    <xf numFmtId="167" fontId="9" fillId="0" borderId="0" xfId="2" applyNumberFormat="1" applyFill="1" applyAlignment="1">
      <alignment horizontal="left" vertical="center" wrapText="1"/>
    </xf>
    <xf numFmtId="164" fontId="9" fillId="0" borderId="0" xfId="2" applyNumberFormat="1" applyFill="1" applyAlignment="1">
      <alignment horizontal="left" vertical="center" wrapText="1"/>
    </xf>
    <xf numFmtId="0" fontId="9" fillId="0" borderId="0" xfId="2" applyNumberFormat="1" applyFill="1" applyAlignment="1">
      <alignment horizontal="left"/>
    </xf>
    <xf numFmtId="0" fontId="9" fillId="0" borderId="0" xfId="2" applyFill="1" applyAlignment="1">
      <alignment horizontal="left" vertical="top"/>
    </xf>
    <xf numFmtId="14" fontId="9" fillId="0" borderId="0" xfId="2" applyNumberFormat="1" applyFill="1" applyAlignment="1">
      <alignment horizontal="left"/>
    </xf>
    <xf numFmtId="2" fontId="9" fillId="0" borderId="0" xfId="2" applyNumberFormat="1" applyFill="1" applyAlignment="1">
      <alignment horizontal="left" vertical="center"/>
    </xf>
    <xf numFmtId="0" fontId="8" fillId="0" borderId="0" xfId="1" applyFill="1" applyBorder="1" applyAlignment="1">
      <alignment horizontal="left"/>
    </xf>
    <xf numFmtId="0" fontId="8" fillId="0" borderId="1" xfId="1" applyFill="1" applyBorder="1" applyAlignment="1">
      <alignment horizontal="left"/>
    </xf>
    <xf numFmtId="0" fontId="8" fillId="0" borderId="1" xfId="1" applyFill="1" applyBorder="1" applyAlignment="1">
      <alignment horizontal="left" vertical="center"/>
    </xf>
    <xf numFmtId="0" fontId="10" fillId="0" borderId="0" xfId="3" applyFill="1" applyBorder="1" applyAlignment="1">
      <alignment horizontal="left" vertical="center"/>
    </xf>
    <xf numFmtId="0" fontId="10" fillId="0" borderId="0" xfId="3" applyFill="1" applyBorder="1" applyAlignment="1">
      <alignment horizontal="left"/>
    </xf>
    <xf numFmtId="0" fontId="9" fillId="0" borderId="0" xfId="2" applyFill="1" applyBorder="1" applyAlignment="1">
      <alignment horizontal="left"/>
    </xf>
    <xf numFmtId="0" fontId="8" fillId="14" borderId="0" xfId="1" applyFill="1" applyAlignment="1">
      <alignment horizontal="center" vertical="center"/>
    </xf>
    <xf numFmtId="0" fontId="8" fillId="14" borderId="0" xfId="1" applyFill="1" applyBorder="1" applyAlignment="1">
      <alignment horizontal="center" vertical="center"/>
    </xf>
    <xf numFmtId="0" fontId="10" fillId="14" borderId="0" xfId="3" applyFill="1" applyAlignment="1">
      <alignment horizontal="center"/>
    </xf>
    <xf numFmtId="0" fontId="2" fillId="14" borderId="0" xfId="0" applyFont="1" applyFill="1" applyAlignment="1">
      <alignment horizontal="center"/>
    </xf>
    <xf numFmtId="0" fontId="8" fillId="9" borderId="0" xfId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2" fillId="0" borderId="3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6" fillId="0" borderId="3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3" xfId="0" applyFont="1" applyBorder="1" applyAlignment="1">
      <alignment horizontal="left"/>
    </xf>
    <xf numFmtId="0" fontId="16" fillId="9" borderId="0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55"/>
  <sheetViews>
    <sheetView workbookViewId="0">
      <pane ySplit="1" topLeftCell="A70" activePane="bottomLeft" state="frozen"/>
      <selection activeCell="H1" sqref="H1"/>
      <selection pane="bottomLeft" activeCell="U75" sqref="U75"/>
    </sheetView>
  </sheetViews>
  <sheetFormatPr defaultColWidth="9.109375" defaultRowHeight="14.4" x14ac:dyDescent="0.3"/>
  <cols>
    <col min="1" max="2" width="5.77734375" style="25" customWidth="1"/>
    <col min="3" max="7" width="9.109375" style="25"/>
    <col min="8" max="8" width="9.109375" style="491"/>
    <col min="9" max="9" width="10.109375" style="25" customWidth="1"/>
    <col min="10" max="10" width="8.5546875" style="362" customWidth="1"/>
    <col min="11" max="12" width="9.109375" style="491"/>
    <col min="13" max="13" width="11.88671875" style="491" customWidth="1"/>
    <col min="14" max="14" width="9.109375" style="491"/>
    <col min="15" max="15" width="10.6640625" style="25" customWidth="1"/>
    <col min="16" max="16" width="10.44140625" style="25" bestFit="1" customWidth="1"/>
    <col min="17" max="18" width="9.109375" style="571"/>
    <col min="19" max="19" width="9.109375" style="721"/>
    <col min="20" max="20" width="9.6640625" style="25" bestFit="1" customWidth="1"/>
    <col min="21" max="21" width="9.109375" style="25"/>
    <col min="22" max="23" width="9.109375" style="375"/>
    <col min="24" max="24" width="13.5546875" style="375" customWidth="1"/>
    <col min="25" max="25" width="9.88671875" style="375" customWidth="1"/>
    <col min="26" max="26" width="8.109375" style="651" customWidth="1"/>
    <col min="27" max="27" width="35.33203125" style="375" customWidth="1"/>
    <col min="28" max="28" width="10.88671875" style="375" customWidth="1"/>
    <col min="29" max="31" width="9.109375" style="25"/>
    <col min="32" max="82" width="9.109375" style="220"/>
    <col min="83" max="16384" width="9.109375" style="25"/>
  </cols>
  <sheetData>
    <row r="1" spans="1:82" s="364" customFormat="1" ht="58.65" customHeight="1" x14ac:dyDescent="0.3">
      <c r="A1" s="364" t="s">
        <v>142</v>
      </c>
      <c r="B1" s="364" t="s">
        <v>851</v>
      </c>
      <c r="C1" s="320" t="s">
        <v>708</v>
      </c>
      <c r="D1" s="320" t="s">
        <v>709</v>
      </c>
      <c r="E1" s="320" t="s">
        <v>710</v>
      </c>
      <c r="F1" s="320" t="s">
        <v>711</v>
      </c>
      <c r="G1" s="320" t="s">
        <v>712</v>
      </c>
      <c r="H1" s="320" t="s">
        <v>812</v>
      </c>
      <c r="I1" s="318" t="s">
        <v>713</v>
      </c>
      <c r="J1" s="319" t="s">
        <v>813</v>
      </c>
      <c r="K1" s="318" t="s">
        <v>714</v>
      </c>
      <c r="L1" s="215" t="s">
        <v>179</v>
      </c>
      <c r="M1" s="318" t="s">
        <v>180</v>
      </c>
      <c r="N1" s="320" t="s">
        <v>814</v>
      </c>
      <c r="O1" s="318" t="s">
        <v>716</v>
      </c>
      <c r="P1" s="320" t="s">
        <v>426</v>
      </c>
      <c r="Q1" s="321" t="s">
        <v>718</v>
      </c>
      <c r="R1" s="321" t="s">
        <v>168</v>
      </c>
      <c r="S1" s="560" t="s">
        <v>844</v>
      </c>
      <c r="T1" s="318" t="s">
        <v>174</v>
      </c>
      <c r="U1" s="320" t="s">
        <v>181</v>
      </c>
      <c r="V1" s="365" t="s">
        <v>811</v>
      </c>
      <c r="W1" s="365" t="s">
        <v>720</v>
      </c>
      <c r="X1" s="365" t="s">
        <v>721</v>
      </c>
      <c r="Y1" s="365" t="s">
        <v>722</v>
      </c>
      <c r="Z1" s="319" t="s">
        <v>846</v>
      </c>
      <c r="AA1" s="411" t="s">
        <v>723</v>
      </c>
      <c r="AB1" s="365" t="s">
        <v>724</v>
      </c>
      <c r="AC1" s="320" t="s">
        <v>850</v>
      </c>
      <c r="AD1" s="320"/>
      <c r="AE1" s="320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66"/>
      <c r="BO1" s="366"/>
      <c r="BP1" s="366"/>
      <c r="BQ1" s="366"/>
      <c r="BR1" s="366"/>
      <c r="BS1" s="366"/>
      <c r="BT1" s="366"/>
      <c r="BU1" s="366"/>
      <c r="BV1" s="366"/>
      <c r="BW1" s="366"/>
      <c r="BX1" s="366"/>
      <c r="BY1" s="366"/>
      <c r="BZ1" s="366"/>
      <c r="CA1" s="366"/>
    </row>
    <row r="2" spans="1:82" s="412" customFormat="1" ht="17.399999999999999" customHeight="1" x14ac:dyDescent="0.3">
      <c r="A2" s="412">
        <v>1</v>
      </c>
      <c r="B2" s="412">
        <v>1</v>
      </c>
      <c r="C2" s="412">
        <v>4347911</v>
      </c>
      <c r="D2" s="412" t="s">
        <v>268</v>
      </c>
      <c r="E2" s="412" t="s">
        <v>269</v>
      </c>
      <c r="F2" s="412" t="s">
        <v>270</v>
      </c>
      <c r="G2" s="412" t="s">
        <v>797</v>
      </c>
      <c r="H2" s="473" t="s">
        <v>729</v>
      </c>
      <c r="I2" s="413">
        <v>40575</v>
      </c>
      <c r="J2" s="414">
        <v>0</v>
      </c>
      <c r="K2" s="471" t="s">
        <v>745</v>
      </c>
      <c r="L2" s="472">
        <f t="shared" ref="L2:L45" si="0">(M2-I2)/365</f>
        <v>1.0986301369863014</v>
      </c>
      <c r="M2" s="471">
        <v>40976</v>
      </c>
      <c r="N2" s="473">
        <v>0</v>
      </c>
      <c r="O2" s="413">
        <v>40798</v>
      </c>
      <c r="P2" s="472">
        <f t="shared" ref="P2:P33" si="1">(O2-I2)/365</f>
        <v>0.61095890410958908</v>
      </c>
      <c r="Q2" s="473">
        <v>15.67</v>
      </c>
      <c r="R2" s="473">
        <v>19.3</v>
      </c>
      <c r="S2" s="718">
        <f>R2-Q2</f>
        <v>3.6300000000000008</v>
      </c>
      <c r="T2" s="413">
        <v>40976</v>
      </c>
      <c r="U2" s="412">
        <v>19.260000000000002</v>
      </c>
      <c r="V2" s="412" t="s">
        <v>731</v>
      </c>
      <c r="W2" s="412" t="s">
        <v>271</v>
      </c>
      <c r="X2" s="412" t="s">
        <v>272</v>
      </c>
      <c r="Y2" s="412" t="s">
        <v>745</v>
      </c>
      <c r="Z2" s="414"/>
      <c r="AD2" s="415"/>
      <c r="AE2" s="415"/>
      <c r="AF2" s="614"/>
      <c r="AG2" s="614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  <c r="BB2" s="614"/>
      <c r="BC2" s="614"/>
      <c r="BD2" s="614"/>
      <c r="BE2" s="614"/>
      <c r="BF2" s="614"/>
      <c r="BG2" s="614"/>
      <c r="BH2" s="614"/>
      <c r="BI2" s="614"/>
      <c r="BJ2" s="614"/>
      <c r="BK2" s="614"/>
      <c r="BL2" s="614"/>
      <c r="BM2" s="614"/>
      <c r="BN2" s="614"/>
      <c r="BO2" s="614"/>
      <c r="BP2" s="614"/>
      <c r="BQ2" s="614"/>
      <c r="BR2" s="614"/>
      <c r="BS2" s="614"/>
      <c r="BT2" s="614"/>
      <c r="BU2" s="614"/>
      <c r="BV2" s="614"/>
      <c r="BW2" s="614"/>
      <c r="BX2" s="614"/>
      <c r="BY2" s="614"/>
      <c r="BZ2" s="614"/>
      <c r="CA2" s="614"/>
      <c r="CB2" s="614"/>
      <c r="CC2" s="602"/>
      <c r="CD2" s="602"/>
    </row>
    <row r="3" spans="1:82" s="412" customFormat="1" ht="17.399999999999999" customHeight="1" x14ac:dyDescent="0.3">
      <c r="A3" s="412">
        <f t="shared" ref="A3:A34" si="2">A2+1</f>
        <v>2</v>
      </c>
      <c r="B3" s="412">
        <f t="shared" ref="B3:B34" si="3">B2+1</f>
        <v>2</v>
      </c>
      <c r="C3" s="412">
        <v>366365</v>
      </c>
      <c r="D3" s="412" t="s">
        <v>750</v>
      </c>
      <c r="E3" s="412" t="s">
        <v>751</v>
      </c>
      <c r="F3" s="412" t="s">
        <v>364</v>
      </c>
      <c r="G3" s="412" t="s">
        <v>480</v>
      </c>
      <c r="H3" s="473" t="s">
        <v>765</v>
      </c>
      <c r="I3" s="413">
        <v>38207</v>
      </c>
      <c r="J3" s="414">
        <v>0</v>
      </c>
      <c r="K3" s="471" t="s">
        <v>745</v>
      </c>
      <c r="L3" s="472">
        <f t="shared" si="0"/>
        <v>8.1205479452054803</v>
      </c>
      <c r="M3" s="471">
        <v>41171</v>
      </c>
      <c r="N3" s="473">
        <v>0</v>
      </c>
      <c r="O3" s="413">
        <v>38614</v>
      </c>
      <c r="P3" s="472">
        <f t="shared" si="1"/>
        <v>1.1150684931506849</v>
      </c>
      <c r="Q3" s="473">
        <v>16</v>
      </c>
      <c r="R3" s="473">
        <v>16</v>
      </c>
      <c r="S3" s="718">
        <f t="shared" ref="S3:S66" si="4">R3-Q3</f>
        <v>0</v>
      </c>
      <c r="T3" s="413">
        <v>38614</v>
      </c>
      <c r="U3" s="412">
        <v>16</v>
      </c>
      <c r="V3" s="412" t="s">
        <v>731</v>
      </c>
      <c r="W3" s="412" t="s">
        <v>731</v>
      </c>
      <c r="X3" s="412" t="s">
        <v>754</v>
      </c>
      <c r="Y3" s="412" t="s">
        <v>745</v>
      </c>
      <c r="Z3" s="414"/>
      <c r="AD3" s="416"/>
      <c r="AF3" s="602"/>
      <c r="AG3" s="602"/>
      <c r="AH3" s="602"/>
      <c r="AI3" s="602"/>
      <c r="AJ3" s="602"/>
      <c r="AK3" s="602"/>
      <c r="AL3" s="602"/>
      <c r="AM3" s="602"/>
      <c r="AN3" s="602"/>
      <c r="AO3" s="602"/>
      <c r="AP3" s="602"/>
      <c r="AQ3" s="602"/>
      <c r="AR3" s="602"/>
      <c r="AS3" s="602"/>
      <c r="AT3" s="602"/>
      <c r="AU3" s="602"/>
      <c r="AV3" s="602"/>
      <c r="AW3" s="602"/>
      <c r="AX3" s="602"/>
      <c r="AY3" s="602"/>
      <c r="AZ3" s="602"/>
      <c r="BA3" s="602"/>
      <c r="BB3" s="602"/>
      <c r="BC3" s="602"/>
      <c r="BD3" s="602"/>
      <c r="BE3" s="602"/>
      <c r="BF3" s="602"/>
      <c r="BG3" s="602"/>
      <c r="BH3" s="602"/>
      <c r="BI3" s="602"/>
      <c r="BJ3" s="602"/>
      <c r="BK3" s="602"/>
      <c r="BL3" s="602"/>
      <c r="BM3" s="602"/>
      <c r="BN3" s="602"/>
      <c r="BO3" s="602"/>
      <c r="BP3" s="602"/>
      <c r="BQ3" s="602"/>
      <c r="BR3" s="602"/>
      <c r="BS3" s="602"/>
      <c r="BT3" s="602"/>
      <c r="BU3" s="602"/>
      <c r="BV3" s="602"/>
      <c r="BW3" s="602"/>
      <c r="BX3" s="602"/>
      <c r="BY3" s="602"/>
      <c r="BZ3" s="602"/>
      <c r="CA3" s="602"/>
      <c r="CB3" s="602"/>
      <c r="CC3" s="602"/>
      <c r="CD3" s="602"/>
    </row>
    <row r="4" spans="1:82" s="412" customFormat="1" ht="17.399999999999999" customHeight="1" x14ac:dyDescent="0.3">
      <c r="A4" s="412">
        <f t="shared" si="2"/>
        <v>3</v>
      </c>
      <c r="B4" s="412">
        <f t="shared" si="3"/>
        <v>3</v>
      </c>
      <c r="C4" s="412">
        <v>348814</v>
      </c>
      <c r="D4" s="412" t="s">
        <v>432</v>
      </c>
      <c r="E4" s="412" t="s">
        <v>433</v>
      </c>
      <c r="F4" s="412" t="s">
        <v>434</v>
      </c>
      <c r="G4" s="412" t="s">
        <v>435</v>
      </c>
      <c r="H4" s="473" t="s">
        <v>737</v>
      </c>
      <c r="I4" s="413">
        <v>37097</v>
      </c>
      <c r="J4" s="414">
        <v>0</v>
      </c>
      <c r="K4" s="471" t="s">
        <v>745</v>
      </c>
      <c r="L4" s="472">
        <f t="shared" si="0"/>
        <v>10.832876712328767</v>
      </c>
      <c r="M4" s="471">
        <v>41051</v>
      </c>
      <c r="N4" s="473">
        <v>0</v>
      </c>
      <c r="O4" s="413">
        <v>37215</v>
      </c>
      <c r="P4" s="472">
        <f t="shared" si="1"/>
        <v>0.32328767123287672</v>
      </c>
      <c r="Q4" s="473">
        <v>16</v>
      </c>
      <c r="R4" s="473">
        <v>16</v>
      </c>
      <c r="S4" s="718">
        <f t="shared" si="4"/>
        <v>0</v>
      </c>
      <c r="T4" s="413">
        <v>40954</v>
      </c>
      <c r="U4" s="412">
        <v>10.98</v>
      </c>
      <c r="V4" s="412" t="s">
        <v>731</v>
      </c>
      <c r="W4" s="412" t="s">
        <v>731</v>
      </c>
      <c r="X4" s="412" t="s">
        <v>731</v>
      </c>
      <c r="Y4" s="412" t="s">
        <v>745</v>
      </c>
      <c r="Z4" s="414"/>
      <c r="AB4" s="412" t="s">
        <v>436</v>
      </c>
      <c r="AD4" s="415"/>
      <c r="AE4" s="415"/>
      <c r="AF4" s="614"/>
      <c r="AG4" s="614"/>
      <c r="AH4" s="614"/>
      <c r="AI4" s="614"/>
      <c r="AJ4" s="602"/>
      <c r="AK4" s="602"/>
      <c r="AL4" s="602"/>
      <c r="AM4" s="602"/>
      <c r="AN4" s="602"/>
      <c r="AO4" s="602"/>
      <c r="AP4" s="602"/>
      <c r="AQ4" s="602"/>
      <c r="AR4" s="602"/>
      <c r="AS4" s="602"/>
      <c r="AT4" s="602"/>
      <c r="AU4" s="602"/>
      <c r="AV4" s="602"/>
      <c r="AW4" s="602"/>
      <c r="AX4" s="602"/>
      <c r="AY4" s="602"/>
      <c r="AZ4" s="602"/>
      <c r="BA4" s="602"/>
      <c r="BB4" s="602"/>
      <c r="BC4" s="602"/>
      <c r="BD4" s="602"/>
      <c r="BE4" s="602"/>
      <c r="BF4" s="602"/>
      <c r="BG4" s="602"/>
      <c r="BH4" s="602"/>
      <c r="BI4" s="602"/>
      <c r="BJ4" s="602"/>
      <c r="BK4" s="602"/>
      <c r="BL4" s="602"/>
      <c r="BM4" s="602"/>
      <c r="BN4" s="602"/>
      <c r="BO4" s="602"/>
      <c r="BP4" s="602"/>
      <c r="BQ4" s="602"/>
      <c r="BR4" s="602"/>
      <c r="BS4" s="602"/>
      <c r="BT4" s="602"/>
      <c r="BU4" s="602"/>
      <c r="BV4" s="602"/>
      <c r="BW4" s="602"/>
      <c r="BX4" s="602"/>
      <c r="BY4" s="602"/>
      <c r="BZ4" s="602"/>
      <c r="CA4" s="602"/>
      <c r="CB4" s="603"/>
      <c r="CC4" s="603"/>
      <c r="CD4" s="602"/>
    </row>
    <row r="5" spans="1:82" s="412" customFormat="1" ht="17.399999999999999" customHeight="1" x14ac:dyDescent="0.3">
      <c r="A5" s="412">
        <f t="shared" si="2"/>
        <v>4</v>
      </c>
      <c r="B5" s="412">
        <f t="shared" si="3"/>
        <v>4</v>
      </c>
      <c r="C5" s="412">
        <v>7121839</v>
      </c>
      <c r="D5" s="412" t="s">
        <v>287</v>
      </c>
      <c r="E5" s="412" t="s">
        <v>288</v>
      </c>
      <c r="F5" s="412" t="s">
        <v>479</v>
      </c>
      <c r="G5" s="412" t="s">
        <v>480</v>
      </c>
      <c r="H5" s="473" t="s">
        <v>765</v>
      </c>
      <c r="I5" s="413">
        <v>40400</v>
      </c>
      <c r="J5" s="414">
        <v>0</v>
      </c>
      <c r="K5" s="471" t="s">
        <v>745</v>
      </c>
      <c r="L5" s="472">
        <f t="shared" si="0"/>
        <v>1.8876712328767122</v>
      </c>
      <c r="M5" s="471">
        <v>41089</v>
      </c>
      <c r="N5" s="473">
        <v>0</v>
      </c>
      <c r="O5" s="413">
        <v>41089</v>
      </c>
      <c r="P5" s="472">
        <f t="shared" si="1"/>
        <v>1.8876712328767122</v>
      </c>
      <c r="Q5" s="473">
        <v>17</v>
      </c>
      <c r="R5" s="473">
        <v>17</v>
      </c>
      <c r="S5" s="718">
        <f t="shared" si="4"/>
        <v>0</v>
      </c>
      <c r="T5" s="413">
        <v>41089</v>
      </c>
      <c r="U5" s="412">
        <v>17</v>
      </c>
      <c r="V5" s="412" t="s">
        <v>731</v>
      </c>
      <c r="Y5" s="412" t="s">
        <v>745</v>
      </c>
      <c r="Z5" s="414"/>
      <c r="AD5" s="417"/>
      <c r="AF5" s="602"/>
      <c r="AG5" s="602"/>
      <c r="AH5" s="602"/>
      <c r="AI5" s="602"/>
      <c r="AJ5" s="614"/>
      <c r="AK5" s="614"/>
      <c r="AL5" s="614"/>
      <c r="AM5" s="614"/>
      <c r="AN5" s="614"/>
      <c r="AO5" s="614"/>
      <c r="AP5" s="614"/>
      <c r="AQ5" s="614"/>
      <c r="AR5" s="614"/>
      <c r="AS5" s="614"/>
      <c r="AT5" s="614"/>
      <c r="AU5" s="614"/>
      <c r="AV5" s="614"/>
      <c r="AW5" s="614"/>
      <c r="AX5" s="614"/>
      <c r="AY5" s="614"/>
      <c r="AZ5" s="614"/>
      <c r="BA5" s="614"/>
      <c r="BB5" s="614"/>
      <c r="BC5" s="614"/>
      <c r="BD5" s="614"/>
      <c r="BE5" s="614"/>
      <c r="BF5" s="614"/>
      <c r="BG5" s="614"/>
      <c r="BH5" s="614"/>
      <c r="BI5" s="614"/>
      <c r="BJ5" s="614"/>
      <c r="BK5" s="614"/>
      <c r="BL5" s="614"/>
      <c r="BM5" s="614"/>
      <c r="BN5" s="614"/>
      <c r="BO5" s="614"/>
      <c r="BP5" s="614"/>
      <c r="BQ5" s="614"/>
      <c r="BR5" s="614"/>
      <c r="BS5" s="614"/>
      <c r="BT5" s="614"/>
      <c r="BU5" s="614"/>
      <c r="BV5" s="614"/>
      <c r="BW5" s="614"/>
      <c r="BX5" s="614"/>
      <c r="BY5" s="614"/>
      <c r="BZ5" s="614"/>
      <c r="CA5" s="614"/>
      <c r="CB5" s="614"/>
      <c r="CC5" s="602"/>
      <c r="CD5" s="602"/>
    </row>
    <row r="6" spans="1:82" s="412" customFormat="1" ht="17.399999999999999" customHeight="1" x14ac:dyDescent="0.3">
      <c r="A6" s="412">
        <f t="shared" si="2"/>
        <v>5</v>
      </c>
      <c r="B6" s="412">
        <f t="shared" si="3"/>
        <v>5</v>
      </c>
      <c r="C6" s="412">
        <v>4703612</v>
      </c>
      <c r="D6" s="412" t="s">
        <v>282</v>
      </c>
      <c r="E6" s="412" t="s">
        <v>283</v>
      </c>
      <c r="F6" s="412" t="s">
        <v>284</v>
      </c>
      <c r="G6" s="412" t="s">
        <v>285</v>
      </c>
      <c r="H6" s="473" t="s">
        <v>765</v>
      </c>
      <c r="I6" s="413">
        <v>40836</v>
      </c>
      <c r="J6" s="414">
        <v>0</v>
      </c>
      <c r="K6" s="471" t="s">
        <v>745</v>
      </c>
      <c r="L6" s="472">
        <f t="shared" si="0"/>
        <v>0.74794520547945209</v>
      </c>
      <c r="M6" s="471">
        <v>41109</v>
      </c>
      <c r="N6" s="473">
        <v>0</v>
      </c>
      <c r="O6" s="413">
        <v>40959</v>
      </c>
      <c r="P6" s="472">
        <f t="shared" si="1"/>
        <v>0.33698630136986302</v>
      </c>
      <c r="Q6" s="473">
        <v>17.100000000000001</v>
      </c>
      <c r="R6" s="473">
        <v>17.100000000000001</v>
      </c>
      <c r="S6" s="718">
        <f t="shared" si="4"/>
        <v>0</v>
      </c>
      <c r="T6" s="413">
        <v>40959</v>
      </c>
      <c r="U6" s="412">
        <v>17.100000000000001</v>
      </c>
      <c r="V6" s="412" t="s">
        <v>731</v>
      </c>
      <c r="X6" s="412" t="s">
        <v>286</v>
      </c>
      <c r="Y6" s="412" t="s">
        <v>745</v>
      </c>
      <c r="Z6" s="414"/>
      <c r="AD6" s="415"/>
      <c r="AE6" s="415"/>
      <c r="AF6" s="614"/>
      <c r="AG6" s="614"/>
      <c r="AH6" s="614"/>
      <c r="AI6" s="614"/>
      <c r="AJ6" s="602"/>
      <c r="AK6" s="602"/>
      <c r="AL6" s="602"/>
      <c r="AM6" s="602"/>
      <c r="AN6" s="602"/>
      <c r="AO6" s="602"/>
      <c r="AP6" s="602"/>
      <c r="AQ6" s="602"/>
      <c r="AR6" s="602"/>
      <c r="AS6" s="602"/>
      <c r="AT6" s="602"/>
      <c r="AU6" s="602"/>
      <c r="AV6" s="602"/>
      <c r="AW6" s="602"/>
      <c r="AX6" s="602"/>
      <c r="AY6" s="602"/>
      <c r="AZ6" s="602"/>
      <c r="BA6" s="602"/>
      <c r="BB6" s="602"/>
      <c r="BC6" s="602"/>
      <c r="BD6" s="602"/>
      <c r="BE6" s="602"/>
      <c r="BF6" s="602"/>
      <c r="BG6" s="602"/>
      <c r="BH6" s="602"/>
      <c r="BI6" s="602"/>
      <c r="BJ6" s="602"/>
      <c r="BK6" s="602"/>
      <c r="BL6" s="602"/>
      <c r="BM6" s="602"/>
      <c r="BN6" s="602"/>
      <c r="BO6" s="602"/>
      <c r="BP6" s="602"/>
      <c r="BQ6" s="602"/>
      <c r="BR6" s="602"/>
      <c r="BS6" s="602"/>
      <c r="BT6" s="602"/>
      <c r="BU6" s="602"/>
      <c r="BV6" s="602"/>
      <c r="BW6" s="602"/>
      <c r="BX6" s="602"/>
      <c r="BY6" s="602"/>
      <c r="BZ6" s="602"/>
      <c r="CA6" s="602"/>
      <c r="CB6" s="602"/>
      <c r="CC6" s="602"/>
      <c r="CD6" s="602"/>
    </row>
    <row r="7" spans="1:82" s="412" customFormat="1" ht="17.399999999999999" customHeight="1" x14ac:dyDescent="0.3">
      <c r="A7" s="412">
        <f t="shared" si="2"/>
        <v>6</v>
      </c>
      <c r="B7" s="412">
        <f t="shared" si="3"/>
        <v>6</v>
      </c>
      <c r="C7" s="412">
        <v>384491</v>
      </c>
      <c r="D7" s="412" t="s">
        <v>252</v>
      </c>
      <c r="E7" s="412" t="s">
        <v>253</v>
      </c>
      <c r="F7" s="412" t="s">
        <v>629</v>
      </c>
      <c r="G7" s="412" t="s">
        <v>254</v>
      </c>
      <c r="H7" s="473" t="s">
        <v>737</v>
      </c>
      <c r="I7" s="413">
        <v>39783</v>
      </c>
      <c r="J7" s="414">
        <v>0</v>
      </c>
      <c r="K7" s="471" t="s">
        <v>745</v>
      </c>
      <c r="L7" s="472">
        <f t="shared" si="0"/>
        <v>3.8438356164383563</v>
      </c>
      <c r="M7" s="471">
        <v>41186</v>
      </c>
      <c r="N7" s="473">
        <v>0</v>
      </c>
      <c r="O7" s="413">
        <v>39843</v>
      </c>
      <c r="P7" s="472">
        <f t="shared" si="1"/>
        <v>0.16438356164383561</v>
      </c>
      <c r="Q7" s="473">
        <v>18.100000000000001</v>
      </c>
      <c r="R7" s="473">
        <v>18.100000000000001</v>
      </c>
      <c r="S7" s="718">
        <f t="shared" si="4"/>
        <v>0</v>
      </c>
      <c r="T7" s="413">
        <v>39843</v>
      </c>
      <c r="U7" s="412">
        <v>18.100000000000001</v>
      </c>
      <c r="V7" s="412" t="s">
        <v>731</v>
      </c>
      <c r="W7" s="412" t="s">
        <v>731</v>
      </c>
      <c r="X7" s="412" t="s">
        <v>731</v>
      </c>
      <c r="Y7" s="412" t="s">
        <v>745</v>
      </c>
      <c r="Z7" s="414"/>
      <c r="AD7" s="415"/>
      <c r="AE7" s="415"/>
      <c r="AF7" s="614"/>
      <c r="AG7" s="614"/>
      <c r="AH7" s="614"/>
      <c r="AI7" s="614"/>
      <c r="AJ7" s="602"/>
      <c r="AK7" s="602"/>
      <c r="AL7" s="602"/>
      <c r="AM7" s="602"/>
      <c r="AN7" s="602"/>
      <c r="AO7" s="602"/>
      <c r="AP7" s="602"/>
      <c r="AQ7" s="602"/>
      <c r="AR7" s="602"/>
      <c r="AS7" s="602"/>
      <c r="AT7" s="602"/>
      <c r="AU7" s="602"/>
      <c r="AV7" s="602"/>
      <c r="AW7" s="602"/>
      <c r="AX7" s="602"/>
      <c r="AY7" s="602"/>
      <c r="AZ7" s="602"/>
      <c r="BA7" s="602"/>
      <c r="BB7" s="602"/>
      <c r="BC7" s="602"/>
      <c r="BD7" s="602"/>
      <c r="BE7" s="602"/>
      <c r="BF7" s="602"/>
      <c r="BG7" s="602"/>
      <c r="BH7" s="602"/>
      <c r="BI7" s="602"/>
      <c r="BJ7" s="602"/>
      <c r="BK7" s="602"/>
      <c r="BL7" s="602"/>
      <c r="BM7" s="602"/>
      <c r="BN7" s="602"/>
      <c r="BO7" s="602"/>
      <c r="BP7" s="602"/>
      <c r="BQ7" s="602"/>
      <c r="BR7" s="602"/>
      <c r="BS7" s="602"/>
      <c r="BT7" s="602"/>
      <c r="BU7" s="602"/>
      <c r="BV7" s="602"/>
      <c r="BW7" s="602"/>
      <c r="BX7" s="602"/>
      <c r="BY7" s="602"/>
      <c r="BZ7" s="602"/>
      <c r="CA7" s="602"/>
      <c r="CB7" s="602"/>
      <c r="CC7" s="602"/>
      <c r="CD7" s="602"/>
    </row>
    <row r="8" spans="1:82" s="412" customFormat="1" ht="17.399999999999999" customHeight="1" x14ac:dyDescent="0.3">
      <c r="A8" s="412">
        <f t="shared" si="2"/>
        <v>7</v>
      </c>
      <c r="B8" s="412">
        <f t="shared" si="3"/>
        <v>7</v>
      </c>
      <c r="C8" s="412">
        <v>380921</v>
      </c>
      <c r="D8" s="412" t="s">
        <v>242</v>
      </c>
      <c r="E8" s="412" t="s">
        <v>243</v>
      </c>
      <c r="F8" s="412" t="s">
        <v>244</v>
      </c>
      <c r="G8" s="412" t="s">
        <v>548</v>
      </c>
      <c r="H8" s="473" t="s">
        <v>765</v>
      </c>
      <c r="I8" s="413">
        <v>38236</v>
      </c>
      <c r="J8" s="414">
        <v>0</v>
      </c>
      <c r="K8" s="471" t="s">
        <v>745</v>
      </c>
      <c r="L8" s="472">
        <f t="shared" si="0"/>
        <v>8.0821917808219172</v>
      </c>
      <c r="M8" s="471">
        <v>41186</v>
      </c>
      <c r="N8" s="473">
        <v>0</v>
      </c>
      <c r="O8" s="413">
        <v>39615</v>
      </c>
      <c r="P8" s="472">
        <f t="shared" si="1"/>
        <v>3.7780821917808218</v>
      </c>
      <c r="Q8" s="473">
        <v>19.100000000000001</v>
      </c>
      <c r="R8" s="473">
        <v>19.100000000000001</v>
      </c>
      <c r="S8" s="718">
        <f t="shared" si="4"/>
        <v>0</v>
      </c>
      <c r="T8" s="413">
        <v>39615</v>
      </c>
      <c r="U8" s="412">
        <v>19.100000000000001</v>
      </c>
      <c r="V8" s="412" t="s">
        <v>731</v>
      </c>
      <c r="W8" s="412" t="s">
        <v>731</v>
      </c>
      <c r="X8" s="412" t="s">
        <v>230</v>
      </c>
      <c r="Y8" s="412" t="s">
        <v>745</v>
      </c>
      <c r="Z8" s="414"/>
      <c r="AB8" s="412" t="s">
        <v>245</v>
      </c>
      <c r="AE8" s="415"/>
      <c r="AF8" s="614"/>
      <c r="AG8" s="614"/>
      <c r="AH8" s="614"/>
      <c r="AI8" s="614"/>
      <c r="AJ8" s="602"/>
      <c r="AK8" s="602"/>
      <c r="AL8" s="602"/>
      <c r="AM8" s="602"/>
      <c r="AN8" s="602"/>
      <c r="AO8" s="602"/>
      <c r="AP8" s="602"/>
      <c r="AQ8" s="602"/>
      <c r="AR8" s="602"/>
      <c r="AS8" s="602"/>
      <c r="AT8" s="602"/>
      <c r="AU8" s="602"/>
      <c r="AV8" s="602"/>
      <c r="AW8" s="602"/>
      <c r="AX8" s="602"/>
      <c r="AY8" s="602"/>
      <c r="AZ8" s="602"/>
      <c r="BA8" s="602"/>
      <c r="BB8" s="602"/>
      <c r="BC8" s="602"/>
      <c r="BD8" s="602"/>
      <c r="BE8" s="602"/>
      <c r="BF8" s="602"/>
      <c r="BG8" s="602"/>
      <c r="BH8" s="602"/>
      <c r="BI8" s="602"/>
      <c r="BJ8" s="602"/>
      <c r="BK8" s="602"/>
      <c r="BL8" s="602"/>
      <c r="BM8" s="602"/>
      <c r="BN8" s="602"/>
      <c r="BO8" s="602"/>
      <c r="BP8" s="602"/>
      <c r="BQ8" s="602"/>
      <c r="BR8" s="602"/>
      <c r="BS8" s="602"/>
      <c r="BT8" s="602"/>
      <c r="BU8" s="602"/>
      <c r="BV8" s="602"/>
      <c r="BW8" s="602"/>
      <c r="BX8" s="602"/>
      <c r="BY8" s="602"/>
      <c r="BZ8" s="602"/>
      <c r="CA8" s="602"/>
      <c r="CB8" s="602"/>
      <c r="CC8" s="602"/>
      <c r="CD8" s="602"/>
    </row>
    <row r="9" spans="1:82" s="412" customFormat="1" ht="17.399999999999999" customHeight="1" x14ac:dyDescent="0.3">
      <c r="A9" s="412">
        <f t="shared" si="2"/>
        <v>8</v>
      </c>
      <c r="B9" s="412">
        <f t="shared" si="3"/>
        <v>8</v>
      </c>
      <c r="C9" s="412">
        <v>390175</v>
      </c>
      <c r="D9" s="412" t="s">
        <v>297</v>
      </c>
      <c r="E9" s="412" t="s">
        <v>298</v>
      </c>
      <c r="F9" s="412" t="s">
        <v>299</v>
      </c>
      <c r="G9" s="412" t="s">
        <v>728</v>
      </c>
      <c r="H9" s="473" t="s">
        <v>785</v>
      </c>
      <c r="I9" s="413">
        <v>39959</v>
      </c>
      <c r="J9" s="414">
        <v>0</v>
      </c>
      <c r="K9" s="471" t="s">
        <v>745</v>
      </c>
      <c r="L9" s="472">
        <f t="shared" si="0"/>
        <v>3.0301369863013701</v>
      </c>
      <c r="M9" s="471">
        <v>41065</v>
      </c>
      <c r="N9" s="473">
        <v>0</v>
      </c>
      <c r="O9" s="413">
        <v>41017</v>
      </c>
      <c r="P9" s="472">
        <f t="shared" si="1"/>
        <v>2.8986301369863012</v>
      </c>
      <c r="Q9" s="473">
        <v>19.5</v>
      </c>
      <c r="R9" s="473">
        <v>19.5</v>
      </c>
      <c r="S9" s="718">
        <f t="shared" si="4"/>
        <v>0</v>
      </c>
      <c r="T9" s="413">
        <v>41017</v>
      </c>
      <c r="U9" s="412">
        <v>19.5</v>
      </c>
      <c r="V9" s="412" t="s">
        <v>731</v>
      </c>
      <c r="Y9" s="412" t="s">
        <v>745</v>
      </c>
      <c r="Z9" s="414"/>
      <c r="AF9" s="602"/>
      <c r="AG9" s="602"/>
      <c r="AH9" s="602"/>
      <c r="AI9" s="602"/>
      <c r="AJ9" s="614"/>
      <c r="AK9" s="614"/>
      <c r="AL9" s="614"/>
      <c r="AM9" s="614"/>
      <c r="AN9" s="614"/>
      <c r="AO9" s="614"/>
      <c r="AP9" s="614"/>
      <c r="AQ9" s="614"/>
      <c r="AR9" s="614"/>
      <c r="AS9" s="614"/>
      <c r="AT9" s="614"/>
      <c r="AU9" s="614"/>
      <c r="AV9" s="614"/>
      <c r="AW9" s="614"/>
      <c r="AX9" s="614"/>
      <c r="AY9" s="614"/>
      <c r="AZ9" s="614"/>
      <c r="BA9" s="614"/>
      <c r="BB9" s="614"/>
      <c r="BC9" s="614"/>
      <c r="BD9" s="614"/>
      <c r="BE9" s="614"/>
      <c r="BF9" s="614"/>
      <c r="BG9" s="614"/>
      <c r="BH9" s="614"/>
      <c r="BI9" s="614"/>
      <c r="BJ9" s="614"/>
      <c r="BK9" s="614"/>
      <c r="BL9" s="614"/>
      <c r="BM9" s="614"/>
      <c r="BN9" s="614"/>
      <c r="BO9" s="614"/>
      <c r="BP9" s="614"/>
      <c r="BQ9" s="614"/>
      <c r="BR9" s="614"/>
      <c r="BS9" s="614"/>
      <c r="BT9" s="614"/>
      <c r="BU9" s="614"/>
      <c r="BV9" s="614"/>
      <c r="BW9" s="614"/>
      <c r="BX9" s="614"/>
      <c r="BY9" s="614"/>
      <c r="BZ9" s="614"/>
      <c r="CA9" s="614"/>
      <c r="CB9" s="614"/>
      <c r="CC9" s="602"/>
      <c r="CD9" s="602"/>
    </row>
    <row r="10" spans="1:82" s="412" customFormat="1" ht="17.399999999999999" customHeight="1" x14ac:dyDescent="0.3">
      <c r="A10" s="412">
        <f t="shared" si="2"/>
        <v>9</v>
      </c>
      <c r="B10" s="412">
        <f t="shared" si="3"/>
        <v>9</v>
      </c>
      <c r="C10" s="412">
        <v>373824</v>
      </c>
      <c r="D10" s="412" t="s">
        <v>402</v>
      </c>
      <c r="E10" s="412" t="s">
        <v>403</v>
      </c>
      <c r="F10" s="412" t="s">
        <v>404</v>
      </c>
      <c r="G10" s="412" t="s">
        <v>451</v>
      </c>
      <c r="H10" s="473" t="s">
        <v>737</v>
      </c>
      <c r="I10" s="413">
        <v>38853</v>
      </c>
      <c r="J10" s="414">
        <v>0</v>
      </c>
      <c r="K10" s="471" t="s">
        <v>745</v>
      </c>
      <c r="L10" s="472">
        <f t="shared" si="0"/>
        <v>6.1780821917808222</v>
      </c>
      <c r="M10" s="471">
        <v>41108</v>
      </c>
      <c r="N10" s="473">
        <v>0</v>
      </c>
      <c r="O10" s="413">
        <v>39129</v>
      </c>
      <c r="P10" s="472">
        <f t="shared" si="1"/>
        <v>0.75616438356164384</v>
      </c>
      <c r="Q10" s="473">
        <v>19.5</v>
      </c>
      <c r="R10" s="473">
        <v>19.5</v>
      </c>
      <c r="S10" s="718">
        <f t="shared" si="4"/>
        <v>0</v>
      </c>
      <c r="T10" s="413">
        <v>39129</v>
      </c>
      <c r="U10" s="412">
        <v>19.5</v>
      </c>
      <c r="V10" s="412" t="s">
        <v>731</v>
      </c>
      <c r="W10" s="412" t="s">
        <v>731</v>
      </c>
      <c r="X10" s="412" t="s">
        <v>405</v>
      </c>
      <c r="Y10" s="412" t="s">
        <v>745</v>
      </c>
      <c r="Z10" s="414"/>
      <c r="AD10" s="415"/>
      <c r="AE10" s="415"/>
      <c r="AF10" s="614"/>
      <c r="AG10" s="614"/>
      <c r="AH10" s="614"/>
      <c r="AI10" s="614"/>
      <c r="AJ10" s="614"/>
      <c r="AK10" s="614"/>
      <c r="AL10" s="614"/>
      <c r="AM10" s="614"/>
      <c r="AN10" s="614"/>
      <c r="AO10" s="614"/>
      <c r="AP10" s="614"/>
      <c r="AQ10" s="614"/>
      <c r="AR10" s="614"/>
      <c r="AS10" s="614"/>
      <c r="AT10" s="614"/>
      <c r="AU10" s="614"/>
      <c r="AV10" s="614"/>
      <c r="AW10" s="614"/>
      <c r="AX10" s="614"/>
      <c r="AY10" s="614"/>
      <c r="AZ10" s="614"/>
      <c r="BA10" s="614"/>
      <c r="BB10" s="614"/>
      <c r="BC10" s="614"/>
      <c r="BD10" s="614"/>
      <c r="BE10" s="614"/>
      <c r="BF10" s="614"/>
      <c r="BG10" s="614"/>
      <c r="BH10" s="614"/>
      <c r="BI10" s="614"/>
      <c r="BJ10" s="614"/>
      <c r="BK10" s="614"/>
      <c r="BL10" s="614"/>
      <c r="BM10" s="614"/>
      <c r="BN10" s="614"/>
      <c r="BO10" s="614"/>
      <c r="BP10" s="614"/>
      <c r="BQ10" s="614"/>
      <c r="BR10" s="614"/>
      <c r="BS10" s="614"/>
      <c r="BT10" s="614"/>
      <c r="BU10" s="614"/>
      <c r="BV10" s="614"/>
      <c r="BW10" s="614"/>
      <c r="BX10" s="614"/>
      <c r="BY10" s="614"/>
      <c r="BZ10" s="614"/>
      <c r="CA10" s="614"/>
      <c r="CB10" s="614"/>
      <c r="CC10" s="602"/>
      <c r="CD10" s="602"/>
    </row>
    <row r="11" spans="1:82" s="412" customFormat="1" ht="17.399999999999999" customHeight="1" x14ac:dyDescent="0.3">
      <c r="A11" s="412">
        <f t="shared" si="2"/>
        <v>10</v>
      </c>
      <c r="B11" s="412">
        <f t="shared" si="3"/>
        <v>10</v>
      </c>
      <c r="C11" s="412">
        <v>355202</v>
      </c>
      <c r="D11" s="412" t="s">
        <v>468</v>
      </c>
      <c r="E11" s="412" t="s">
        <v>469</v>
      </c>
      <c r="F11" s="412" t="s">
        <v>470</v>
      </c>
      <c r="G11" s="412" t="s">
        <v>572</v>
      </c>
      <c r="H11" s="473" t="s">
        <v>737</v>
      </c>
      <c r="I11" s="413">
        <v>37592</v>
      </c>
      <c r="J11" s="414">
        <v>0</v>
      </c>
      <c r="K11" s="471" t="s">
        <v>745</v>
      </c>
      <c r="L11" s="472">
        <f t="shared" si="0"/>
        <v>9.8438356164383567</v>
      </c>
      <c r="M11" s="471">
        <v>41185</v>
      </c>
      <c r="N11" s="473">
        <v>0</v>
      </c>
      <c r="O11" s="413">
        <v>37768</v>
      </c>
      <c r="P11" s="472">
        <f t="shared" si="1"/>
        <v>0.48219178082191783</v>
      </c>
      <c r="Q11" s="473">
        <v>19.600000000000001</v>
      </c>
      <c r="R11" s="473">
        <v>19.600000000000001</v>
      </c>
      <c r="S11" s="718">
        <f t="shared" si="4"/>
        <v>0</v>
      </c>
      <c r="T11" s="413">
        <v>37768</v>
      </c>
      <c r="U11" s="412">
        <v>19.600000000000001</v>
      </c>
      <c r="V11" s="412" t="s">
        <v>731</v>
      </c>
      <c r="W11" s="412" t="s">
        <v>731</v>
      </c>
      <c r="X11" s="412" t="s">
        <v>731</v>
      </c>
      <c r="Y11" s="412" t="s">
        <v>745</v>
      </c>
      <c r="Z11" s="414"/>
      <c r="AB11" s="412" t="s">
        <v>471</v>
      </c>
      <c r="AE11" s="415"/>
      <c r="AF11" s="614"/>
      <c r="AG11" s="614"/>
      <c r="AH11" s="614"/>
      <c r="AI11" s="614"/>
      <c r="AJ11" s="603"/>
      <c r="AK11" s="603"/>
      <c r="AL11" s="603"/>
      <c r="AM11" s="603"/>
      <c r="AN11" s="603"/>
      <c r="AO11" s="603"/>
      <c r="AP11" s="603"/>
      <c r="AQ11" s="603"/>
      <c r="AR11" s="603"/>
      <c r="AS11" s="603"/>
      <c r="AT11" s="603"/>
      <c r="AU11" s="603"/>
      <c r="AV11" s="603"/>
      <c r="AW11" s="603"/>
      <c r="AX11" s="603"/>
      <c r="AY11" s="603"/>
      <c r="AZ11" s="603"/>
      <c r="BA11" s="603"/>
      <c r="BB11" s="603"/>
      <c r="BC11" s="603"/>
      <c r="BD11" s="603"/>
      <c r="BE11" s="603"/>
      <c r="BF11" s="603"/>
      <c r="BG11" s="603"/>
      <c r="BH11" s="603"/>
      <c r="BI11" s="603"/>
      <c r="BJ11" s="603"/>
      <c r="BK11" s="603"/>
      <c r="BL11" s="603"/>
      <c r="BM11" s="603"/>
      <c r="BN11" s="603"/>
      <c r="BO11" s="603"/>
      <c r="BP11" s="603"/>
      <c r="BQ11" s="603"/>
      <c r="BR11" s="603"/>
      <c r="BS11" s="603"/>
      <c r="BT11" s="603"/>
      <c r="BU11" s="603"/>
      <c r="BV11" s="603"/>
      <c r="BW11" s="603"/>
      <c r="BX11" s="603"/>
      <c r="BY11" s="603"/>
      <c r="BZ11" s="603"/>
      <c r="CA11" s="603"/>
      <c r="CB11" s="603"/>
      <c r="CC11" s="602"/>
      <c r="CD11" s="602"/>
    </row>
    <row r="12" spans="1:82" s="412" customFormat="1" ht="17.399999999999999" customHeight="1" x14ac:dyDescent="0.3">
      <c r="A12" s="412">
        <f t="shared" si="2"/>
        <v>11</v>
      </c>
      <c r="B12" s="412">
        <f t="shared" si="3"/>
        <v>11</v>
      </c>
      <c r="C12" s="412">
        <v>368562</v>
      </c>
      <c r="D12" s="412" t="s">
        <v>377</v>
      </c>
      <c r="E12" s="412" t="s">
        <v>762</v>
      </c>
      <c r="F12" s="412" t="s">
        <v>378</v>
      </c>
      <c r="G12" s="412" t="s">
        <v>728</v>
      </c>
      <c r="H12" s="473" t="s">
        <v>785</v>
      </c>
      <c r="I12" s="413">
        <v>37195</v>
      </c>
      <c r="J12" s="414">
        <v>0</v>
      </c>
      <c r="K12" s="471" t="s">
        <v>745</v>
      </c>
      <c r="L12" s="472">
        <f t="shared" si="0"/>
        <v>10.931506849315069</v>
      </c>
      <c r="M12" s="471">
        <v>41185</v>
      </c>
      <c r="N12" s="473">
        <v>0</v>
      </c>
      <c r="O12" s="413">
        <v>38778</v>
      </c>
      <c r="P12" s="472">
        <f t="shared" si="1"/>
        <v>4.3369863013698629</v>
      </c>
      <c r="Q12" s="473">
        <v>20.100000000000001</v>
      </c>
      <c r="R12" s="473">
        <v>20.100000000000001</v>
      </c>
      <c r="S12" s="718">
        <f t="shared" si="4"/>
        <v>0</v>
      </c>
      <c r="T12" s="413">
        <v>38778</v>
      </c>
      <c r="U12" s="412">
        <v>20.100000000000001</v>
      </c>
      <c r="V12" s="412" t="s">
        <v>731</v>
      </c>
      <c r="W12" s="412" t="s">
        <v>731</v>
      </c>
      <c r="X12" s="412" t="s">
        <v>731</v>
      </c>
      <c r="Y12" s="412" t="s">
        <v>745</v>
      </c>
      <c r="Z12" s="414"/>
      <c r="AB12" s="412" t="s">
        <v>379</v>
      </c>
      <c r="AD12" s="415"/>
      <c r="AE12" s="415"/>
      <c r="AF12" s="614"/>
      <c r="AG12" s="614"/>
      <c r="AH12" s="614"/>
      <c r="AI12" s="614"/>
      <c r="AJ12" s="614"/>
      <c r="AK12" s="614"/>
      <c r="AL12" s="614"/>
      <c r="AM12" s="614"/>
      <c r="AN12" s="614"/>
      <c r="AO12" s="614"/>
      <c r="AP12" s="614"/>
      <c r="AQ12" s="614"/>
      <c r="AR12" s="614"/>
      <c r="AS12" s="614"/>
      <c r="AT12" s="614"/>
      <c r="AU12" s="614"/>
      <c r="AV12" s="614"/>
      <c r="AW12" s="614"/>
      <c r="AX12" s="614"/>
      <c r="AY12" s="614"/>
      <c r="AZ12" s="614"/>
      <c r="BA12" s="614"/>
      <c r="BB12" s="614"/>
      <c r="BC12" s="614"/>
      <c r="BD12" s="614"/>
      <c r="BE12" s="614"/>
      <c r="BF12" s="614"/>
      <c r="BG12" s="614"/>
      <c r="BH12" s="614"/>
      <c r="BI12" s="614"/>
      <c r="BJ12" s="614"/>
      <c r="BK12" s="614"/>
      <c r="BL12" s="614"/>
      <c r="BM12" s="614"/>
      <c r="BN12" s="614"/>
      <c r="BO12" s="614"/>
      <c r="BP12" s="614"/>
      <c r="BQ12" s="614"/>
      <c r="BR12" s="614"/>
      <c r="BS12" s="614"/>
      <c r="BT12" s="614"/>
      <c r="BU12" s="614"/>
      <c r="BV12" s="614"/>
      <c r="BW12" s="614"/>
      <c r="BX12" s="614"/>
      <c r="BY12" s="614"/>
      <c r="BZ12" s="614"/>
      <c r="CA12" s="614"/>
      <c r="CB12" s="614"/>
      <c r="CC12" s="602"/>
      <c r="CD12" s="602"/>
    </row>
    <row r="13" spans="1:82" s="412" customFormat="1" ht="17.399999999999999" customHeight="1" x14ac:dyDescent="0.3">
      <c r="A13" s="412">
        <f t="shared" si="2"/>
        <v>12</v>
      </c>
      <c r="B13" s="412">
        <f t="shared" si="3"/>
        <v>12</v>
      </c>
      <c r="C13" s="412">
        <v>378444</v>
      </c>
      <c r="D13" s="412" t="s">
        <v>231</v>
      </c>
      <c r="E13" s="412" t="s">
        <v>734</v>
      </c>
      <c r="F13" s="412" t="s">
        <v>232</v>
      </c>
      <c r="G13" s="412" t="s">
        <v>359</v>
      </c>
      <c r="H13" s="473" t="s">
        <v>737</v>
      </c>
      <c r="I13" s="413">
        <v>39260</v>
      </c>
      <c r="J13" s="414">
        <v>0</v>
      </c>
      <c r="K13" s="471" t="s">
        <v>745</v>
      </c>
      <c r="L13" s="472">
        <f t="shared" si="0"/>
        <v>5.0767123287671234</v>
      </c>
      <c r="M13" s="471">
        <v>41113</v>
      </c>
      <c r="N13" s="473">
        <v>0</v>
      </c>
      <c r="O13" s="413">
        <v>39436</v>
      </c>
      <c r="P13" s="472">
        <f t="shared" si="1"/>
        <v>0.48219178082191783</v>
      </c>
      <c r="Q13" s="473">
        <v>20.399999999999999</v>
      </c>
      <c r="R13" s="473">
        <v>20.399999999999999</v>
      </c>
      <c r="S13" s="718">
        <f t="shared" si="4"/>
        <v>0</v>
      </c>
      <c r="T13" s="413">
        <v>39805</v>
      </c>
      <c r="U13" s="412">
        <v>17.600000000000001</v>
      </c>
      <c r="V13" s="412" t="s">
        <v>731</v>
      </c>
      <c r="W13" s="412" t="s">
        <v>731</v>
      </c>
      <c r="X13" s="412" t="s">
        <v>731</v>
      </c>
      <c r="Y13" s="412" t="s">
        <v>745</v>
      </c>
      <c r="Z13" s="414"/>
      <c r="AE13" s="415"/>
      <c r="AF13" s="614"/>
      <c r="AG13" s="614"/>
      <c r="AH13" s="614"/>
      <c r="AI13" s="614"/>
      <c r="AJ13" s="602"/>
      <c r="AK13" s="602"/>
      <c r="AL13" s="602"/>
      <c r="AM13" s="602"/>
      <c r="AN13" s="602"/>
      <c r="AO13" s="602"/>
      <c r="AP13" s="602"/>
      <c r="AQ13" s="602"/>
      <c r="AR13" s="602"/>
      <c r="AS13" s="602"/>
      <c r="AT13" s="602"/>
      <c r="AU13" s="602"/>
      <c r="AV13" s="602"/>
      <c r="AW13" s="602"/>
      <c r="AX13" s="602"/>
      <c r="AY13" s="602"/>
      <c r="AZ13" s="602"/>
      <c r="BA13" s="602"/>
      <c r="BB13" s="602"/>
      <c r="BC13" s="602"/>
      <c r="BD13" s="602"/>
      <c r="BE13" s="602"/>
      <c r="BF13" s="602"/>
      <c r="BG13" s="602"/>
      <c r="BH13" s="602"/>
      <c r="BI13" s="602"/>
      <c r="BJ13" s="602"/>
      <c r="BK13" s="602"/>
      <c r="BL13" s="602"/>
      <c r="BM13" s="602"/>
      <c r="BN13" s="602"/>
      <c r="BO13" s="602"/>
      <c r="BP13" s="602"/>
      <c r="BQ13" s="602"/>
      <c r="BR13" s="602"/>
      <c r="BS13" s="602"/>
      <c r="BT13" s="602"/>
      <c r="BU13" s="602"/>
      <c r="BV13" s="602"/>
      <c r="BW13" s="602"/>
      <c r="BX13" s="602"/>
      <c r="BY13" s="602"/>
      <c r="BZ13" s="602"/>
      <c r="CA13" s="602"/>
      <c r="CB13" s="603"/>
      <c r="CC13" s="603"/>
      <c r="CD13" s="602"/>
    </row>
    <row r="14" spans="1:82" s="412" customFormat="1" ht="17.399999999999999" customHeight="1" x14ac:dyDescent="0.3">
      <c r="A14" s="412">
        <f t="shared" si="2"/>
        <v>13</v>
      </c>
      <c r="B14" s="412">
        <f t="shared" si="3"/>
        <v>13</v>
      </c>
      <c r="C14" s="412">
        <v>366236</v>
      </c>
      <c r="D14" s="412" t="s">
        <v>361</v>
      </c>
      <c r="E14" s="412" t="s">
        <v>362</v>
      </c>
      <c r="F14" s="412" t="s">
        <v>543</v>
      </c>
      <c r="G14" s="412" t="s">
        <v>480</v>
      </c>
      <c r="H14" s="473" t="s">
        <v>765</v>
      </c>
      <c r="I14" s="413">
        <v>37732</v>
      </c>
      <c r="J14" s="414">
        <v>0</v>
      </c>
      <c r="K14" s="471" t="s">
        <v>745</v>
      </c>
      <c r="L14" s="472">
        <f t="shared" si="0"/>
        <v>9.463013698630137</v>
      </c>
      <c r="M14" s="471">
        <v>41186</v>
      </c>
      <c r="N14" s="473">
        <v>0</v>
      </c>
      <c r="O14" s="413">
        <v>38610</v>
      </c>
      <c r="P14" s="472">
        <f t="shared" si="1"/>
        <v>2.4054794520547946</v>
      </c>
      <c r="Q14" s="473">
        <v>20.8</v>
      </c>
      <c r="R14" s="473">
        <v>20.8</v>
      </c>
      <c r="S14" s="718">
        <f t="shared" si="4"/>
        <v>0</v>
      </c>
      <c r="T14" s="413">
        <v>38610</v>
      </c>
      <c r="U14" s="412">
        <v>20.8</v>
      </c>
      <c r="V14" s="412" t="s">
        <v>731</v>
      </c>
      <c r="W14" s="412" t="s">
        <v>731</v>
      </c>
      <c r="X14" s="412" t="s">
        <v>731</v>
      </c>
      <c r="Y14" s="412" t="s">
        <v>745</v>
      </c>
      <c r="Z14" s="414"/>
      <c r="AB14" s="412" t="s">
        <v>363</v>
      </c>
      <c r="AD14" s="415"/>
      <c r="AE14" s="415"/>
      <c r="AF14" s="614"/>
      <c r="AG14" s="614"/>
      <c r="AH14" s="614"/>
      <c r="AI14" s="614"/>
      <c r="AJ14" s="602"/>
      <c r="AK14" s="602"/>
      <c r="AL14" s="602"/>
      <c r="AM14" s="602"/>
      <c r="AN14" s="602"/>
      <c r="AO14" s="602"/>
      <c r="AP14" s="602"/>
      <c r="AQ14" s="602"/>
      <c r="AR14" s="602"/>
      <c r="AS14" s="602"/>
      <c r="AT14" s="602"/>
      <c r="AU14" s="602"/>
      <c r="AV14" s="602"/>
      <c r="AW14" s="602"/>
      <c r="AX14" s="602"/>
      <c r="AY14" s="602"/>
      <c r="AZ14" s="602"/>
      <c r="BA14" s="602"/>
      <c r="BB14" s="602"/>
      <c r="BC14" s="602"/>
      <c r="BD14" s="602"/>
      <c r="BE14" s="602"/>
      <c r="BF14" s="602"/>
      <c r="BG14" s="602"/>
      <c r="BH14" s="602"/>
      <c r="BI14" s="602"/>
      <c r="BJ14" s="602"/>
      <c r="BK14" s="602"/>
      <c r="BL14" s="602"/>
      <c r="BM14" s="602"/>
      <c r="BN14" s="602"/>
      <c r="BO14" s="602"/>
      <c r="BP14" s="602"/>
      <c r="BQ14" s="602"/>
      <c r="BR14" s="602"/>
      <c r="BS14" s="602"/>
      <c r="BT14" s="602"/>
      <c r="BU14" s="602"/>
      <c r="BV14" s="602"/>
      <c r="BW14" s="602"/>
      <c r="BX14" s="602"/>
      <c r="BY14" s="602"/>
      <c r="BZ14" s="602"/>
      <c r="CA14" s="602"/>
      <c r="CB14" s="602"/>
      <c r="CC14" s="602"/>
      <c r="CD14" s="602"/>
    </row>
    <row r="15" spans="1:82" s="412" customFormat="1" ht="17.399999999999999" customHeight="1" x14ac:dyDescent="0.3">
      <c r="A15" s="412">
        <f t="shared" si="2"/>
        <v>14</v>
      </c>
      <c r="B15" s="412">
        <f t="shared" si="3"/>
        <v>14</v>
      </c>
      <c r="C15" s="412">
        <v>370156</v>
      </c>
      <c r="D15" s="412" t="s">
        <v>394</v>
      </c>
      <c r="E15" s="412" t="s">
        <v>395</v>
      </c>
      <c r="F15" s="412" t="s">
        <v>396</v>
      </c>
      <c r="G15" s="412" t="s">
        <v>584</v>
      </c>
      <c r="H15" s="473" t="s">
        <v>765</v>
      </c>
      <c r="I15" s="413">
        <v>38640</v>
      </c>
      <c r="J15" s="414">
        <v>0</v>
      </c>
      <c r="K15" s="471" t="s">
        <v>745</v>
      </c>
      <c r="L15" s="472">
        <f t="shared" si="0"/>
        <v>6.8575342465753426</v>
      </c>
      <c r="M15" s="471">
        <v>41143</v>
      </c>
      <c r="N15" s="473">
        <v>0</v>
      </c>
      <c r="O15" s="413">
        <v>38918</v>
      </c>
      <c r="P15" s="472">
        <f t="shared" si="1"/>
        <v>0.76164383561643834</v>
      </c>
      <c r="Q15" s="473">
        <v>21.3</v>
      </c>
      <c r="R15" s="473">
        <v>21.3</v>
      </c>
      <c r="S15" s="718">
        <f t="shared" si="4"/>
        <v>0</v>
      </c>
      <c r="T15" s="413">
        <v>38918</v>
      </c>
      <c r="U15" s="412">
        <v>21.3</v>
      </c>
      <c r="V15" s="412" t="s">
        <v>731</v>
      </c>
      <c r="W15" s="412" t="s">
        <v>731</v>
      </c>
      <c r="X15" s="412" t="s">
        <v>731</v>
      </c>
      <c r="Y15" s="412" t="s">
        <v>745</v>
      </c>
      <c r="Z15" s="414"/>
      <c r="AD15" s="418"/>
      <c r="AE15" s="416"/>
      <c r="AF15" s="712"/>
      <c r="AG15" s="712"/>
      <c r="AH15" s="712"/>
      <c r="AI15" s="712"/>
      <c r="AJ15" s="614"/>
      <c r="AK15" s="614"/>
      <c r="AL15" s="614"/>
      <c r="AM15" s="614"/>
      <c r="AN15" s="614"/>
      <c r="AO15" s="614"/>
      <c r="AP15" s="614"/>
      <c r="AQ15" s="614"/>
      <c r="AR15" s="614"/>
      <c r="AS15" s="614"/>
      <c r="AT15" s="614"/>
      <c r="AU15" s="614"/>
      <c r="AV15" s="614"/>
      <c r="AW15" s="614"/>
      <c r="AX15" s="614"/>
      <c r="AY15" s="614"/>
      <c r="AZ15" s="614"/>
      <c r="BA15" s="614"/>
      <c r="BB15" s="614"/>
      <c r="BC15" s="614"/>
      <c r="BD15" s="614"/>
      <c r="BE15" s="614"/>
      <c r="BF15" s="614"/>
      <c r="BG15" s="614"/>
      <c r="BH15" s="614"/>
      <c r="BI15" s="614"/>
      <c r="BJ15" s="614"/>
      <c r="BK15" s="614"/>
      <c r="BL15" s="614"/>
      <c r="BM15" s="614"/>
      <c r="BN15" s="614"/>
      <c r="BO15" s="614"/>
      <c r="BP15" s="614"/>
      <c r="BQ15" s="614"/>
      <c r="BR15" s="614"/>
      <c r="BS15" s="614"/>
      <c r="BT15" s="614"/>
      <c r="BU15" s="614"/>
      <c r="BV15" s="614"/>
      <c r="BW15" s="614"/>
      <c r="BX15" s="614"/>
      <c r="BY15" s="614"/>
      <c r="BZ15" s="614"/>
      <c r="CA15" s="614"/>
      <c r="CB15" s="614"/>
      <c r="CC15" s="602"/>
      <c r="CD15" s="602"/>
    </row>
    <row r="16" spans="1:82" s="412" customFormat="1" ht="17.399999999999999" customHeight="1" x14ac:dyDescent="0.3">
      <c r="A16" s="412">
        <f t="shared" si="2"/>
        <v>15</v>
      </c>
      <c r="B16" s="412">
        <f t="shared" si="3"/>
        <v>15</v>
      </c>
      <c r="C16" s="412">
        <v>365606</v>
      </c>
      <c r="D16" s="412" t="s">
        <v>348</v>
      </c>
      <c r="E16" s="412" t="s">
        <v>349</v>
      </c>
      <c r="F16" s="412" t="s">
        <v>350</v>
      </c>
      <c r="G16" s="412" t="s">
        <v>498</v>
      </c>
      <c r="H16" s="473" t="s">
        <v>737</v>
      </c>
      <c r="I16" s="413">
        <v>38182</v>
      </c>
      <c r="J16" s="414">
        <v>0</v>
      </c>
      <c r="K16" s="471" t="s">
        <v>745</v>
      </c>
      <c r="L16" s="472">
        <f t="shared" si="0"/>
        <v>8.2438356164383571</v>
      </c>
      <c r="M16" s="471">
        <v>41191</v>
      </c>
      <c r="N16" s="473">
        <v>0</v>
      </c>
      <c r="O16" s="413">
        <v>39059</v>
      </c>
      <c r="P16" s="472">
        <f t="shared" si="1"/>
        <v>2.4027397260273973</v>
      </c>
      <c r="Q16" s="473">
        <v>21.7</v>
      </c>
      <c r="R16" s="473">
        <v>21.7</v>
      </c>
      <c r="S16" s="718">
        <f t="shared" si="4"/>
        <v>0</v>
      </c>
      <c r="T16" s="413">
        <v>39059</v>
      </c>
      <c r="U16" s="412">
        <v>21.7</v>
      </c>
      <c r="V16" s="412" t="s">
        <v>731</v>
      </c>
      <c r="W16" s="412" t="s">
        <v>731</v>
      </c>
      <c r="X16" s="412" t="s">
        <v>351</v>
      </c>
      <c r="Y16" s="412" t="s">
        <v>745</v>
      </c>
      <c r="Z16" s="414"/>
      <c r="AD16" s="415"/>
      <c r="AE16" s="415"/>
      <c r="AF16" s="614"/>
      <c r="AG16" s="614"/>
      <c r="AH16" s="614"/>
      <c r="AI16" s="614"/>
      <c r="AJ16" s="602"/>
      <c r="AK16" s="602"/>
      <c r="AL16" s="602"/>
      <c r="AM16" s="602"/>
      <c r="AN16" s="602"/>
      <c r="AO16" s="602"/>
      <c r="AP16" s="602"/>
      <c r="AQ16" s="602"/>
      <c r="AR16" s="602"/>
      <c r="AS16" s="602"/>
      <c r="AT16" s="602"/>
      <c r="AU16" s="602"/>
      <c r="AV16" s="602"/>
      <c r="AW16" s="602"/>
      <c r="AX16" s="602"/>
      <c r="AY16" s="602"/>
      <c r="AZ16" s="602"/>
      <c r="BA16" s="602"/>
      <c r="BB16" s="602"/>
      <c r="BC16" s="602"/>
      <c r="BD16" s="602"/>
      <c r="BE16" s="602"/>
      <c r="BF16" s="602"/>
      <c r="BG16" s="602"/>
      <c r="BH16" s="602"/>
      <c r="BI16" s="602"/>
      <c r="BJ16" s="602"/>
      <c r="BK16" s="602"/>
      <c r="BL16" s="602"/>
      <c r="BM16" s="602"/>
      <c r="BN16" s="602"/>
      <c r="BO16" s="602"/>
      <c r="BP16" s="602"/>
      <c r="BQ16" s="602"/>
      <c r="BR16" s="602"/>
      <c r="BS16" s="602"/>
      <c r="BT16" s="602"/>
      <c r="BU16" s="602"/>
      <c r="BV16" s="602"/>
      <c r="BW16" s="602"/>
      <c r="BX16" s="602"/>
      <c r="BY16" s="602"/>
      <c r="BZ16" s="602"/>
      <c r="CA16" s="602"/>
      <c r="CB16" s="602"/>
      <c r="CC16" s="602"/>
      <c r="CD16" s="602"/>
    </row>
    <row r="17" spans="1:82" s="412" customFormat="1" ht="17.399999999999999" customHeight="1" x14ac:dyDescent="0.3">
      <c r="A17" s="412">
        <f t="shared" si="2"/>
        <v>16</v>
      </c>
      <c r="B17" s="412">
        <f t="shared" si="3"/>
        <v>16</v>
      </c>
      <c r="C17" s="412">
        <v>365093</v>
      </c>
      <c r="D17" s="412" t="s">
        <v>345</v>
      </c>
      <c r="E17" s="412" t="s">
        <v>346</v>
      </c>
      <c r="F17" s="412" t="s">
        <v>347</v>
      </c>
      <c r="G17" s="412" t="s">
        <v>793</v>
      </c>
      <c r="H17" s="473" t="s">
        <v>765</v>
      </c>
      <c r="I17" s="413">
        <v>37309</v>
      </c>
      <c r="J17" s="414">
        <v>0</v>
      </c>
      <c r="K17" s="471" t="s">
        <v>745</v>
      </c>
      <c r="L17" s="472">
        <f t="shared" si="0"/>
        <v>10.421917808219177</v>
      </c>
      <c r="M17" s="471">
        <v>41113</v>
      </c>
      <c r="N17" s="473">
        <v>0</v>
      </c>
      <c r="O17" s="413">
        <v>38531</v>
      </c>
      <c r="P17" s="472">
        <f t="shared" si="1"/>
        <v>3.3479452054794518</v>
      </c>
      <c r="Q17" s="473">
        <v>21.8</v>
      </c>
      <c r="R17" s="473">
        <v>21.8</v>
      </c>
      <c r="S17" s="718">
        <f t="shared" si="4"/>
        <v>0</v>
      </c>
      <c r="T17" s="413">
        <v>38531</v>
      </c>
      <c r="U17" s="412">
        <v>21.8</v>
      </c>
      <c r="V17" s="412" t="s">
        <v>731</v>
      </c>
      <c r="W17" s="412" t="s">
        <v>731</v>
      </c>
      <c r="X17" s="412" t="s">
        <v>731</v>
      </c>
      <c r="Y17" s="412" t="s">
        <v>745</v>
      </c>
      <c r="Z17" s="414"/>
      <c r="AD17" s="415"/>
      <c r="AE17" s="415"/>
      <c r="AF17" s="614"/>
      <c r="AG17" s="614"/>
      <c r="AH17" s="614"/>
      <c r="AI17" s="614"/>
      <c r="AJ17" s="614"/>
      <c r="AK17" s="614"/>
      <c r="AL17" s="614"/>
      <c r="AM17" s="614"/>
      <c r="AN17" s="614"/>
      <c r="AO17" s="614"/>
      <c r="AP17" s="614"/>
      <c r="AQ17" s="614"/>
      <c r="AR17" s="614"/>
      <c r="AS17" s="614"/>
      <c r="AT17" s="614"/>
      <c r="AU17" s="614"/>
      <c r="AV17" s="614"/>
      <c r="AW17" s="614"/>
      <c r="AX17" s="614"/>
      <c r="AY17" s="614"/>
      <c r="AZ17" s="614"/>
      <c r="BA17" s="614"/>
      <c r="BB17" s="614"/>
      <c r="BC17" s="614"/>
      <c r="BD17" s="614"/>
      <c r="BE17" s="614"/>
      <c r="BF17" s="614"/>
      <c r="BG17" s="614"/>
      <c r="BH17" s="614"/>
      <c r="BI17" s="614"/>
      <c r="BJ17" s="614"/>
      <c r="BK17" s="614"/>
      <c r="BL17" s="614"/>
      <c r="BM17" s="614"/>
      <c r="BN17" s="614"/>
      <c r="BO17" s="614"/>
      <c r="BP17" s="614"/>
      <c r="BQ17" s="614"/>
      <c r="BR17" s="614"/>
      <c r="BS17" s="614"/>
      <c r="BT17" s="614"/>
      <c r="BU17" s="614"/>
      <c r="BV17" s="614"/>
      <c r="BW17" s="614"/>
      <c r="BX17" s="614"/>
      <c r="BY17" s="614"/>
      <c r="BZ17" s="614"/>
      <c r="CA17" s="614"/>
      <c r="CB17" s="614"/>
      <c r="CC17" s="602"/>
      <c r="CD17" s="602"/>
    </row>
    <row r="18" spans="1:82" s="412" customFormat="1" ht="17.399999999999999" customHeight="1" x14ac:dyDescent="0.3">
      <c r="A18" s="412">
        <f t="shared" si="2"/>
        <v>17</v>
      </c>
      <c r="B18" s="412">
        <f t="shared" si="3"/>
        <v>17</v>
      </c>
      <c r="C18" s="412">
        <v>368647</v>
      </c>
      <c r="D18" s="412" t="s">
        <v>380</v>
      </c>
      <c r="E18" s="412" t="s">
        <v>381</v>
      </c>
      <c r="F18" s="412" t="s">
        <v>382</v>
      </c>
      <c r="G18" s="412" t="s">
        <v>728</v>
      </c>
      <c r="H18" s="473" t="s">
        <v>765</v>
      </c>
      <c r="I18" s="413">
        <v>38039</v>
      </c>
      <c r="J18" s="414">
        <v>0</v>
      </c>
      <c r="K18" s="471" t="s">
        <v>745</v>
      </c>
      <c r="L18" s="472">
        <f t="shared" si="0"/>
        <v>8.6219178082191785</v>
      </c>
      <c r="M18" s="471">
        <v>41186</v>
      </c>
      <c r="N18" s="473">
        <v>0</v>
      </c>
      <c r="O18" s="413">
        <v>38776</v>
      </c>
      <c r="P18" s="472">
        <f t="shared" si="1"/>
        <v>2.0191780821917806</v>
      </c>
      <c r="Q18" s="473">
        <v>22</v>
      </c>
      <c r="R18" s="473">
        <v>22</v>
      </c>
      <c r="S18" s="718">
        <f t="shared" si="4"/>
        <v>0</v>
      </c>
      <c r="T18" s="413">
        <v>38776</v>
      </c>
      <c r="U18" s="412">
        <v>22</v>
      </c>
      <c r="V18" s="412" t="s">
        <v>731</v>
      </c>
      <c r="W18" s="412" t="s">
        <v>731</v>
      </c>
      <c r="X18" s="412" t="s">
        <v>754</v>
      </c>
      <c r="Y18" s="412" t="s">
        <v>745</v>
      </c>
      <c r="Z18" s="414"/>
      <c r="AE18" s="415"/>
      <c r="AF18" s="614"/>
      <c r="AG18" s="614"/>
      <c r="AH18" s="614"/>
      <c r="AI18" s="614"/>
      <c r="AJ18" s="602"/>
      <c r="AK18" s="602"/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AZ18" s="602"/>
      <c r="BA18" s="602"/>
      <c r="BB18" s="602"/>
      <c r="BC18" s="602"/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R18" s="602"/>
      <c r="BS18" s="602"/>
      <c r="BT18" s="602"/>
      <c r="BU18" s="602"/>
      <c r="BV18" s="602"/>
      <c r="BW18" s="602"/>
      <c r="BX18" s="602"/>
      <c r="BY18" s="602"/>
      <c r="BZ18" s="602"/>
      <c r="CA18" s="602"/>
      <c r="CB18" s="602"/>
      <c r="CC18" s="602"/>
      <c r="CD18" s="602"/>
    </row>
    <row r="19" spans="1:82" s="412" customFormat="1" ht="17.399999999999999" customHeight="1" x14ac:dyDescent="0.3">
      <c r="A19" s="412">
        <f t="shared" si="2"/>
        <v>18</v>
      </c>
      <c r="B19" s="412">
        <f t="shared" si="3"/>
        <v>18</v>
      </c>
      <c r="C19" s="412">
        <v>4347911</v>
      </c>
      <c r="D19" s="412" t="s">
        <v>273</v>
      </c>
      <c r="E19" s="412" t="s">
        <v>493</v>
      </c>
      <c r="F19" s="412" t="s">
        <v>274</v>
      </c>
      <c r="G19" s="412" t="s">
        <v>744</v>
      </c>
      <c r="H19" s="473" t="s">
        <v>729</v>
      </c>
      <c r="I19" s="413">
        <v>39526</v>
      </c>
      <c r="J19" s="414">
        <v>0</v>
      </c>
      <c r="K19" s="471" t="s">
        <v>745</v>
      </c>
      <c r="L19" s="472">
        <f t="shared" si="0"/>
        <v>4.3452054794520549</v>
      </c>
      <c r="M19" s="471">
        <v>41112</v>
      </c>
      <c r="N19" s="473">
        <v>0</v>
      </c>
      <c r="O19" s="413">
        <v>40816</v>
      </c>
      <c r="P19" s="472">
        <f t="shared" si="1"/>
        <v>3.5342465753424657</v>
      </c>
      <c r="Q19" s="473">
        <v>22.8</v>
      </c>
      <c r="R19" s="473">
        <v>22.8</v>
      </c>
      <c r="S19" s="718">
        <f t="shared" si="4"/>
        <v>0</v>
      </c>
      <c r="T19" s="413">
        <v>40816</v>
      </c>
      <c r="U19" s="412">
        <v>22.76</v>
      </c>
      <c r="V19" s="412" t="s">
        <v>731</v>
      </c>
      <c r="W19" s="412" t="s">
        <v>579</v>
      </c>
      <c r="X19" s="412" t="s">
        <v>579</v>
      </c>
      <c r="Y19" s="412" t="s">
        <v>745</v>
      </c>
      <c r="Z19" s="414"/>
      <c r="AD19" s="415"/>
      <c r="AE19" s="415"/>
      <c r="AF19" s="614"/>
      <c r="AG19" s="614"/>
      <c r="AH19" s="614"/>
      <c r="AI19" s="614"/>
      <c r="AJ19" s="602"/>
      <c r="AK19" s="602"/>
      <c r="AL19" s="602"/>
      <c r="AM19" s="602"/>
      <c r="AN19" s="602"/>
      <c r="AO19" s="602"/>
      <c r="AP19" s="602"/>
      <c r="AQ19" s="602"/>
      <c r="AR19" s="602"/>
      <c r="AS19" s="602"/>
      <c r="AT19" s="602"/>
      <c r="AU19" s="602"/>
      <c r="AV19" s="602"/>
      <c r="AW19" s="602"/>
      <c r="AX19" s="602"/>
      <c r="AY19" s="602"/>
      <c r="AZ19" s="602"/>
      <c r="BA19" s="602"/>
      <c r="BB19" s="602"/>
      <c r="BC19" s="602"/>
      <c r="BD19" s="602"/>
      <c r="BE19" s="602"/>
      <c r="BF19" s="602"/>
      <c r="BG19" s="602"/>
      <c r="BH19" s="602"/>
      <c r="BI19" s="602"/>
      <c r="BJ19" s="602"/>
      <c r="BK19" s="602"/>
      <c r="BL19" s="602"/>
      <c r="BM19" s="602"/>
      <c r="BN19" s="602"/>
      <c r="BO19" s="602"/>
      <c r="BP19" s="602"/>
      <c r="BQ19" s="602"/>
      <c r="BR19" s="602"/>
      <c r="BS19" s="602"/>
      <c r="BT19" s="602"/>
      <c r="BU19" s="602"/>
      <c r="BV19" s="602"/>
      <c r="BW19" s="602"/>
      <c r="BX19" s="602"/>
      <c r="BY19" s="602"/>
      <c r="BZ19" s="602"/>
      <c r="CA19" s="602"/>
      <c r="CB19" s="603"/>
      <c r="CC19" s="602"/>
      <c r="CD19" s="602"/>
    </row>
    <row r="20" spans="1:82" s="412" customFormat="1" ht="17.399999999999999" customHeight="1" x14ac:dyDescent="0.3">
      <c r="A20" s="412">
        <f t="shared" si="2"/>
        <v>19</v>
      </c>
      <c r="B20" s="412">
        <f t="shared" si="3"/>
        <v>19</v>
      </c>
      <c r="C20" s="412">
        <v>4188411</v>
      </c>
      <c r="D20" s="412" t="s">
        <v>264</v>
      </c>
      <c r="E20" s="412" t="s">
        <v>265</v>
      </c>
      <c r="F20" s="412" t="s">
        <v>266</v>
      </c>
      <c r="G20" s="412" t="s">
        <v>797</v>
      </c>
      <c r="H20" s="473" t="s">
        <v>729</v>
      </c>
      <c r="I20" s="413">
        <v>38443</v>
      </c>
      <c r="J20" s="414">
        <v>0</v>
      </c>
      <c r="K20" s="471" t="s">
        <v>745</v>
      </c>
      <c r="L20" s="472">
        <f t="shared" si="0"/>
        <v>7.1863013698630134</v>
      </c>
      <c r="M20" s="471">
        <v>41066</v>
      </c>
      <c r="N20" s="473">
        <v>0</v>
      </c>
      <c r="O20" s="413">
        <v>40732</v>
      </c>
      <c r="P20" s="472">
        <f t="shared" si="1"/>
        <v>6.2712328767123289</v>
      </c>
      <c r="Q20" s="473">
        <v>23.2</v>
      </c>
      <c r="R20" s="473">
        <v>23.2</v>
      </c>
      <c r="S20" s="718">
        <f t="shared" si="4"/>
        <v>0</v>
      </c>
      <c r="T20" s="413">
        <v>40732</v>
      </c>
      <c r="U20" s="412">
        <v>23.2</v>
      </c>
      <c r="V20" s="412" t="s">
        <v>731</v>
      </c>
      <c r="W20" s="412" t="s">
        <v>731</v>
      </c>
      <c r="X20" s="412" t="s">
        <v>786</v>
      </c>
      <c r="Y20" s="412" t="s">
        <v>745</v>
      </c>
      <c r="Z20" s="414"/>
      <c r="AB20" s="412" t="s">
        <v>267</v>
      </c>
      <c r="AD20" s="415"/>
      <c r="AE20" s="415"/>
      <c r="AF20" s="614"/>
      <c r="AG20" s="614"/>
      <c r="AH20" s="614"/>
      <c r="AI20" s="614"/>
      <c r="AJ20" s="602"/>
      <c r="AK20" s="602"/>
      <c r="AL20" s="602"/>
      <c r="AM20" s="602"/>
      <c r="AN20" s="602"/>
      <c r="AO20" s="602"/>
      <c r="AP20" s="602"/>
      <c r="AQ20" s="602"/>
      <c r="AR20" s="602"/>
      <c r="AS20" s="602"/>
      <c r="AT20" s="602"/>
      <c r="AU20" s="602"/>
      <c r="AV20" s="602"/>
      <c r="AW20" s="602"/>
      <c r="AX20" s="602"/>
      <c r="AY20" s="602"/>
      <c r="AZ20" s="602"/>
      <c r="BA20" s="602"/>
      <c r="BB20" s="602"/>
      <c r="BC20" s="602"/>
      <c r="BD20" s="602"/>
      <c r="BE20" s="602"/>
      <c r="BF20" s="602"/>
      <c r="BG20" s="602"/>
      <c r="BH20" s="602"/>
      <c r="BI20" s="602"/>
      <c r="BJ20" s="602"/>
      <c r="BK20" s="602"/>
      <c r="BL20" s="602"/>
      <c r="BM20" s="602"/>
      <c r="BN20" s="602"/>
      <c r="BO20" s="602"/>
      <c r="BP20" s="602"/>
      <c r="BQ20" s="602"/>
      <c r="BR20" s="602"/>
      <c r="BS20" s="602"/>
      <c r="BT20" s="602"/>
      <c r="BU20" s="602"/>
      <c r="BV20" s="602"/>
      <c r="BW20" s="602"/>
      <c r="BX20" s="602"/>
      <c r="BY20" s="602"/>
      <c r="BZ20" s="602"/>
      <c r="CA20" s="602"/>
      <c r="CB20" s="602"/>
      <c r="CC20" s="602"/>
      <c r="CD20" s="602"/>
    </row>
    <row r="21" spans="1:82" s="412" customFormat="1" ht="17.399999999999999" customHeight="1" x14ac:dyDescent="0.3">
      <c r="A21" s="412">
        <f t="shared" si="2"/>
        <v>20</v>
      </c>
      <c r="B21" s="412">
        <f t="shared" si="3"/>
        <v>20</v>
      </c>
      <c r="C21" s="412">
        <v>369273</v>
      </c>
      <c r="D21" s="412" t="s">
        <v>386</v>
      </c>
      <c r="E21" s="412" t="s">
        <v>375</v>
      </c>
      <c r="F21" s="412" t="s">
        <v>387</v>
      </c>
      <c r="G21" s="412" t="s">
        <v>744</v>
      </c>
      <c r="H21" s="473" t="s">
        <v>765</v>
      </c>
      <c r="I21" s="413">
        <v>38628</v>
      </c>
      <c r="J21" s="414">
        <v>0</v>
      </c>
      <c r="K21" s="471" t="s">
        <v>745</v>
      </c>
      <c r="L21" s="472">
        <f t="shared" si="0"/>
        <v>6.8986301369863012</v>
      </c>
      <c r="M21" s="471">
        <v>41146</v>
      </c>
      <c r="N21" s="473">
        <v>0</v>
      </c>
      <c r="O21" s="413">
        <v>38811</v>
      </c>
      <c r="P21" s="472">
        <f t="shared" si="1"/>
        <v>0.50136986301369868</v>
      </c>
      <c r="Q21" s="473">
        <v>24.5</v>
      </c>
      <c r="R21" s="473">
        <v>24.5</v>
      </c>
      <c r="S21" s="718">
        <f t="shared" si="4"/>
        <v>0</v>
      </c>
      <c r="T21" s="413">
        <v>38811</v>
      </c>
      <c r="U21" s="412">
        <v>24.5</v>
      </c>
      <c r="V21" s="412" t="s">
        <v>731</v>
      </c>
      <c r="W21" s="412" t="s">
        <v>731</v>
      </c>
      <c r="X21" s="412" t="s">
        <v>454</v>
      </c>
      <c r="Y21" s="412" t="s">
        <v>745</v>
      </c>
      <c r="Z21" s="414"/>
      <c r="AB21" s="412" t="s">
        <v>388</v>
      </c>
      <c r="AF21" s="602"/>
      <c r="AG21" s="602"/>
      <c r="AH21" s="602"/>
      <c r="AI21" s="602"/>
      <c r="AJ21" s="602"/>
      <c r="AK21" s="602"/>
      <c r="AL21" s="602"/>
      <c r="AM21" s="602"/>
      <c r="AN21" s="602"/>
      <c r="AO21" s="602"/>
      <c r="AP21" s="602"/>
      <c r="AQ21" s="602"/>
      <c r="AR21" s="602"/>
      <c r="AS21" s="602"/>
      <c r="AT21" s="602"/>
      <c r="AU21" s="602"/>
      <c r="AV21" s="602"/>
      <c r="AW21" s="602"/>
      <c r="AX21" s="602"/>
      <c r="AY21" s="602"/>
      <c r="AZ21" s="602"/>
      <c r="BA21" s="602"/>
      <c r="BB21" s="602"/>
      <c r="BC21" s="602"/>
      <c r="BD21" s="602"/>
      <c r="BE21" s="602"/>
      <c r="BF21" s="602"/>
      <c r="BG21" s="602"/>
      <c r="BH21" s="602"/>
      <c r="BI21" s="602"/>
      <c r="BJ21" s="602"/>
      <c r="BK21" s="602"/>
      <c r="BL21" s="602"/>
      <c r="BM21" s="602"/>
      <c r="BN21" s="602"/>
      <c r="BO21" s="602"/>
      <c r="BP21" s="602"/>
      <c r="BQ21" s="602"/>
      <c r="BR21" s="602"/>
      <c r="BS21" s="602"/>
      <c r="BT21" s="602"/>
      <c r="BU21" s="602"/>
      <c r="BV21" s="602"/>
      <c r="BW21" s="602"/>
      <c r="BX21" s="602"/>
      <c r="BY21" s="602"/>
      <c r="BZ21" s="602"/>
      <c r="CA21" s="602"/>
      <c r="CB21" s="602"/>
      <c r="CC21" s="602"/>
      <c r="CD21" s="602"/>
    </row>
    <row r="22" spans="1:82" s="412" customFormat="1" ht="17.399999999999999" customHeight="1" x14ac:dyDescent="0.3">
      <c r="A22" s="412">
        <f t="shared" si="2"/>
        <v>21</v>
      </c>
      <c r="B22" s="412">
        <f t="shared" si="3"/>
        <v>21</v>
      </c>
      <c r="C22" s="412">
        <v>4488411</v>
      </c>
      <c r="D22" s="412" t="s">
        <v>329</v>
      </c>
      <c r="E22" s="412" t="s">
        <v>275</v>
      </c>
      <c r="F22" s="412" t="s">
        <v>276</v>
      </c>
      <c r="G22" s="412" t="s">
        <v>744</v>
      </c>
      <c r="H22" s="473" t="s">
        <v>737</v>
      </c>
      <c r="I22" s="413">
        <v>40136</v>
      </c>
      <c r="J22" s="414">
        <v>0</v>
      </c>
      <c r="K22" s="471" t="s">
        <v>745</v>
      </c>
      <c r="L22" s="472">
        <f t="shared" si="0"/>
        <v>2.6657534246575341</v>
      </c>
      <c r="M22" s="471">
        <v>41109</v>
      </c>
      <c r="N22" s="473">
        <v>0</v>
      </c>
      <c r="O22" s="413">
        <v>40868</v>
      </c>
      <c r="P22" s="472">
        <f t="shared" si="1"/>
        <v>2.0054794520547947</v>
      </c>
      <c r="Q22" s="473">
        <v>25</v>
      </c>
      <c r="R22" s="473">
        <v>25</v>
      </c>
      <c r="S22" s="718">
        <f t="shared" si="4"/>
        <v>0</v>
      </c>
      <c r="T22" s="413">
        <v>40868</v>
      </c>
      <c r="U22" s="412">
        <v>25.04</v>
      </c>
      <c r="V22" s="412" t="s">
        <v>731</v>
      </c>
      <c r="W22" s="412" t="s">
        <v>579</v>
      </c>
      <c r="X22" s="412" t="s">
        <v>236</v>
      </c>
      <c r="Y22" s="412" t="s">
        <v>745</v>
      </c>
      <c r="Z22" s="414"/>
      <c r="AD22" s="415"/>
      <c r="AE22" s="415"/>
      <c r="AF22" s="614"/>
      <c r="AG22" s="614"/>
      <c r="AH22" s="614"/>
      <c r="AI22" s="614"/>
      <c r="AJ22" s="614"/>
      <c r="AK22" s="614"/>
      <c r="AL22" s="614"/>
      <c r="AM22" s="614"/>
      <c r="AN22" s="614"/>
      <c r="AO22" s="614"/>
      <c r="AP22" s="614"/>
      <c r="AQ22" s="614"/>
      <c r="AR22" s="614"/>
      <c r="AS22" s="614"/>
      <c r="AT22" s="614"/>
      <c r="AU22" s="614"/>
      <c r="AV22" s="614"/>
      <c r="AW22" s="614"/>
      <c r="AX22" s="614"/>
      <c r="AY22" s="614"/>
      <c r="AZ22" s="614"/>
      <c r="BA22" s="614"/>
      <c r="BB22" s="614"/>
      <c r="BC22" s="614"/>
      <c r="BD22" s="614"/>
      <c r="BE22" s="614"/>
      <c r="BF22" s="614"/>
      <c r="BG22" s="614"/>
      <c r="BH22" s="614"/>
      <c r="BI22" s="614"/>
      <c r="BJ22" s="614"/>
      <c r="BK22" s="614"/>
      <c r="BL22" s="614"/>
      <c r="BM22" s="614"/>
      <c r="BN22" s="614"/>
      <c r="BO22" s="614"/>
      <c r="BP22" s="614"/>
      <c r="BQ22" s="614"/>
      <c r="BR22" s="614"/>
      <c r="BS22" s="614"/>
      <c r="BT22" s="614"/>
      <c r="BU22" s="614"/>
      <c r="BV22" s="614"/>
      <c r="BW22" s="614"/>
      <c r="BX22" s="614"/>
      <c r="BY22" s="614"/>
      <c r="BZ22" s="614"/>
      <c r="CA22" s="614"/>
      <c r="CB22" s="614"/>
      <c r="CC22" s="602"/>
      <c r="CD22" s="602"/>
    </row>
    <row r="23" spans="1:82" s="412" customFormat="1" ht="17.399999999999999" customHeight="1" x14ac:dyDescent="0.3">
      <c r="A23" s="412">
        <f t="shared" si="2"/>
        <v>22</v>
      </c>
      <c r="B23" s="412">
        <f t="shared" si="3"/>
        <v>22</v>
      </c>
      <c r="C23" s="412">
        <v>362976</v>
      </c>
      <c r="D23" s="412" t="s">
        <v>329</v>
      </c>
      <c r="E23" s="412" t="s">
        <v>330</v>
      </c>
      <c r="F23" s="412" t="s">
        <v>333</v>
      </c>
      <c r="G23" s="412" t="s">
        <v>728</v>
      </c>
      <c r="H23" s="473" t="s">
        <v>729</v>
      </c>
      <c r="I23" s="413">
        <v>38212</v>
      </c>
      <c r="J23" s="414">
        <v>0</v>
      </c>
      <c r="K23" s="471" t="s">
        <v>745</v>
      </c>
      <c r="L23" s="472">
        <f t="shared" si="0"/>
        <v>7.9479452054794519</v>
      </c>
      <c r="M23" s="471">
        <v>41113</v>
      </c>
      <c r="N23" s="473">
        <v>0</v>
      </c>
      <c r="O23" s="413">
        <v>38390</v>
      </c>
      <c r="P23" s="472">
        <f t="shared" si="1"/>
        <v>0.48767123287671232</v>
      </c>
      <c r="Q23" s="473">
        <v>25.1</v>
      </c>
      <c r="R23" s="473">
        <v>25.1</v>
      </c>
      <c r="S23" s="718">
        <f t="shared" si="4"/>
        <v>0</v>
      </c>
      <c r="T23" s="413">
        <v>38390</v>
      </c>
      <c r="U23" s="412">
        <v>25.1</v>
      </c>
      <c r="V23" s="412" t="s">
        <v>789</v>
      </c>
      <c r="W23" s="412" t="s">
        <v>731</v>
      </c>
      <c r="X23" s="412" t="s">
        <v>731</v>
      </c>
      <c r="Y23" s="412" t="s">
        <v>745</v>
      </c>
      <c r="Z23" s="414"/>
      <c r="AE23" s="415"/>
      <c r="AF23" s="614"/>
      <c r="AG23" s="614"/>
      <c r="AH23" s="614"/>
      <c r="AI23" s="614"/>
      <c r="AJ23" s="602"/>
      <c r="AK23" s="602"/>
      <c r="AL23" s="602"/>
      <c r="AM23" s="602"/>
      <c r="AN23" s="602"/>
      <c r="AO23" s="602"/>
      <c r="AP23" s="602"/>
      <c r="AQ23" s="602"/>
      <c r="AR23" s="602"/>
      <c r="AS23" s="602"/>
      <c r="AT23" s="602"/>
      <c r="AU23" s="602"/>
      <c r="AV23" s="602"/>
      <c r="AW23" s="602"/>
      <c r="AX23" s="602"/>
      <c r="AY23" s="602"/>
      <c r="AZ23" s="602"/>
      <c r="BA23" s="602"/>
      <c r="BB23" s="602"/>
      <c r="BC23" s="602"/>
      <c r="BD23" s="602"/>
      <c r="BE23" s="602"/>
      <c r="BF23" s="602"/>
      <c r="BG23" s="602"/>
      <c r="BH23" s="602"/>
      <c r="BI23" s="602"/>
      <c r="BJ23" s="602"/>
      <c r="BK23" s="602"/>
      <c r="BL23" s="602"/>
      <c r="BM23" s="602"/>
      <c r="BN23" s="602"/>
      <c r="BO23" s="602"/>
      <c r="BP23" s="602"/>
      <c r="BQ23" s="602"/>
      <c r="BR23" s="602"/>
      <c r="BS23" s="602"/>
      <c r="BT23" s="602"/>
      <c r="BU23" s="602"/>
      <c r="BV23" s="602"/>
      <c r="BW23" s="602"/>
      <c r="BX23" s="602"/>
      <c r="BY23" s="602"/>
      <c r="BZ23" s="602"/>
      <c r="CA23" s="602"/>
      <c r="CB23" s="602"/>
      <c r="CC23" s="602"/>
      <c r="CD23" s="602"/>
    </row>
    <row r="24" spans="1:82" s="412" customFormat="1" ht="17.399999999999999" customHeight="1" x14ac:dyDescent="0.3">
      <c r="A24" s="412">
        <f t="shared" si="2"/>
        <v>23</v>
      </c>
      <c r="B24" s="412">
        <f t="shared" si="3"/>
        <v>23</v>
      </c>
      <c r="C24" s="412">
        <v>376967</v>
      </c>
      <c r="D24" s="412" t="s">
        <v>702</v>
      </c>
      <c r="E24" s="412" t="s">
        <v>703</v>
      </c>
      <c r="F24" s="412" t="s">
        <v>224</v>
      </c>
      <c r="G24" s="412" t="s">
        <v>225</v>
      </c>
      <c r="H24" s="473" t="s">
        <v>785</v>
      </c>
      <c r="I24" s="413">
        <v>39160</v>
      </c>
      <c r="J24" s="414">
        <v>0</v>
      </c>
      <c r="K24" s="471" t="s">
        <v>745</v>
      </c>
      <c r="L24" s="472">
        <f t="shared" si="0"/>
        <v>5.3424657534246576</v>
      </c>
      <c r="M24" s="471">
        <v>41110</v>
      </c>
      <c r="N24" s="473">
        <v>0</v>
      </c>
      <c r="O24" s="413">
        <v>39351</v>
      </c>
      <c r="P24" s="472">
        <f t="shared" si="1"/>
        <v>0.52328767123287667</v>
      </c>
      <c r="Q24" s="473">
        <v>26.1</v>
      </c>
      <c r="R24" s="473">
        <v>26.1</v>
      </c>
      <c r="S24" s="718">
        <f t="shared" si="4"/>
        <v>0</v>
      </c>
      <c r="T24" s="413">
        <v>39351</v>
      </c>
      <c r="U24" s="412">
        <v>26.1</v>
      </c>
      <c r="V24" s="412" t="s">
        <v>731</v>
      </c>
      <c r="W24" s="412" t="s">
        <v>731</v>
      </c>
      <c r="X24" s="412" t="s">
        <v>731</v>
      </c>
      <c r="Y24" s="412" t="s">
        <v>745</v>
      </c>
      <c r="Z24" s="414"/>
      <c r="AE24" s="415"/>
      <c r="AF24" s="614"/>
      <c r="AG24" s="614"/>
      <c r="AH24" s="614"/>
      <c r="AI24" s="614"/>
      <c r="AJ24" s="602"/>
      <c r="AK24" s="602"/>
      <c r="AL24" s="602"/>
      <c r="AM24" s="602"/>
      <c r="AN24" s="602"/>
      <c r="AO24" s="602"/>
      <c r="AP24" s="602"/>
      <c r="AQ24" s="602"/>
      <c r="AR24" s="602"/>
      <c r="AS24" s="602"/>
      <c r="AT24" s="602"/>
      <c r="AU24" s="602"/>
      <c r="AV24" s="602"/>
      <c r="AW24" s="602"/>
      <c r="AX24" s="602"/>
      <c r="AY24" s="602"/>
      <c r="AZ24" s="602"/>
      <c r="BA24" s="602"/>
      <c r="BB24" s="602"/>
      <c r="BC24" s="602"/>
      <c r="BD24" s="602"/>
      <c r="BE24" s="602"/>
      <c r="BF24" s="602"/>
      <c r="BG24" s="602"/>
      <c r="BH24" s="602"/>
      <c r="BI24" s="602"/>
      <c r="BJ24" s="602"/>
      <c r="BK24" s="602"/>
      <c r="BL24" s="602"/>
      <c r="BM24" s="602"/>
      <c r="BN24" s="602"/>
      <c r="BO24" s="602"/>
      <c r="BP24" s="602"/>
      <c r="BQ24" s="602"/>
      <c r="BR24" s="602"/>
      <c r="BS24" s="602"/>
      <c r="BT24" s="602"/>
      <c r="BU24" s="602"/>
      <c r="BV24" s="602"/>
      <c r="BW24" s="602"/>
      <c r="BX24" s="602"/>
      <c r="BY24" s="602"/>
      <c r="BZ24" s="602"/>
      <c r="CA24" s="602"/>
      <c r="CB24" s="602"/>
      <c r="CC24" s="602"/>
      <c r="CD24" s="602"/>
    </row>
    <row r="25" spans="1:82" s="412" customFormat="1" ht="17.399999999999999" customHeight="1" x14ac:dyDescent="0.3">
      <c r="A25" s="412">
        <f t="shared" si="2"/>
        <v>24</v>
      </c>
      <c r="B25" s="412">
        <f t="shared" si="3"/>
        <v>24</v>
      </c>
      <c r="C25" s="412">
        <v>374732</v>
      </c>
      <c r="D25" s="412" t="s">
        <v>416</v>
      </c>
      <c r="E25" s="412" t="s">
        <v>417</v>
      </c>
      <c r="F25" s="412" t="s">
        <v>418</v>
      </c>
      <c r="G25" s="412" t="s">
        <v>419</v>
      </c>
      <c r="H25" s="473" t="s">
        <v>765</v>
      </c>
      <c r="I25" s="413">
        <v>38673</v>
      </c>
      <c r="J25" s="414">
        <v>0</v>
      </c>
      <c r="K25" s="471" t="s">
        <v>745</v>
      </c>
      <c r="L25" s="472">
        <f t="shared" si="0"/>
        <v>5.9698630136986299</v>
      </c>
      <c r="M25" s="471">
        <v>40852</v>
      </c>
      <c r="N25" s="473">
        <v>0</v>
      </c>
      <c r="O25" s="413">
        <v>39178</v>
      </c>
      <c r="P25" s="472">
        <f t="shared" si="1"/>
        <v>1.3835616438356164</v>
      </c>
      <c r="Q25" s="473">
        <v>26.2</v>
      </c>
      <c r="R25" s="473">
        <v>26.2</v>
      </c>
      <c r="S25" s="718">
        <f t="shared" si="4"/>
        <v>0</v>
      </c>
      <c r="T25" s="413">
        <v>39178</v>
      </c>
      <c r="U25" s="412">
        <v>26.2</v>
      </c>
      <c r="V25" s="412" t="s">
        <v>731</v>
      </c>
      <c r="W25" s="412" t="s">
        <v>731</v>
      </c>
      <c r="X25" s="412" t="s">
        <v>731</v>
      </c>
      <c r="Y25" s="412" t="s">
        <v>745</v>
      </c>
      <c r="Z25" s="414"/>
      <c r="AB25" s="412" t="s">
        <v>420</v>
      </c>
      <c r="AD25" s="415"/>
      <c r="AF25" s="602"/>
      <c r="AG25" s="602"/>
      <c r="AH25" s="602"/>
      <c r="AI25" s="602"/>
      <c r="AJ25" s="614"/>
      <c r="AK25" s="614"/>
      <c r="AL25" s="614"/>
      <c r="AM25" s="614"/>
      <c r="AN25" s="614"/>
      <c r="AO25" s="614"/>
      <c r="AP25" s="614"/>
      <c r="AQ25" s="614"/>
      <c r="AR25" s="614"/>
      <c r="AS25" s="614"/>
      <c r="AT25" s="614"/>
      <c r="AU25" s="614"/>
      <c r="AV25" s="614"/>
      <c r="AW25" s="614"/>
      <c r="AX25" s="614"/>
      <c r="AY25" s="614"/>
      <c r="AZ25" s="614"/>
      <c r="BA25" s="614"/>
      <c r="BB25" s="614"/>
      <c r="BC25" s="614"/>
      <c r="BD25" s="614"/>
      <c r="BE25" s="614"/>
      <c r="BF25" s="614"/>
      <c r="BG25" s="614"/>
      <c r="BH25" s="614"/>
      <c r="BI25" s="614"/>
      <c r="BJ25" s="614"/>
      <c r="BK25" s="614"/>
      <c r="BL25" s="614"/>
      <c r="BM25" s="614"/>
      <c r="BN25" s="614"/>
      <c r="BO25" s="614"/>
      <c r="BP25" s="614"/>
      <c r="BQ25" s="614"/>
      <c r="BR25" s="614"/>
      <c r="BS25" s="614"/>
      <c r="BT25" s="614"/>
      <c r="BU25" s="614"/>
      <c r="BV25" s="614"/>
      <c r="BW25" s="614"/>
      <c r="BX25" s="614"/>
      <c r="BY25" s="614"/>
      <c r="BZ25" s="614"/>
      <c r="CA25" s="614"/>
      <c r="CB25" s="614"/>
      <c r="CC25" s="602"/>
      <c r="CD25" s="602"/>
    </row>
    <row r="26" spans="1:82" s="412" customFormat="1" ht="17.399999999999999" customHeight="1" x14ac:dyDescent="0.3">
      <c r="A26" s="412">
        <f t="shared" si="2"/>
        <v>25</v>
      </c>
      <c r="B26" s="412">
        <f t="shared" si="3"/>
        <v>25</v>
      </c>
      <c r="C26" s="412">
        <v>378284</v>
      </c>
      <c r="D26" s="412" t="s">
        <v>228</v>
      </c>
      <c r="E26" s="412" t="s">
        <v>229</v>
      </c>
      <c r="F26" s="412" t="s">
        <v>693</v>
      </c>
      <c r="G26" s="412" t="s">
        <v>728</v>
      </c>
      <c r="H26" s="473" t="s">
        <v>785</v>
      </c>
      <c r="I26" s="413">
        <v>38488</v>
      </c>
      <c r="J26" s="414">
        <v>0</v>
      </c>
      <c r="K26" s="471" t="s">
        <v>745</v>
      </c>
      <c r="L26" s="472">
        <f t="shared" si="0"/>
        <v>7.2027397260273975</v>
      </c>
      <c r="M26" s="471">
        <v>41117</v>
      </c>
      <c r="N26" s="473">
        <v>0</v>
      </c>
      <c r="O26" s="413">
        <v>39402</v>
      </c>
      <c r="P26" s="472">
        <f t="shared" si="1"/>
        <v>2.504109589041096</v>
      </c>
      <c r="Q26" s="473">
        <v>28</v>
      </c>
      <c r="R26" s="473">
        <v>28</v>
      </c>
      <c r="S26" s="718">
        <f t="shared" si="4"/>
        <v>0</v>
      </c>
      <c r="T26" s="413">
        <v>39402</v>
      </c>
      <c r="U26" s="412">
        <v>28</v>
      </c>
      <c r="V26" s="412" t="s">
        <v>731</v>
      </c>
      <c r="W26" s="412" t="s">
        <v>731</v>
      </c>
      <c r="X26" s="412" t="s">
        <v>230</v>
      </c>
      <c r="Y26" s="412" t="s">
        <v>745</v>
      </c>
      <c r="Z26" s="414"/>
      <c r="AE26" s="415"/>
      <c r="AF26" s="614"/>
      <c r="AG26" s="614"/>
      <c r="AH26" s="614"/>
      <c r="AI26" s="614"/>
      <c r="AJ26" s="614"/>
      <c r="AK26" s="614"/>
      <c r="AL26" s="614"/>
      <c r="AM26" s="614"/>
      <c r="AN26" s="614"/>
      <c r="AO26" s="614"/>
      <c r="AP26" s="614"/>
      <c r="AQ26" s="614"/>
      <c r="AR26" s="614"/>
      <c r="AS26" s="614"/>
      <c r="AT26" s="614"/>
      <c r="AU26" s="614"/>
      <c r="AV26" s="614"/>
      <c r="AW26" s="614"/>
      <c r="AX26" s="614"/>
      <c r="AY26" s="614"/>
      <c r="AZ26" s="614"/>
      <c r="BA26" s="614"/>
      <c r="BB26" s="614"/>
      <c r="BC26" s="614"/>
      <c r="BD26" s="614"/>
      <c r="BE26" s="614"/>
      <c r="BF26" s="614"/>
      <c r="BG26" s="614"/>
      <c r="BH26" s="614"/>
      <c r="BI26" s="614"/>
      <c r="BJ26" s="614"/>
      <c r="BK26" s="614"/>
      <c r="BL26" s="614"/>
      <c r="BM26" s="614"/>
      <c r="BN26" s="614"/>
      <c r="BO26" s="614"/>
      <c r="BP26" s="614"/>
      <c r="BQ26" s="614"/>
      <c r="BR26" s="614"/>
      <c r="BS26" s="614"/>
      <c r="BT26" s="614"/>
      <c r="BU26" s="614"/>
      <c r="BV26" s="614"/>
      <c r="BW26" s="614"/>
      <c r="BX26" s="614"/>
      <c r="BY26" s="614"/>
      <c r="BZ26" s="614"/>
      <c r="CA26" s="614"/>
      <c r="CB26" s="614"/>
      <c r="CC26" s="602"/>
      <c r="CD26" s="602"/>
    </row>
    <row r="27" spans="1:82" s="412" customFormat="1" ht="17.399999999999999" customHeight="1" x14ac:dyDescent="0.3">
      <c r="A27" s="412">
        <f t="shared" si="2"/>
        <v>26</v>
      </c>
      <c r="B27" s="412">
        <f t="shared" si="3"/>
        <v>26</v>
      </c>
      <c r="C27" s="412">
        <v>368962</v>
      </c>
      <c r="D27" s="412" t="s">
        <v>383</v>
      </c>
      <c r="E27" s="412" t="s">
        <v>384</v>
      </c>
      <c r="F27" s="412" t="s">
        <v>385</v>
      </c>
      <c r="G27" s="412" t="s">
        <v>728</v>
      </c>
      <c r="H27" s="473" t="s">
        <v>737</v>
      </c>
      <c r="I27" s="413">
        <v>38644</v>
      </c>
      <c r="J27" s="414">
        <v>0</v>
      </c>
      <c r="K27" s="471" t="s">
        <v>745</v>
      </c>
      <c r="L27" s="472">
        <f t="shared" si="0"/>
        <v>6.978082191780822</v>
      </c>
      <c r="M27" s="471">
        <v>41191</v>
      </c>
      <c r="N27" s="473">
        <v>0</v>
      </c>
      <c r="O27" s="413">
        <v>38813</v>
      </c>
      <c r="P27" s="472">
        <f t="shared" si="1"/>
        <v>0.46301369863013697</v>
      </c>
      <c r="Q27" s="473">
        <v>28.3</v>
      </c>
      <c r="R27" s="473">
        <v>28.3</v>
      </c>
      <c r="S27" s="718">
        <f t="shared" si="4"/>
        <v>0</v>
      </c>
      <c r="T27" s="413">
        <v>38813</v>
      </c>
      <c r="U27" s="412">
        <v>28.3</v>
      </c>
      <c r="V27" s="412" t="s">
        <v>731</v>
      </c>
      <c r="W27" s="412" t="s">
        <v>731</v>
      </c>
      <c r="X27" s="412" t="s">
        <v>731</v>
      </c>
      <c r="Y27" s="412" t="s">
        <v>745</v>
      </c>
      <c r="Z27" s="414"/>
      <c r="AD27" s="415"/>
      <c r="AF27" s="602"/>
      <c r="AG27" s="602"/>
      <c r="AH27" s="602"/>
      <c r="AI27" s="602"/>
      <c r="AJ27" s="614"/>
      <c r="AK27" s="614"/>
      <c r="AL27" s="614"/>
      <c r="AM27" s="614"/>
      <c r="AN27" s="614"/>
      <c r="AO27" s="614"/>
      <c r="AP27" s="614"/>
      <c r="AQ27" s="614"/>
      <c r="AR27" s="614"/>
      <c r="AS27" s="614"/>
      <c r="AT27" s="614"/>
      <c r="AU27" s="614"/>
      <c r="AV27" s="614"/>
      <c r="AW27" s="614"/>
      <c r="AX27" s="614"/>
      <c r="AY27" s="614"/>
      <c r="AZ27" s="614"/>
      <c r="BA27" s="614"/>
      <c r="BB27" s="614"/>
      <c r="BC27" s="614"/>
      <c r="BD27" s="614"/>
      <c r="BE27" s="614"/>
      <c r="BF27" s="614"/>
      <c r="BG27" s="614"/>
      <c r="BH27" s="614"/>
      <c r="BI27" s="614"/>
      <c r="BJ27" s="614"/>
      <c r="BK27" s="614"/>
      <c r="BL27" s="614"/>
      <c r="BM27" s="614"/>
      <c r="BN27" s="614"/>
      <c r="BO27" s="614"/>
      <c r="BP27" s="614"/>
      <c r="BQ27" s="614"/>
      <c r="BR27" s="614"/>
      <c r="BS27" s="614"/>
      <c r="BT27" s="614"/>
      <c r="BU27" s="614"/>
      <c r="BV27" s="614"/>
      <c r="BW27" s="614"/>
      <c r="BX27" s="614"/>
      <c r="BY27" s="614"/>
      <c r="BZ27" s="614"/>
      <c r="CA27" s="614"/>
      <c r="CB27" s="614"/>
      <c r="CC27" s="602"/>
      <c r="CD27" s="602"/>
    </row>
    <row r="28" spans="1:82" s="412" customFormat="1" ht="17.399999999999999" customHeight="1" x14ac:dyDescent="0.3">
      <c r="A28" s="412">
        <f t="shared" si="2"/>
        <v>27</v>
      </c>
      <c r="B28" s="412">
        <f t="shared" si="3"/>
        <v>27</v>
      </c>
      <c r="C28" s="412">
        <v>358115</v>
      </c>
      <c r="D28" s="412" t="s">
        <v>507</v>
      </c>
      <c r="E28" s="412" t="s">
        <v>508</v>
      </c>
      <c r="F28" s="412" t="s">
        <v>509</v>
      </c>
      <c r="G28" s="412" t="s">
        <v>635</v>
      </c>
      <c r="H28" s="473" t="s">
        <v>729</v>
      </c>
      <c r="I28" s="413">
        <v>37946</v>
      </c>
      <c r="J28" s="414">
        <v>0</v>
      </c>
      <c r="K28" s="471" t="s">
        <v>745</v>
      </c>
      <c r="L28" s="472">
        <f t="shared" si="0"/>
        <v>8.868493150684932</v>
      </c>
      <c r="M28" s="471">
        <v>41183</v>
      </c>
      <c r="N28" s="473">
        <v>0</v>
      </c>
      <c r="O28" s="413">
        <v>38789</v>
      </c>
      <c r="P28" s="472">
        <f t="shared" si="1"/>
        <v>2.3095890410958906</v>
      </c>
      <c r="Q28" s="473">
        <v>29.06</v>
      </c>
      <c r="R28" s="473">
        <v>29.1</v>
      </c>
      <c r="S28" s="718">
        <f t="shared" si="4"/>
        <v>4.00000000000027E-2</v>
      </c>
      <c r="T28" s="413">
        <v>38789</v>
      </c>
      <c r="U28" s="412">
        <v>29.06</v>
      </c>
      <c r="V28" s="412" t="s">
        <v>731</v>
      </c>
      <c r="W28" s="412" t="s">
        <v>731</v>
      </c>
      <c r="X28" s="412" t="s">
        <v>731</v>
      </c>
      <c r="Y28" s="412" t="s">
        <v>745</v>
      </c>
      <c r="Z28" s="414"/>
      <c r="AB28" s="412" t="s">
        <v>510</v>
      </c>
      <c r="AD28" s="415"/>
      <c r="AE28" s="415"/>
      <c r="AF28" s="614"/>
      <c r="AG28" s="614"/>
      <c r="AH28" s="614"/>
      <c r="AI28" s="614"/>
      <c r="AJ28" s="614"/>
      <c r="AK28" s="614"/>
      <c r="AL28" s="614"/>
      <c r="AM28" s="614"/>
      <c r="AN28" s="614"/>
      <c r="AO28" s="614"/>
      <c r="AP28" s="614"/>
      <c r="AQ28" s="614"/>
      <c r="AR28" s="614"/>
      <c r="AS28" s="614"/>
      <c r="AT28" s="614"/>
      <c r="AU28" s="614"/>
      <c r="AV28" s="614"/>
      <c r="AW28" s="614"/>
      <c r="AX28" s="614"/>
      <c r="AY28" s="614"/>
      <c r="AZ28" s="614"/>
      <c r="BA28" s="614"/>
      <c r="BB28" s="614"/>
      <c r="BC28" s="614"/>
      <c r="BD28" s="614"/>
      <c r="BE28" s="614"/>
      <c r="BF28" s="614"/>
      <c r="BG28" s="614"/>
      <c r="BH28" s="614"/>
      <c r="BI28" s="614"/>
      <c r="BJ28" s="614"/>
      <c r="BK28" s="614"/>
      <c r="BL28" s="614"/>
      <c r="BM28" s="614"/>
      <c r="BN28" s="614"/>
      <c r="BO28" s="614"/>
      <c r="BP28" s="614"/>
      <c r="BQ28" s="614"/>
      <c r="BR28" s="614"/>
      <c r="BS28" s="614"/>
      <c r="BT28" s="614"/>
      <c r="BU28" s="614"/>
      <c r="BV28" s="614"/>
      <c r="BW28" s="614"/>
      <c r="BX28" s="614"/>
      <c r="BY28" s="614"/>
      <c r="BZ28" s="614"/>
      <c r="CA28" s="614"/>
      <c r="CB28" s="614"/>
      <c r="CC28" s="602"/>
      <c r="CD28" s="602"/>
    </row>
    <row r="29" spans="1:82" s="412" customFormat="1" ht="17.399999999999999" customHeight="1" x14ac:dyDescent="0.3">
      <c r="A29" s="412">
        <f t="shared" si="2"/>
        <v>28</v>
      </c>
      <c r="B29" s="412">
        <f t="shared" si="3"/>
        <v>28</v>
      </c>
      <c r="C29" s="412">
        <v>389103</v>
      </c>
      <c r="D29" s="412" t="s">
        <v>289</v>
      </c>
      <c r="E29" s="412" t="s">
        <v>290</v>
      </c>
      <c r="F29" s="412" t="s">
        <v>291</v>
      </c>
      <c r="G29" s="412" t="s">
        <v>744</v>
      </c>
      <c r="H29" s="473" t="s">
        <v>729</v>
      </c>
      <c r="I29" s="413">
        <v>37530</v>
      </c>
      <c r="J29" s="414">
        <v>0</v>
      </c>
      <c r="K29" s="471" t="s">
        <v>745</v>
      </c>
      <c r="L29" s="472">
        <f t="shared" si="0"/>
        <v>9.7643835616438359</v>
      </c>
      <c r="M29" s="471">
        <v>41094</v>
      </c>
      <c r="N29" s="473">
        <v>0</v>
      </c>
      <c r="O29" s="413">
        <v>41094</v>
      </c>
      <c r="P29" s="472">
        <f t="shared" si="1"/>
        <v>9.7643835616438359</v>
      </c>
      <c r="Q29" s="473">
        <v>29.4</v>
      </c>
      <c r="R29" s="473">
        <v>29.4</v>
      </c>
      <c r="S29" s="718">
        <f t="shared" si="4"/>
        <v>0</v>
      </c>
      <c r="T29" s="413">
        <v>41094</v>
      </c>
      <c r="U29" s="412">
        <v>29.4</v>
      </c>
      <c r="V29" s="412" t="s">
        <v>731</v>
      </c>
      <c r="Y29" s="412" t="s">
        <v>745</v>
      </c>
      <c r="Z29" s="414"/>
      <c r="AD29" s="415"/>
      <c r="AE29" s="415"/>
      <c r="AF29" s="614"/>
      <c r="AG29" s="614"/>
      <c r="AH29" s="614"/>
      <c r="AI29" s="614"/>
      <c r="AJ29" s="614"/>
      <c r="AK29" s="614"/>
      <c r="AL29" s="614"/>
      <c r="AM29" s="614"/>
      <c r="AN29" s="614"/>
      <c r="AO29" s="614"/>
      <c r="AP29" s="614"/>
      <c r="AQ29" s="614"/>
      <c r="AR29" s="614"/>
      <c r="AS29" s="614"/>
      <c r="AT29" s="614"/>
      <c r="AU29" s="614"/>
      <c r="AV29" s="614"/>
      <c r="AW29" s="614"/>
      <c r="AX29" s="614"/>
      <c r="AY29" s="614"/>
      <c r="AZ29" s="614"/>
      <c r="BA29" s="614"/>
      <c r="BB29" s="614"/>
      <c r="BC29" s="614"/>
      <c r="BD29" s="614"/>
      <c r="BE29" s="614"/>
      <c r="BF29" s="614"/>
      <c r="BG29" s="614"/>
      <c r="BH29" s="614"/>
      <c r="BI29" s="614"/>
      <c r="BJ29" s="614"/>
      <c r="BK29" s="614"/>
      <c r="BL29" s="614"/>
      <c r="BM29" s="614"/>
      <c r="BN29" s="614"/>
      <c r="BO29" s="614"/>
      <c r="BP29" s="614"/>
      <c r="BQ29" s="614"/>
      <c r="BR29" s="614"/>
      <c r="BS29" s="614"/>
      <c r="BT29" s="614"/>
      <c r="BU29" s="614"/>
      <c r="BV29" s="614"/>
      <c r="BW29" s="614"/>
      <c r="BX29" s="614"/>
      <c r="BY29" s="614"/>
      <c r="BZ29" s="614"/>
      <c r="CA29" s="614"/>
      <c r="CB29" s="614"/>
      <c r="CC29" s="602"/>
      <c r="CD29" s="602"/>
    </row>
    <row r="30" spans="1:82" s="412" customFormat="1" ht="17.399999999999999" customHeight="1" x14ac:dyDescent="0.3">
      <c r="A30" s="412">
        <f t="shared" si="2"/>
        <v>29</v>
      </c>
      <c r="B30" s="412">
        <f t="shared" si="3"/>
        <v>29</v>
      </c>
      <c r="C30" s="412">
        <v>364168</v>
      </c>
      <c r="D30" s="412" t="s">
        <v>261</v>
      </c>
      <c r="E30" s="412" t="s">
        <v>262</v>
      </c>
      <c r="F30" s="412" t="s">
        <v>263</v>
      </c>
      <c r="G30" s="412" t="s">
        <v>793</v>
      </c>
      <c r="H30" s="473" t="s">
        <v>729</v>
      </c>
      <c r="I30" s="413">
        <v>36621</v>
      </c>
      <c r="J30" s="414">
        <v>0</v>
      </c>
      <c r="K30" s="471" t="s">
        <v>745</v>
      </c>
      <c r="L30" s="472">
        <f t="shared" si="0"/>
        <v>12.273972602739725</v>
      </c>
      <c r="M30" s="471">
        <v>41101</v>
      </c>
      <c r="N30" s="473">
        <v>0</v>
      </c>
      <c r="O30" s="413">
        <v>40730</v>
      </c>
      <c r="P30" s="472">
        <f t="shared" si="1"/>
        <v>11.257534246575343</v>
      </c>
      <c r="Q30" s="473">
        <v>29.4</v>
      </c>
      <c r="R30" s="473">
        <v>29.4</v>
      </c>
      <c r="S30" s="718">
        <f t="shared" si="4"/>
        <v>0</v>
      </c>
      <c r="T30" s="413">
        <v>40730</v>
      </c>
      <c r="U30" s="412">
        <v>29.4</v>
      </c>
      <c r="V30" s="412" t="s">
        <v>731</v>
      </c>
      <c r="W30" s="412" t="s">
        <v>731</v>
      </c>
      <c r="X30" s="412" t="s">
        <v>731</v>
      </c>
      <c r="Y30" s="412" t="s">
        <v>745</v>
      </c>
      <c r="Z30" s="414"/>
      <c r="AD30" s="415"/>
      <c r="AE30" s="415"/>
      <c r="AF30" s="614"/>
      <c r="AG30" s="614"/>
      <c r="AH30" s="614"/>
      <c r="AI30" s="614"/>
      <c r="AJ30" s="602"/>
      <c r="AK30" s="602"/>
      <c r="AL30" s="602"/>
      <c r="AM30" s="602"/>
      <c r="AN30" s="602"/>
      <c r="AO30" s="602"/>
      <c r="AP30" s="602"/>
      <c r="AQ30" s="602"/>
      <c r="AR30" s="602"/>
      <c r="AS30" s="602"/>
      <c r="AT30" s="602"/>
      <c r="AU30" s="602"/>
      <c r="AV30" s="602"/>
      <c r="AW30" s="602"/>
      <c r="AX30" s="602"/>
      <c r="AY30" s="602"/>
      <c r="AZ30" s="602"/>
      <c r="BA30" s="602"/>
      <c r="BB30" s="602"/>
      <c r="BC30" s="602"/>
      <c r="BD30" s="602"/>
      <c r="BE30" s="602"/>
      <c r="BF30" s="602"/>
      <c r="BG30" s="602"/>
      <c r="BH30" s="602"/>
      <c r="BI30" s="602"/>
      <c r="BJ30" s="602"/>
      <c r="BK30" s="602"/>
      <c r="BL30" s="602"/>
      <c r="BM30" s="602"/>
      <c r="BN30" s="602"/>
      <c r="BO30" s="602"/>
      <c r="BP30" s="602"/>
      <c r="BQ30" s="602"/>
      <c r="BR30" s="602"/>
      <c r="BS30" s="602"/>
      <c r="BT30" s="602"/>
      <c r="BU30" s="602"/>
      <c r="BV30" s="602"/>
      <c r="BW30" s="602"/>
      <c r="BX30" s="602"/>
      <c r="BY30" s="602"/>
      <c r="BZ30" s="602"/>
      <c r="CA30" s="602"/>
      <c r="CB30" s="602"/>
      <c r="CC30" s="603"/>
      <c r="CD30" s="602"/>
    </row>
    <row r="31" spans="1:82" s="412" customFormat="1" ht="17.399999999999999" customHeight="1" x14ac:dyDescent="0.3">
      <c r="A31" s="412">
        <f t="shared" si="2"/>
        <v>30</v>
      </c>
      <c r="B31" s="412">
        <f t="shared" si="3"/>
        <v>30</v>
      </c>
      <c r="C31" s="412">
        <v>355790</v>
      </c>
      <c r="D31" s="412" t="s">
        <v>472</v>
      </c>
      <c r="E31" s="412" t="s">
        <v>473</v>
      </c>
      <c r="F31" s="412" t="s">
        <v>474</v>
      </c>
      <c r="G31" s="412" t="s">
        <v>475</v>
      </c>
      <c r="H31" s="473" t="s">
        <v>737</v>
      </c>
      <c r="I31" s="413">
        <v>37369</v>
      </c>
      <c r="J31" s="414">
        <v>0</v>
      </c>
      <c r="K31" s="471" t="s">
        <v>745</v>
      </c>
      <c r="L31" s="472">
        <f t="shared" si="0"/>
        <v>10.457534246575342</v>
      </c>
      <c r="M31" s="471">
        <v>41186</v>
      </c>
      <c r="N31" s="473">
        <v>0</v>
      </c>
      <c r="O31" s="413">
        <v>38625</v>
      </c>
      <c r="P31" s="472">
        <f t="shared" si="1"/>
        <v>3.441095890410959</v>
      </c>
      <c r="Q31" s="473">
        <v>29.67</v>
      </c>
      <c r="R31" s="473">
        <v>29.67</v>
      </c>
      <c r="S31" s="718">
        <f t="shared" si="4"/>
        <v>0</v>
      </c>
      <c r="T31" s="413">
        <v>38924</v>
      </c>
      <c r="U31" s="412">
        <v>25.8</v>
      </c>
      <c r="V31" s="412" t="s">
        <v>789</v>
      </c>
      <c r="W31" s="412" t="s">
        <v>789</v>
      </c>
      <c r="X31" s="412" t="s">
        <v>195</v>
      </c>
      <c r="Y31" s="412" t="s">
        <v>745</v>
      </c>
      <c r="Z31" s="414"/>
      <c r="AB31" s="412" t="s">
        <v>476</v>
      </c>
      <c r="AE31" s="415"/>
      <c r="AF31" s="614"/>
      <c r="AG31" s="614"/>
      <c r="AH31" s="614"/>
      <c r="AI31" s="614"/>
      <c r="AJ31" s="602"/>
      <c r="AK31" s="602"/>
      <c r="AL31" s="602"/>
      <c r="AM31" s="602"/>
      <c r="AN31" s="602"/>
      <c r="AO31" s="602"/>
      <c r="AP31" s="602"/>
      <c r="AQ31" s="602"/>
      <c r="AR31" s="602"/>
      <c r="AS31" s="602"/>
      <c r="AT31" s="602"/>
      <c r="AU31" s="602"/>
      <c r="AV31" s="602"/>
      <c r="AW31" s="602"/>
      <c r="AX31" s="602"/>
      <c r="AY31" s="602"/>
      <c r="AZ31" s="602"/>
      <c r="BA31" s="602"/>
      <c r="BB31" s="602"/>
      <c r="BC31" s="602"/>
      <c r="BD31" s="602"/>
      <c r="BE31" s="602"/>
      <c r="BF31" s="602"/>
      <c r="BG31" s="602"/>
      <c r="BH31" s="602"/>
      <c r="BI31" s="602"/>
      <c r="BJ31" s="602"/>
      <c r="BK31" s="602"/>
      <c r="BL31" s="602"/>
      <c r="BM31" s="602"/>
      <c r="BN31" s="602"/>
      <c r="BO31" s="602"/>
      <c r="BP31" s="602"/>
      <c r="BQ31" s="602"/>
      <c r="BR31" s="602"/>
      <c r="BS31" s="602"/>
      <c r="BT31" s="602"/>
      <c r="BU31" s="602"/>
      <c r="BV31" s="602"/>
      <c r="BW31" s="602"/>
      <c r="BX31" s="602"/>
      <c r="BY31" s="602"/>
      <c r="BZ31" s="602"/>
      <c r="CA31" s="602"/>
      <c r="CB31" s="602"/>
      <c r="CC31" s="602"/>
      <c r="CD31" s="602"/>
    </row>
    <row r="32" spans="1:82" s="412" customFormat="1" ht="17.399999999999999" customHeight="1" x14ac:dyDescent="0.3">
      <c r="A32" s="412">
        <f t="shared" si="2"/>
        <v>31</v>
      </c>
      <c r="B32" s="412">
        <f t="shared" si="3"/>
        <v>31</v>
      </c>
      <c r="C32" s="412">
        <v>4127411</v>
      </c>
      <c r="D32" s="412" t="s">
        <v>258</v>
      </c>
      <c r="E32" s="412" t="s">
        <v>259</v>
      </c>
      <c r="F32" s="412" t="s">
        <v>260</v>
      </c>
      <c r="G32" s="412" t="s">
        <v>419</v>
      </c>
      <c r="H32" s="473" t="s">
        <v>785</v>
      </c>
      <c r="I32" s="413">
        <v>38870</v>
      </c>
      <c r="J32" s="414">
        <v>0</v>
      </c>
      <c r="K32" s="471" t="s">
        <v>745</v>
      </c>
      <c r="L32" s="472">
        <f t="shared" si="0"/>
        <v>6.3452054794520549</v>
      </c>
      <c r="M32" s="471">
        <v>41186</v>
      </c>
      <c r="N32" s="473">
        <v>0</v>
      </c>
      <c r="O32" s="413">
        <v>40722</v>
      </c>
      <c r="P32" s="472">
        <f t="shared" si="1"/>
        <v>5.0739726027397261</v>
      </c>
      <c r="Q32" s="473">
        <v>30.9</v>
      </c>
      <c r="R32" s="473">
        <v>30.9</v>
      </c>
      <c r="S32" s="718">
        <f t="shared" si="4"/>
        <v>0</v>
      </c>
      <c r="T32" s="413">
        <v>40722</v>
      </c>
      <c r="U32" s="412">
        <v>30.9</v>
      </c>
      <c r="V32" s="412" t="s">
        <v>731</v>
      </c>
      <c r="W32" s="412" t="s">
        <v>731</v>
      </c>
      <c r="X32" s="412" t="s">
        <v>731</v>
      </c>
      <c r="Y32" s="412" t="s">
        <v>745</v>
      </c>
      <c r="Z32" s="414"/>
      <c r="AD32" s="415"/>
      <c r="AE32" s="416"/>
      <c r="AF32" s="712"/>
      <c r="AG32" s="712"/>
      <c r="AH32" s="712"/>
      <c r="AI32" s="712"/>
      <c r="AJ32" s="614"/>
      <c r="AK32" s="614"/>
      <c r="AL32" s="614"/>
      <c r="AM32" s="614"/>
      <c r="AN32" s="614"/>
      <c r="AO32" s="614"/>
      <c r="AP32" s="614"/>
      <c r="AQ32" s="614"/>
      <c r="AR32" s="614"/>
      <c r="AS32" s="614"/>
      <c r="AT32" s="614"/>
      <c r="AU32" s="614"/>
      <c r="AV32" s="614"/>
      <c r="AW32" s="614"/>
      <c r="AX32" s="614"/>
      <c r="AY32" s="614"/>
      <c r="AZ32" s="614"/>
      <c r="BA32" s="614"/>
      <c r="BB32" s="614"/>
      <c r="BC32" s="614"/>
      <c r="BD32" s="614"/>
      <c r="BE32" s="614"/>
      <c r="BF32" s="614"/>
      <c r="BG32" s="614"/>
      <c r="BH32" s="614"/>
      <c r="BI32" s="614"/>
      <c r="BJ32" s="614"/>
      <c r="BK32" s="614"/>
      <c r="BL32" s="614"/>
      <c r="BM32" s="614"/>
      <c r="BN32" s="614"/>
      <c r="BO32" s="614"/>
      <c r="BP32" s="614"/>
      <c r="BQ32" s="614"/>
      <c r="BR32" s="614"/>
      <c r="BS32" s="614"/>
      <c r="BT32" s="614"/>
      <c r="BU32" s="614"/>
      <c r="BV32" s="614"/>
      <c r="BW32" s="614"/>
      <c r="BX32" s="614"/>
      <c r="BY32" s="614"/>
      <c r="BZ32" s="614"/>
      <c r="CA32" s="614"/>
      <c r="CB32" s="614"/>
      <c r="CC32" s="602"/>
      <c r="CD32" s="602"/>
    </row>
    <row r="33" spans="1:82" s="412" customFormat="1" ht="17.399999999999999" customHeight="1" x14ac:dyDescent="0.3">
      <c r="A33" s="412">
        <f t="shared" si="2"/>
        <v>32</v>
      </c>
      <c r="B33" s="412">
        <f t="shared" si="3"/>
        <v>32</v>
      </c>
      <c r="C33" s="412">
        <v>376999</v>
      </c>
      <c r="D33" s="412" t="s">
        <v>681</v>
      </c>
      <c r="E33" s="412" t="s">
        <v>678</v>
      </c>
      <c r="F33" s="412" t="s">
        <v>226</v>
      </c>
      <c r="G33" s="412" t="s">
        <v>227</v>
      </c>
      <c r="H33" s="473" t="s">
        <v>737</v>
      </c>
      <c r="I33" s="413">
        <v>38640</v>
      </c>
      <c r="J33" s="414">
        <v>0</v>
      </c>
      <c r="K33" s="471" t="s">
        <v>745</v>
      </c>
      <c r="L33" s="472">
        <f t="shared" si="0"/>
        <v>6.7753424657534245</v>
      </c>
      <c r="M33" s="471">
        <v>41113</v>
      </c>
      <c r="N33" s="473">
        <v>0</v>
      </c>
      <c r="O33" s="413">
        <v>39329</v>
      </c>
      <c r="P33" s="472">
        <f t="shared" si="1"/>
        <v>1.8876712328767122</v>
      </c>
      <c r="Q33" s="473">
        <v>31.19</v>
      </c>
      <c r="R33" s="473">
        <v>31.19</v>
      </c>
      <c r="S33" s="718">
        <f t="shared" si="4"/>
        <v>0</v>
      </c>
      <c r="T33" s="413">
        <v>39329</v>
      </c>
      <c r="U33" s="412">
        <v>31.19</v>
      </c>
      <c r="V33" s="412" t="s">
        <v>731</v>
      </c>
      <c r="W33" s="412" t="s">
        <v>731</v>
      </c>
      <c r="X33" s="412" t="s">
        <v>731</v>
      </c>
      <c r="Y33" s="412" t="s">
        <v>745</v>
      </c>
      <c r="Z33" s="414"/>
      <c r="AD33" s="415"/>
      <c r="AE33" s="415"/>
      <c r="AF33" s="614"/>
      <c r="AG33" s="614"/>
      <c r="AH33" s="614"/>
      <c r="AI33" s="614"/>
      <c r="AJ33" s="602"/>
      <c r="AK33" s="602"/>
      <c r="AL33" s="602"/>
      <c r="AM33" s="602"/>
      <c r="AN33" s="602"/>
      <c r="AO33" s="602"/>
      <c r="AP33" s="602"/>
      <c r="AQ33" s="602"/>
      <c r="AR33" s="602"/>
      <c r="AS33" s="602"/>
      <c r="AT33" s="602"/>
      <c r="AU33" s="602"/>
      <c r="AV33" s="602"/>
      <c r="AW33" s="602"/>
      <c r="AX33" s="602"/>
      <c r="AY33" s="602"/>
      <c r="AZ33" s="602"/>
      <c r="BA33" s="602"/>
      <c r="BB33" s="602"/>
      <c r="BC33" s="602"/>
      <c r="BD33" s="602"/>
      <c r="BE33" s="602"/>
      <c r="BF33" s="602"/>
      <c r="BG33" s="602"/>
      <c r="BH33" s="602"/>
      <c r="BI33" s="602"/>
      <c r="BJ33" s="602"/>
      <c r="BK33" s="602"/>
      <c r="BL33" s="602"/>
      <c r="BM33" s="602"/>
      <c r="BN33" s="602"/>
      <c r="BO33" s="602"/>
      <c r="BP33" s="602"/>
      <c r="BQ33" s="602"/>
      <c r="BR33" s="602"/>
      <c r="BS33" s="602"/>
      <c r="BT33" s="602"/>
      <c r="BU33" s="602"/>
      <c r="BV33" s="602"/>
      <c r="BW33" s="602"/>
      <c r="BX33" s="602"/>
      <c r="BY33" s="602"/>
      <c r="BZ33" s="602"/>
      <c r="CA33" s="602"/>
      <c r="CB33" s="602"/>
      <c r="CC33" s="602"/>
      <c r="CD33" s="602"/>
    </row>
    <row r="34" spans="1:82" s="412" customFormat="1" ht="17.399999999999999" customHeight="1" x14ac:dyDescent="0.3">
      <c r="A34" s="412">
        <f t="shared" si="2"/>
        <v>33</v>
      </c>
      <c r="B34" s="412">
        <f t="shared" si="3"/>
        <v>33</v>
      </c>
      <c r="C34" s="412">
        <v>367631</v>
      </c>
      <c r="D34" s="412" t="s">
        <v>371</v>
      </c>
      <c r="E34" s="412" t="s">
        <v>372</v>
      </c>
      <c r="F34" s="412" t="s">
        <v>373</v>
      </c>
      <c r="G34" s="412" t="s">
        <v>498</v>
      </c>
      <c r="H34" s="473" t="s">
        <v>765</v>
      </c>
      <c r="I34" s="413">
        <v>38207</v>
      </c>
      <c r="J34" s="414">
        <v>0</v>
      </c>
      <c r="K34" s="471" t="s">
        <v>745</v>
      </c>
      <c r="L34" s="472">
        <f t="shared" si="0"/>
        <v>8.161643835616438</v>
      </c>
      <c r="M34" s="471">
        <v>41186</v>
      </c>
      <c r="N34" s="473">
        <v>0</v>
      </c>
      <c r="O34" s="413">
        <v>38597</v>
      </c>
      <c r="P34" s="472">
        <f t="shared" ref="P34:P65" si="5">(O34-I34)/365</f>
        <v>1.0684931506849316</v>
      </c>
      <c r="Q34" s="473">
        <v>32.799999999999997</v>
      </c>
      <c r="R34" s="473">
        <v>32.799999999999997</v>
      </c>
      <c r="S34" s="718">
        <f t="shared" si="4"/>
        <v>0</v>
      </c>
      <c r="T34" s="413">
        <v>40064</v>
      </c>
      <c r="U34" s="412">
        <v>24</v>
      </c>
      <c r="V34" s="412" t="s">
        <v>731</v>
      </c>
      <c r="W34" s="412" t="s">
        <v>731</v>
      </c>
      <c r="X34" s="412" t="s">
        <v>731</v>
      </c>
      <c r="Y34" s="412" t="s">
        <v>745</v>
      </c>
      <c r="Z34" s="414"/>
      <c r="AB34" s="412" t="s">
        <v>166</v>
      </c>
      <c r="AD34" s="415"/>
      <c r="AF34" s="602"/>
      <c r="AG34" s="602"/>
      <c r="AH34" s="602"/>
      <c r="AI34" s="602"/>
      <c r="AJ34" s="602"/>
      <c r="AK34" s="602"/>
      <c r="AL34" s="602"/>
      <c r="AM34" s="602"/>
      <c r="AN34" s="602"/>
      <c r="AO34" s="602"/>
      <c r="AP34" s="602"/>
      <c r="AQ34" s="602"/>
      <c r="AR34" s="602"/>
      <c r="AS34" s="602"/>
      <c r="AT34" s="602"/>
      <c r="AU34" s="602"/>
      <c r="AV34" s="602"/>
      <c r="AW34" s="602"/>
      <c r="AX34" s="602"/>
      <c r="AY34" s="602"/>
      <c r="AZ34" s="602"/>
      <c r="BA34" s="602"/>
      <c r="BB34" s="602"/>
      <c r="BC34" s="602"/>
      <c r="BD34" s="602"/>
      <c r="BE34" s="602"/>
      <c r="BF34" s="602"/>
      <c r="BG34" s="602"/>
      <c r="BH34" s="602"/>
      <c r="BI34" s="602"/>
      <c r="BJ34" s="602"/>
      <c r="BK34" s="602"/>
      <c r="BL34" s="602"/>
      <c r="BM34" s="602"/>
      <c r="BN34" s="602"/>
      <c r="BO34" s="602"/>
      <c r="BP34" s="602"/>
      <c r="BQ34" s="602"/>
      <c r="BR34" s="602"/>
      <c r="BS34" s="602"/>
      <c r="BT34" s="602"/>
      <c r="BU34" s="602"/>
      <c r="BV34" s="602"/>
      <c r="BW34" s="602"/>
      <c r="BX34" s="602"/>
      <c r="BY34" s="602"/>
      <c r="BZ34" s="602"/>
      <c r="CA34" s="602"/>
      <c r="CB34" s="602"/>
      <c r="CC34" s="602"/>
      <c r="CD34" s="602"/>
    </row>
    <row r="35" spans="1:82" s="412" customFormat="1" ht="17.399999999999999" customHeight="1" x14ac:dyDescent="0.3">
      <c r="A35" s="412">
        <f t="shared" ref="A35:A68" si="6">A34+1</f>
        <v>34</v>
      </c>
      <c r="B35" s="426">
        <f t="shared" ref="B35:B68" si="7">B34+1</f>
        <v>34</v>
      </c>
      <c r="C35" s="426">
        <v>385513</v>
      </c>
      <c r="D35" s="426" t="s">
        <v>618</v>
      </c>
      <c r="E35" s="426" t="s">
        <v>619</v>
      </c>
      <c r="F35" s="426" t="s">
        <v>620</v>
      </c>
      <c r="G35" s="426" t="s">
        <v>797</v>
      </c>
      <c r="H35" s="475" t="s">
        <v>765</v>
      </c>
      <c r="I35" s="428">
        <v>39814</v>
      </c>
      <c r="J35" s="429">
        <v>0</v>
      </c>
      <c r="K35" s="475" t="s">
        <v>745</v>
      </c>
      <c r="L35" s="476">
        <f t="shared" si="0"/>
        <v>2.6657534246575341</v>
      </c>
      <c r="M35" s="477">
        <v>40787</v>
      </c>
      <c r="N35" s="475">
        <v>0</v>
      </c>
      <c r="O35" s="431">
        <v>39959</v>
      </c>
      <c r="P35" s="476">
        <f t="shared" si="5"/>
        <v>0.39726027397260272</v>
      </c>
      <c r="Q35" s="564">
        <v>36</v>
      </c>
      <c r="R35" s="564">
        <v>60.3</v>
      </c>
      <c r="S35" s="718">
        <f t="shared" si="4"/>
        <v>24.299999999999997</v>
      </c>
      <c r="T35" s="428">
        <v>40326</v>
      </c>
      <c r="U35" s="432">
        <v>60.25</v>
      </c>
      <c r="V35" s="433" t="s">
        <v>731</v>
      </c>
      <c r="W35" s="433" t="s">
        <v>731</v>
      </c>
      <c r="X35" s="435" t="s">
        <v>731</v>
      </c>
      <c r="Y35" s="431" t="s">
        <v>745</v>
      </c>
      <c r="Z35" s="437"/>
      <c r="AA35" s="426"/>
      <c r="AB35" s="426"/>
      <c r="AC35" s="436"/>
      <c r="AD35" s="426"/>
      <c r="AE35" s="426"/>
      <c r="AF35" s="616"/>
      <c r="AG35" s="616"/>
      <c r="AH35" s="616"/>
      <c r="AI35" s="616"/>
      <c r="AJ35" s="602"/>
      <c r="AK35" s="602"/>
      <c r="AL35" s="602"/>
      <c r="AM35" s="602"/>
      <c r="AN35" s="602"/>
      <c r="AO35" s="602"/>
      <c r="AP35" s="602"/>
      <c r="AQ35" s="602"/>
      <c r="AR35" s="602"/>
      <c r="AS35" s="602"/>
      <c r="AT35" s="602"/>
      <c r="AU35" s="602"/>
      <c r="AV35" s="602"/>
      <c r="AW35" s="602"/>
      <c r="AX35" s="602"/>
      <c r="AY35" s="602"/>
      <c r="AZ35" s="602"/>
      <c r="BA35" s="602"/>
      <c r="BB35" s="602"/>
      <c r="BC35" s="602"/>
      <c r="BD35" s="602"/>
      <c r="BE35" s="602"/>
      <c r="BF35" s="602"/>
      <c r="BG35" s="602"/>
      <c r="BH35" s="602"/>
      <c r="BI35" s="602"/>
      <c r="BJ35" s="602"/>
      <c r="BK35" s="602"/>
      <c r="BL35" s="602"/>
      <c r="BM35" s="602"/>
      <c r="BN35" s="602"/>
      <c r="BO35" s="602"/>
      <c r="BP35" s="602"/>
      <c r="BQ35" s="602"/>
      <c r="BR35" s="602"/>
      <c r="BS35" s="602"/>
      <c r="BT35" s="602"/>
      <c r="BU35" s="602"/>
      <c r="BV35" s="602"/>
      <c r="BW35" s="602"/>
      <c r="BX35" s="602"/>
      <c r="BY35" s="602"/>
      <c r="BZ35" s="602"/>
      <c r="CA35" s="602"/>
      <c r="CB35" s="603"/>
      <c r="CC35" s="602"/>
      <c r="CD35" s="602"/>
    </row>
    <row r="36" spans="1:82" s="412" customFormat="1" ht="17.399999999999999" customHeight="1" x14ac:dyDescent="0.3">
      <c r="A36" s="412">
        <f t="shared" si="6"/>
        <v>35</v>
      </c>
      <c r="B36" s="412">
        <f t="shared" si="7"/>
        <v>35</v>
      </c>
      <c r="C36" s="412">
        <v>358910</v>
      </c>
      <c r="D36" s="412" t="s">
        <v>621</v>
      </c>
      <c r="E36" s="412" t="s">
        <v>622</v>
      </c>
      <c r="F36" s="412" t="s">
        <v>623</v>
      </c>
      <c r="G36" s="418" t="s">
        <v>744</v>
      </c>
      <c r="H36" s="473" t="s">
        <v>785</v>
      </c>
      <c r="I36" s="413">
        <v>37883</v>
      </c>
      <c r="J36" s="422">
        <v>0</v>
      </c>
      <c r="K36" s="473" t="s">
        <v>745</v>
      </c>
      <c r="L36" s="472">
        <f t="shared" si="0"/>
        <v>9.0054794520547947</v>
      </c>
      <c r="M36" s="474">
        <v>41170</v>
      </c>
      <c r="N36" s="473">
        <v>0</v>
      </c>
      <c r="O36" s="420">
        <v>38071</v>
      </c>
      <c r="P36" s="472">
        <f t="shared" si="5"/>
        <v>0.51506849315068493</v>
      </c>
      <c r="Q36" s="562">
        <v>37.200000000000003</v>
      </c>
      <c r="R36" s="562">
        <v>46.8</v>
      </c>
      <c r="S36" s="718">
        <f t="shared" si="4"/>
        <v>9.5999999999999943</v>
      </c>
      <c r="T36" s="413">
        <v>38243</v>
      </c>
      <c r="U36" s="424">
        <v>46.8</v>
      </c>
      <c r="V36" s="417" t="s">
        <v>789</v>
      </c>
      <c r="W36" s="417" t="s">
        <v>731</v>
      </c>
      <c r="X36" s="425" t="s">
        <v>731</v>
      </c>
      <c r="Y36" s="420" t="s">
        <v>745</v>
      </c>
      <c r="Z36" s="414"/>
      <c r="AD36" s="415"/>
      <c r="AF36" s="602"/>
      <c r="AG36" s="602"/>
      <c r="AH36" s="602"/>
      <c r="AI36" s="602"/>
      <c r="AJ36" s="602"/>
      <c r="AK36" s="602"/>
      <c r="AL36" s="602"/>
      <c r="AM36" s="602"/>
      <c r="AN36" s="602"/>
      <c r="AO36" s="602"/>
      <c r="AP36" s="602"/>
      <c r="AQ36" s="602"/>
      <c r="AR36" s="602"/>
      <c r="AS36" s="602"/>
      <c r="AT36" s="602"/>
      <c r="AU36" s="602"/>
      <c r="AV36" s="602"/>
      <c r="AW36" s="602"/>
      <c r="AX36" s="602"/>
      <c r="AY36" s="602"/>
      <c r="AZ36" s="602"/>
      <c r="BA36" s="602"/>
      <c r="BB36" s="602"/>
      <c r="BC36" s="602"/>
      <c r="BD36" s="602"/>
      <c r="BE36" s="602"/>
      <c r="BF36" s="602"/>
      <c r="BG36" s="602"/>
      <c r="BH36" s="602"/>
      <c r="BI36" s="602"/>
      <c r="BJ36" s="602"/>
      <c r="BK36" s="602"/>
      <c r="BL36" s="602"/>
      <c r="BM36" s="602"/>
      <c r="BN36" s="602"/>
      <c r="BO36" s="602"/>
      <c r="BP36" s="602"/>
      <c r="BQ36" s="602"/>
      <c r="BR36" s="602"/>
      <c r="BS36" s="602"/>
      <c r="BT36" s="602"/>
      <c r="BU36" s="602"/>
      <c r="BV36" s="602"/>
      <c r="BW36" s="602"/>
      <c r="BX36" s="602"/>
      <c r="BY36" s="602"/>
      <c r="BZ36" s="602"/>
      <c r="CA36" s="602"/>
      <c r="CB36" s="603"/>
      <c r="CC36" s="603"/>
      <c r="CD36" s="602"/>
    </row>
    <row r="37" spans="1:82" s="412" customFormat="1" ht="17.399999999999999" customHeight="1" x14ac:dyDescent="0.3">
      <c r="A37" s="412">
        <f t="shared" si="6"/>
        <v>36</v>
      </c>
      <c r="B37" s="412">
        <f t="shared" si="7"/>
        <v>36</v>
      </c>
      <c r="C37" s="418">
        <v>369958</v>
      </c>
      <c r="D37" s="418" t="s">
        <v>307</v>
      </c>
      <c r="E37" s="418" t="s">
        <v>308</v>
      </c>
      <c r="F37" s="418" t="s">
        <v>309</v>
      </c>
      <c r="G37" s="418" t="s">
        <v>435</v>
      </c>
      <c r="H37" s="532" t="s">
        <v>785</v>
      </c>
      <c r="I37" s="419">
        <v>36434</v>
      </c>
      <c r="J37" s="422">
        <v>0</v>
      </c>
      <c r="K37" s="473" t="s">
        <v>745</v>
      </c>
      <c r="L37" s="472">
        <f t="shared" si="0"/>
        <v>12.810958904109588</v>
      </c>
      <c r="M37" s="474">
        <v>41110</v>
      </c>
      <c r="N37" s="473">
        <v>0</v>
      </c>
      <c r="O37" s="420">
        <v>40927</v>
      </c>
      <c r="P37" s="561">
        <f t="shared" si="5"/>
        <v>12.30958904109589</v>
      </c>
      <c r="Q37" s="473">
        <v>39.299999999999997</v>
      </c>
      <c r="R37" s="473">
        <v>39.299999999999997</v>
      </c>
      <c r="S37" s="718">
        <f t="shared" si="4"/>
        <v>0</v>
      </c>
      <c r="T37" s="412">
        <v>40927</v>
      </c>
      <c r="U37" s="412">
        <v>39.299999999999997</v>
      </c>
      <c r="V37" s="418" t="s">
        <v>731</v>
      </c>
      <c r="W37" s="418"/>
      <c r="X37" s="418" t="s">
        <v>310</v>
      </c>
      <c r="Y37" s="418" t="s">
        <v>745</v>
      </c>
      <c r="Z37" s="422"/>
      <c r="AA37" s="418"/>
      <c r="AB37" s="419">
        <v>41110</v>
      </c>
      <c r="AF37" s="602"/>
      <c r="AG37" s="602"/>
      <c r="AH37" s="602"/>
      <c r="AI37" s="602"/>
      <c r="AJ37" s="616"/>
      <c r="AK37" s="616"/>
      <c r="AL37" s="616"/>
      <c r="AM37" s="616"/>
      <c r="AN37" s="616"/>
      <c r="AO37" s="616"/>
      <c r="AP37" s="616"/>
      <c r="AQ37" s="616"/>
      <c r="AR37" s="616"/>
      <c r="AS37" s="616"/>
      <c r="AT37" s="616"/>
      <c r="AU37" s="616"/>
      <c r="AV37" s="616"/>
      <c r="AW37" s="616"/>
      <c r="AX37" s="616"/>
      <c r="AY37" s="616"/>
      <c r="AZ37" s="616"/>
      <c r="BA37" s="616"/>
      <c r="BB37" s="616"/>
      <c r="BC37" s="616"/>
      <c r="BD37" s="616"/>
      <c r="BE37" s="616"/>
      <c r="BF37" s="616"/>
      <c r="BG37" s="616"/>
      <c r="BH37" s="616"/>
      <c r="BI37" s="616"/>
      <c r="BJ37" s="616"/>
      <c r="BK37" s="616"/>
      <c r="BL37" s="616"/>
      <c r="BM37" s="616"/>
      <c r="BN37" s="616"/>
      <c r="BO37" s="616"/>
      <c r="BP37" s="616"/>
      <c r="BQ37" s="616"/>
      <c r="BR37" s="616"/>
      <c r="BS37" s="616"/>
      <c r="BT37" s="616"/>
      <c r="BU37" s="616"/>
      <c r="BV37" s="616"/>
      <c r="BW37" s="616"/>
      <c r="BX37" s="616"/>
      <c r="BY37" s="616"/>
      <c r="BZ37" s="616"/>
      <c r="CA37" s="616"/>
      <c r="CB37" s="616"/>
      <c r="CC37" s="616"/>
      <c r="CD37" s="602"/>
    </row>
    <row r="38" spans="1:82" s="412" customFormat="1" ht="17.399999999999999" customHeight="1" x14ac:dyDescent="0.3">
      <c r="A38" s="412">
        <f t="shared" si="6"/>
        <v>37</v>
      </c>
      <c r="B38" s="426">
        <f t="shared" si="7"/>
        <v>37</v>
      </c>
      <c r="C38" s="426">
        <v>380228</v>
      </c>
      <c r="D38" s="426" t="s">
        <v>773</v>
      </c>
      <c r="E38" s="426" t="s">
        <v>774</v>
      </c>
      <c r="F38" s="426" t="s">
        <v>775</v>
      </c>
      <c r="G38" s="426" t="s">
        <v>728</v>
      </c>
      <c r="H38" s="475" t="s">
        <v>737</v>
      </c>
      <c r="I38" s="428">
        <v>39463</v>
      </c>
      <c r="J38" s="429">
        <v>0</v>
      </c>
      <c r="K38" s="475" t="s">
        <v>776</v>
      </c>
      <c r="L38" s="476">
        <f t="shared" si="0"/>
        <v>4.5232876712328771</v>
      </c>
      <c r="M38" s="477">
        <v>41114</v>
      </c>
      <c r="N38" s="475">
        <v>0</v>
      </c>
      <c r="O38" s="431">
        <v>39555</v>
      </c>
      <c r="P38" s="476">
        <f t="shared" si="5"/>
        <v>0.25205479452054796</v>
      </c>
      <c r="Q38" s="563">
        <v>39.65</v>
      </c>
      <c r="R38" s="563">
        <v>52.3</v>
      </c>
      <c r="S38" s="718">
        <f t="shared" si="4"/>
        <v>12.649999999999999</v>
      </c>
      <c r="T38" s="428">
        <v>40864</v>
      </c>
      <c r="U38" s="432">
        <v>53</v>
      </c>
      <c r="V38" s="433" t="s">
        <v>777</v>
      </c>
      <c r="W38" s="433" t="s">
        <v>730</v>
      </c>
      <c r="X38" s="435" t="s">
        <v>192</v>
      </c>
      <c r="Y38" s="431" t="s">
        <v>745</v>
      </c>
      <c r="Z38" s="437"/>
      <c r="AA38" s="426"/>
      <c r="AB38" s="426"/>
      <c r="AC38" s="426"/>
      <c r="AD38" s="426"/>
      <c r="AE38" s="426"/>
      <c r="AF38" s="616"/>
      <c r="AG38" s="616"/>
      <c r="AH38" s="616"/>
      <c r="AI38" s="616"/>
      <c r="AJ38" s="614"/>
      <c r="AK38" s="614"/>
      <c r="AL38" s="614"/>
      <c r="AM38" s="614"/>
      <c r="AN38" s="614"/>
      <c r="AO38" s="614"/>
      <c r="AP38" s="614"/>
      <c r="AQ38" s="614"/>
      <c r="AR38" s="614"/>
      <c r="AS38" s="614"/>
      <c r="AT38" s="614"/>
      <c r="AU38" s="614"/>
      <c r="AV38" s="614"/>
      <c r="AW38" s="614"/>
      <c r="AX38" s="614"/>
      <c r="AY38" s="614"/>
      <c r="AZ38" s="614"/>
      <c r="BA38" s="614"/>
      <c r="BB38" s="614"/>
      <c r="BC38" s="614"/>
      <c r="BD38" s="614"/>
      <c r="BE38" s="614"/>
      <c r="BF38" s="614"/>
      <c r="BG38" s="614"/>
      <c r="BH38" s="614"/>
      <c r="BI38" s="614"/>
      <c r="BJ38" s="614"/>
      <c r="BK38" s="614"/>
      <c r="BL38" s="614"/>
      <c r="BM38" s="614"/>
      <c r="BN38" s="614"/>
      <c r="BO38" s="614"/>
      <c r="BP38" s="614"/>
      <c r="BQ38" s="614"/>
      <c r="BR38" s="614"/>
      <c r="BS38" s="614"/>
      <c r="BT38" s="614"/>
      <c r="BU38" s="614"/>
      <c r="BV38" s="614"/>
      <c r="BW38" s="614"/>
      <c r="BX38" s="614"/>
      <c r="BY38" s="614"/>
      <c r="BZ38" s="614"/>
      <c r="CA38" s="614"/>
      <c r="CB38" s="614"/>
      <c r="CC38" s="602"/>
      <c r="CD38" s="602"/>
    </row>
    <row r="39" spans="1:82" s="412" customFormat="1" ht="17.399999999999999" customHeight="1" x14ac:dyDescent="0.3">
      <c r="A39" s="412">
        <f t="shared" si="6"/>
        <v>38</v>
      </c>
      <c r="B39" s="412">
        <f t="shared" si="7"/>
        <v>38</v>
      </c>
      <c r="C39" s="412">
        <v>4194611</v>
      </c>
      <c r="D39" s="412" t="s">
        <v>790</v>
      </c>
      <c r="E39" s="412" t="s">
        <v>791</v>
      </c>
      <c r="F39" s="412" t="s">
        <v>792</v>
      </c>
      <c r="G39" s="418" t="s">
        <v>793</v>
      </c>
      <c r="H39" s="531" t="s">
        <v>785</v>
      </c>
      <c r="I39" s="413">
        <v>39574</v>
      </c>
      <c r="J39" s="422">
        <v>0</v>
      </c>
      <c r="K39" s="473" t="s">
        <v>745</v>
      </c>
      <c r="L39" s="472">
        <f t="shared" si="0"/>
        <v>4.2164383561643834</v>
      </c>
      <c r="M39" s="474">
        <v>41113</v>
      </c>
      <c r="N39" s="473">
        <v>0</v>
      </c>
      <c r="O39" s="420">
        <v>40739</v>
      </c>
      <c r="P39" s="472">
        <f t="shared" si="5"/>
        <v>3.1917808219178081</v>
      </c>
      <c r="Q39" s="562">
        <v>39.799999999999997</v>
      </c>
      <c r="R39" s="562">
        <v>39.799999999999997</v>
      </c>
      <c r="S39" s="718">
        <f t="shared" si="4"/>
        <v>0</v>
      </c>
      <c r="T39" s="413">
        <v>40739</v>
      </c>
      <c r="U39" s="424">
        <v>39.79</v>
      </c>
      <c r="V39" s="417" t="s">
        <v>731</v>
      </c>
      <c r="W39" s="417" t="s">
        <v>731</v>
      </c>
      <c r="X39" s="423" t="s">
        <v>731</v>
      </c>
      <c r="Y39" s="420" t="s">
        <v>745</v>
      </c>
      <c r="Z39" s="414"/>
      <c r="AD39" s="415"/>
      <c r="AE39" s="415"/>
      <c r="AF39" s="614"/>
      <c r="AG39" s="614"/>
      <c r="AH39" s="614"/>
      <c r="AI39" s="614"/>
      <c r="AJ39" s="602"/>
      <c r="AK39" s="602"/>
      <c r="AL39" s="602"/>
      <c r="AM39" s="602"/>
      <c r="AN39" s="602"/>
      <c r="AO39" s="602"/>
      <c r="AP39" s="602"/>
      <c r="AQ39" s="602"/>
      <c r="AR39" s="602"/>
      <c r="AS39" s="602"/>
      <c r="AT39" s="602"/>
      <c r="AU39" s="602"/>
      <c r="AV39" s="602"/>
      <c r="AW39" s="602"/>
      <c r="AX39" s="602"/>
      <c r="AY39" s="602"/>
      <c r="AZ39" s="602"/>
      <c r="BA39" s="602"/>
      <c r="BB39" s="602"/>
      <c r="BC39" s="602"/>
      <c r="BD39" s="602"/>
      <c r="BE39" s="602"/>
      <c r="BF39" s="602"/>
      <c r="BG39" s="602"/>
      <c r="BH39" s="602"/>
      <c r="BI39" s="602"/>
      <c r="BJ39" s="602"/>
      <c r="BK39" s="602"/>
      <c r="BL39" s="602"/>
      <c r="BM39" s="602"/>
      <c r="BN39" s="602"/>
      <c r="BO39" s="602"/>
      <c r="BP39" s="602"/>
      <c r="BQ39" s="602"/>
      <c r="BR39" s="602"/>
      <c r="BS39" s="602"/>
      <c r="BT39" s="602"/>
      <c r="BU39" s="602"/>
      <c r="BV39" s="602"/>
      <c r="BW39" s="602"/>
      <c r="BX39" s="602"/>
      <c r="BY39" s="602"/>
      <c r="BZ39" s="602"/>
      <c r="CA39" s="602"/>
      <c r="CB39" s="602"/>
      <c r="CC39" s="602"/>
      <c r="CD39" s="602"/>
    </row>
    <row r="40" spans="1:82" s="412" customFormat="1" ht="17.399999999999999" customHeight="1" x14ac:dyDescent="0.3">
      <c r="A40" s="412">
        <f t="shared" si="6"/>
        <v>39</v>
      </c>
      <c r="B40" s="412">
        <f t="shared" si="7"/>
        <v>39</v>
      </c>
      <c r="C40" s="412">
        <v>380230</v>
      </c>
      <c r="D40" s="412" t="s">
        <v>778</v>
      </c>
      <c r="E40" s="412" t="s">
        <v>779</v>
      </c>
      <c r="F40" s="412" t="s">
        <v>780</v>
      </c>
      <c r="G40" s="418" t="s">
        <v>781</v>
      </c>
      <c r="H40" s="531" t="s">
        <v>737</v>
      </c>
      <c r="I40" s="413">
        <v>39421</v>
      </c>
      <c r="J40" s="422">
        <v>0</v>
      </c>
      <c r="K40" s="473" t="s">
        <v>745</v>
      </c>
      <c r="L40" s="472">
        <f t="shared" si="0"/>
        <v>4.6356164383561644</v>
      </c>
      <c r="M40" s="474">
        <v>41113</v>
      </c>
      <c r="N40" s="473">
        <v>0</v>
      </c>
      <c r="O40" s="420">
        <v>39555</v>
      </c>
      <c r="P40" s="472">
        <f t="shared" si="5"/>
        <v>0.36712328767123287</v>
      </c>
      <c r="Q40" s="562">
        <v>41.3</v>
      </c>
      <c r="R40" s="562">
        <v>41.3</v>
      </c>
      <c r="S40" s="718">
        <f t="shared" si="4"/>
        <v>0</v>
      </c>
      <c r="T40" s="413">
        <v>39555</v>
      </c>
      <c r="U40" s="424">
        <v>41.3</v>
      </c>
      <c r="V40" s="417" t="s">
        <v>731</v>
      </c>
      <c r="W40" s="417" t="s">
        <v>731</v>
      </c>
      <c r="X40" s="423" t="s">
        <v>731</v>
      </c>
      <c r="Y40" s="420" t="s">
        <v>745</v>
      </c>
      <c r="Z40" s="414"/>
      <c r="AD40" s="415"/>
      <c r="AF40" s="602"/>
      <c r="AG40" s="602"/>
      <c r="AH40" s="602"/>
      <c r="AI40" s="602"/>
      <c r="AJ40" s="614"/>
      <c r="AK40" s="614"/>
      <c r="AL40" s="614"/>
      <c r="AM40" s="614"/>
      <c r="AN40" s="614"/>
      <c r="AO40" s="614"/>
      <c r="AP40" s="614"/>
      <c r="AQ40" s="614"/>
      <c r="AR40" s="614"/>
      <c r="AS40" s="614"/>
      <c r="AT40" s="614"/>
      <c r="AU40" s="614"/>
      <c r="AV40" s="614"/>
      <c r="AW40" s="614"/>
      <c r="AX40" s="614"/>
      <c r="AY40" s="614"/>
      <c r="AZ40" s="614"/>
      <c r="BA40" s="614"/>
      <c r="BB40" s="614"/>
      <c r="BC40" s="614"/>
      <c r="BD40" s="614"/>
      <c r="BE40" s="614"/>
      <c r="BF40" s="614"/>
      <c r="BG40" s="614"/>
      <c r="BH40" s="614"/>
      <c r="BI40" s="614"/>
      <c r="BJ40" s="614"/>
      <c r="BK40" s="614"/>
      <c r="BL40" s="614"/>
      <c r="BM40" s="614"/>
      <c r="BN40" s="614"/>
      <c r="BO40" s="614"/>
      <c r="BP40" s="614"/>
      <c r="BQ40" s="614"/>
      <c r="BR40" s="614"/>
      <c r="BS40" s="614"/>
      <c r="BT40" s="614"/>
      <c r="BU40" s="614"/>
      <c r="BV40" s="614"/>
      <c r="BW40" s="614"/>
      <c r="BX40" s="614"/>
      <c r="BY40" s="614"/>
      <c r="BZ40" s="614"/>
      <c r="CA40" s="614"/>
      <c r="CB40" s="614"/>
      <c r="CC40" s="602"/>
      <c r="CD40" s="602"/>
    </row>
    <row r="41" spans="1:82" s="412" customFormat="1" ht="17.399999999999999" customHeight="1" x14ac:dyDescent="0.3">
      <c r="A41" s="412">
        <f t="shared" si="6"/>
        <v>40</v>
      </c>
      <c r="B41" s="412">
        <f t="shared" si="7"/>
        <v>40</v>
      </c>
      <c r="C41" s="412">
        <v>4634912</v>
      </c>
      <c r="D41" s="412" t="s">
        <v>803</v>
      </c>
      <c r="E41" s="412" t="s">
        <v>804</v>
      </c>
      <c r="F41" s="412" t="s">
        <v>805</v>
      </c>
      <c r="G41" s="418" t="s">
        <v>806</v>
      </c>
      <c r="H41" s="531" t="s">
        <v>765</v>
      </c>
      <c r="I41" s="413">
        <v>40798</v>
      </c>
      <c r="J41" s="422">
        <v>0</v>
      </c>
      <c r="K41" s="473" t="s">
        <v>745</v>
      </c>
      <c r="L41" s="472">
        <f t="shared" si="0"/>
        <v>0.852054794520548</v>
      </c>
      <c r="M41" s="474">
        <v>41109</v>
      </c>
      <c r="N41" s="473">
        <v>0</v>
      </c>
      <c r="O41" s="420">
        <v>40931</v>
      </c>
      <c r="P41" s="472">
        <f t="shared" si="5"/>
        <v>0.36438356164383562</v>
      </c>
      <c r="Q41" s="562">
        <v>41.39</v>
      </c>
      <c r="R41" s="562">
        <v>41.39</v>
      </c>
      <c r="S41" s="718">
        <f t="shared" si="4"/>
        <v>0</v>
      </c>
      <c r="T41" s="413">
        <v>40931</v>
      </c>
      <c r="U41" s="424">
        <v>41.39</v>
      </c>
      <c r="V41" s="417" t="s">
        <v>731</v>
      </c>
      <c r="X41" s="412" t="s">
        <v>807</v>
      </c>
      <c r="Y41" s="420" t="s">
        <v>745</v>
      </c>
      <c r="Z41" s="414"/>
      <c r="AD41" s="415"/>
      <c r="AE41" s="415"/>
      <c r="AF41" s="614"/>
      <c r="AG41" s="614"/>
      <c r="AH41" s="614"/>
      <c r="AI41" s="614"/>
      <c r="AJ41" s="616"/>
      <c r="AK41" s="616"/>
      <c r="AL41" s="616"/>
      <c r="AM41" s="616"/>
      <c r="AN41" s="616"/>
      <c r="AO41" s="616"/>
      <c r="AP41" s="616"/>
      <c r="AQ41" s="616"/>
      <c r="AR41" s="616"/>
      <c r="AS41" s="616"/>
      <c r="AT41" s="616"/>
      <c r="AU41" s="616"/>
      <c r="AV41" s="616"/>
      <c r="AW41" s="616"/>
      <c r="AX41" s="616"/>
      <c r="AY41" s="616"/>
      <c r="AZ41" s="616"/>
      <c r="BA41" s="616"/>
      <c r="BB41" s="616"/>
      <c r="BC41" s="616"/>
      <c r="BD41" s="616"/>
      <c r="BE41" s="616"/>
      <c r="BF41" s="616"/>
      <c r="BG41" s="616"/>
      <c r="BH41" s="616"/>
      <c r="BI41" s="616"/>
      <c r="BJ41" s="616"/>
      <c r="BK41" s="616"/>
      <c r="BL41" s="616"/>
      <c r="BM41" s="616"/>
      <c r="BN41" s="616"/>
      <c r="BO41" s="616"/>
      <c r="BP41" s="616"/>
      <c r="BQ41" s="616"/>
      <c r="BR41" s="616"/>
      <c r="BS41" s="616"/>
      <c r="BT41" s="616"/>
      <c r="BU41" s="616"/>
      <c r="BV41" s="616"/>
      <c r="BW41" s="616"/>
      <c r="BX41" s="616"/>
      <c r="BY41" s="616"/>
      <c r="BZ41" s="616"/>
      <c r="CA41" s="616"/>
      <c r="CB41" s="616"/>
      <c r="CC41" s="616"/>
      <c r="CD41" s="602"/>
    </row>
    <row r="42" spans="1:82" s="412" customFormat="1" ht="17.399999999999999" customHeight="1" x14ac:dyDescent="0.3">
      <c r="A42" s="412">
        <f t="shared" si="6"/>
        <v>41</v>
      </c>
      <c r="B42" s="426">
        <f t="shared" si="7"/>
        <v>41</v>
      </c>
      <c r="C42" s="426">
        <v>377479</v>
      </c>
      <c r="D42" s="426" t="s">
        <v>769</v>
      </c>
      <c r="E42" s="426" t="s">
        <v>770</v>
      </c>
      <c r="F42" s="426" t="s">
        <v>771</v>
      </c>
      <c r="G42" s="426" t="s">
        <v>728</v>
      </c>
      <c r="H42" s="533" t="s">
        <v>737</v>
      </c>
      <c r="I42" s="428">
        <v>39258</v>
      </c>
      <c r="J42" s="429">
        <v>0</v>
      </c>
      <c r="K42" s="475" t="s">
        <v>745</v>
      </c>
      <c r="L42" s="476">
        <f t="shared" si="0"/>
        <v>5.1013698630136988</v>
      </c>
      <c r="M42" s="477">
        <v>41120</v>
      </c>
      <c r="N42" s="475">
        <v>0</v>
      </c>
      <c r="O42" s="431">
        <v>39357</v>
      </c>
      <c r="P42" s="476">
        <f t="shared" si="5"/>
        <v>0.27123287671232876</v>
      </c>
      <c r="Q42" s="563">
        <v>42.2</v>
      </c>
      <c r="R42" s="563">
        <v>53.6</v>
      </c>
      <c r="S42" s="718">
        <f t="shared" si="4"/>
        <v>11.399999999999999</v>
      </c>
      <c r="T42" s="428">
        <v>39476</v>
      </c>
      <c r="U42" s="432">
        <v>53.6</v>
      </c>
      <c r="V42" s="433" t="s">
        <v>730</v>
      </c>
      <c r="W42" s="433" t="s">
        <v>731</v>
      </c>
      <c r="X42" s="427" t="s">
        <v>772</v>
      </c>
      <c r="Y42" s="431" t="s">
        <v>745</v>
      </c>
      <c r="Z42" s="437"/>
      <c r="AA42" s="426"/>
      <c r="AB42" s="426"/>
      <c r="AC42" s="426"/>
      <c r="AD42" s="426"/>
      <c r="AE42" s="426"/>
      <c r="AF42" s="616"/>
      <c r="AG42" s="616"/>
      <c r="AH42" s="616"/>
      <c r="AI42" s="616"/>
      <c r="AJ42" s="602"/>
      <c r="AK42" s="602"/>
      <c r="AL42" s="602"/>
      <c r="AM42" s="602"/>
      <c r="AN42" s="602"/>
      <c r="AO42" s="602"/>
      <c r="AP42" s="602"/>
      <c r="AQ42" s="602"/>
      <c r="AR42" s="602"/>
      <c r="AS42" s="602"/>
      <c r="AT42" s="602"/>
      <c r="AU42" s="602"/>
      <c r="AV42" s="602"/>
      <c r="AW42" s="602"/>
      <c r="AX42" s="602"/>
      <c r="AY42" s="602"/>
      <c r="AZ42" s="602"/>
      <c r="BA42" s="602"/>
      <c r="BB42" s="602"/>
      <c r="BC42" s="602"/>
      <c r="BD42" s="602"/>
      <c r="BE42" s="602"/>
      <c r="BF42" s="602"/>
      <c r="BG42" s="602"/>
      <c r="BH42" s="602"/>
      <c r="BI42" s="602"/>
      <c r="BJ42" s="602"/>
      <c r="BK42" s="602"/>
      <c r="BL42" s="602"/>
      <c r="BM42" s="602"/>
      <c r="BN42" s="602"/>
      <c r="BO42" s="602"/>
      <c r="BP42" s="602"/>
      <c r="BQ42" s="602"/>
      <c r="BR42" s="602"/>
      <c r="BS42" s="602"/>
      <c r="BT42" s="602"/>
      <c r="BU42" s="602"/>
      <c r="BV42" s="602"/>
      <c r="BW42" s="602"/>
      <c r="BX42" s="602"/>
      <c r="BY42" s="602"/>
      <c r="BZ42" s="602"/>
      <c r="CA42" s="602"/>
      <c r="CB42" s="602"/>
      <c r="CC42" s="602"/>
      <c r="CD42" s="602"/>
    </row>
    <row r="43" spans="1:82" s="412" customFormat="1" ht="17.399999999999999" customHeight="1" x14ac:dyDescent="0.3">
      <c r="A43" s="412">
        <f t="shared" si="6"/>
        <v>42</v>
      </c>
      <c r="B43" s="426">
        <f t="shared" si="7"/>
        <v>42</v>
      </c>
      <c r="C43" s="412">
        <v>381164</v>
      </c>
      <c r="D43" s="412" t="s">
        <v>782</v>
      </c>
      <c r="E43" s="412" t="s">
        <v>783</v>
      </c>
      <c r="F43" s="412" t="s">
        <v>784</v>
      </c>
      <c r="G43" s="412" t="s">
        <v>728</v>
      </c>
      <c r="H43" s="473" t="s">
        <v>785</v>
      </c>
      <c r="I43" s="413">
        <v>39516</v>
      </c>
      <c r="J43" s="422">
        <v>0</v>
      </c>
      <c r="K43" s="473" t="s">
        <v>745</v>
      </c>
      <c r="L43" s="472">
        <f t="shared" si="0"/>
        <v>4.1287671232876715</v>
      </c>
      <c r="M43" s="474">
        <v>41023</v>
      </c>
      <c r="N43" s="473">
        <v>0</v>
      </c>
      <c r="O43" s="420">
        <v>39648</v>
      </c>
      <c r="P43" s="472">
        <f t="shared" si="5"/>
        <v>0.36164383561643837</v>
      </c>
      <c r="Q43" s="562">
        <v>42.3</v>
      </c>
      <c r="R43" s="562">
        <v>48.1</v>
      </c>
      <c r="S43" s="718">
        <f t="shared" si="4"/>
        <v>5.8000000000000043</v>
      </c>
      <c r="T43" s="413">
        <v>40939</v>
      </c>
      <c r="U43" s="424">
        <v>58.05</v>
      </c>
      <c r="V43" s="417" t="s">
        <v>777</v>
      </c>
      <c r="W43" s="417" t="s">
        <v>731</v>
      </c>
      <c r="X43" s="425" t="s">
        <v>786</v>
      </c>
      <c r="Y43" s="420" t="s">
        <v>745</v>
      </c>
      <c r="Z43" s="414"/>
      <c r="AC43" s="418"/>
      <c r="AD43" s="415"/>
      <c r="AF43" s="602"/>
      <c r="AG43" s="602"/>
      <c r="AH43" s="602"/>
      <c r="AI43" s="602"/>
      <c r="AJ43" s="614"/>
      <c r="AK43" s="614"/>
      <c r="AL43" s="614"/>
      <c r="AM43" s="614"/>
      <c r="AN43" s="614"/>
      <c r="AO43" s="614"/>
      <c r="AP43" s="614"/>
      <c r="AQ43" s="614"/>
      <c r="AR43" s="614"/>
      <c r="AS43" s="614"/>
      <c r="AT43" s="614"/>
      <c r="AU43" s="614"/>
      <c r="AV43" s="614"/>
      <c r="AW43" s="614"/>
      <c r="AX43" s="614"/>
      <c r="AY43" s="614"/>
      <c r="AZ43" s="614"/>
      <c r="BA43" s="614"/>
      <c r="BB43" s="614"/>
      <c r="BC43" s="614"/>
      <c r="BD43" s="614"/>
      <c r="BE43" s="614"/>
      <c r="BF43" s="614"/>
      <c r="BG43" s="614"/>
      <c r="BH43" s="614"/>
      <c r="BI43" s="614"/>
      <c r="BJ43" s="614"/>
      <c r="BK43" s="614"/>
      <c r="BL43" s="614"/>
      <c r="BM43" s="614"/>
      <c r="BN43" s="614"/>
      <c r="BO43" s="614"/>
      <c r="BP43" s="614"/>
      <c r="BQ43" s="614"/>
      <c r="BR43" s="614"/>
      <c r="BS43" s="614"/>
      <c r="BT43" s="614"/>
      <c r="BU43" s="614"/>
      <c r="BV43" s="614"/>
      <c r="BW43" s="614"/>
      <c r="BX43" s="614"/>
      <c r="BY43" s="614"/>
      <c r="BZ43" s="614"/>
      <c r="CA43" s="614"/>
      <c r="CB43" s="614"/>
      <c r="CC43" s="602"/>
      <c r="CD43" s="602"/>
    </row>
    <row r="44" spans="1:82" s="412" customFormat="1" ht="17.399999999999999" customHeight="1" x14ac:dyDescent="0.3">
      <c r="A44" s="412">
        <f t="shared" si="6"/>
        <v>43</v>
      </c>
      <c r="B44" s="426">
        <f t="shared" si="7"/>
        <v>43</v>
      </c>
      <c r="C44" s="412">
        <v>4190011</v>
      </c>
      <c r="D44" s="412" t="s">
        <v>794</v>
      </c>
      <c r="E44" s="412" t="s">
        <v>795</v>
      </c>
      <c r="F44" s="412" t="s">
        <v>796</v>
      </c>
      <c r="G44" s="418" t="s">
        <v>797</v>
      </c>
      <c r="H44" s="531" t="s">
        <v>765</v>
      </c>
      <c r="I44" s="413">
        <v>40511</v>
      </c>
      <c r="J44" s="422">
        <v>0</v>
      </c>
      <c r="K44" s="473" t="s">
        <v>745</v>
      </c>
      <c r="L44" s="472">
        <f t="shared" si="0"/>
        <v>1.6410958904109589</v>
      </c>
      <c r="M44" s="474">
        <v>41110</v>
      </c>
      <c r="N44" s="473">
        <v>0</v>
      </c>
      <c r="O44" s="420">
        <v>40724</v>
      </c>
      <c r="P44" s="472">
        <f t="shared" si="5"/>
        <v>0.58356164383561648</v>
      </c>
      <c r="Q44" s="562">
        <v>48.2</v>
      </c>
      <c r="R44" s="562">
        <v>48.2</v>
      </c>
      <c r="S44" s="718">
        <f t="shared" si="4"/>
        <v>0</v>
      </c>
      <c r="T44" s="413">
        <v>40724</v>
      </c>
      <c r="U44" s="424">
        <v>48.2</v>
      </c>
      <c r="V44" s="417" t="s">
        <v>731</v>
      </c>
      <c r="W44" s="417" t="s">
        <v>798</v>
      </c>
      <c r="X44" s="423" t="s">
        <v>754</v>
      </c>
      <c r="Y44" s="420" t="s">
        <v>745</v>
      </c>
      <c r="Z44" s="414"/>
      <c r="AB44" s="412" t="s">
        <v>196</v>
      </c>
      <c r="AE44" s="415"/>
      <c r="AF44" s="614"/>
      <c r="AG44" s="614"/>
      <c r="AH44" s="614"/>
      <c r="AI44" s="614"/>
      <c r="AJ44" s="614"/>
      <c r="AK44" s="614"/>
      <c r="AL44" s="614"/>
      <c r="AM44" s="614"/>
      <c r="AN44" s="614"/>
      <c r="AO44" s="614"/>
      <c r="AP44" s="614"/>
      <c r="AQ44" s="614"/>
      <c r="AR44" s="614"/>
      <c r="AS44" s="614"/>
      <c r="AT44" s="614"/>
      <c r="AU44" s="614"/>
      <c r="AV44" s="614"/>
      <c r="AW44" s="614"/>
      <c r="AX44" s="614"/>
      <c r="AY44" s="614"/>
      <c r="AZ44" s="614"/>
      <c r="BA44" s="614"/>
      <c r="BB44" s="614"/>
      <c r="BC44" s="614"/>
      <c r="BD44" s="614"/>
      <c r="BE44" s="614"/>
      <c r="BF44" s="614"/>
      <c r="BG44" s="614"/>
      <c r="BH44" s="614"/>
      <c r="BI44" s="614"/>
      <c r="BJ44" s="614"/>
      <c r="BK44" s="614"/>
      <c r="BL44" s="614"/>
      <c r="BM44" s="614"/>
      <c r="BN44" s="614"/>
      <c r="BO44" s="614"/>
      <c r="BP44" s="614"/>
      <c r="BQ44" s="614"/>
      <c r="BR44" s="614"/>
      <c r="BS44" s="614"/>
      <c r="BT44" s="614"/>
      <c r="BU44" s="614"/>
      <c r="BV44" s="614"/>
      <c r="BW44" s="614"/>
      <c r="BX44" s="614"/>
      <c r="BY44" s="614"/>
      <c r="BZ44" s="614"/>
      <c r="CA44" s="614"/>
      <c r="CB44" s="614"/>
      <c r="CC44" s="602"/>
      <c r="CD44" s="602"/>
    </row>
    <row r="45" spans="1:82" s="412" customFormat="1" ht="17.399999999999999" customHeight="1" x14ac:dyDescent="0.3">
      <c r="A45" s="412">
        <f t="shared" si="6"/>
        <v>44</v>
      </c>
      <c r="B45" s="426">
        <f t="shared" si="7"/>
        <v>44</v>
      </c>
      <c r="C45" s="412">
        <v>390684</v>
      </c>
      <c r="D45" s="412" t="s">
        <v>787</v>
      </c>
      <c r="F45" s="412" t="s">
        <v>788</v>
      </c>
      <c r="G45" s="412" t="s">
        <v>744</v>
      </c>
      <c r="H45" s="473" t="s">
        <v>729</v>
      </c>
      <c r="I45" s="413">
        <v>39939</v>
      </c>
      <c r="J45" s="422">
        <v>0</v>
      </c>
      <c r="K45" s="473" t="s">
        <v>745</v>
      </c>
      <c r="L45" s="472">
        <f t="shared" si="0"/>
        <v>3.3726027397260272</v>
      </c>
      <c r="M45" s="474">
        <v>41170</v>
      </c>
      <c r="N45" s="473">
        <v>0</v>
      </c>
      <c r="O45" s="420">
        <v>40322</v>
      </c>
      <c r="P45" s="472">
        <f t="shared" si="5"/>
        <v>1.0493150684931507</v>
      </c>
      <c r="Q45" s="562">
        <v>50</v>
      </c>
      <c r="R45" s="562">
        <v>50</v>
      </c>
      <c r="S45" s="718">
        <f t="shared" si="4"/>
        <v>0</v>
      </c>
      <c r="T45" s="413">
        <v>40322</v>
      </c>
      <c r="U45" s="424">
        <v>50</v>
      </c>
      <c r="V45" s="417" t="s">
        <v>789</v>
      </c>
      <c r="W45" s="417" t="s">
        <v>731</v>
      </c>
      <c r="X45" s="425" t="s">
        <v>731</v>
      </c>
      <c r="Y45" s="420" t="s">
        <v>745</v>
      </c>
      <c r="Z45" s="414"/>
      <c r="AD45" s="415"/>
      <c r="AF45" s="602"/>
      <c r="AG45" s="602"/>
      <c r="AH45" s="602"/>
      <c r="AI45" s="602"/>
      <c r="AJ45" s="614"/>
      <c r="AK45" s="614"/>
      <c r="AL45" s="614"/>
      <c r="AM45" s="614"/>
      <c r="AN45" s="614"/>
      <c r="AO45" s="614"/>
      <c r="AP45" s="614"/>
      <c r="AQ45" s="614"/>
      <c r="AR45" s="614"/>
      <c r="AS45" s="614"/>
      <c r="AT45" s="614"/>
      <c r="AU45" s="614"/>
      <c r="AV45" s="614"/>
      <c r="AW45" s="614"/>
      <c r="AX45" s="614"/>
      <c r="AY45" s="614"/>
      <c r="AZ45" s="614"/>
      <c r="BA45" s="614"/>
      <c r="BB45" s="614"/>
      <c r="BC45" s="614"/>
      <c r="BD45" s="614"/>
      <c r="BE45" s="614"/>
      <c r="BF45" s="614"/>
      <c r="BG45" s="614"/>
      <c r="BH45" s="614"/>
      <c r="BI45" s="614"/>
      <c r="BJ45" s="614"/>
      <c r="BK45" s="614"/>
      <c r="BL45" s="614"/>
      <c r="BM45" s="614"/>
      <c r="BN45" s="614"/>
      <c r="BO45" s="614"/>
      <c r="BP45" s="614"/>
      <c r="BQ45" s="614"/>
      <c r="BR45" s="614"/>
      <c r="BS45" s="614"/>
      <c r="BT45" s="614"/>
      <c r="BU45" s="614"/>
      <c r="BV45" s="614"/>
      <c r="BW45" s="614"/>
      <c r="BX45" s="614"/>
      <c r="BY45" s="614"/>
      <c r="BZ45" s="614"/>
      <c r="CA45" s="614"/>
      <c r="CB45" s="614"/>
      <c r="CC45" s="602"/>
      <c r="CD45" s="602"/>
    </row>
    <row r="46" spans="1:82" s="412" customFormat="1" ht="17.399999999999999" customHeight="1" x14ac:dyDescent="0.3">
      <c r="A46" s="412">
        <f t="shared" si="6"/>
        <v>45</v>
      </c>
      <c r="B46" s="412">
        <f t="shared" si="7"/>
        <v>45</v>
      </c>
      <c r="C46" s="412">
        <v>362442</v>
      </c>
      <c r="D46" s="412" t="s">
        <v>319</v>
      </c>
      <c r="E46" s="412" t="s">
        <v>320</v>
      </c>
      <c r="F46" s="412" t="s">
        <v>321</v>
      </c>
      <c r="G46" s="412" t="s">
        <v>793</v>
      </c>
      <c r="H46" s="473" t="s">
        <v>765</v>
      </c>
      <c r="I46" s="413">
        <v>37456</v>
      </c>
      <c r="J46" s="414">
        <v>1</v>
      </c>
      <c r="K46" s="471">
        <v>39440</v>
      </c>
      <c r="L46" s="472">
        <f t="shared" ref="L46:L68" si="8">(K46-I46)/365</f>
        <v>5.4356164383561643</v>
      </c>
      <c r="M46" s="471" t="s">
        <v>732</v>
      </c>
      <c r="N46" s="473">
        <v>0</v>
      </c>
      <c r="O46" s="413">
        <v>38338</v>
      </c>
      <c r="P46" s="472">
        <f t="shared" si="5"/>
        <v>2.4164383561643836</v>
      </c>
      <c r="Q46" s="473">
        <v>17.899999999999999</v>
      </c>
      <c r="R46" s="473">
        <v>17.899999999999999</v>
      </c>
      <c r="S46" s="718">
        <f t="shared" si="4"/>
        <v>0</v>
      </c>
      <c r="T46" s="413">
        <v>38338</v>
      </c>
      <c r="U46" s="412">
        <v>17.899999999999999</v>
      </c>
      <c r="V46" s="412" t="s">
        <v>731</v>
      </c>
      <c r="W46" s="412" t="s">
        <v>731</v>
      </c>
      <c r="X46" s="412" t="s">
        <v>731</v>
      </c>
      <c r="Y46" s="412" t="s">
        <v>732</v>
      </c>
      <c r="Z46" s="414" t="s">
        <v>845</v>
      </c>
      <c r="AA46" s="412" t="s">
        <v>322</v>
      </c>
      <c r="AF46" s="602"/>
      <c r="AG46" s="602"/>
      <c r="AH46" s="602"/>
      <c r="AI46" s="602"/>
      <c r="AJ46" s="614"/>
      <c r="AK46" s="614"/>
      <c r="AL46" s="614"/>
      <c r="AM46" s="614"/>
      <c r="AN46" s="614"/>
      <c r="AO46" s="614"/>
      <c r="AP46" s="614"/>
      <c r="AQ46" s="614"/>
      <c r="AR46" s="614"/>
      <c r="AS46" s="614"/>
      <c r="AT46" s="614"/>
      <c r="AU46" s="614"/>
      <c r="AV46" s="614"/>
      <c r="AW46" s="614"/>
      <c r="AX46" s="614"/>
      <c r="AY46" s="614"/>
      <c r="AZ46" s="614"/>
      <c r="BA46" s="614"/>
      <c r="BB46" s="614"/>
      <c r="BC46" s="614"/>
      <c r="BD46" s="614"/>
      <c r="BE46" s="614"/>
      <c r="BF46" s="614"/>
      <c r="BG46" s="614"/>
      <c r="BH46" s="614"/>
      <c r="BI46" s="614"/>
      <c r="BJ46" s="614"/>
      <c r="BK46" s="614"/>
      <c r="BL46" s="614"/>
      <c r="BM46" s="614"/>
      <c r="BN46" s="614"/>
      <c r="BO46" s="614"/>
      <c r="BP46" s="614"/>
      <c r="BQ46" s="614"/>
      <c r="BR46" s="614"/>
      <c r="BS46" s="614"/>
      <c r="BT46" s="614"/>
      <c r="BU46" s="614"/>
      <c r="BV46" s="614"/>
      <c r="BW46" s="614"/>
      <c r="BX46" s="614"/>
      <c r="BY46" s="614"/>
      <c r="BZ46" s="614"/>
      <c r="CA46" s="614"/>
      <c r="CB46" s="614"/>
      <c r="CC46" s="602"/>
      <c r="CD46" s="602"/>
    </row>
    <row r="47" spans="1:82" s="412" customFormat="1" ht="17.399999999999999" customHeight="1" x14ac:dyDescent="0.3">
      <c r="A47" s="412">
        <f t="shared" si="6"/>
        <v>46</v>
      </c>
      <c r="B47" s="412">
        <f t="shared" si="7"/>
        <v>46</v>
      </c>
      <c r="C47" s="412">
        <v>4382111</v>
      </c>
      <c r="D47" s="412" t="s">
        <v>292</v>
      </c>
      <c r="E47" s="412" t="s">
        <v>293</v>
      </c>
      <c r="F47" s="412" t="s">
        <v>294</v>
      </c>
      <c r="G47" s="412" t="s">
        <v>480</v>
      </c>
      <c r="H47" s="473" t="s">
        <v>785</v>
      </c>
      <c r="I47" s="413">
        <v>38204</v>
      </c>
      <c r="J47" s="414">
        <v>1</v>
      </c>
      <c r="K47" s="471">
        <v>41029</v>
      </c>
      <c r="L47" s="472">
        <f t="shared" si="8"/>
        <v>7.7397260273972606</v>
      </c>
      <c r="M47" s="471" t="s">
        <v>732</v>
      </c>
      <c r="N47" s="473">
        <v>0</v>
      </c>
      <c r="O47" s="413">
        <v>40819</v>
      </c>
      <c r="P47" s="472">
        <f t="shared" si="5"/>
        <v>7.1643835616438354</v>
      </c>
      <c r="Q47" s="473">
        <v>15.3</v>
      </c>
      <c r="R47" s="473">
        <v>15.3</v>
      </c>
      <c r="S47" s="718">
        <f t="shared" si="4"/>
        <v>0</v>
      </c>
      <c r="T47" s="413">
        <v>40819</v>
      </c>
      <c r="U47" s="412">
        <v>15.26</v>
      </c>
      <c r="V47" s="412" t="s">
        <v>731</v>
      </c>
      <c r="X47" s="412" t="s">
        <v>295</v>
      </c>
      <c r="Y47" s="412" t="s">
        <v>732</v>
      </c>
      <c r="Z47" s="414">
        <v>1</v>
      </c>
      <c r="AA47" s="412" t="s">
        <v>817</v>
      </c>
      <c r="AB47" s="412" t="s">
        <v>296</v>
      </c>
      <c r="AF47" s="602"/>
      <c r="AG47" s="602"/>
      <c r="AH47" s="602"/>
      <c r="AI47" s="602"/>
      <c r="AJ47" s="602"/>
      <c r="AK47" s="602"/>
      <c r="AL47" s="602"/>
      <c r="AM47" s="602"/>
      <c r="AN47" s="602"/>
      <c r="AO47" s="602"/>
      <c r="AP47" s="602"/>
      <c r="AQ47" s="602"/>
      <c r="AR47" s="602"/>
      <c r="AS47" s="602"/>
      <c r="AT47" s="602"/>
      <c r="AU47" s="602"/>
      <c r="AV47" s="602"/>
      <c r="AW47" s="602"/>
      <c r="AX47" s="602"/>
      <c r="AY47" s="602"/>
      <c r="AZ47" s="602"/>
      <c r="BA47" s="602"/>
      <c r="BB47" s="602"/>
      <c r="BC47" s="602"/>
      <c r="BD47" s="602"/>
      <c r="BE47" s="602"/>
      <c r="BF47" s="602"/>
      <c r="BG47" s="602"/>
      <c r="BH47" s="602"/>
      <c r="BI47" s="602"/>
      <c r="BJ47" s="602"/>
      <c r="BK47" s="602"/>
      <c r="BL47" s="602"/>
      <c r="BM47" s="602"/>
      <c r="BN47" s="602"/>
      <c r="BO47" s="602"/>
      <c r="BP47" s="602"/>
      <c r="BQ47" s="602"/>
      <c r="BR47" s="602"/>
      <c r="BS47" s="602"/>
      <c r="BT47" s="602"/>
      <c r="BU47" s="602"/>
      <c r="BV47" s="602"/>
      <c r="BW47" s="602"/>
      <c r="BX47" s="602"/>
      <c r="BY47" s="602"/>
      <c r="BZ47" s="602"/>
      <c r="CA47" s="602"/>
      <c r="CB47" s="602"/>
      <c r="CC47" s="602"/>
      <c r="CD47" s="602"/>
    </row>
    <row r="48" spans="1:82" s="412" customFormat="1" ht="17.399999999999999" customHeight="1" x14ac:dyDescent="0.3">
      <c r="A48" s="412">
        <f t="shared" si="6"/>
        <v>47</v>
      </c>
      <c r="B48" s="412">
        <f t="shared" si="7"/>
        <v>47</v>
      </c>
      <c r="C48" s="412">
        <v>362975</v>
      </c>
      <c r="D48" s="412" t="s">
        <v>329</v>
      </c>
      <c r="E48" s="412" t="s">
        <v>330</v>
      </c>
      <c r="F48" s="412" t="s">
        <v>331</v>
      </c>
      <c r="G48" s="412" t="s">
        <v>728</v>
      </c>
      <c r="H48" s="473" t="s">
        <v>729</v>
      </c>
      <c r="I48" s="413">
        <v>38212</v>
      </c>
      <c r="J48" s="414">
        <v>1</v>
      </c>
      <c r="K48" s="471">
        <v>40984</v>
      </c>
      <c r="L48" s="472">
        <f t="shared" si="8"/>
        <v>7.5945205479452058</v>
      </c>
      <c r="M48" s="471" t="s">
        <v>732</v>
      </c>
      <c r="N48" s="473">
        <v>0</v>
      </c>
      <c r="O48" s="413">
        <v>38406</v>
      </c>
      <c r="P48" s="472">
        <f t="shared" si="5"/>
        <v>0.53150684931506853</v>
      </c>
      <c r="Q48" s="473">
        <v>22.9</v>
      </c>
      <c r="R48" s="473">
        <v>22.9</v>
      </c>
      <c r="S48" s="718">
        <f t="shared" si="4"/>
        <v>0</v>
      </c>
      <c r="T48" s="413">
        <v>38406</v>
      </c>
      <c r="U48" s="412">
        <v>22.9</v>
      </c>
      <c r="V48" s="412" t="s">
        <v>731</v>
      </c>
      <c r="W48" s="412" t="s">
        <v>731</v>
      </c>
      <c r="X48" s="412" t="s">
        <v>731</v>
      </c>
      <c r="Y48" s="412" t="s">
        <v>732</v>
      </c>
      <c r="Z48" s="414">
        <v>1</v>
      </c>
      <c r="AA48" s="412" t="s">
        <v>332</v>
      </c>
      <c r="AF48" s="602"/>
      <c r="AG48" s="602"/>
      <c r="AH48" s="602"/>
      <c r="AI48" s="602"/>
      <c r="AJ48" s="614"/>
      <c r="AK48" s="614"/>
      <c r="AL48" s="614"/>
      <c r="AM48" s="614"/>
      <c r="AN48" s="614"/>
      <c r="AO48" s="614"/>
      <c r="AP48" s="614"/>
      <c r="AQ48" s="614"/>
      <c r="AR48" s="614"/>
      <c r="AS48" s="614"/>
      <c r="AT48" s="614"/>
      <c r="AU48" s="614"/>
      <c r="AV48" s="614"/>
      <c r="AW48" s="614"/>
      <c r="AX48" s="614"/>
      <c r="AY48" s="614"/>
      <c r="AZ48" s="614"/>
      <c r="BA48" s="614"/>
      <c r="BB48" s="614"/>
      <c r="BC48" s="614"/>
      <c r="BD48" s="614"/>
      <c r="BE48" s="614"/>
      <c r="BF48" s="614"/>
      <c r="BG48" s="614"/>
      <c r="BH48" s="614"/>
      <c r="BI48" s="614"/>
      <c r="BJ48" s="614"/>
      <c r="BK48" s="614"/>
      <c r="BL48" s="614"/>
      <c r="BM48" s="614"/>
      <c r="BN48" s="614"/>
      <c r="BO48" s="614"/>
      <c r="BP48" s="614"/>
      <c r="BQ48" s="614"/>
      <c r="BR48" s="614"/>
      <c r="BS48" s="614"/>
      <c r="BT48" s="614"/>
      <c r="BU48" s="614"/>
      <c r="BV48" s="614"/>
      <c r="BW48" s="614"/>
      <c r="BX48" s="614"/>
      <c r="BY48" s="614"/>
      <c r="BZ48" s="614"/>
      <c r="CA48" s="614"/>
      <c r="CB48" s="614"/>
      <c r="CC48" s="602"/>
      <c r="CD48" s="602"/>
    </row>
    <row r="49" spans="1:82" s="412" customFormat="1" ht="17.399999999999999" customHeight="1" x14ac:dyDescent="0.3">
      <c r="A49" s="412">
        <f t="shared" si="6"/>
        <v>48</v>
      </c>
      <c r="B49" s="412">
        <f t="shared" si="7"/>
        <v>48</v>
      </c>
      <c r="C49" s="412">
        <v>359654</v>
      </c>
      <c r="D49" s="412" t="s">
        <v>518</v>
      </c>
      <c r="E49" s="412" t="s">
        <v>519</v>
      </c>
      <c r="F49" s="412" t="s">
        <v>520</v>
      </c>
      <c r="G49" s="412" t="s">
        <v>793</v>
      </c>
      <c r="H49" s="473" t="s">
        <v>765</v>
      </c>
      <c r="I49" s="413">
        <v>37441</v>
      </c>
      <c r="J49" s="414">
        <v>1</v>
      </c>
      <c r="K49" s="471">
        <v>41101</v>
      </c>
      <c r="L49" s="472">
        <f t="shared" si="8"/>
        <v>10.027397260273972</v>
      </c>
      <c r="M49" s="471" t="s">
        <v>732</v>
      </c>
      <c r="N49" s="473">
        <v>0</v>
      </c>
      <c r="O49" s="413">
        <v>38134</v>
      </c>
      <c r="P49" s="472">
        <f t="shared" si="5"/>
        <v>1.8986301369863015</v>
      </c>
      <c r="Q49" s="473">
        <v>23.2</v>
      </c>
      <c r="R49" s="473">
        <v>23.2</v>
      </c>
      <c r="S49" s="718">
        <f t="shared" si="4"/>
        <v>0</v>
      </c>
      <c r="T49" s="413">
        <v>38134</v>
      </c>
      <c r="U49" s="412">
        <v>23.2</v>
      </c>
      <c r="V49" s="412" t="s">
        <v>731</v>
      </c>
      <c r="W49" s="412" t="s">
        <v>731</v>
      </c>
      <c r="X49" s="412" t="s">
        <v>731</v>
      </c>
      <c r="Y49" s="412" t="s">
        <v>732</v>
      </c>
      <c r="Z49" s="414">
        <v>1</v>
      </c>
      <c r="AA49" s="412" t="s">
        <v>521</v>
      </c>
      <c r="AF49" s="602"/>
      <c r="AG49" s="602"/>
      <c r="AH49" s="602"/>
      <c r="AI49" s="602"/>
      <c r="AJ49" s="602"/>
      <c r="AK49" s="602"/>
      <c r="AL49" s="602"/>
      <c r="AM49" s="602"/>
      <c r="AN49" s="602"/>
      <c r="AO49" s="602"/>
      <c r="AP49" s="602"/>
      <c r="AQ49" s="602"/>
      <c r="AR49" s="602"/>
      <c r="AS49" s="602"/>
      <c r="AT49" s="602"/>
      <c r="AU49" s="602"/>
      <c r="AV49" s="602"/>
      <c r="AW49" s="602"/>
      <c r="AX49" s="602"/>
      <c r="AY49" s="602"/>
      <c r="AZ49" s="602"/>
      <c r="BA49" s="602"/>
      <c r="BB49" s="602"/>
      <c r="BC49" s="602"/>
      <c r="BD49" s="602"/>
      <c r="BE49" s="602"/>
      <c r="BF49" s="602"/>
      <c r="BG49" s="602"/>
      <c r="BH49" s="602"/>
      <c r="BI49" s="602"/>
      <c r="BJ49" s="602"/>
      <c r="BK49" s="602"/>
      <c r="BL49" s="602"/>
      <c r="BM49" s="602"/>
      <c r="BN49" s="602"/>
      <c r="BO49" s="602"/>
      <c r="BP49" s="602"/>
      <c r="BQ49" s="602"/>
      <c r="BR49" s="602"/>
      <c r="BS49" s="602"/>
      <c r="BT49" s="602"/>
      <c r="BU49" s="602"/>
      <c r="BV49" s="602"/>
      <c r="BW49" s="602"/>
      <c r="BX49" s="602"/>
      <c r="BY49" s="602"/>
      <c r="BZ49" s="602"/>
      <c r="CA49" s="602"/>
      <c r="CB49" s="603"/>
      <c r="CC49" s="603"/>
      <c r="CD49" s="602"/>
    </row>
    <row r="50" spans="1:82" s="412" customFormat="1" ht="17.399999999999999" customHeight="1" x14ac:dyDescent="0.3">
      <c r="A50" s="412">
        <f t="shared" si="6"/>
        <v>49</v>
      </c>
      <c r="B50" s="412">
        <f t="shared" si="7"/>
        <v>49</v>
      </c>
      <c r="C50" s="412">
        <v>374498</v>
      </c>
      <c r="D50" s="412" t="s">
        <v>412</v>
      </c>
      <c r="E50" s="412" t="s">
        <v>692</v>
      </c>
      <c r="F50" s="412" t="s">
        <v>413</v>
      </c>
      <c r="G50" s="412" t="s">
        <v>414</v>
      </c>
      <c r="H50" s="473" t="s">
        <v>785</v>
      </c>
      <c r="I50" s="413">
        <v>34980</v>
      </c>
      <c r="J50" s="414">
        <v>1</v>
      </c>
      <c r="K50" s="471">
        <v>40398</v>
      </c>
      <c r="L50" s="472">
        <f t="shared" si="8"/>
        <v>14.843835616438357</v>
      </c>
      <c r="M50" s="471" t="s">
        <v>732</v>
      </c>
      <c r="N50" s="473">
        <v>1</v>
      </c>
      <c r="O50" s="413">
        <v>39156</v>
      </c>
      <c r="P50" s="472">
        <f t="shared" si="5"/>
        <v>11.441095890410958</v>
      </c>
      <c r="Q50" s="532">
        <v>29.8</v>
      </c>
      <c r="R50" s="532">
        <v>29.8</v>
      </c>
      <c r="S50" s="718">
        <f t="shared" si="4"/>
        <v>0</v>
      </c>
      <c r="T50" s="419">
        <v>39156</v>
      </c>
      <c r="U50" s="418">
        <v>29.8</v>
      </c>
      <c r="V50" s="412" t="s">
        <v>731</v>
      </c>
      <c r="W50" s="412" t="s">
        <v>731</v>
      </c>
      <c r="X50" s="412" t="s">
        <v>731</v>
      </c>
      <c r="Y50" s="412" t="s">
        <v>732</v>
      </c>
      <c r="Z50" s="414">
        <v>2</v>
      </c>
      <c r="AA50" s="412" t="s">
        <v>415</v>
      </c>
      <c r="AF50" s="602"/>
      <c r="AG50" s="602"/>
      <c r="AH50" s="602"/>
      <c r="AI50" s="602"/>
      <c r="AJ50" s="712"/>
      <c r="AK50" s="712"/>
      <c r="AL50" s="712"/>
      <c r="AM50" s="712"/>
      <c r="AN50" s="712"/>
      <c r="AO50" s="712"/>
      <c r="AP50" s="712"/>
      <c r="AQ50" s="712"/>
      <c r="AR50" s="712"/>
      <c r="AS50" s="712"/>
      <c r="AT50" s="712"/>
      <c r="AU50" s="712"/>
      <c r="AV50" s="712"/>
      <c r="AW50" s="712"/>
      <c r="AX50" s="712"/>
      <c r="AY50" s="712"/>
      <c r="AZ50" s="712"/>
      <c r="BA50" s="712"/>
      <c r="BB50" s="712"/>
      <c r="BC50" s="712"/>
      <c r="BD50" s="712"/>
      <c r="BE50" s="712"/>
      <c r="BF50" s="712"/>
      <c r="BG50" s="712"/>
      <c r="BH50" s="712"/>
      <c r="BI50" s="712"/>
      <c r="BJ50" s="712"/>
      <c r="BK50" s="712"/>
      <c r="BL50" s="712"/>
      <c r="BM50" s="712"/>
      <c r="BN50" s="712"/>
      <c r="BO50" s="712"/>
      <c r="BP50" s="712"/>
      <c r="BQ50" s="712"/>
      <c r="BR50" s="712"/>
      <c r="BS50" s="712"/>
      <c r="BT50" s="712"/>
      <c r="BU50" s="712"/>
      <c r="BV50" s="712"/>
      <c r="BW50" s="712"/>
      <c r="BX50" s="712"/>
      <c r="BY50" s="712"/>
      <c r="BZ50" s="712"/>
      <c r="CA50" s="712"/>
      <c r="CB50" s="712"/>
      <c r="CC50" s="602"/>
      <c r="CD50" s="602"/>
    </row>
    <row r="51" spans="1:82" s="412" customFormat="1" ht="17.399999999999999" customHeight="1" x14ac:dyDescent="0.3">
      <c r="A51" s="412">
        <f t="shared" si="6"/>
        <v>50</v>
      </c>
      <c r="B51" s="412">
        <f t="shared" si="7"/>
        <v>50</v>
      </c>
      <c r="C51" s="412">
        <v>374951</v>
      </c>
      <c r="D51" s="412" t="s">
        <v>421</v>
      </c>
      <c r="E51" s="412" t="s">
        <v>422</v>
      </c>
      <c r="F51" s="412" t="s">
        <v>423</v>
      </c>
      <c r="G51" s="418" t="s">
        <v>806</v>
      </c>
      <c r="H51" s="473" t="s">
        <v>765</v>
      </c>
      <c r="I51" s="413">
        <v>38938</v>
      </c>
      <c r="J51" s="414">
        <v>1</v>
      </c>
      <c r="K51" s="471">
        <v>39295</v>
      </c>
      <c r="L51" s="472">
        <f t="shared" si="8"/>
        <v>0.9780821917808219</v>
      </c>
      <c r="M51" s="471" t="s">
        <v>732</v>
      </c>
      <c r="N51" s="473">
        <v>0</v>
      </c>
      <c r="O51" s="420">
        <v>39188</v>
      </c>
      <c r="P51" s="472">
        <f t="shared" si="5"/>
        <v>0.68493150684931503</v>
      </c>
      <c r="Q51" s="473">
        <v>38</v>
      </c>
      <c r="R51" s="473">
        <v>38</v>
      </c>
      <c r="S51" s="718">
        <f t="shared" si="4"/>
        <v>0</v>
      </c>
      <c r="T51" s="413">
        <v>39188</v>
      </c>
      <c r="U51" s="412">
        <v>38</v>
      </c>
      <c r="V51" s="412" t="s">
        <v>731</v>
      </c>
      <c r="W51" s="412" t="s">
        <v>731</v>
      </c>
      <c r="X51" s="412" t="s">
        <v>731</v>
      </c>
      <c r="Y51" s="412" t="s">
        <v>732</v>
      </c>
      <c r="Z51" s="414">
        <v>1</v>
      </c>
      <c r="AA51" s="412" t="s">
        <v>223</v>
      </c>
      <c r="AB51" s="413">
        <v>39295</v>
      </c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</row>
    <row r="52" spans="1:82" s="412" customFormat="1" ht="17.399999999999999" customHeight="1" x14ac:dyDescent="0.3">
      <c r="A52" s="412">
        <f t="shared" si="6"/>
        <v>51</v>
      </c>
      <c r="B52" s="412">
        <f t="shared" si="7"/>
        <v>51</v>
      </c>
      <c r="C52" s="412">
        <v>356010</v>
      </c>
      <c r="D52" s="412" t="s">
        <v>477</v>
      </c>
      <c r="E52" s="412" t="s">
        <v>478</v>
      </c>
      <c r="F52" s="412" t="s">
        <v>479</v>
      </c>
      <c r="G52" s="412" t="s">
        <v>480</v>
      </c>
      <c r="H52" s="473" t="s">
        <v>765</v>
      </c>
      <c r="I52" s="413">
        <v>36713</v>
      </c>
      <c r="J52" s="414">
        <v>1</v>
      </c>
      <c r="K52" s="471">
        <v>40119</v>
      </c>
      <c r="L52" s="472">
        <f t="shared" si="8"/>
        <v>9.331506849315069</v>
      </c>
      <c r="M52" s="471" t="s">
        <v>732</v>
      </c>
      <c r="N52" s="473">
        <v>0</v>
      </c>
      <c r="O52" s="413">
        <v>38496</v>
      </c>
      <c r="P52" s="472">
        <f t="shared" si="5"/>
        <v>4.8849315068493153</v>
      </c>
      <c r="Q52" s="473">
        <v>16.899999999999999</v>
      </c>
      <c r="R52" s="473">
        <v>16.899999999999999</v>
      </c>
      <c r="S52" s="718">
        <f t="shared" si="4"/>
        <v>0</v>
      </c>
      <c r="T52" s="413">
        <v>38497</v>
      </c>
      <c r="U52" s="412">
        <v>16.899999999999999</v>
      </c>
      <c r="V52" s="412" t="s">
        <v>731</v>
      </c>
      <c r="W52" s="412" t="s">
        <v>731</v>
      </c>
      <c r="X52" s="412" t="s">
        <v>731</v>
      </c>
      <c r="Y52" s="412" t="s">
        <v>732</v>
      </c>
      <c r="Z52" s="414">
        <v>1</v>
      </c>
      <c r="AA52" s="412" t="s">
        <v>481</v>
      </c>
      <c r="AF52" s="602"/>
      <c r="AG52" s="602"/>
      <c r="AH52" s="602"/>
      <c r="AI52" s="602"/>
      <c r="AJ52" s="602"/>
      <c r="AK52" s="602"/>
      <c r="AL52" s="602"/>
      <c r="AM52" s="602"/>
      <c r="AN52" s="602"/>
      <c r="AO52" s="602"/>
      <c r="AP52" s="602"/>
      <c r="AQ52" s="602"/>
      <c r="AR52" s="602"/>
      <c r="AS52" s="602"/>
      <c r="AT52" s="602"/>
      <c r="AU52" s="602"/>
      <c r="AV52" s="602"/>
      <c r="AW52" s="602"/>
      <c r="AX52" s="602"/>
      <c r="AY52" s="602"/>
      <c r="AZ52" s="602"/>
      <c r="BA52" s="602"/>
      <c r="BB52" s="602"/>
      <c r="BC52" s="602"/>
      <c r="BD52" s="602"/>
      <c r="BE52" s="602"/>
      <c r="BF52" s="602"/>
      <c r="BG52" s="602"/>
      <c r="BH52" s="602"/>
      <c r="BI52" s="602"/>
      <c r="BJ52" s="602"/>
      <c r="BK52" s="602"/>
      <c r="BL52" s="602"/>
      <c r="BM52" s="602"/>
      <c r="BN52" s="602"/>
      <c r="BO52" s="602"/>
      <c r="BP52" s="602"/>
      <c r="BQ52" s="602"/>
      <c r="BR52" s="602"/>
      <c r="BS52" s="602"/>
      <c r="BT52" s="602"/>
      <c r="BU52" s="602"/>
      <c r="BV52" s="602"/>
      <c r="BW52" s="602"/>
      <c r="BX52" s="602"/>
      <c r="BY52" s="602"/>
      <c r="BZ52" s="602"/>
      <c r="CA52" s="602"/>
      <c r="CB52" s="602"/>
      <c r="CC52" s="602"/>
      <c r="CD52" s="602"/>
    </row>
    <row r="53" spans="1:82" s="412" customFormat="1" ht="17.399999999999999" customHeight="1" x14ac:dyDescent="0.3">
      <c r="A53" s="412">
        <f t="shared" si="6"/>
        <v>52</v>
      </c>
      <c r="B53" s="412">
        <f t="shared" si="7"/>
        <v>52</v>
      </c>
      <c r="C53" s="412">
        <v>365929</v>
      </c>
      <c r="D53" s="412" t="s">
        <v>355</v>
      </c>
      <c r="F53" s="412" t="s">
        <v>356</v>
      </c>
      <c r="G53" s="412" t="s">
        <v>728</v>
      </c>
      <c r="H53" s="473" t="s">
        <v>785</v>
      </c>
      <c r="I53" s="413">
        <v>38333</v>
      </c>
      <c r="J53" s="414">
        <v>1</v>
      </c>
      <c r="K53" s="471">
        <v>41169</v>
      </c>
      <c r="L53" s="472">
        <f t="shared" si="8"/>
        <v>7.7698630136986298</v>
      </c>
      <c r="M53" s="471" t="s">
        <v>732</v>
      </c>
      <c r="N53" s="473">
        <v>0</v>
      </c>
      <c r="O53" s="413">
        <v>38880</v>
      </c>
      <c r="P53" s="472">
        <f t="shared" si="5"/>
        <v>1.4986301369863013</v>
      </c>
      <c r="Q53" s="473">
        <v>23.67</v>
      </c>
      <c r="R53" s="473">
        <v>23.67</v>
      </c>
      <c r="S53" s="718">
        <f t="shared" si="4"/>
        <v>0</v>
      </c>
      <c r="T53" s="413">
        <v>38880</v>
      </c>
      <c r="U53" s="412">
        <v>23.67</v>
      </c>
      <c r="V53" s="412" t="s">
        <v>731</v>
      </c>
      <c r="W53" s="412" t="s">
        <v>731</v>
      </c>
      <c r="X53" s="412" t="s">
        <v>731</v>
      </c>
      <c r="Y53" s="412" t="s">
        <v>732</v>
      </c>
      <c r="Z53" s="414">
        <v>1</v>
      </c>
      <c r="AA53" s="412" t="s">
        <v>357</v>
      </c>
      <c r="AF53" s="602"/>
      <c r="AG53" s="602"/>
      <c r="AH53" s="602"/>
      <c r="AI53" s="602"/>
      <c r="AJ53" s="602"/>
      <c r="AK53" s="602"/>
      <c r="AL53" s="602"/>
      <c r="AM53" s="602"/>
      <c r="AN53" s="602"/>
      <c r="AO53" s="602"/>
      <c r="AP53" s="602"/>
      <c r="AQ53" s="602"/>
      <c r="AR53" s="602"/>
      <c r="AS53" s="602"/>
      <c r="AT53" s="602"/>
      <c r="AU53" s="602"/>
      <c r="AV53" s="602"/>
      <c r="AW53" s="602"/>
      <c r="AX53" s="602"/>
      <c r="AY53" s="602"/>
      <c r="AZ53" s="602"/>
      <c r="BA53" s="602"/>
      <c r="BB53" s="602"/>
      <c r="BC53" s="602"/>
      <c r="BD53" s="602"/>
      <c r="BE53" s="602"/>
      <c r="BF53" s="602"/>
      <c r="BG53" s="602"/>
      <c r="BH53" s="602"/>
      <c r="BI53" s="602"/>
      <c r="BJ53" s="602"/>
      <c r="BK53" s="602"/>
      <c r="BL53" s="602"/>
      <c r="BM53" s="602"/>
      <c r="BN53" s="602"/>
      <c r="BO53" s="602"/>
      <c r="BP53" s="602"/>
      <c r="BQ53" s="602"/>
      <c r="BR53" s="602"/>
      <c r="BS53" s="602"/>
      <c r="BT53" s="602"/>
      <c r="BU53" s="602"/>
      <c r="BV53" s="602"/>
      <c r="BW53" s="602"/>
      <c r="BX53" s="602"/>
      <c r="BY53" s="602"/>
      <c r="BZ53" s="602"/>
      <c r="CA53" s="602"/>
      <c r="CB53" s="603"/>
      <c r="CC53" s="602"/>
      <c r="CD53" s="602"/>
    </row>
    <row r="54" spans="1:82" s="412" customFormat="1" ht="17.399999999999999" customHeight="1" x14ac:dyDescent="0.3">
      <c r="A54" s="412">
        <f t="shared" si="6"/>
        <v>53</v>
      </c>
      <c r="B54" s="412">
        <f t="shared" si="7"/>
        <v>53</v>
      </c>
      <c r="C54" s="412">
        <v>357761</v>
      </c>
      <c r="D54" s="412" t="s">
        <v>504</v>
      </c>
      <c r="E54" s="412" t="s">
        <v>505</v>
      </c>
      <c r="F54" s="412" t="s">
        <v>796</v>
      </c>
      <c r="G54" s="412" t="s">
        <v>797</v>
      </c>
      <c r="H54" s="473" t="s">
        <v>729</v>
      </c>
      <c r="I54" s="413">
        <v>35796</v>
      </c>
      <c r="J54" s="414">
        <v>1</v>
      </c>
      <c r="K54" s="471">
        <v>39819</v>
      </c>
      <c r="L54" s="472">
        <f t="shared" si="8"/>
        <v>11.021917808219179</v>
      </c>
      <c r="M54" s="471" t="s">
        <v>732</v>
      </c>
      <c r="N54" s="473">
        <v>0</v>
      </c>
      <c r="O54" s="413">
        <v>38246</v>
      </c>
      <c r="P54" s="472">
        <f t="shared" si="5"/>
        <v>6.7123287671232879</v>
      </c>
      <c r="Q54" s="473">
        <v>22.6</v>
      </c>
      <c r="R54" s="473">
        <v>22.6</v>
      </c>
      <c r="S54" s="718">
        <f t="shared" si="4"/>
        <v>0</v>
      </c>
      <c r="T54" s="413">
        <v>38246</v>
      </c>
      <c r="U54" s="412">
        <v>22.6</v>
      </c>
      <c r="V54" s="412" t="s">
        <v>731</v>
      </c>
      <c r="W54" s="412" t="s">
        <v>731</v>
      </c>
      <c r="X54" s="412" t="s">
        <v>731</v>
      </c>
      <c r="Y54" s="412" t="s">
        <v>732</v>
      </c>
      <c r="Z54" s="414">
        <v>1</v>
      </c>
      <c r="AA54" s="412" t="s">
        <v>506</v>
      </c>
      <c r="AF54" s="602"/>
      <c r="AG54" s="602"/>
      <c r="AH54" s="602"/>
      <c r="AI54" s="602"/>
      <c r="AJ54" s="614"/>
      <c r="AK54" s="614"/>
      <c r="AL54" s="614"/>
      <c r="AM54" s="614"/>
      <c r="AN54" s="614"/>
      <c r="AO54" s="614"/>
      <c r="AP54" s="614"/>
      <c r="AQ54" s="614"/>
      <c r="AR54" s="614"/>
      <c r="AS54" s="614"/>
      <c r="AT54" s="614"/>
      <c r="AU54" s="614"/>
      <c r="AV54" s="614"/>
      <c r="AW54" s="614"/>
      <c r="AX54" s="614"/>
      <c r="AY54" s="614"/>
      <c r="AZ54" s="614"/>
      <c r="BA54" s="614"/>
      <c r="BB54" s="614"/>
      <c r="BC54" s="614"/>
      <c r="BD54" s="614"/>
      <c r="BE54" s="614"/>
      <c r="BF54" s="614"/>
      <c r="BG54" s="614"/>
      <c r="BH54" s="614"/>
      <c r="BI54" s="614"/>
      <c r="BJ54" s="614"/>
      <c r="BK54" s="614"/>
      <c r="BL54" s="614"/>
      <c r="BM54" s="614"/>
      <c r="BN54" s="614"/>
      <c r="BO54" s="614"/>
      <c r="BP54" s="614"/>
      <c r="BQ54" s="614"/>
      <c r="BR54" s="614"/>
      <c r="BS54" s="614"/>
      <c r="BT54" s="614"/>
      <c r="BU54" s="614"/>
      <c r="BV54" s="614"/>
      <c r="BW54" s="614"/>
      <c r="BX54" s="614"/>
      <c r="BY54" s="614"/>
      <c r="BZ54" s="614"/>
      <c r="CA54" s="614"/>
      <c r="CB54" s="614"/>
      <c r="CC54" s="602"/>
      <c r="CD54" s="602"/>
    </row>
    <row r="55" spans="1:82" s="412" customFormat="1" ht="17.399999999999999" customHeight="1" x14ac:dyDescent="0.3">
      <c r="A55" s="412">
        <f t="shared" si="6"/>
        <v>54</v>
      </c>
      <c r="B55" s="412">
        <f t="shared" si="7"/>
        <v>54</v>
      </c>
      <c r="C55" s="412">
        <v>353704</v>
      </c>
      <c r="D55" s="412" t="s">
        <v>255</v>
      </c>
      <c r="E55" s="412" t="s">
        <v>256</v>
      </c>
      <c r="F55" s="412" t="s">
        <v>257</v>
      </c>
      <c r="G55" s="412" t="s">
        <v>728</v>
      </c>
      <c r="H55" s="473" t="s">
        <v>729</v>
      </c>
      <c r="I55" s="413">
        <v>36161</v>
      </c>
      <c r="J55" s="414">
        <v>1</v>
      </c>
      <c r="K55" s="471">
        <v>40210</v>
      </c>
      <c r="L55" s="472">
        <f t="shared" si="8"/>
        <v>11.093150684931507</v>
      </c>
      <c r="M55" s="471" t="s">
        <v>732</v>
      </c>
      <c r="N55" s="473">
        <v>0</v>
      </c>
      <c r="O55" s="413">
        <v>38250</v>
      </c>
      <c r="P55" s="472">
        <f t="shared" si="5"/>
        <v>5.7232876712328764</v>
      </c>
      <c r="Q55" s="473">
        <v>24.5</v>
      </c>
      <c r="R55" s="473">
        <v>24.5</v>
      </c>
      <c r="S55" s="718">
        <f t="shared" si="4"/>
        <v>0</v>
      </c>
      <c r="T55" s="413">
        <v>38250</v>
      </c>
      <c r="U55" s="412">
        <v>24.5</v>
      </c>
      <c r="V55" s="412" t="s">
        <v>731</v>
      </c>
      <c r="W55" s="412" t="s">
        <v>731</v>
      </c>
      <c r="X55" s="412" t="s">
        <v>731</v>
      </c>
      <c r="Y55" s="412" t="s">
        <v>732</v>
      </c>
      <c r="Z55" s="414">
        <v>1</v>
      </c>
      <c r="AA55" s="412" t="s">
        <v>360</v>
      </c>
      <c r="AF55" s="602"/>
      <c r="AG55" s="602"/>
      <c r="AH55" s="602"/>
      <c r="AI55" s="602"/>
      <c r="AJ55" s="614"/>
      <c r="AK55" s="614"/>
      <c r="AL55" s="614"/>
      <c r="AM55" s="614"/>
      <c r="AN55" s="614"/>
      <c r="AO55" s="614"/>
      <c r="AP55" s="614"/>
      <c r="AQ55" s="614"/>
      <c r="AR55" s="614"/>
      <c r="AS55" s="614"/>
      <c r="AT55" s="614"/>
      <c r="AU55" s="614"/>
      <c r="AV55" s="614"/>
      <c r="AW55" s="614"/>
      <c r="AX55" s="614"/>
      <c r="AY55" s="614"/>
      <c r="AZ55" s="614"/>
      <c r="BA55" s="614"/>
      <c r="BB55" s="614"/>
      <c r="BC55" s="614"/>
      <c r="BD55" s="614"/>
      <c r="BE55" s="614"/>
      <c r="BF55" s="614"/>
      <c r="BG55" s="614"/>
      <c r="BH55" s="614"/>
      <c r="BI55" s="614"/>
      <c r="BJ55" s="614"/>
      <c r="BK55" s="614"/>
      <c r="BL55" s="614"/>
      <c r="BM55" s="614"/>
      <c r="BN55" s="614"/>
      <c r="BO55" s="614"/>
      <c r="BP55" s="614"/>
      <c r="BQ55" s="614"/>
      <c r="BR55" s="614"/>
      <c r="BS55" s="614"/>
      <c r="BT55" s="614"/>
      <c r="BU55" s="614"/>
      <c r="BV55" s="614"/>
      <c r="BW55" s="614"/>
      <c r="BX55" s="614"/>
      <c r="BY55" s="614"/>
      <c r="BZ55" s="614"/>
      <c r="CA55" s="614"/>
      <c r="CB55" s="614"/>
      <c r="CC55" s="602"/>
      <c r="CD55" s="602"/>
    </row>
    <row r="56" spans="1:82" s="418" customFormat="1" ht="17.399999999999999" customHeight="1" x14ac:dyDescent="0.3">
      <c r="A56" s="412">
        <f t="shared" si="6"/>
        <v>55</v>
      </c>
      <c r="B56" s="412">
        <f t="shared" si="7"/>
        <v>55</v>
      </c>
      <c r="C56" s="412">
        <v>366063</v>
      </c>
      <c r="D56" s="412" t="s">
        <v>750</v>
      </c>
      <c r="E56" s="412" t="s">
        <v>751</v>
      </c>
      <c r="F56" s="412" t="s">
        <v>358</v>
      </c>
      <c r="G56" s="412" t="s">
        <v>359</v>
      </c>
      <c r="H56" s="473" t="s">
        <v>737</v>
      </c>
      <c r="I56" s="413">
        <v>37828</v>
      </c>
      <c r="J56" s="414">
        <v>1</v>
      </c>
      <c r="K56" s="471">
        <v>41153</v>
      </c>
      <c r="L56" s="472">
        <f t="shared" si="8"/>
        <v>9.1095890410958908</v>
      </c>
      <c r="M56" s="471" t="s">
        <v>732</v>
      </c>
      <c r="N56" s="473">
        <v>0</v>
      </c>
      <c r="O56" s="413">
        <v>38608</v>
      </c>
      <c r="P56" s="472">
        <f t="shared" si="5"/>
        <v>2.1369863013698631</v>
      </c>
      <c r="Q56" s="532">
        <v>29.5</v>
      </c>
      <c r="R56" s="532">
        <v>29.5</v>
      </c>
      <c r="S56" s="718">
        <f t="shared" si="4"/>
        <v>0</v>
      </c>
      <c r="T56" s="419">
        <v>38608</v>
      </c>
      <c r="U56" s="418">
        <v>29.5</v>
      </c>
      <c r="V56" s="418" t="s">
        <v>731</v>
      </c>
      <c r="W56" s="412" t="s">
        <v>731</v>
      </c>
      <c r="X56" s="412" t="s">
        <v>731</v>
      </c>
      <c r="Y56" s="412" t="s">
        <v>732</v>
      </c>
      <c r="Z56" s="414">
        <v>1</v>
      </c>
      <c r="AA56" s="412" t="s">
        <v>360</v>
      </c>
      <c r="AB56" s="412"/>
      <c r="AC56" s="412"/>
      <c r="AD56" s="412"/>
      <c r="AE56" s="412"/>
      <c r="AF56" s="602"/>
      <c r="AG56" s="602"/>
      <c r="AH56" s="602"/>
      <c r="AI56" s="602"/>
      <c r="AJ56" s="614"/>
      <c r="AK56" s="614"/>
      <c r="AL56" s="614"/>
      <c r="AM56" s="614"/>
      <c r="AN56" s="614"/>
      <c r="AO56" s="614"/>
      <c r="AP56" s="614"/>
      <c r="AQ56" s="614"/>
      <c r="AR56" s="614"/>
      <c r="AS56" s="614"/>
      <c r="AT56" s="614"/>
      <c r="AU56" s="614"/>
      <c r="AV56" s="614"/>
      <c r="AW56" s="614"/>
      <c r="AX56" s="614"/>
      <c r="AY56" s="614"/>
      <c r="AZ56" s="614"/>
      <c r="BA56" s="614"/>
      <c r="BB56" s="614"/>
      <c r="BC56" s="614"/>
      <c r="BD56" s="614"/>
      <c r="BE56" s="614"/>
      <c r="BF56" s="614"/>
      <c r="BG56" s="614"/>
      <c r="BH56" s="614"/>
      <c r="BI56" s="614"/>
      <c r="BJ56" s="614"/>
      <c r="BK56" s="614"/>
      <c r="BL56" s="614"/>
      <c r="BM56" s="614"/>
      <c r="BN56" s="614"/>
      <c r="BO56" s="614"/>
      <c r="BP56" s="614"/>
      <c r="BQ56" s="614"/>
      <c r="BR56" s="614"/>
      <c r="BS56" s="614"/>
      <c r="BT56" s="614"/>
      <c r="BU56" s="614"/>
      <c r="BV56" s="614"/>
      <c r="BW56" s="614"/>
      <c r="BX56" s="614"/>
      <c r="BY56" s="614"/>
      <c r="BZ56" s="614"/>
      <c r="CA56" s="614"/>
      <c r="CB56" s="614"/>
      <c r="CC56" s="602"/>
      <c r="CD56" s="603"/>
    </row>
    <row r="57" spans="1:82" s="421" customFormat="1" ht="17.399999999999999" customHeight="1" x14ac:dyDescent="0.3">
      <c r="A57" s="412">
        <f t="shared" si="6"/>
        <v>56</v>
      </c>
      <c r="B57" s="412">
        <f t="shared" si="7"/>
        <v>56</v>
      </c>
      <c r="C57" s="412">
        <v>378877</v>
      </c>
      <c r="D57" s="412" t="s">
        <v>233</v>
      </c>
      <c r="E57" s="412" t="s">
        <v>234</v>
      </c>
      <c r="F57" s="412" t="s">
        <v>235</v>
      </c>
      <c r="G57" s="412" t="s">
        <v>781</v>
      </c>
      <c r="H57" s="473" t="s">
        <v>785</v>
      </c>
      <c r="I57" s="413">
        <v>35855</v>
      </c>
      <c r="J57" s="414">
        <v>1</v>
      </c>
      <c r="K57" s="471">
        <v>39793</v>
      </c>
      <c r="L57" s="472">
        <f t="shared" si="8"/>
        <v>10.789041095890411</v>
      </c>
      <c r="M57" s="471" t="s">
        <v>732</v>
      </c>
      <c r="N57" s="473">
        <v>0</v>
      </c>
      <c r="O57" s="413">
        <v>39638</v>
      </c>
      <c r="P57" s="472">
        <f t="shared" si="5"/>
        <v>10.364383561643836</v>
      </c>
      <c r="Q57" s="473">
        <v>25.9</v>
      </c>
      <c r="R57" s="473">
        <v>25.9</v>
      </c>
      <c r="S57" s="718">
        <f t="shared" si="4"/>
        <v>0</v>
      </c>
      <c r="T57" s="413">
        <v>39715</v>
      </c>
      <c r="U57" s="412">
        <v>25.6</v>
      </c>
      <c r="V57" s="412" t="s">
        <v>731</v>
      </c>
      <c r="W57" s="412" t="s">
        <v>731</v>
      </c>
      <c r="X57" s="412" t="s">
        <v>236</v>
      </c>
      <c r="Y57" s="412" t="s">
        <v>732</v>
      </c>
      <c r="Z57" s="414">
        <v>1</v>
      </c>
      <c r="AA57" s="412" t="s">
        <v>815</v>
      </c>
      <c r="AB57" s="412"/>
      <c r="AC57" s="412"/>
      <c r="AD57" s="412"/>
      <c r="AE57" s="412"/>
      <c r="AF57" s="602"/>
      <c r="AG57" s="602"/>
      <c r="AH57" s="602"/>
      <c r="AI57" s="602"/>
      <c r="AJ57" s="614"/>
      <c r="AK57" s="614"/>
      <c r="AL57" s="614"/>
      <c r="AM57" s="614"/>
      <c r="AN57" s="614"/>
      <c r="AO57" s="614"/>
      <c r="AP57" s="614"/>
      <c r="AQ57" s="614"/>
      <c r="AR57" s="614"/>
      <c r="AS57" s="614"/>
      <c r="AT57" s="614"/>
      <c r="AU57" s="614"/>
      <c r="AV57" s="614"/>
      <c r="AW57" s="614"/>
      <c r="AX57" s="614"/>
      <c r="AY57" s="614"/>
      <c r="AZ57" s="614"/>
      <c r="BA57" s="614"/>
      <c r="BB57" s="614"/>
      <c r="BC57" s="614"/>
      <c r="BD57" s="614"/>
      <c r="BE57" s="614"/>
      <c r="BF57" s="614"/>
      <c r="BG57" s="614"/>
      <c r="BH57" s="614"/>
      <c r="BI57" s="614"/>
      <c r="BJ57" s="614"/>
      <c r="BK57" s="614"/>
      <c r="BL57" s="614"/>
      <c r="BM57" s="614"/>
      <c r="BN57" s="614"/>
      <c r="BO57" s="614"/>
      <c r="BP57" s="614"/>
      <c r="BQ57" s="614"/>
      <c r="BR57" s="614"/>
      <c r="BS57" s="614"/>
      <c r="BT57" s="614"/>
      <c r="BU57" s="614"/>
      <c r="BV57" s="614"/>
      <c r="BW57" s="614"/>
      <c r="BX57" s="614"/>
      <c r="BY57" s="614"/>
      <c r="BZ57" s="614"/>
      <c r="CA57" s="614"/>
      <c r="CB57" s="713"/>
      <c r="CC57" s="714"/>
      <c r="CD57" s="714"/>
    </row>
    <row r="58" spans="1:82" s="412" customFormat="1" ht="17.399999999999999" customHeight="1" x14ac:dyDescent="0.3">
      <c r="A58" s="412">
        <f t="shared" si="6"/>
        <v>57</v>
      </c>
      <c r="B58" s="412">
        <f t="shared" si="7"/>
        <v>57</v>
      </c>
      <c r="C58" s="412">
        <v>382623</v>
      </c>
      <c r="D58" s="412" t="s">
        <v>246</v>
      </c>
      <c r="E58" s="412" t="s">
        <v>247</v>
      </c>
      <c r="F58" s="412" t="s">
        <v>248</v>
      </c>
      <c r="G58" s="412" t="s">
        <v>793</v>
      </c>
      <c r="H58" s="473" t="s">
        <v>737</v>
      </c>
      <c r="I58" s="413">
        <v>38244</v>
      </c>
      <c r="J58" s="414">
        <v>1</v>
      </c>
      <c r="K58" s="471">
        <v>41049</v>
      </c>
      <c r="L58" s="472">
        <f t="shared" si="8"/>
        <v>7.6849315068493151</v>
      </c>
      <c r="M58" s="471" t="s">
        <v>732</v>
      </c>
      <c r="N58" s="473">
        <v>1</v>
      </c>
      <c r="O58" s="413">
        <v>39707</v>
      </c>
      <c r="P58" s="472">
        <f t="shared" si="5"/>
        <v>4.0082191780821921</v>
      </c>
      <c r="Q58" s="473">
        <v>20.6</v>
      </c>
      <c r="R58" s="473">
        <v>20.6</v>
      </c>
      <c r="S58" s="718">
        <f t="shared" si="4"/>
        <v>0</v>
      </c>
      <c r="T58" s="413">
        <v>39707</v>
      </c>
      <c r="U58" s="412">
        <v>20.6</v>
      </c>
      <c r="V58" s="412" t="s">
        <v>731</v>
      </c>
      <c r="W58" s="412" t="s">
        <v>731</v>
      </c>
      <c r="X58" s="412" t="s">
        <v>731</v>
      </c>
      <c r="Y58" s="412" t="s">
        <v>732</v>
      </c>
      <c r="Z58" s="414">
        <v>1</v>
      </c>
      <c r="AA58" s="412" t="s">
        <v>816</v>
      </c>
      <c r="AF58" s="602"/>
      <c r="AG58" s="602"/>
      <c r="AH58" s="602"/>
      <c r="AI58" s="602"/>
      <c r="AJ58" s="614"/>
      <c r="AK58" s="614"/>
      <c r="AL58" s="614"/>
      <c r="AM58" s="614"/>
      <c r="AN58" s="614"/>
      <c r="AO58" s="614"/>
      <c r="AP58" s="614"/>
      <c r="AQ58" s="614"/>
      <c r="AR58" s="614"/>
      <c r="AS58" s="614"/>
      <c r="AT58" s="614"/>
      <c r="AU58" s="614"/>
      <c r="AV58" s="614"/>
      <c r="AW58" s="614"/>
      <c r="AX58" s="614"/>
      <c r="AY58" s="614"/>
      <c r="AZ58" s="614"/>
      <c r="BA58" s="614"/>
      <c r="BB58" s="614"/>
      <c r="BC58" s="614"/>
      <c r="BD58" s="614"/>
      <c r="BE58" s="614"/>
      <c r="BF58" s="614"/>
      <c r="BG58" s="614"/>
      <c r="BH58" s="614"/>
      <c r="BI58" s="614"/>
      <c r="BJ58" s="614"/>
      <c r="BK58" s="614"/>
      <c r="BL58" s="614"/>
      <c r="BM58" s="614"/>
      <c r="BN58" s="614"/>
      <c r="BO58" s="614"/>
      <c r="BP58" s="614"/>
      <c r="BQ58" s="614"/>
      <c r="BR58" s="614"/>
      <c r="BS58" s="614"/>
      <c r="BT58" s="614"/>
      <c r="BU58" s="614"/>
      <c r="BV58" s="614"/>
      <c r="BW58" s="614"/>
      <c r="BX58" s="614"/>
      <c r="BY58" s="614"/>
      <c r="BZ58" s="614"/>
      <c r="CA58" s="614"/>
      <c r="CB58" s="614"/>
      <c r="CC58" s="602"/>
      <c r="CD58" s="602"/>
    </row>
    <row r="59" spans="1:82" s="412" customFormat="1" ht="17.399999999999999" customHeight="1" x14ac:dyDescent="0.3">
      <c r="A59" s="412">
        <f t="shared" si="6"/>
        <v>58</v>
      </c>
      <c r="B59" s="412">
        <f t="shared" si="7"/>
        <v>58</v>
      </c>
      <c r="C59" s="412">
        <v>364579</v>
      </c>
      <c r="D59" s="412" t="s">
        <v>338</v>
      </c>
      <c r="E59" s="412" t="s">
        <v>339</v>
      </c>
      <c r="F59" s="412" t="s">
        <v>340</v>
      </c>
      <c r="G59" s="412" t="s">
        <v>793</v>
      </c>
      <c r="H59" s="473" t="s">
        <v>729</v>
      </c>
      <c r="I59" s="413">
        <v>36640</v>
      </c>
      <c r="J59" s="414">
        <v>1</v>
      </c>
      <c r="K59" s="471">
        <v>40664</v>
      </c>
      <c r="L59" s="472">
        <f t="shared" si="8"/>
        <v>11.024657534246575</v>
      </c>
      <c r="M59" s="471" t="s">
        <v>732</v>
      </c>
      <c r="N59" s="473">
        <v>1</v>
      </c>
      <c r="O59" s="413">
        <v>38492</v>
      </c>
      <c r="P59" s="472">
        <f t="shared" si="5"/>
        <v>5.0739726027397261</v>
      </c>
      <c r="Q59" s="473">
        <v>21.7</v>
      </c>
      <c r="R59" s="473">
        <v>21.7</v>
      </c>
      <c r="S59" s="718">
        <f t="shared" si="4"/>
        <v>0</v>
      </c>
      <c r="T59" s="413">
        <v>38492</v>
      </c>
      <c r="U59" s="412">
        <v>21.7</v>
      </c>
      <c r="V59" s="412" t="s">
        <v>731</v>
      </c>
      <c r="W59" s="412" t="s">
        <v>731</v>
      </c>
      <c r="X59" s="412" t="s">
        <v>731</v>
      </c>
      <c r="Y59" s="412" t="s">
        <v>732</v>
      </c>
      <c r="Z59" s="414">
        <v>3</v>
      </c>
      <c r="AA59" s="412" t="s">
        <v>341</v>
      </c>
      <c r="AF59" s="602"/>
      <c r="AG59" s="602"/>
      <c r="AH59" s="602"/>
      <c r="AI59" s="602"/>
      <c r="AJ59" s="614"/>
      <c r="AK59" s="614"/>
      <c r="AL59" s="614"/>
      <c r="AM59" s="614"/>
      <c r="AN59" s="614"/>
      <c r="AO59" s="614"/>
      <c r="AP59" s="614"/>
      <c r="AQ59" s="614"/>
      <c r="AR59" s="614"/>
      <c r="AS59" s="614"/>
      <c r="AT59" s="614"/>
      <c r="AU59" s="614"/>
      <c r="AV59" s="614"/>
      <c r="AW59" s="614"/>
      <c r="AX59" s="614"/>
      <c r="AY59" s="614"/>
      <c r="AZ59" s="614"/>
      <c r="BA59" s="614"/>
      <c r="BB59" s="614"/>
      <c r="BC59" s="614"/>
      <c r="BD59" s="614"/>
      <c r="BE59" s="614"/>
      <c r="BF59" s="614"/>
      <c r="BG59" s="614"/>
      <c r="BH59" s="614"/>
      <c r="BI59" s="614"/>
      <c r="BJ59" s="614"/>
      <c r="BK59" s="614"/>
      <c r="BL59" s="614"/>
      <c r="BM59" s="614"/>
      <c r="BN59" s="614"/>
      <c r="BO59" s="614"/>
      <c r="BP59" s="614"/>
      <c r="BQ59" s="614"/>
      <c r="BR59" s="614"/>
      <c r="BS59" s="614"/>
      <c r="BT59" s="614"/>
      <c r="BU59" s="614"/>
      <c r="BV59" s="614"/>
      <c r="BW59" s="614"/>
      <c r="BX59" s="614"/>
      <c r="BY59" s="614"/>
      <c r="BZ59" s="614"/>
      <c r="CA59" s="614"/>
      <c r="CB59" s="614"/>
      <c r="CC59" s="602"/>
      <c r="CD59" s="602"/>
    </row>
    <row r="60" spans="1:82" s="412" customFormat="1" ht="17.399999999999999" customHeight="1" x14ac:dyDescent="0.3">
      <c r="A60" s="412">
        <f t="shared" si="6"/>
        <v>59</v>
      </c>
      <c r="B60" s="412">
        <f t="shared" si="7"/>
        <v>59</v>
      </c>
      <c r="C60" s="412">
        <v>353436</v>
      </c>
      <c r="D60" s="412" t="s">
        <v>444</v>
      </c>
      <c r="E60" s="412" t="s">
        <v>445</v>
      </c>
      <c r="F60" s="412" t="s">
        <v>446</v>
      </c>
      <c r="G60" s="412" t="s">
        <v>753</v>
      </c>
      <c r="H60" s="473" t="s">
        <v>737</v>
      </c>
      <c r="I60" s="413">
        <v>36987</v>
      </c>
      <c r="J60" s="414">
        <v>1</v>
      </c>
      <c r="K60" s="471">
        <v>39419</v>
      </c>
      <c r="L60" s="472">
        <f t="shared" si="8"/>
        <v>6.6630136986301371</v>
      </c>
      <c r="M60" s="471" t="s">
        <v>732</v>
      </c>
      <c r="N60" s="473">
        <v>0</v>
      </c>
      <c r="O60" s="413">
        <v>37756</v>
      </c>
      <c r="P60" s="472">
        <f t="shared" si="5"/>
        <v>2.106849315068493</v>
      </c>
      <c r="Q60" s="473">
        <v>33.479999999999997</v>
      </c>
      <c r="R60" s="473">
        <v>33.5</v>
      </c>
      <c r="S60" s="718">
        <f t="shared" si="4"/>
        <v>2.0000000000003126E-2</v>
      </c>
      <c r="T60" s="413">
        <v>39191</v>
      </c>
      <c r="U60" s="412">
        <v>30.9</v>
      </c>
      <c r="V60" s="412" t="s">
        <v>731</v>
      </c>
      <c r="W60" s="412" t="s">
        <v>731</v>
      </c>
      <c r="X60" s="412" t="s">
        <v>731</v>
      </c>
      <c r="Y60" s="412" t="s">
        <v>732</v>
      </c>
      <c r="Z60" s="414">
        <v>1</v>
      </c>
      <c r="AA60" s="412" t="s">
        <v>447</v>
      </c>
      <c r="AF60" s="602"/>
      <c r="AG60" s="602"/>
      <c r="AH60" s="602"/>
      <c r="AI60" s="602"/>
      <c r="AJ60" s="616"/>
      <c r="AK60" s="616"/>
      <c r="AL60" s="616"/>
      <c r="AM60" s="616"/>
      <c r="AN60" s="616"/>
      <c r="AO60" s="616"/>
      <c r="AP60" s="616"/>
      <c r="AQ60" s="616"/>
      <c r="AR60" s="616"/>
      <c r="AS60" s="616"/>
      <c r="AT60" s="616"/>
      <c r="AU60" s="616"/>
      <c r="AV60" s="616"/>
      <c r="AW60" s="616"/>
      <c r="AX60" s="616"/>
      <c r="AY60" s="616"/>
      <c r="AZ60" s="616"/>
      <c r="BA60" s="616"/>
      <c r="BB60" s="616"/>
      <c r="BC60" s="616"/>
      <c r="BD60" s="616"/>
      <c r="BE60" s="616"/>
      <c r="BF60" s="616"/>
      <c r="BG60" s="616"/>
      <c r="BH60" s="616"/>
      <c r="BI60" s="616"/>
      <c r="BJ60" s="616"/>
      <c r="BK60" s="616"/>
      <c r="BL60" s="616"/>
      <c r="BM60" s="616"/>
      <c r="BN60" s="616"/>
      <c r="BO60" s="616"/>
      <c r="BP60" s="616"/>
      <c r="BQ60" s="616"/>
      <c r="BR60" s="616"/>
      <c r="BS60" s="616"/>
      <c r="BT60" s="616"/>
      <c r="BU60" s="616"/>
      <c r="BV60" s="616"/>
      <c r="BW60" s="616"/>
      <c r="BX60" s="616"/>
      <c r="BY60" s="616"/>
      <c r="BZ60" s="616"/>
      <c r="CA60" s="616"/>
      <c r="CB60" s="616"/>
      <c r="CC60" s="616"/>
      <c r="CD60" s="602"/>
    </row>
    <row r="61" spans="1:82" s="412" customFormat="1" ht="17.399999999999999" customHeight="1" x14ac:dyDescent="0.3">
      <c r="A61" s="412">
        <f t="shared" si="6"/>
        <v>60</v>
      </c>
      <c r="B61" s="412">
        <f t="shared" si="7"/>
        <v>60</v>
      </c>
      <c r="C61" s="412">
        <v>362375</v>
      </c>
      <c r="D61" s="412" t="s">
        <v>326</v>
      </c>
      <c r="E61" s="412" t="s">
        <v>327</v>
      </c>
      <c r="F61" s="412" t="s">
        <v>704</v>
      </c>
      <c r="G61" s="412" t="s">
        <v>744</v>
      </c>
      <c r="H61" s="473" t="s">
        <v>729</v>
      </c>
      <c r="I61" s="413">
        <v>36440</v>
      </c>
      <c r="J61" s="414">
        <v>1</v>
      </c>
      <c r="K61" s="471">
        <v>40787</v>
      </c>
      <c r="L61" s="472">
        <f t="shared" si="8"/>
        <v>11.90958904109589</v>
      </c>
      <c r="M61" s="471" t="s">
        <v>732</v>
      </c>
      <c r="N61" s="473">
        <v>0</v>
      </c>
      <c r="O61" s="413">
        <v>38359</v>
      </c>
      <c r="P61" s="472">
        <f t="shared" si="5"/>
        <v>5.2575342465753421</v>
      </c>
      <c r="Q61" s="473">
        <v>25.6</v>
      </c>
      <c r="R61" s="473">
        <v>25.6</v>
      </c>
      <c r="S61" s="718">
        <f t="shared" si="4"/>
        <v>0</v>
      </c>
      <c r="T61" s="413">
        <v>38359</v>
      </c>
      <c r="U61" s="412">
        <v>25.6</v>
      </c>
      <c r="V61" s="412" t="s">
        <v>731</v>
      </c>
      <c r="W61" s="412" t="s">
        <v>731</v>
      </c>
      <c r="X61" s="412" t="s">
        <v>731</v>
      </c>
      <c r="Y61" s="412" t="s">
        <v>732</v>
      </c>
      <c r="Z61" s="414">
        <v>1</v>
      </c>
      <c r="AA61" s="412" t="s">
        <v>328</v>
      </c>
      <c r="AF61" s="602"/>
      <c r="AG61" s="602"/>
      <c r="AH61" s="602"/>
      <c r="AI61" s="602"/>
      <c r="AJ61" s="602"/>
      <c r="AK61" s="602"/>
      <c r="AL61" s="602"/>
      <c r="AM61" s="602"/>
      <c r="AN61" s="602"/>
      <c r="AO61" s="602"/>
      <c r="AP61" s="602"/>
      <c r="AQ61" s="602"/>
      <c r="AR61" s="602"/>
      <c r="AS61" s="602"/>
      <c r="AT61" s="602"/>
      <c r="AU61" s="602"/>
      <c r="AV61" s="602"/>
      <c r="AW61" s="602"/>
      <c r="AX61" s="602"/>
      <c r="AY61" s="602"/>
      <c r="AZ61" s="602"/>
      <c r="BA61" s="602"/>
      <c r="BB61" s="602"/>
      <c r="BC61" s="602"/>
      <c r="BD61" s="602"/>
      <c r="BE61" s="602"/>
      <c r="BF61" s="602"/>
      <c r="BG61" s="602"/>
      <c r="BH61" s="602"/>
      <c r="BI61" s="602"/>
      <c r="BJ61" s="602"/>
      <c r="BK61" s="602"/>
      <c r="BL61" s="602"/>
      <c r="BM61" s="602"/>
      <c r="BN61" s="602"/>
      <c r="BO61" s="602"/>
      <c r="BP61" s="602"/>
      <c r="BQ61" s="602"/>
      <c r="BR61" s="602"/>
      <c r="BS61" s="602"/>
      <c r="BT61" s="602"/>
      <c r="BU61" s="602"/>
      <c r="BV61" s="602"/>
      <c r="BW61" s="602"/>
      <c r="BX61" s="602"/>
      <c r="BY61" s="602"/>
      <c r="BZ61" s="602"/>
      <c r="CA61" s="602"/>
      <c r="CB61" s="602"/>
      <c r="CC61" s="602"/>
      <c r="CD61" s="602"/>
    </row>
    <row r="62" spans="1:82" s="412" customFormat="1" ht="17.399999999999999" customHeight="1" x14ac:dyDescent="0.3">
      <c r="A62" s="412">
        <f t="shared" si="6"/>
        <v>61</v>
      </c>
      <c r="B62" s="412">
        <f t="shared" si="7"/>
        <v>61</v>
      </c>
      <c r="C62" s="412">
        <v>352672</v>
      </c>
      <c r="D62" s="412" t="s">
        <v>441</v>
      </c>
      <c r="E62" s="412" t="s">
        <v>706</v>
      </c>
      <c r="F62" s="412" t="s">
        <v>442</v>
      </c>
      <c r="G62" s="412" t="s">
        <v>744</v>
      </c>
      <c r="H62" s="473" t="s">
        <v>737</v>
      </c>
      <c r="I62" s="413">
        <v>36800</v>
      </c>
      <c r="J62" s="414">
        <v>1</v>
      </c>
      <c r="K62" s="471">
        <v>40363</v>
      </c>
      <c r="L62" s="472">
        <f t="shared" si="8"/>
        <v>9.7616438356164377</v>
      </c>
      <c r="M62" s="471" t="s">
        <v>732</v>
      </c>
      <c r="N62" s="473">
        <v>1</v>
      </c>
      <c r="O62" s="413">
        <v>37540</v>
      </c>
      <c r="P62" s="472">
        <f t="shared" si="5"/>
        <v>2.0273972602739727</v>
      </c>
      <c r="Q62" s="473">
        <v>24.2</v>
      </c>
      <c r="R62" s="473">
        <v>24.2</v>
      </c>
      <c r="S62" s="718">
        <f t="shared" si="4"/>
        <v>0</v>
      </c>
      <c r="T62" s="413">
        <v>37540</v>
      </c>
      <c r="U62" s="412">
        <v>24.2</v>
      </c>
      <c r="V62" s="412" t="s">
        <v>731</v>
      </c>
      <c r="W62" s="412" t="s">
        <v>731</v>
      </c>
      <c r="X62" s="412" t="s">
        <v>731</v>
      </c>
      <c r="Y62" s="412" t="s">
        <v>732</v>
      </c>
      <c r="Z62" s="414">
        <v>2</v>
      </c>
      <c r="AA62" s="412" t="s">
        <v>443</v>
      </c>
      <c r="AF62" s="602"/>
      <c r="AG62" s="602"/>
      <c r="AH62" s="602"/>
      <c r="AI62" s="602"/>
      <c r="AJ62" s="602"/>
      <c r="AK62" s="602"/>
      <c r="AL62" s="602"/>
      <c r="AM62" s="602"/>
      <c r="AN62" s="602"/>
      <c r="AO62" s="602"/>
      <c r="AP62" s="602"/>
      <c r="AQ62" s="602"/>
      <c r="AR62" s="602"/>
      <c r="AS62" s="602"/>
      <c r="AT62" s="602"/>
      <c r="AU62" s="602"/>
      <c r="AV62" s="602"/>
      <c r="AW62" s="602"/>
      <c r="AX62" s="602"/>
      <c r="AY62" s="602"/>
      <c r="AZ62" s="602"/>
      <c r="BA62" s="602"/>
      <c r="BB62" s="602"/>
      <c r="BC62" s="602"/>
      <c r="BD62" s="602"/>
      <c r="BE62" s="602"/>
      <c r="BF62" s="602"/>
      <c r="BG62" s="602"/>
      <c r="BH62" s="602"/>
      <c r="BI62" s="602"/>
      <c r="BJ62" s="602"/>
      <c r="BK62" s="602"/>
      <c r="BL62" s="602"/>
      <c r="BM62" s="602"/>
      <c r="BN62" s="602"/>
      <c r="BO62" s="602"/>
      <c r="BP62" s="602"/>
      <c r="BQ62" s="602"/>
      <c r="BR62" s="602"/>
      <c r="BS62" s="602"/>
      <c r="BT62" s="602"/>
      <c r="BU62" s="602"/>
      <c r="BV62" s="602"/>
      <c r="BW62" s="602"/>
      <c r="BX62" s="602"/>
      <c r="BY62" s="602"/>
      <c r="BZ62" s="602"/>
      <c r="CA62" s="602"/>
      <c r="CB62" s="602"/>
      <c r="CC62" s="602"/>
      <c r="CD62" s="602"/>
    </row>
    <row r="63" spans="1:82" s="412" customFormat="1" ht="17.399999999999999" customHeight="1" x14ac:dyDescent="0.3">
      <c r="A63" s="412">
        <f t="shared" si="6"/>
        <v>62</v>
      </c>
      <c r="B63" s="412">
        <f t="shared" si="7"/>
        <v>62</v>
      </c>
      <c r="C63" s="412">
        <v>356320</v>
      </c>
      <c r="D63" s="412" t="s">
        <v>495</v>
      </c>
      <c r="E63" s="412" t="s">
        <v>496</v>
      </c>
      <c r="F63" s="412" t="s">
        <v>497</v>
      </c>
      <c r="G63" s="412" t="s">
        <v>498</v>
      </c>
      <c r="H63" s="473" t="s">
        <v>785</v>
      </c>
      <c r="I63" s="413">
        <v>37250</v>
      </c>
      <c r="J63" s="414">
        <v>1</v>
      </c>
      <c r="K63" s="471">
        <v>40909</v>
      </c>
      <c r="L63" s="472">
        <f t="shared" si="8"/>
        <v>10.024657534246575</v>
      </c>
      <c r="M63" s="471" t="s">
        <v>732</v>
      </c>
      <c r="N63" s="473">
        <v>0</v>
      </c>
      <c r="O63" s="413">
        <v>37854</v>
      </c>
      <c r="P63" s="472">
        <f t="shared" si="5"/>
        <v>1.6547945205479453</v>
      </c>
      <c r="Q63" s="473">
        <v>19.899999999999999</v>
      </c>
      <c r="R63" s="473">
        <v>19.899999999999999</v>
      </c>
      <c r="S63" s="718">
        <f t="shared" si="4"/>
        <v>0</v>
      </c>
      <c r="T63" s="413">
        <v>37854</v>
      </c>
      <c r="U63" s="412">
        <v>19.899999999999999</v>
      </c>
      <c r="V63" s="412" t="s">
        <v>731</v>
      </c>
      <c r="W63" s="412" t="s">
        <v>731</v>
      </c>
      <c r="X63" s="412" t="s">
        <v>731</v>
      </c>
      <c r="Y63" s="412" t="s">
        <v>732</v>
      </c>
      <c r="Z63" s="414">
        <v>1</v>
      </c>
      <c r="AA63" s="412" t="s">
        <v>499</v>
      </c>
      <c r="AB63" s="412" t="s">
        <v>165</v>
      </c>
      <c r="AD63" s="418"/>
      <c r="AE63" s="418"/>
      <c r="AF63" s="603"/>
      <c r="AG63" s="603"/>
      <c r="AH63" s="603"/>
      <c r="AI63" s="603"/>
      <c r="AJ63" s="602"/>
      <c r="AK63" s="602"/>
      <c r="AL63" s="602"/>
      <c r="AM63" s="602"/>
      <c r="AN63" s="602"/>
      <c r="AO63" s="602"/>
      <c r="AP63" s="602"/>
      <c r="AQ63" s="602"/>
      <c r="AR63" s="602"/>
      <c r="AS63" s="602"/>
      <c r="AT63" s="602"/>
      <c r="AU63" s="602"/>
      <c r="AV63" s="602"/>
      <c r="AW63" s="602"/>
      <c r="AX63" s="602"/>
      <c r="AY63" s="602"/>
      <c r="AZ63" s="602"/>
      <c r="BA63" s="602"/>
      <c r="BB63" s="602"/>
      <c r="BC63" s="602"/>
      <c r="BD63" s="602"/>
      <c r="BE63" s="602"/>
      <c r="BF63" s="602"/>
      <c r="BG63" s="602"/>
      <c r="BH63" s="602"/>
      <c r="BI63" s="602"/>
      <c r="BJ63" s="602"/>
      <c r="BK63" s="602"/>
      <c r="BL63" s="602"/>
      <c r="BM63" s="602"/>
      <c r="BN63" s="602"/>
      <c r="BO63" s="602"/>
      <c r="BP63" s="602"/>
      <c r="BQ63" s="602"/>
      <c r="BR63" s="602"/>
      <c r="BS63" s="602"/>
      <c r="BT63" s="602"/>
      <c r="BU63" s="602"/>
      <c r="BV63" s="602"/>
      <c r="BW63" s="602"/>
      <c r="BX63" s="602"/>
      <c r="BY63" s="602"/>
      <c r="BZ63" s="602"/>
      <c r="CA63" s="602"/>
      <c r="CB63" s="602"/>
      <c r="CC63" s="602"/>
      <c r="CD63" s="602"/>
    </row>
    <row r="64" spans="1:82" s="412" customFormat="1" ht="17.399999999999999" customHeight="1" x14ac:dyDescent="0.3">
      <c r="A64" s="412">
        <f t="shared" si="6"/>
        <v>63</v>
      </c>
      <c r="B64" s="412">
        <f t="shared" si="7"/>
        <v>63</v>
      </c>
      <c r="C64" s="412">
        <v>363427</v>
      </c>
      <c r="D64" s="412" t="s">
        <v>334</v>
      </c>
      <c r="E64" s="412" t="s">
        <v>734</v>
      </c>
      <c r="F64" s="412" t="s">
        <v>335</v>
      </c>
      <c r="G64" s="412" t="s">
        <v>793</v>
      </c>
      <c r="H64" s="473" t="s">
        <v>765</v>
      </c>
      <c r="I64" s="413">
        <v>37816</v>
      </c>
      <c r="J64" s="414">
        <v>1</v>
      </c>
      <c r="K64" s="471">
        <v>40785</v>
      </c>
      <c r="L64" s="472">
        <f t="shared" si="8"/>
        <v>8.1342465753424662</v>
      </c>
      <c r="M64" s="471" t="s">
        <v>732</v>
      </c>
      <c r="N64" s="473">
        <v>0</v>
      </c>
      <c r="O64" s="413">
        <v>38414</v>
      </c>
      <c r="P64" s="472">
        <f t="shared" si="5"/>
        <v>1.6383561643835616</v>
      </c>
      <c r="Q64" s="473">
        <v>21.2</v>
      </c>
      <c r="R64" s="473">
        <v>21.2</v>
      </c>
      <c r="S64" s="718">
        <f t="shared" si="4"/>
        <v>0</v>
      </c>
      <c r="T64" s="413">
        <v>38414</v>
      </c>
      <c r="U64" s="412">
        <v>21.2</v>
      </c>
      <c r="V64" s="412" t="s">
        <v>731</v>
      </c>
      <c r="W64" s="412" t="s">
        <v>731</v>
      </c>
      <c r="X64" s="412" t="s">
        <v>336</v>
      </c>
      <c r="Y64" s="412" t="s">
        <v>732</v>
      </c>
      <c r="Z64" s="414">
        <v>2</v>
      </c>
      <c r="AA64" s="412" t="s">
        <v>337</v>
      </c>
      <c r="AB64" s="412" t="s">
        <v>194</v>
      </c>
      <c r="AF64" s="602"/>
      <c r="AG64" s="602"/>
      <c r="AH64" s="602"/>
      <c r="AI64" s="602"/>
      <c r="AJ64" s="712"/>
      <c r="AK64" s="712"/>
      <c r="AL64" s="712"/>
      <c r="AM64" s="712"/>
      <c r="AN64" s="712"/>
      <c r="AO64" s="712"/>
      <c r="AP64" s="712"/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12"/>
      <c r="BP64" s="712"/>
      <c r="BQ64" s="712"/>
      <c r="BR64" s="712"/>
      <c r="BS64" s="712"/>
      <c r="BT64" s="712"/>
      <c r="BU64" s="712"/>
      <c r="BV64" s="712"/>
      <c r="BW64" s="712"/>
      <c r="BX64" s="712"/>
      <c r="BY64" s="712"/>
      <c r="BZ64" s="712"/>
      <c r="CA64" s="712"/>
      <c r="CB64" s="712"/>
      <c r="CC64" s="602"/>
      <c r="CD64" s="602"/>
    </row>
    <row r="65" spans="1:82" s="634" customFormat="1" ht="17.399999999999999" customHeight="1" x14ac:dyDescent="0.3">
      <c r="A65" s="634">
        <f t="shared" si="6"/>
        <v>64</v>
      </c>
      <c r="B65" s="634">
        <f t="shared" si="7"/>
        <v>64</v>
      </c>
      <c r="C65" s="634">
        <v>352572</v>
      </c>
      <c r="D65" s="634" t="s">
        <v>437</v>
      </c>
      <c r="E65" s="634" t="s">
        <v>438</v>
      </c>
      <c r="F65" s="634" t="s">
        <v>439</v>
      </c>
      <c r="G65" s="634" t="s">
        <v>744</v>
      </c>
      <c r="H65" s="635" t="s">
        <v>765</v>
      </c>
      <c r="I65" s="636">
        <v>36783</v>
      </c>
      <c r="J65" s="637">
        <v>1</v>
      </c>
      <c r="K65" s="638">
        <v>37648</v>
      </c>
      <c r="L65" s="639">
        <f t="shared" si="8"/>
        <v>2.3698630136986303</v>
      </c>
      <c r="M65" s="638" t="s">
        <v>732</v>
      </c>
      <c r="N65" s="635">
        <v>0</v>
      </c>
      <c r="O65" s="636">
        <v>37532</v>
      </c>
      <c r="P65" s="639">
        <f t="shared" si="5"/>
        <v>2.0520547945205481</v>
      </c>
      <c r="Q65" s="635">
        <v>19</v>
      </c>
      <c r="R65" s="635">
        <v>19</v>
      </c>
      <c r="S65" s="718">
        <f t="shared" si="4"/>
        <v>0</v>
      </c>
      <c r="T65" s="636">
        <v>37532</v>
      </c>
      <c r="U65" s="634">
        <v>19</v>
      </c>
      <c r="V65" s="634" t="s">
        <v>731</v>
      </c>
      <c r="W65" s="634" t="s">
        <v>731</v>
      </c>
      <c r="X65" s="634" t="s">
        <v>731</v>
      </c>
      <c r="Y65" s="634" t="s">
        <v>732</v>
      </c>
      <c r="Z65" s="637" t="s">
        <v>588</v>
      </c>
      <c r="AA65" s="634" t="s">
        <v>440</v>
      </c>
      <c r="AD65" s="640"/>
      <c r="AF65" s="602"/>
      <c r="AG65" s="602"/>
      <c r="AH65" s="602"/>
      <c r="AI65" s="602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4"/>
      <c r="BG65" s="614"/>
      <c r="BH65" s="614"/>
      <c r="BI65" s="614"/>
      <c r="BJ65" s="614"/>
      <c r="BK65" s="614"/>
      <c r="BL65" s="614"/>
      <c r="BM65" s="614"/>
      <c r="BN65" s="614"/>
      <c r="BO65" s="614"/>
      <c r="BP65" s="614"/>
      <c r="BQ65" s="614"/>
      <c r="BR65" s="614"/>
      <c r="BS65" s="614"/>
      <c r="BT65" s="614"/>
      <c r="BU65" s="614"/>
      <c r="BV65" s="614"/>
      <c r="BW65" s="614"/>
      <c r="BX65" s="614"/>
      <c r="BY65" s="614"/>
      <c r="BZ65" s="614"/>
      <c r="CA65" s="614"/>
      <c r="CB65" s="614"/>
      <c r="CC65" s="602"/>
      <c r="CD65" s="602"/>
    </row>
    <row r="66" spans="1:82" s="634" customFormat="1" ht="17.399999999999999" customHeight="1" x14ac:dyDescent="0.3">
      <c r="A66" s="634">
        <f t="shared" si="6"/>
        <v>65</v>
      </c>
      <c r="B66" s="634">
        <f t="shared" si="7"/>
        <v>65</v>
      </c>
      <c r="C66" s="634">
        <v>354026</v>
      </c>
      <c r="D66" s="634" t="s">
        <v>627</v>
      </c>
      <c r="E66" s="634" t="s">
        <v>628</v>
      </c>
      <c r="F66" s="634" t="s">
        <v>453</v>
      </c>
      <c r="G66" s="634" t="s">
        <v>630</v>
      </c>
      <c r="H66" s="635" t="s">
        <v>765</v>
      </c>
      <c r="I66" s="636">
        <v>37541</v>
      </c>
      <c r="J66" s="637">
        <v>1</v>
      </c>
      <c r="K66" s="638">
        <v>39934</v>
      </c>
      <c r="L66" s="639">
        <f t="shared" si="8"/>
        <v>6.5561643835616437</v>
      </c>
      <c r="M66" s="638" t="s">
        <v>732</v>
      </c>
      <c r="N66" s="635">
        <v>0</v>
      </c>
      <c r="O66" s="636">
        <v>37666</v>
      </c>
      <c r="P66" s="639">
        <f t="shared" ref="P66:P97" si="9">(O66-I66)/365</f>
        <v>0.34246575342465752</v>
      </c>
      <c r="Q66" s="635">
        <v>19.899999999999999</v>
      </c>
      <c r="R66" s="635">
        <v>19.899999999999999</v>
      </c>
      <c r="S66" s="718">
        <f t="shared" si="4"/>
        <v>0</v>
      </c>
      <c r="T66" s="636">
        <v>37666</v>
      </c>
      <c r="U66" s="634">
        <v>19.899999999999999</v>
      </c>
      <c r="V66" s="634" t="s">
        <v>731</v>
      </c>
      <c r="W66" s="634" t="s">
        <v>731</v>
      </c>
      <c r="X66" s="634" t="s">
        <v>454</v>
      </c>
      <c r="Y66" s="634" t="s">
        <v>732</v>
      </c>
      <c r="Z66" s="637" t="s">
        <v>588</v>
      </c>
      <c r="AA66" s="634" t="s">
        <v>440</v>
      </c>
      <c r="AD66" s="641"/>
      <c r="AF66" s="602"/>
      <c r="AG66" s="602"/>
      <c r="AH66" s="602"/>
      <c r="AI66" s="602"/>
      <c r="AJ66" s="614"/>
      <c r="AK66" s="614"/>
      <c r="AL66" s="614"/>
      <c r="AM66" s="614"/>
      <c r="AN66" s="614"/>
      <c r="AO66" s="614"/>
      <c r="AP66" s="614"/>
      <c r="AQ66" s="614"/>
      <c r="AR66" s="614"/>
      <c r="AS66" s="614"/>
      <c r="AT66" s="614"/>
      <c r="AU66" s="614"/>
      <c r="AV66" s="614"/>
      <c r="AW66" s="614"/>
      <c r="AX66" s="614"/>
      <c r="AY66" s="614"/>
      <c r="AZ66" s="614"/>
      <c r="BA66" s="614"/>
      <c r="BB66" s="614"/>
      <c r="BC66" s="614"/>
      <c r="BD66" s="614"/>
      <c r="BE66" s="614"/>
      <c r="BF66" s="614"/>
      <c r="BG66" s="614"/>
      <c r="BH66" s="614"/>
      <c r="BI66" s="614"/>
      <c r="BJ66" s="614"/>
      <c r="BK66" s="614"/>
      <c r="BL66" s="614"/>
      <c r="BM66" s="614"/>
      <c r="BN66" s="614"/>
      <c r="BO66" s="614"/>
      <c r="BP66" s="614"/>
      <c r="BQ66" s="614"/>
      <c r="BR66" s="614"/>
      <c r="BS66" s="614"/>
      <c r="BT66" s="614"/>
      <c r="BU66" s="614"/>
      <c r="BV66" s="614"/>
      <c r="BW66" s="614"/>
      <c r="BX66" s="614"/>
      <c r="BY66" s="614"/>
      <c r="BZ66" s="614"/>
      <c r="CA66" s="614"/>
      <c r="CB66" s="614"/>
      <c r="CC66" s="602"/>
      <c r="CD66" s="602"/>
    </row>
    <row r="67" spans="1:82" s="634" customFormat="1" ht="17.399999999999999" customHeight="1" x14ac:dyDescent="0.3">
      <c r="A67" s="634">
        <f t="shared" si="6"/>
        <v>66</v>
      </c>
      <c r="B67" s="634">
        <f t="shared" si="7"/>
        <v>66</v>
      </c>
      <c r="C67" s="634">
        <v>335720</v>
      </c>
      <c r="D67" s="634" t="s">
        <v>427</v>
      </c>
      <c r="E67" s="634" t="s">
        <v>428</v>
      </c>
      <c r="F67" s="634" t="s">
        <v>429</v>
      </c>
      <c r="G67" s="634" t="s">
        <v>744</v>
      </c>
      <c r="H67" s="635" t="s">
        <v>765</v>
      </c>
      <c r="I67" s="636">
        <v>35096</v>
      </c>
      <c r="J67" s="637">
        <v>1</v>
      </c>
      <c r="K67" s="638">
        <v>39841</v>
      </c>
      <c r="L67" s="639">
        <f t="shared" si="8"/>
        <v>13</v>
      </c>
      <c r="M67" s="638" t="s">
        <v>732</v>
      </c>
      <c r="N67" s="635">
        <v>0</v>
      </c>
      <c r="O67" s="636">
        <v>37532</v>
      </c>
      <c r="P67" s="639">
        <f t="shared" si="9"/>
        <v>6.6739726027397257</v>
      </c>
      <c r="Q67" s="635">
        <v>28</v>
      </c>
      <c r="R67" s="635">
        <v>28</v>
      </c>
      <c r="S67" s="718">
        <f t="shared" ref="S67:S130" si="10">R67-Q67</f>
        <v>0</v>
      </c>
      <c r="T67" s="636">
        <v>37532</v>
      </c>
      <c r="U67" s="634">
        <v>28</v>
      </c>
      <c r="V67" s="634" t="s">
        <v>731</v>
      </c>
      <c r="W67" s="634" t="s">
        <v>731</v>
      </c>
      <c r="X67" s="634" t="s">
        <v>430</v>
      </c>
      <c r="Y67" s="634" t="s">
        <v>732</v>
      </c>
      <c r="Z67" s="637" t="s">
        <v>588</v>
      </c>
      <c r="AA67" s="634" t="s">
        <v>440</v>
      </c>
      <c r="AB67" s="634" t="s">
        <v>431</v>
      </c>
      <c r="AE67" s="640"/>
      <c r="AF67" s="614"/>
      <c r="AG67" s="614"/>
      <c r="AH67" s="614"/>
      <c r="AI67" s="614"/>
      <c r="AJ67" s="602"/>
      <c r="AK67" s="602"/>
      <c r="AL67" s="602"/>
      <c r="AM67" s="602"/>
      <c r="AN67" s="602"/>
      <c r="AO67" s="602"/>
      <c r="AP67" s="602"/>
      <c r="AQ67" s="602"/>
      <c r="AR67" s="602"/>
      <c r="AS67" s="602"/>
      <c r="AT67" s="602"/>
      <c r="AU67" s="602"/>
      <c r="AV67" s="602"/>
      <c r="AW67" s="602"/>
      <c r="AX67" s="602"/>
      <c r="AY67" s="602"/>
      <c r="AZ67" s="602"/>
      <c r="BA67" s="602"/>
      <c r="BB67" s="602"/>
      <c r="BC67" s="602"/>
      <c r="BD67" s="602"/>
      <c r="BE67" s="602"/>
      <c r="BF67" s="602"/>
      <c r="BG67" s="602"/>
      <c r="BH67" s="602"/>
      <c r="BI67" s="602"/>
      <c r="BJ67" s="602"/>
      <c r="BK67" s="602"/>
      <c r="BL67" s="602"/>
      <c r="BM67" s="602"/>
      <c r="BN67" s="602"/>
      <c r="BO67" s="602"/>
      <c r="BP67" s="602"/>
      <c r="BQ67" s="602"/>
      <c r="BR67" s="602"/>
      <c r="BS67" s="602"/>
      <c r="BT67" s="602"/>
      <c r="BU67" s="602"/>
      <c r="BV67" s="602"/>
      <c r="BW67" s="602"/>
      <c r="BX67" s="602"/>
      <c r="BY67" s="602"/>
      <c r="BZ67" s="602"/>
      <c r="CA67" s="602"/>
      <c r="CB67" s="602"/>
      <c r="CC67" s="602"/>
      <c r="CD67" s="602"/>
    </row>
    <row r="68" spans="1:82" s="634" customFormat="1" ht="17.399999999999999" customHeight="1" x14ac:dyDescent="0.3">
      <c r="A68" s="634">
        <f t="shared" si="6"/>
        <v>67</v>
      </c>
      <c r="B68" s="634">
        <f t="shared" si="7"/>
        <v>67</v>
      </c>
      <c r="C68" s="634">
        <v>366366</v>
      </c>
      <c r="D68" s="634" t="s">
        <v>750</v>
      </c>
      <c r="E68" s="634" t="s">
        <v>751</v>
      </c>
      <c r="F68" s="634" t="s">
        <v>752</v>
      </c>
      <c r="G68" s="641" t="s">
        <v>753</v>
      </c>
      <c r="H68" s="635" t="s">
        <v>737</v>
      </c>
      <c r="I68" s="636">
        <v>38308</v>
      </c>
      <c r="J68" s="637">
        <v>1</v>
      </c>
      <c r="K68" s="638">
        <v>41153</v>
      </c>
      <c r="L68" s="639">
        <f t="shared" si="8"/>
        <v>7.7945205479452051</v>
      </c>
      <c r="M68" s="638" t="s">
        <v>732</v>
      </c>
      <c r="N68" s="635">
        <v>0</v>
      </c>
      <c r="O68" s="643">
        <v>38614</v>
      </c>
      <c r="P68" s="639">
        <f t="shared" si="9"/>
        <v>0.83835616438356164</v>
      </c>
      <c r="Q68" s="644">
        <v>48.3</v>
      </c>
      <c r="R68" s="644">
        <v>48.3</v>
      </c>
      <c r="S68" s="718">
        <f t="shared" si="10"/>
        <v>0</v>
      </c>
      <c r="T68" s="636">
        <v>38614</v>
      </c>
      <c r="U68" s="645">
        <v>48.3</v>
      </c>
      <c r="V68" s="646" t="s">
        <v>731</v>
      </c>
      <c r="W68" s="646" t="s">
        <v>731</v>
      </c>
      <c r="X68" s="647" t="s">
        <v>754</v>
      </c>
      <c r="Y68" s="643" t="s">
        <v>732</v>
      </c>
      <c r="Z68" s="637" t="s">
        <v>588</v>
      </c>
      <c r="AA68" s="634" t="s">
        <v>440</v>
      </c>
      <c r="AD68" s="640"/>
      <c r="AE68" s="640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4"/>
      <c r="BG68" s="614"/>
      <c r="BH68" s="614"/>
      <c r="BI68" s="614"/>
      <c r="BJ68" s="614"/>
      <c r="BK68" s="614"/>
      <c r="BL68" s="614"/>
      <c r="BM68" s="614"/>
      <c r="BN68" s="614"/>
      <c r="BO68" s="614"/>
      <c r="BP68" s="614"/>
      <c r="BQ68" s="614"/>
      <c r="BR68" s="614"/>
      <c r="BS68" s="614"/>
      <c r="BT68" s="614"/>
      <c r="BU68" s="614"/>
      <c r="BV68" s="614"/>
      <c r="BW68" s="614"/>
      <c r="BX68" s="614"/>
      <c r="BY68" s="614"/>
      <c r="BZ68" s="614"/>
      <c r="CA68" s="614"/>
      <c r="CB68" s="614"/>
      <c r="CC68" s="602"/>
      <c r="CD68" s="602"/>
    </row>
    <row r="69" spans="1:82" s="572" customFormat="1" ht="17.399999999999999" customHeight="1" x14ac:dyDescent="0.3">
      <c r="B69" s="573"/>
      <c r="H69" s="578"/>
      <c r="I69" s="579"/>
      <c r="J69" s="580"/>
      <c r="K69" s="578"/>
      <c r="L69" s="581"/>
      <c r="M69" s="582"/>
      <c r="N69" s="578"/>
      <c r="O69" s="583"/>
      <c r="P69" s="581"/>
      <c r="Q69" s="584"/>
      <c r="R69" s="584"/>
      <c r="S69" s="578"/>
      <c r="T69" s="579"/>
      <c r="U69" s="585"/>
      <c r="V69" s="586"/>
      <c r="W69" s="586"/>
      <c r="X69" s="587"/>
      <c r="Y69" s="583"/>
      <c r="Z69" s="589"/>
      <c r="AD69" s="588"/>
      <c r="AF69" s="602"/>
      <c r="AG69" s="602"/>
      <c r="AH69" s="602"/>
      <c r="AI69" s="602"/>
      <c r="AJ69" s="614"/>
      <c r="AK69" s="614"/>
      <c r="AL69" s="614"/>
      <c r="AM69" s="614"/>
      <c r="AN69" s="614"/>
      <c r="AO69" s="614"/>
      <c r="AP69" s="614"/>
      <c r="AQ69" s="614"/>
      <c r="AR69" s="614"/>
      <c r="AS69" s="614"/>
      <c r="AT69" s="614"/>
      <c r="AU69" s="614"/>
      <c r="AV69" s="614"/>
      <c r="AW69" s="614"/>
      <c r="AX69" s="614"/>
      <c r="AY69" s="614"/>
      <c r="AZ69" s="614"/>
      <c r="BA69" s="614"/>
      <c r="BB69" s="614"/>
      <c r="BC69" s="614"/>
      <c r="BD69" s="614"/>
      <c r="BE69" s="614"/>
      <c r="BF69" s="614"/>
      <c r="BG69" s="614"/>
      <c r="BH69" s="614"/>
      <c r="BI69" s="614"/>
      <c r="BJ69" s="614"/>
      <c r="BK69" s="614"/>
      <c r="BL69" s="614"/>
      <c r="BM69" s="614"/>
      <c r="BN69" s="614"/>
      <c r="BO69" s="614"/>
      <c r="BP69" s="614"/>
      <c r="BQ69" s="614"/>
      <c r="BR69" s="614"/>
      <c r="BS69" s="614"/>
      <c r="BT69" s="614"/>
      <c r="BU69" s="614"/>
      <c r="BV69" s="614"/>
      <c r="BW69" s="614"/>
      <c r="BX69" s="614"/>
      <c r="BY69" s="614"/>
      <c r="BZ69" s="614"/>
      <c r="CA69" s="614"/>
      <c r="CB69" s="614"/>
      <c r="CC69" s="602"/>
      <c r="CD69" s="602"/>
    </row>
    <row r="70" spans="1:82" s="572" customFormat="1" ht="17.399999999999999" customHeight="1" x14ac:dyDescent="0.3">
      <c r="B70" s="573"/>
      <c r="H70" s="578"/>
      <c r="I70" s="579"/>
      <c r="J70" s="580"/>
      <c r="K70" s="578"/>
      <c r="L70" s="581"/>
      <c r="M70" s="582"/>
      <c r="N70" s="578"/>
      <c r="O70" s="583"/>
      <c r="P70" s="581"/>
      <c r="Q70" s="584"/>
      <c r="R70" s="584"/>
      <c r="S70" s="578"/>
      <c r="T70" s="579"/>
      <c r="U70" s="585"/>
      <c r="V70" s="586"/>
      <c r="W70" s="586"/>
      <c r="X70" s="587"/>
      <c r="Y70" s="583"/>
      <c r="Z70" s="589"/>
      <c r="AD70" s="588"/>
      <c r="AF70" s="602"/>
      <c r="AG70" s="602"/>
      <c r="AH70" s="602"/>
      <c r="AI70" s="602"/>
      <c r="AJ70" s="614"/>
      <c r="AK70" s="614"/>
      <c r="AL70" s="614"/>
      <c r="AM70" s="614"/>
      <c r="AN70" s="614"/>
      <c r="AO70" s="614"/>
      <c r="AP70" s="614"/>
      <c r="AQ70" s="614"/>
      <c r="AR70" s="614"/>
      <c r="AS70" s="614"/>
      <c r="AT70" s="614"/>
      <c r="AU70" s="614"/>
      <c r="AV70" s="614"/>
      <c r="AW70" s="614"/>
      <c r="AX70" s="614"/>
      <c r="AY70" s="614"/>
      <c r="AZ70" s="614"/>
      <c r="BA70" s="614"/>
      <c r="BB70" s="614"/>
      <c r="BC70" s="614"/>
      <c r="BD70" s="614"/>
      <c r="BE70" s="614"/>
      <c r="BF70" s="614"/>
      <c r="BG70" s="614"/>
      <c r="BH70" s="614"/>
      <c r="BI70" s="614"/>
      <c r="BJ70" s="614"/>
      <c r="BK70" s="614"/>
      <c r="BL70" s="614"/>
      <c r="BM70" s="614"/>
      <c r="BN70" s="614"/>
      <c r="BO70" s="614"/>
      <c r="BP70" s="614"/>
      <c r="BQ70" s="614"/>
      <c r="BR70" s="614"/>
      <c r="BS70" s="614"/>
      <c r="BT70" s="614"/>
      <c r="BU70" s="614"/>
      <c r="BV70" s="614"/>
      <c r="BW70" s="614"/>
      <c r="BX70" s="614"/>
      <c r="BY70" s="614"/>
      <c r="BZ70" s="614"/>
      <c r="CA70" s="614"/>
      <c r="CB70" s="614"/>
      <c r="CC70" s="602"/>
      <c r="CD70" s="602"/>
    </row>
    <row r="71" spans="1:82" s="572" customFormat="1" ht="17.399999999999999" customHeight="1" x14ac:dyDescent="0.3">
      <c r="B71" s="573"/>
      <c r="H71" s="578"/>
      <c r="I71" s="579"/>
      <c r="J71" s="580"/>
      <c r="K71" s="578"/>
      <c r="L71" s="581"/>
      <c r="M71" s="582"/>
      <c r="N71" s="578"/>
      <c r="O71" s="583"/>
      <c r="P71" s="581"/>
      <c r="Q71" s="584"/>
      <c r="R71" s="584"/>
      <c r="S71" s="578"/>
      <c r="T71" s="579"/>
      <c r="U71" s="585"/>
      <c r="V71" s="586"/>
      <c r="W71" s="586"/>
      <c r="X71" s="587"/>
      <c r="Y71" s="583"/>
      <c r="Z71" s="589"/>
      <c r="AD71" s="588"/>
      <c r="AF71" s="602"/>
      <c r="AG71" s="602"/>
      <c r="AH71" s="602"/>
      <c r="AI71" s="602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4"/>
      <c r="BG71" s="614"/>
      <c r="BH71" s="614"/>
      <c r="BI71" s="614"/>
      <c r="BJ71" s="614"/>
      <c r="BK71" s="614"/>
      <c r="BL71" s="614"/>
      <c r="BM71" s="614"/>
      <c r="BN71" s="614"/>
      <c r="BO71" s="614"/>
      <c r="BP71" s="614"/>
      <c r="BQ71" s="614"/>
      <c r="BR71" s="614"/>
      <c r="BS71" s="614"/>
      <c r="BT71" s="614"/>
      <c r="BU71" s="614"/>
      <c r="BV71" s="614"/>
      <c r="BW71" s="614"/>
      <c r="BX71" s="614"/>
      <c r="BY71" s="614"/>
      <c r="BZ71" s="614"/>
      <c r="CA71" s="614"/>
      <c r="CB71" s="614"/>
      <c r="CC71" s="602"/>
      <c r="CD71" s="602"/>
    </row>
    <row r="72" spans="1:82" s="572" customFormat="1" ht="17.399999999999999" customHeight="1" x14ac:dyDescent="0.3">
      <c r="A72" s="412">
        <f>A68+1</f>
        <v>68</v>
      </c>
      <c r="B72" s="426">
        <v>1</v>
      </c>
      <c r="C72" s="426">
        <v>369770</v>
      </c>
      <c r="D72" s="426" t="s">
        <v>614</v>
      </c>
      <c r="E72" s="426" t="s">
        <v>615</v>
      </c>
      <c r="F72" s="426" t="s">
        <v>616</v>
      </c>
      <c r="G72" s="426" t="s">
        <v>781</v>
      </c>
      <c r="H72" s="533" t="s">
        <v>737</v>
      </c>
      <c r="I72" s="428">
        <v>38415</v>
      </c>
      <c r="J72" s="429">
        <v>0</v>
      </c>
      <c r="K72" s="475" t="s">
        <v>745</v>
      </c>
      <c r="L72" s="476">
        <f t="shared" ref="L72:L87" si="11">(M72-I72)/365</f>
        <v>7.1643835616438354</v>
      </c>
      <c r="M72" s="477">
        <v>41030</v>
      </c>
      <c r="N72" s="475">
        <v>0</v>
      </c>
      <c r="O72" s="431">
        <v>39420</v>
      </c>
      <c r="P72" s="476">
        <f t="shared" ref="P72:P113" si="12">(O72-I72)/365</f>
        <v>2.7534246575342465</v>
      </c>
      <c r="Q72" s="563">
        <v>51.6</v>
      </c>
      <c r="R72" s="563">
        <v>51.6</v>
      </c>
      <c r="S72" s="718">
        <f t="shared" si="10"/>
        <v>0</v>
      </c>
      <c r="T72" s="428">
        <v>39420</v>
      </c>
      <c r="U72" s="432">
        <v>51.6</v>
      </c>
      <c r="V72" s="433" t="s">
        <v>731</v>
      </c>
      <c r="W72" s="433" t="s">
        <v>731</v>
      </c>
      <c r="X72" s="427" t="s">
        <v>772</v>
      </c>
      <c r="Y72" s="431" t="s">
        <v>745</v>
      </c>
      <c r="Z72" s="437"/>
      <c r="AA72" s="426"/>
      <c r="AB72" s="426" t="s">
        <v>617</v>
      </c>
      <c r="AC72" s="426"/>
      <c r="AD72" s="434"/>
      <c r="AE72" s="426"/>
      <c r="AF72" s="616"/>
      <c r="AG72" s="616"/>
      <c r="AH72" s="616"/>
      <c r="AI72" s="616"/>
      <c r="AJ72" s="614"/>
      <c r="AK72" s="614"/>
      <c r="AL72" s="614"/>
      <c r="AM72" s="614"/>
      <c r="AN72" s="614"/>
      <c r="AO72" s="614"/>
      <c r="AP72" s="614"/>
      <c r="AQ72" s="614"/>
      <c r="AR72" s="614"/>
      <c r="AS72" s="614"/>
      <c r="AT72" s="614"/>
      <c r="AU72" s="614"/>
      <c r="AV72" s="614"/>
      <c r="AW72" s="614"/>
      <c r="AX72" s="614"/>
      <c r="AY72" s="614"/>
      <c r="AZ72" s="614"/>
      <c r="BA72" s="614"/>
      <c r="BB72" s="614"/>
      <c r="BC72" s="614"/>
      <c r="BD72" s="614"/>
      <c r="BE72" s="614"/>
      <c r="BF72" s="614"/>
      <c r="BG72" s="614"/>
      <c r="BH72" s="614"/>
      <c r="BI72" s="614"/>
      <c r="BJ72" s="614"/>
      <c r="BK72" s="614"/>
      <c r="BL72" s="614"/>
      <c r="BM72" s="614"/>
      <c r="BN72" s="614"/>
      <c r="BO72" s="614"/>
      <c r="BP72" s="614"/>
      <c r="BQ72" s="614"/>
      <c r="BR72" s="614"/>
      <c r="BS72" s="614"/>
      <c r="BT72" s="614"/>
      <c r="BU72" s="614"/>
      <c r="BV72" s="614"/>
      <c r="BW72" s="614"/>
      <c r="BX72" s="614"/>
      <c r="BY72" s="614"/>
      <c r="BZ72" s="614"/>
      <c r="CA72" s="614"/>
      <c r="CB72" s="614"/>
      <c r="CC72" s="602"/>
      <c r="CD72" s="602"/>
    </row>
    <row r="73" spans="1:82" s="412" customFormat="1" ht="17.399999999999999" customHeight="1" x14ac:dyDescent="0.3">
      <c r="A73" s="412">
        <f t="shared" ref="A73:A113" si="13">A72+1</f>
        <v>69</v>
      </c>
      <c r="B73" s="426">
        <f t="shared" ref="B73:B113" si="14">B72+1</f>
        <v>2</v>
      </c>
      <c r="C73" s="426">
        <v>373474</v>
      </c>
      <c r="D73" s="426" t="s">
        <v>761</v>
      </c>
      <c r="E73" s="426" t="s">
        <v>762</v>
      </c>
      <c r="F73" s="426" t="s">
        <v>763</v>
      </c>
      <c r="G73" s="426" t="s">
        <v>764</v>
      </c>
      <c r="H73" s="533" t="s">
        <v>765</v>
      </c>
      <c r="I73" s="428">
        <v>38588</v>
      </c>
      <c r="J73" s="429">
        <v>0</v>
      </c>
      <c r="K73" s="475" t="s">
        <v>745</v>
      </c>
      <c r="L73" s="476">
        <f t="shared" si="11"/>
        <v>7.0739726027397261</v>
      </c>
      <c r="M73" s="477">
        <v>41170</v>
      </c>
      <c r="N73" s="475">
        <v>0</v>
      </c>
      <c r="O73" s="431">
        <v>39100</v>
      </c>
      <c r="P73" s="476">
        <f t="shared" si="12"/>
        <v>1.4027397260273973</v>
      </c>
      <c r="Q73" s="563">
        <v>53.1</v>
      </c>
      <c r="R73" s="563">
        <v>53.1</v>
      </c>
      <c r="S73" s="718">
        <f t="shared" si="10"/>
        <v>0</v>
      </c>
      <c r="T73" s="428">
        <v>39110</v>
      </c>
      <c r="U73" s="432">
        <v>53.1</v>
      </c>
      <c r="V73" s="433" t="s">
        <v>767</v>
      </c>
      <c r="W73" s="433" t="s">
        <v>731</v>
      </c>
      <c r="X73" s="427" t="s">
        <v>768</v>
      </c>
      <c r="Y73" s="431" t="s">
        <v>745</v>
      </c>
      <c r="Z73" s="437"/>
      <c r="AA73" s="426"/>
      <c r="AB73" s="426"/>
      <c r="AC73" s="426"/>
      <c r="AD73" s="426"/>
      <c r="AE73" s="426"/>
      <c r="AF73" s="616"/>
      <c r="AG73" s="616"/>
      <c r="AH73" s="616"/>
      <c r="AI73" s="616"/>
      <c r="AJ73" s="602"/>
      <c r="AK73" s="602"/>
      <c r="AL73" s="602"/>
      <c r="AM73" s="602"/>
      <c r="AN73" s="602"/>
      <c r="AO73" s="602"/>
      <c r="AP73" s="602"/>
      <c r="AQ73" s="602"/>
      <c r="AR73" s="602"/>
      <c r="AS73" s="602"/>
      <c r="AT73" s="602"/>
      <c r="AU73" s="602"/>
      <c r="AV73" s="602"/>
      <c r="AW73" s="602"/>
      <c r="AX73" s="602"/>
      <c r="AY73" s="602"/>
      <c r="AZ73" s="602"/>
      <c r="BA73" s="602"/>
      <c r="BB73" s="602"/>
      <c r="BC73" s="602"/>
      <c r="BD73" s="602"/>
      <c r="BE73" s="602"/>
      <c r="BF73" s="602"/>
      <c r="BG73" s="602"/>
      <c r="BH73" s="602"/>
      <c r="BI73" s="602"/>
      <c r="BJ73" s="602"/>
      <c r="BK73" s="602"/>
      <c r="BL73" s="602"/>
      <c r="BM73" s="602"/>
      <c r="BN73" s="602"/>
      <c r="BO73" s="602"/>
      <c r="BP73" s="602"/>
      <c r="BQ73" s="602"/>
      <c r="BR73" s="602"/>
      <c r="BS73" s="602"/>
      <c r="BT73" s="602"/>
      <c r="BU73" s="602"/>
      <c r="BV73" s="602"/>
      <c r="BW73" s="602"/>
      <c r="BX73" s="602"/>
      <c r="BY73" s="602"/>
      <c r="BZ73" s="602"/>
      <c r="CA73" s="602"/>
      <c r="CB73" s="602"/>
      <c r="CC73" s="602"/>
      <c r="CD73" s="602"/>
    </row>
    <row r="74" spans="1:82" s="412" customFormat="1" ht="17.25" customHeight="1" x14ac:dyDescent="0.3">
      <c r="A74" s="412">
        <f t="shared" si="13"/>
        <v>70</v>
      </c>
      <c r="B74" s="426">
        <f t="shared" si="14"/>
        <v>3</v>
      </c>
      <c r="C74" s="426">
        <v>365569</v>
      </c>
      <c r="D74" s="426" t="s">
        <v>611</v>
      </c>
      <c r="E74" s="426" t="s">
        <v>612</v>
      </c>
      <c r="F74" s="426" t="s">
        <v>613</v>
      </c>
      <c r="G74" s="436" t="s">
        <v>728</v>
      </c>
      <c r="H74" s="475" t="s">
        <v>729</v>
      </c>
      <c r="I74" s="428">
        <v>38189</v>
      </c>
      <c r="J74" s="429">
        <v>0</v>
      </c>
      <c r="K74" s="475" t="s">
        <v>745</v>
      </c>
      <c r="L74" s="476">
        <f t="shared" si="11"/>
        <v>8.0109589041095894</v>
      </c>
      <c r="M74" s="477">
        <v>41113</v>
      </c>
      <c r="N74" s="475">
        <v>0</v>
      </c>
      <c r="O74" s="431">
        <v>38799</v>
      </c>
      <c r="P74" s="476">
        <f t="shared" si="12"/>
        <v>1.6712328767123288</v>
      </c>
      <c r="Q74" s="563">
        <v>57.4</v>
      </c>
      <c r="R74" s="563">
        <v>57.4</v>
      </c>
      <c r="S74" s="718">
        <f t="shared" si="10"/>
        <v>0</v>
      </c>
      <c r="T74" s="428">
        <v>38799</v>
      </c>
      <c r="U74" s="432">
        <v>57.4</v>
      </c>
      <c r="V74" s="433" t="s">
        <v>731</v>
      </c>
      <c r="W74" s="433" t="s">
        <v>731</v>
      </c>
      <c r="X74" s="427" t="s">
        <v>731</v>
      </c>
      <c r="Y74" s="431" t="s">
        <v>745</v>
      </c>
      <c r="Z74" s="437"/>
      <c r="AA74" s="426"/>
      <c r="AB74" s="426"/>
      <c r="AC74" s="426"/>
      <c r="AD74" s="426"/>
      <c r="AE74" s="426"/>
      <c r="AF74" s="616"/>
      <c r="AG74" s="616"/>
      <c r="AH74" s="616"/>
      <c r="AI74" s="616"/>
      <c r="AJ74" s="616"/>
      <c r="AK74" s="616"/>
      <c r="AL74" s="616"/>
      <c r="AM74" s="616"/>
      <c r="AN74" s="616"/>
      <c r="AO74" s="616"/>
      <c r="AP74" s="616"/>
      <c r="AQ74" s="616"/>
      <c r="AR74" s="616"/>
      <c r="AS74" s="616"/>
      <c r="AT74" s="616"/>
      <c r="AU74" s="616"/>
      <c r="AV74" s="616"/>
      <c r="AW74" s="616"/>
      <c r="AX74" s="616"/>
      <c r="AY74" s="616"/>
      <c r="AZ74" s="616"/>
      <c r="BA74" s="616"/>
      <c r="BB74" s="616"/>
      <c r="BC74" s="616"/>
      <c r="BD74" s="616"/>
      <c r="BE74" s="616"/>
      <c r="BF74" s="616"/>
      <c r="BG74" s="616"/>
      <c r="BH74" s="616"/>
      <c r="BI74" s="616"/>
      <c r="BJ74" s="616"/>
      <c r="BK74" s="616"/>
      <c r="BL74" s="616"/>
      <c r="BM74" s="616"/>
      <c r="BN74" s="616"/>
      <c r="BO74" s="616"/>
      <c r="BP74" s="616"/>
      <c r="BQ74" s="616"/>
      <c r="BR74" s="616"/>
      <c r="BS74" s="616"/>
      <c r="BT74" s="616"/>
      <c r="BU74" s="616"/>
      <c r="BV74" s="616"/>
      <c r="BW74" s="616"/>
      <c r="BX74" s="616"/>
      <c r="BY74" s="616"/>
      <c r="BZ74" s="616"/>
      <c r="CA74" s="616"/>
      <c r="CB74" s="616"/>
      <c r="CC74" s="617"/>
      <c r="CD74" s="602"/>
    </row>
    <row r="75" spans="1:82" s="412" customFormat="1" ht="17.25" customHeight="1" x14ac:dyDescent="0.3">
      <c r="A75" s="412">
        <f t="shared" si="13"/>
        <v>71</v>
      </c>
      <c r="B75" s="426">
        <f t="shared" si="14"/>
        <v>4</v>
      </c>
      <c r="C75" s="426">
        <v>368314</v>
      </c>
      <c r="D75" s="426" t="s">
        <v>526</v>
      </c>
      <c r="E75" s="426"/>
      <c r="F75" s="426" t="s">
        <v>796</v>
      </c>
      <c r="G75" s="426" t="s">
        <v>548</v>
      </c>
      <c r="H75" s="475" t="s">
        <v>729</v>
      </c>
      <c r="I75" s="428">
        <v>38590</v>
      </c>
      <c r="J75" s="437">
        <v>0</v>
      </c>
      <c r="K75" s="478" t="s">
        <v>186</v>
      </c>
      <c r="L75" s="479">
        <f t="shared" si="11"/>
        <v>6.9150684931506845</v>
      </c>
      <c r="M75" s="480">
        <v>41114</v>
      </c>
      <c r="N75" s="437">
        <v>0</v>
      </c>
      <c r="O75" s="428">
        <v>38768</v>
      </c>
      <c r="P75" s="476">
        <f t="shared" si="12"/>
        <v>0.48767123287671232</v>
      </c>
      <c r="Q75" s="565">
        <v>59.38</v>
      </c>
      <c r="R75" s="565">
        <v>80.430000000000007</v>
      </c>
      <c r="S75" s="718">
        <f t="shared" si="10"/>
        <v>21.050000000000004</v>
      </c>
      <c r="T75" s="441">
        <v>40925</v>
      </c>
      <c r="U75" s="463">
        <v>144.6</v>
      </c>
      <c r="V75" s="443" t="s">
        <v>777</v>
      </c>
      <c r="W75" s="434"/>
      <c r="X75" s="444" t="s">
        <v>191</v>
      </c>
      <c r="Y75" s="442" t="s">
        <v>186</v>
      </c>
      <c r="Z75" s="483"/>
      <c r="AA75" s="434"/>
      <c r="AB75" s="434" t="s">
        <v>590</v>
      </c>
      <c r="AC75" s="430" t="s">
        <v>661</v>
      </c>
      <c r="AD75" s="426"/>
      <c r="AE75" s="426"/>
      <c r="AF75" s="616"/>
      <c r="AG75" s="616"/>
      <c r="AH75" s="616"/>
      <c r="AI75" s="616"/>
      <c r="AJ75" s="616"/>
      <c r="AK75" s="616"/>
      <c r="AL75" s="616"/>
      <c r="AM75" s="616"/>
      <c r="AN75" s="616"/>
      <c r="AO75" s="616"/>
      <c r="AP75" s="616"/>
      <c r="AQ75" s="616"/>
      <c r="AR75" s="616"/>
      <c r="AS75" s="616"/>
      <c r="AT75" s="616"/>
      <c r="AU75" s="616"/>
      <c r="AV75" s="616"/>
      <c r="AW75" s="616"/>
      <c r="AX75" s="616"/>
      <c r="AY75" s="616"/>
      <c r="AZ75" s="616"/>
      <c r="BA75" s="616"/>
      <c r="BB75" s="616"/>
      <c r="BC75" s="616"/>
      <c r="BD75" s="616"/>
      <c r="BE75" s="616"/>
      <c r="BF75" s="616"/>
      <c r="BG75" s="616"/>
      <c r="BH75" s="616"/>
      <c r="BI75" s="616"/>
      <c r="BJ75" s="616"/>
      <c r="BK75" s="616"/>
      <c r="BL75" s="616"/>
      <c r="BM75" s="616"/>
      <c r="BN75" s="616"/>
      <c r="BO75" s="616"/>
      <c r="BP75" s="616"/>
      <c r="BQ75" s="616"/>
      <c r="BR75" s="616"/>
      <c r="BS75" s="616"/>
      <c r="BT75" s="616"/>
      <c r="BU75" s="616"/>
      <c r="BV75" s="616"/>
      <c r="BW75" s="616"/>
      <c r="BX75" s="616"/>
      <c r="BY75" s="616"/>
      <c r="BZ75" s="616"/>
      <c r="CA75" s="616"/>
      <c r="CB75" s="616"/>
      <c r="CC75" s="617"/>
      <c r="CD75" s="602"/>
    </row>
    <row r="76" spans="1:82" s="426" customFormat="1" ht="17.399999999999999" customHeight="1" x14ac:dyDescent="0.3">
      <c r="A76" s="412">
        <f t="shared" si="13"/>
        <v>72</v>
      </c>
      <c r="B76" s="426">
        <f t="shared" si="14"/>
        <v>5</v>
      </c>
      <c r="C76" s="426">
        <v>7120913</v>
      </c>
      <c r="D76" s="426" t="s">
        <v>808</v>
      </c>
      <c r="E76" s="426" t="s">
        <v>809</v>
      </c>
      <c r="F76" s="426" t="s">
        <v>810</v>
      </c>
      <c r="G76" s="436" t="s">
        <v>806</v>
      </c>
      <c r="H76" s="533" t="s">
        <v>765</v>
      </c>
      <c r="I76" s="428">
        <v>40948</v>
      </c>
      <c r="J76" s="429">
        <v>0</v>
      </c>
      <c r="K76" s="475" t="s">
        <v>745</v>
      </c>
      <c r="L76" s="476">
        <f t="shared" si="11"/>
        <v>0.32602739726027397</v>
      </c>
      <c r="M76" s="477">
        <v>41067</v>
      </c>
      <c r="N76" s="475">
        <v>0</v>
      </c>
      <c r="O76" s="431">
        <v>41067</v>
      </c>
      <c r="P76" s="476">
        <f t="shared" si="12"/>
        <v>0.32602739726027397</v>
      </c>
      <c r="Q76" s="563">
        <v>62</v>
      </c>
      <c r="R76" s="563">
        <v>62</v>
      </c>
      <c r="S76" s="718">
        <f t="shared" si="10"/>
        <v>0</v>
      </c>
      <c r="T76" s="428">
        <v>41067</v>
      </c>
      <c r="U76" s="432">
        <v>62</v>
      </c>
      <c r="V76" s="433" t="s">
        <v>731</v>
      </c>
      <c r="X76" s="427"/>
      <c r="Y76" s="431" t="s">
        <v>745</v>
      </c>
      <c r="Z76" s="437"/>
      <c r="AF76" s="616"/>
      <c r="AG76" s="616"/>
      <c r="AH76" s="616"/>
      <c r="AI76" s="616"/>
      <c r="AJ76" s="616"/>
      <c r="AK76" s="616"/>
      <c r="AL76" s="616"/>
      <c r="AM76" s="616"/>
      <c r="AN76" s="616"/>
      <c r="AO76" s="616"/>
      <c r="AP76" s="616"/>
      <c r="AQ76" s="616"/>
      <c r="AR76" s="616"/>
      <c r="AS76" s="616"/>
      <c r="AT76" s="616"/>
      <c r="AU76" s="616"/>
      <c r="AV76" s="616"/>
      <c r="AW76" s="616"/>
      <c r="AX76" s="616"/>
      <c r="AY76" s="616"/>
      <c r="AZ76" s="616"/>
      <c r="BA76" s="616"/>
      <c r="BB76" s="616"/>
      <c r="BC76" s="616"/>
      <c r="BD76" s="616"/>
      <c r="BE76" s="616"/>
      <c r="BF76" s="616"/>
      <c r="BG76" s="616"/>
      <c r="BH76" s="616"/>
      <c r="BI76" s="616"/>
      <c r="BJ76" s="616"/>
      <c r="BK76" s="616"/>
      <c r="BL76" s="616"/>
      <c r="BM76" s="616"/>
      <c r="BN76" s="616"/>
      <c r="BO76" s="616"/>
      <c r="BP76" s="616"/>
      <c r="BQ76" s="616"/>
      <c r="BR76" s="616"/>
      <c r="BS76" s="616"/>
      <c r="BT76" s="616"/>
      <c r="BU76" s="616"/>
      <c r="BV76" s="616"/>
      <c r="BW76" s="616"/>
      <c r="BX76" s="616"/>
      <c r="BY76" s="616"/>
      <c r="BZ76" s="616"/>
      <c r="CA76" s="616"/>
      <c r="CB76" s="616"/>
      <c r="CC76" s="715"/>
      <c r="CD76" s="616"/>
    </row>
    <row r="77" spans="1:82" s="426" customFormat="1" ht="17.399999999999999" customHeight="1" x14ac:dyDescent="0.3">
      <c r="A77" s="412">
        <f t="shared" si="13"/>
        <v>73</v>
      </c>
      <c r="B77" s="426">
        <f t="shared" si="14"/>
        <v>6</v>
      </c>
      <c r="C77" s="412">
        <v>4193311</v>
      </c>
      <c r="D77" s="412" t="s">
        <v>277</v>
      </c>
      <c r="E77" s="412" t="s">
        <v>278</v>
      </c>
      <c r="F77" s="412" t="s">
        <v>321</v>
      </c>
      <c r="G77" s="412" t="s">
        <v>279</v>
      </c>
      <c r="H77" s="473" t="s">
        <v>729</v>
      </c>
      <c r="I77" s="413">
        <v>39994</v>
      </c>
      <c r="J77" s="414">
        <v>0</v>
      </c>
      <c r="K77" s="471" t="s">
        <v>745</v>
      </c>
      <c r="L77" s="472">
        <f t="shared" si="11"/>
        <v>3.0547945205479454</v>
      </c>
      <c r="M77" s="471">
        <v>41109</v>
      </c>
      <c r="N77" s="473">
        <v>0</v>
      </c>
      <c r="O77" s="413">
        <v>40814</v>
      </c>
      <c r="P77" s="472">
        <f t="shared" si="12"/>
        <v>2.2465753424657535</v>
      </c>
      <c r="Q77" s="473">
        <v>62.43</v>
      </c>
      <c r="R77" s="473">
        <v>31.1</v>
      </c>
      <c r="S77" s="718">
        <f t="shared" si="10"/>
        <v>-31.33</v>
      </c>
      <c r="T77" s="413">
        <v>40896</v>
      </c>
      <c r="U77" s="412">
        <v>31.1</v>
      </c>
      <c r="V77" s="412" t="s">
        <v>731</v>
      </c>
      <c r="W77" s="412" t="s">
        <v>280</v>
      </c>
      <c r="X77" s="412" t="s">
        <v>281</v>
      </c>
      <c r="Y77" s="412" t="s">
        <v>745</v>
      </c>
      <c r="Z77" s="414"/>
      <c r="AA77" s="412"/>
      <c r="AB77" s="412"/>
      <c r="AC77" s="412"/>
      <c r="AD77" s="412"/>
      <c r="AE77" s="418"/>
      <c r="AF77" s="603"/>
      <c r="AG77" s="603"/>
      <c r="AH77" s="603"/>
      <c r="AI77" s="603"/>
      <c r="AJ77" s="616"/>
      <c r="AK77" s="616"/>
      <c r="AL77" s="616"/>
      <c r="AM77" s="616"/>
      <c r="AN77" s="616"/>
      <c r="AO77" s="616"/>
      <c r="AP77" s="616"/>
      <c r="AQ77" s="616"/>
      <c r="AR77" s="616"/>
      <c r="AS77" s="616"/>
      <c r="AT77" s="616"/>
      <c r="AU77" s="616"/>
      <c r="AV77" s="616"/>
      <c r="AW77" s="616"/>
      <c r="AX77" s="616"/>
      <c r="AY77" s="616"/>
      <c r="AZ77" s="616"/>
      <c r="BA77" s="616"/>
      <c r="BB77" s="616"/>
      <c r="BC77" s="616"/>
      <c r="BD77" s="616"/>
      <c r="BE77" s="616"/>
      <c r="BF77" s="616"/>
      <c r="BG77" s="616"/>
      <c r="BH77" s="616"/>
      <c r="BI77" s="616"/>
      <c r="BJ77" s="616"/>
      <c r="BK77" s="616"/>
      <c r="BL77" s="616"/>
      <c r="BM77" s="616"/>
      <c r="BN77" s="616"/>
      <c r="BO77" s="616"/>
      <c r="BP77" s="616"/>
      <c r="BQ77" s="616"/>
      <c r="BR77" s="616"/>
      <c r="BS77" s="616"/>
      <c r="BT77" s="616"/>
      <c r="BU77" s="616"/>
      <c r="BV77" s="616"/>
      <c r="BW77" s="616"/>
      <c r="BX77" s="616"/>
      <c r="BY77" s="616"/>
      <c r="BZ77" s="616"/>
      <c r="CA77" s="616"/>
      <c r="CB77" s="616"/>
      <c r="CC77" s="617"/>
      <c r="CD77" s="616"/>
    </row>
    <row r="78" spans="1:82" s="426" customFormat="1" ht="17.399999999999999" customHeight="1" x14ac:dyDescent="0.3">
      <c r="A78" s="412">
        <f t="shared" si="13"/>
        <v>74</v>
      </c>
      <c r="B78" s="426">
        <f t="shared" si="14"/>
        <v>7</v>
      </c>
      <c r="C78" s="426">
        <v>369665</v>
      </c>
      <c r="D78" s="426" t="s">
        <v>389</v>
      </c>
      <c r="E78" s="426" t="s">
        <v>390</v>
      </c>
      <c r="F78" s="426" t="s">
        <v>391</v>
      </c>
      <c r="G78" s="426" t="s">
        <v>781</v>
      </c>
      <c r="H78" s="475" t="s">
        <v>785</v>
      </c>
      <c r="I78" s="428">
        <v>38712</v>
      </c>
      <c r="J78" s="437">
        <v>0</v>
      </c>
      <c r="K78" s="478" t="s">
        <v>745</v>
      </c>
      <c r="L78" s="476">
        <f t="shared" si="11"/>
        <v>6.7780821917808218</v>
      </c>
      <c r="M78" s="478">
        <v>41186</v>
      </c>
      <c r="N78" s="475">
        <v>0</v>
      </c>
      <c r="O78" s="428">
        <v>38839</v>
      </c>
      <c r="P78" s="476">
        <f t="shared" si="12"/>
        <v>0.34794520547945207</v>
      </c>
      <c r="Q78" s="534">
        <v>63.32</v>
      </c>
      <c r="R78" s="534">
        <v>63.32</v>
      </c>
      <c r="S78" s="718">
        <f t="shared" si="10"/>
        <v>0</v>
      </c>
      <c r="T78" s="439">
        <v>38933</v>
      </c>
      <c r="U78" s="436">
        <v>34.5</v>
      </c>
      <c r="V78" s="426" t="s">
        <v>731</v>
      </c>
      <c r="W78" s="426" t="s">
        <v>731</v>
      </c>
      <c r="X78" s="426" t="s">
        <v>392</v>
      </c>
      <c r="Y78" s="426" t="s">
        <v>745</v>
      </c>
      <c r="Z78" s="437"/>
      <c r="AB78" s="426" t="s">
        <v>393</v>
      </c>
      <c r="AF78" s="616"/>
      <c r="AG78" s="616"/>
      <c r="AH78" s="616"/>
      <c r="AI78" s="616"/>
      <c r="AJ78" s="616"/>
      <c r="AK78" s="616"/>
      <c r="AL78" s="616"/>
      <c r="AM78" s="616"/>
      <c r="AN78" s="616"/>
      <c r="AO78" s="616"/>
      <c r="AP78" s="616"/>
      <c r="AQ78" s="616"/>
      <c r="AR78" s="616"/>
      <c r="AS78" s="616"/>
      <c r="AT78" s="616"/>
      <c r="AU78" s="616"/>
      <c r="AV78" s="616"/>
      <c r="AW78" s="616"/>
      <c r="AX78" s="616"/>
      <c r="AY78" s="616"/>
      <c r="AZ78" s="616"/>
      <c r="BA78" s="616"/>
      <c r="BB78" s="616"/>
      <c r="BC78" s="616"/>
      <c r="BD78" s="616"/>
      <c r="BE78" s="616"/>
      <c r="BF78" s="616"/>
      <c r="BG78" s="616"/>
      <c r="BH78" s="616"/>
      <c r="BI78" s="616"/>
      <c r="BJ78" s="616"/>
      <c r="BK78" s="616"/>
      <c r="BL78" s="616"/>
      <c r="BM78" s="616"/>
      <c r="BN78" s="616"/>
      <c r="BO78" s="616"/>
      <c r="BP78" s="616"/>
      <c r="BQ78" s="616"/>
      <c r="BR78" s="616"/>
      <c r="BS78" s="616"/>
      <c r="BT78" s="616"/>
      <c r="BU78" s="616"/>
      <c r="BV78" s="616"/>
      <c r="BW78" s="616"/>
      <c r="BX78" s="616"/>
      <c r="BY78" s="616"/>
      <c r="BZ78" s="616"/>
      <c r="CA78" s="616"/>
      <c r="CB78" s="616"/>
      <c r="CC78" s="616"/>
      <c r="CD78" s="616"/>
    </row>
    <row r="79" spans="1:82" s="426" customFormat="1" ht="17.399999999999999" customHeight="1" x14ac:dyDescent="0.3">
      <c r="A79" s="412">
        <f t="shared" si="13"/>
        <v>75</v>
      </c>
      <c r="B79" s="426">
        <f t="shared" si="14"/>
        <v>8</v>
      </c>
      <c r="C79" s="426">
        <v>4592411</v>
      </c>
      <c r="D79" s="426" t="s">
        <v>799</v>
      </c>
      <c r="F79" s="426" t="s">
        <v>800</v>
      </c>
      <c r="G79" s="436" t="s">
        <v>801</v>
      </c>
      <c r="H79" s="533" t="s">
        <v>785</v>
      </c>
      <c r="I79" s="428">
        <v>39803</v>
      </c>
      <c r="J79" s="429">
        <v>0</v>
      </c>
      <c r="K79" s="475" t="s">
        <v>745</v>
      </c>
      <c r="L79" s="476">
        <f t="shared" si="11"/>
        <v>3.5780821917808221</v>
      </c>
      <c r="M79" s="477">
        <v>41109</v>
      </c>
      <c r="N79" s="475">
        <v>0</v>
      </c>
      <c r="O79" s="428">
        <v>40899</v>
      </c>
      <c r="P79" s="476">
        <f t="shared" si="12"/>
        <v>3.0027397260273974</v>
      </c>
      <c r="Q79" s="563">
        <v>74.8</v>
      </c>
      <c r="R79" s="563">
        <v>74.8</v>
      </c>
      <c r="S79" s="718">
        <f t="shared" si="10"/>
        <v>0</v>
      </c>
      <c r="T79" s="428">
        <v>40983</v>
      </c>
      <c r="U79" s="432">
        <v>51.49</v>
      </c>
      <c r="V79" s="433" t="s">
        <v>777</v>
      </c>
      <c r="X79" s="427" t="s">
        <v>802</v>
      </c>
      <c r="Y79" s="431" t="s">
        <v>745</v>
      </c>
      <c r="Z79" s="437"/>
      <c r="AF79" s="616"/>
      <c r="AG79" s="616"/>
      <c r="AH79" s="616"/>
      <c r="AI79" s="616"/>
      <c r="AJ79" s="616"/>
      <c r="AK79" s="616"/>
      <c r="AL79" s="616"/>
      <c r="AM79" s="616"/>
      <c r="AN79" s="616"/>
      <c r="AO79" s="616"/>
      <c r="AP79" s="616"/>
      <c r="AQ79" s="616"/>
      <c r="AR79" s="616"/>
      <c r="AS79" s="616"/>
      <c r="AT79" s="616"/>
      <c r="AU79" s="616"/>
      <c r="AV79" s="616"/>
      <c r="AW79" s="616"/>
      <c r="AX79" s="616"/>
      <c r="AY79" s="616"/>
      <c r="AZ79" s="616"/>
      <c r="BA79" s="616"/>
      <c r="BB79" s="616"/>
      <c r="BC79" s="616"/>
      <c r="BD79" s="616"/>
      <c r="BE79" s="616"/>
      <c r="BF79" s="616"/>
      <c r="BG79" s="616"/>
      <c r="BH79" s="616"/>
      <c r="BI79" s="616"/>
      <c r="BJ79" s="616"/>
      <c r="BK79" s="616"/>
      <c r="BL79" s="616"/>
      <c r="BM79" s="616"/>
      <c r="BN79" s="616"/>
      <c r="BO79" s="616"/>
      <c r="BP79" s="616"/>
      <c r="BQ79" s="616"/>
      <c r="BR79" s="616"/>
      <c r="BS79" s="616"/>
      <c r="BT79" s="616"/>
      <c r="BU79" s="616"/>
      <c r="BV79" s="616"/>
      <c r="BW79" s="616"/>
      <c r="BX79" s="616"/>
      <c r="BY79" s="616"/>
      <c r="BZ79" s="616"/>
      <c r="CA79" s="616"/>
      <c r="CB79" s="616"/>
      <c r="CC79" s="617"/>
      <c r="CD79" s="616"/>
    </row>
    <row r="80" spans="1:82" s="426" customFormat="1" ht="17.399999999999999" customHeight="1" x14ac:dyDescent="0.3">
      <c r="A80" s="412">
        <f t="shared" si="13"/>
        <v>76</v>
      </c>
      <c r="B80" s="426">
        <f t="shared" si="14"/>
        <v>9</v>
      </c>
      <c r="C80" s="426" t="s">
        <v>99</v>
      </c>
      <c r="D80" s="426" t="s">
        <v>84</v>
      </c>
      <c r="E80" s="426" t="s">
        <v>809</v>
      </c>
      <c r="F80" s="426" t="s">
        <v>340</v>
      </c>
      <c r="G80" s="426" t="s">
        <v>85</v>
      </c>
      <c r="H80" s="475" t="s">
        <v>737</v>
      </c>
      <c r="I80" s="428">
        <v>39548</v>
      </c>
      <c r="J80" s="437">
        <v>0</v>
      </c>
      <c r="K80" s="478" t="s">
        <v>186</v>
      </c>
      <c r="L80" s="479">
        <f t="shared" si="11"/>
        <v>4.0410958904109586</v>
      </c>
      <c r="M80" s="477">
        <v>41023</v>
      </c>
      <c r="N80" s="437">
        <v>0</v>
      </c>
      <c r="O80" s="428">
        <v>39709</v>
      </c>
      <c r="P80" s="479">
        <f t="shared" si="12"/>
        <v>0.44109589041095892</v>
      </c>
      <c r="Q80" s="475">
        <v>80</v>
      </c>
      <c r="R80" s="475">
        <v>80</v>
      </c>
      <c r="S80" s="718">
        <f t="shared" si="10"/>
        <v>0</v>
      </c>
      <c r="T80" s="428">
        <v>39709</v>
      </c>
      <c r="U80" s="426" t="s">
        <v>86</v>
      </c>
      <c r="V80" s="426" t="s">
        <v>204</v>
      </c>
      <c r="W80" s="426" t="s">
        <v>731</v>
      </c>
      <c r="Y80" s="426" t="s">
        <v>186</v>
      </c>
      <c r="Z80" s="437"/>
      <c r="AB80" s="426" t="s">
        <v>138</v>
      </c>
      <c r="AC80" s="426" t="s">
        <v>654</v>
      </c>
      <c r="AF80" s="616"/>
      <c r="AG80" s="616"/>
      <c r="AH80" s="616"/>
      <c r="AI80" s="616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7"/>
      <c r="BG80" s="617"/>
      <c r="BH80" s="617"/>
      <c r="BI80" s="617"/>
      <c r="BJ80" s="617"/>
      <c r="BK80" s="617"/>
      <c r="BL80" s="617"/>
      <c r="BM80" s="617"/>
      <c r="BN80" s="617"/>
      <c r="BO80" s="617"/>
      <c r="BP80" s="617"/>
      <c r="BQ80" s="617"/>
      <c r="BR80" s="617"/>
      <c r="BS80" s="617"/>
      <c r="BT80" s="617"/>
      <c r="BU80" s="617"/>
      <c r="BV80" s="617"/>
      <c r="BW80" s="617"/>
      <c r="BX80" s="617"/>
      <c r="BY80" s="617"/>
      <c r="BZ80" s="617"/>
      <c r="CA80" s="617"/>
      <c r="CB80" s="617"/>
      <c r="CC80" s="617"/>
      <c r="CD80" s="616"/>
    </row>
    <row r="81" spans="1:82" s="426" customFormat="1" ht="17.399999999999999" customHeight="1" x14ac:dyDescent="0.3">
      <c r="A81" s="412">
        <f t="shared" si="13"/>
        <v>77</v>
      </c>
      <c r="B81" s="426">
        <f t="shared" si="14"/>
        <v>10</v>
      </c>
      <c r="C81" s="426">
        <v>391897</v>
      </c>
      <c r="D81" s="426" t="s">
        <v>576</v>
      </c>
      <c r="E81" s="426" t="s">
        <v>577</v>
      </c>
      <c r="F81" s="426" t="s">
        <v>578</v>
      </c>
      <c r="G81" s="426" t="s">
        <v>635</v>
      </c>
      <c r="H81" s="475" t="s">
        <v>729</v>
      </c>
      <c r="I81" s="428">
        <v>39872</v>
      </c>
      <c r="J81" s="437">
        <v>0</v>
      </c>
      <c r="K81" s="478" t="s">
        <v>186</v>
      </c>
      <c r="L81" s="479">
        <f t="shared" si="11"/>
        <v>3.3917808219178083</v>
      </c>
      <c r="M81" s="480">
        <v>41110</v>
      </c>
      <c r="N81" s="437">
        <v>0</v>
      </c>
      <c r="O81" s="428">
        <v>40374</v>
      </c>
      <c r="P81" s="476">
        <f t="shared" si="12"/>
        <v>1.3753424657534246</v>
      </c>
      <c r="Q81" s="565">
        <v>80.7</v>
      </c>
      <c r="R81" s="565">
        <v>80.7</v>
      </c>
      <c r="S81" s="718">
        <f t="shared" si="10"/>
        <v>0</v>
      </c>
      <c r="T81" s="441">
        <v>40721</v>
      </c>
      <c r="U81" s="440">
        <v>82.16</v>
      </c>
      <c r="V81" s="443" t="s">
        <v>777</v>
      </c>
      <c r="W81" s="443" t="s">
        <v>731</v>
      </c>
      <c r="X81" s="445" t="s">
        <v>731</v>
      </c>
      <c r="Y81" s="442" t="s">
        <v>186</v>
      </c>
      <c r="Z81" s="483"/>
      <c r="AA81" s="434"/>
      <c r="AB81" s="434"/>
      <c r="AC81" s="430" t="s">
        <v>661</v>
      </c>
      <c r="AF81" s="616"/>
      <c r="AG81" s="616"/>
      <c r="AH81" s="616"/>
      <c r="AI81" s="616"/>
      <c r="AJ81" s="616"/>
      <c r="AK81" s="616"/>
      <c r="AL81" s="616"/>
      <c r="AM81" s="616"/>
      <c r="AN81" s="616"/>
      <c r="AO81" s="616"/>
      <c r="AP81" s="616"/>
      <c r="AQ81" s="616"/>
      <c r="AR81" s="616"/>
      <c r="AS81" s="616"/>
      <c r="AT81" s="616"/>
      <c r="AU81" s="616"/>
      <c r="AV81" s="616"/>
      <c r="AW81" s="616"/>
      <c r="AX81" s="616"/>
      <c r="AY81" s="616"/>
      <c r="AZ81" s="616"/>
      <c r="BA81" s="616"/>
      <c r="BB81" s="616"/>
      <c r="BC81" s="616"/>
      <c r="BD81" s="616"/>
      <c r="BE81" s="616"/>
      <c r="BF81" s="616"/>
      <c r="BG81" s="616"/>
      <c r="BH81" s="616"/>
      <c r="BI81" s="616"/>
      <c r="BJ81" s="616"/>
      <c r="BK81" s="616"/>
      <c r="BL81" s="616"/>
      <c r="BM81" s="616"/>
      <c r="BN81" s="616"/>
      <c r="BO81" s="616"/>
      <c r="BP81" s="616"/>
      <c r="BQ81" s="616"/>
      <c r="BR81" s="616"/>
      <c r="BS81" s="616"/>
      <c r="BT81" s="616"/>
      <c r="BU81" s="616"/>
      <c r="BV81" s="616"/>
      <c r="BW81" s="616"/>
      <c r="BX81" s="616"/>
      <c r="BY81" s="616"/>
      <c r="BZ81" s="616"/>
      <c r="CA81" s="616"/>
      <c r="CB81" s="616"/>
      <c r="CC81" s="616"/>
      <c r="CD81" s="616"/>
    </row>
    <row r="82" spans="1:82" s="426" customFormat="1" ht="17.399999999999999" customHeight="1" x14ac:dyDescent="0.3">
      <c r="A82" s="412">
        <f t="shared" si="13"/>
        <v>78</v>
      </c>
      <c r="B82" s="426">
        <f t="shared" si="14"/>
        <v>11</v>
      </c>
      <c r="C82" s="412">
        <v>384335</v>
      </c>
      <c r="D82" s="412" t="s">
        <v>249</v>
      </c>
      <c r="E82" s="412" t="s">
        <v>250</v>
      </c>
      <c r="F82" s="412" t="s">
        <v>251</v>
      </c>
      <c r="G82" s="412" t="s">
        <v>630</v>
      </c>
      <c r="H82" s="473" t="s">
        <v>765</v>
      </c>
      <c r="I82" s="413">
        <v>39782</v>
      </c>
      <c r="J82" s="414">
        <v>0</v>
      </c>
      <c r="K82" s="471" t="s">
        <v>745</v>
      </c>
      <c r="L82" s="472">
        <f t="shared" si="11"/>
        <v>3.8465753424657536</v>
      </c>
      <c r="M82" s="471">
        <v>41186</v>
      </c>
      <c r="N82" s="473">
        <v>0</v>
      </c>
      <c r="O82" s="413">
        <v>39864</v>
      </c>
      <c r="P82" s="472">
        <f t="shared" si="12"/>
        <v>0.22465753424657534</v>
      </c>
      <c r="Q82" s="532">
        <v>89.7</v>
      </c>
      <c r="R82" s="532">
        <v>42.5</v>
      </c>
      <c r="S82" s="718">
        <f t="shared" si="10"/>
        <v>-47.2</v>
      </c>
      <c r="T82" s="419">
        <v>40268</v>
      </c>
      <c r="U82" s="418">
        <v>31.27</v>
      </c>
      <c r="V82" s="412" t="s">
        <v>731</v>
      </c>
      <c r="W82" s="412" t="s">
        <v>731</v>
      </c>
      <c r="X82" s="412" t="s">
        <v>820</v>
      </c>
      <c r="Y82" s="412" t="s">
        <v>745</v>
      </c>
      <c r="Z82" s="414"/>
      <c r="AA82" s="412"/>
      <c r="AB82" s="412"/>
      <c r="AC82" s="412"/>
      <c r="AD82" s="412"/>
      <c r="AE82" s="412"/>
      <c r="AF82" s="602"/>
      <c r="AG82" s="602"/>
      <c r="AH82" s="602"/>
      <c r="AI82" s="602"/>
      <c r="AJ82" s="616"/>
      <c r="AK82" s="616"/>
      <c r="AL82" s="616"/>
      <c r="AM82" s="616"/>
      <c r="AN82" s="616"/>
      <c r="AO82" s="616"/>
      <c r="AP82" s="616"/>
      <c r="AQ82" s="616"/>
      <c r="AR82" s="616"/>
      <c r="AS82" s="616"/>
      <c r="AT82" s="616"/>
      <c r="AU82" s="616"/>
      <c r="AV82" s="616"/>
      <c r="AW82" s="616"/>
      <c r="AX82" s="616"/>
      <c r="AY82" s="616"/>
      <c r="AZ82" s="616"/>
      <c r="BA82" s="616"/>
      <c r="BB82" s="616"/>
      <c r="BC82" s="616"/>
      <c r="BD82" s="616"/>
      <c r="BE82" s="616"/>
      <c r="BF82" s="616"/>
      <c r="BG82" s="616"/>
      <c r="BH82" s="616"/>
      <c r="BI82" s="616"/>
      <c r="BJ82" s="616"/>
      <c r="BK82" s="616"/>
      <c r="BL82" s="616"/>
      <c r="BM82" s="616"/>
      <c r="BN82" s="616"/>
      <c r="BO82" s="616"/>
      <c r="BP82" s="616"/>
      <c r="BQ82" s="616"/>
      <c r="BR82" s="616"/>
      <c r="BS82" s="616"/>
      <c r="BT82" s="616"/>
      <c r="BU82" s="616"/>
      <c r="BV82" s="616"/>
      <c r="BW82" s="616"/>
      <c r="BX82" s="616"/>
      <c r="BY82" s="616"/>
      <c r="BZ82" s="616"/>
      <c r="CA82" s="616"/>
      <c r="CB82" s="616"/>
      <c r="CC82" s="617"/>
      <c r="CD82" s="616"/>
    </row>
    <row r="83" spans="1:82" s="426" customFormat="1" ht="17.399999999999999" customHeight="1" x14ac:dyDescent="0.3">
      <c r="A83" s="412">
        <f t="shared" si="13"/>
        <v>79</v>
      </c>
      <c r="B83" s="426">
        <f t="shared" si="14"/>
        <v>12</v>
      </c>
      <c r="C83" s="426" t="s">
        <v>101</v>
      </c>
      <c r="D83" s="426" t="s">
        <v>89</v>
      </c>
      <c r="E83" s="426" t="s">
        <v>90</v>
      </c>
      <c r="F83" s="426" t="s">
        <v>91</v>
      </c>
      <c r="G83" s="426" t="s">
        <v>630</v>
      </c>
      <c r="H83" s="475" t="s">
        <v>737</v>
      </c>
      <c r="I83" s="428">
        <v>39267</v>
      </c>
      <c r="J83" s="437">
        <v>0</v>
      </c>
      <c r="K83" s="478" t="s">
        <v>186</v>
      </c>
      <c r="L83" s="479">
        <f t="shared" si="11"/>
        <v>5.3671232876712329</v>
      </c>
      <c r="M83" s="477">
        <v>41226</v>
      </c>
      <c r="N83" s="437">
        <v>0</v>
      </c>
      <c r="O83" s="428">
        <v>40210</v>
      </c>
      <c r="P83" s="479">
        <f t="shared" si="12"/>
        <v>2.5835616438356164</v>
      </c>
      <c r="Q83" s="475">
        <v>98</v>
      </c>
      <c r="R83" s="475">
        <v>98</v>
      </c>
      <c r="S83" s="718">
        <f t="shared" si="10"/>
        <v>0</v>
      </c>
      <c r="T83" s="428">
        <v>40500</v>
      </c>
      <c r="U83" s="426">
        <v>98</v>
      </c>
      <c r="V83" s="426" t="s">
        <v>204</v>
      </c>
      <c r="W83" s="426" t="s">
        <v>731</v>
      </c>
      <c r="Y83" s="426" t="s">
        <v>186</v>
      </c>
      <c r="Z83" s="437"/>
      <c r="AB83" s="426" t="s">
        <v>216</v>
      </c>
      <c r="AC83" s="426" t="s">
        <v>654</v>
      </c>
      <c r="AF83" s="616"/>
      <c r="AG83" s="616"/>
      <c r="AH83" s="616"/>
      <c r="AI83" s="616"/>
      <c r="AJ83" s="602"/>
      <c r="AK83" s="602"/>
      <c r="AL83" s="602"/>
      <c r="AM83" s="602"/>
      <c r="AN83" s="602"/>
      <c r="AO83" s="602"/>
      <c r="AP83" s="602"/>
      <c r="AQ83" s="602"/>
      <c r="AR83" s="602"/>
      <c r="AS83" s="602"/>
      <c r="AT83" s="602"/>
      <c r="AU83" s="602"/>
      <c r="AV83" s="602"/>
      <c r="AW83" s="602"/>
      <c r="AX83" s="602"/>
      <c r="AY83" s="602"/>
      <c r="AZ83" s="602"/>
      <c r="BA83" s="602"/>
      <c r="BB83" s="602"/>
      <c r="BC83" s="602"/>
      <c r="BD83" s="602"/>
      <c r="BE83" s="602"/>
      <c r="BF83" s="602"/>
      <c r="BG83" s="602"/>
      <c r="BH83" s="602"/>
      <c r="BI83" s="602"/>
      <c r="BJ83" s="602"/>
      <c r="BK83" s="602"/>
      <c r="BL83" s="602"/>
      <c r="BM83" s="602"/>
      <c r="BN83" s="602"/>
      <c r="BO83" s="602"/>
      <c r="BP83" s="602"/>
      <c r="BQ83" s="602"/>
      <c r="BR83" s="602"/>
      <c r="BS83" s="602"/>
      <c r="BT83" s="602"/>
      <c r="BU83" s="602"/>
      <c r="BV83" s="602"/>
      <c r="BW83" s="602"/>
      <c r="BX83" s="602"/>
      <c r="BY83" s="602"/>
      <c r="BZ83" s="602"/>
      <c r="CA83" s="602"/>
      <c r="CB83" s="602"/>
      <c r="CC83" s="602"/>
      <c r="CD83" s="616"/>
    </row>
    <row r="84" spans="1:82" s="426" customFormat="1" ht="17.399999999999999" customHeight="1" x14ac:dyDescent="0.3">
      <c r="A84" s="412">
        <f t="shared" si="13"/>
        <v>80</v>
      </c>
      <c r="B84" s="426">
        <f t="shared" si="14"/>
        <v>13</v>
      </c>
      <c r="C84" s="452">
        <v>4878112</v>
      </c>
      <c r="D84" s="452" t="s">
        <v>580</v>
      </c>
      <c r="E84" s="452" t="s">
        <v>581</v>
      </c>
      <c r="F84" s="452" t="s">
        <v>582</v>
      </c>
      <c r="G84" s="452" t="s">
        <v>583</v>
      </c>
      <c r="H84" s="535" t="s">
        <v>785</v>
      </c>
      <c r="I84" s="453">
        <v>39554</v>
      </c>
      <c r="J84" s="454">
        <v>0</v>
      </c>
      <c r="K84" s="489" t="s">
        <v>186</v>
      </c>
      <c r="L84" s="485">
        <f t="shared" si="11"/>
        <v>4.161643835616438</v>
      </c>
      <c r="M84" s="486">
        <v>41073</v>
      </c>
      <c r="N84" s="490">
        <v>0</v>
      </c>
      <c r="O84" s="453">
        <v>39738</v>
      </c>
      <c r="P84" s="485">
        <f t="shared" si="12"/>
        <v>0.50410958904109593</v>
      </c>
      <c r="Q84" s="567">
        <v>98.01</v>
      </c>
      <c r="R84" s="567">
        <v>217.4</v>
      </c>
      <c r="S84" s="718">
        <f t="shared" si="10"/>
        <v>119.39</v>
      </c>
      <c r="T84" s="458">
        <v>41064</v>
      </c>
      <c r="U84" s="457">
        <v>217.4</v>
      </c>
      <c r="V84" s="459" t="s">
        <v>731</v>
      </c>
      <c r="W84" s="461"/>
      <c r="X84" s="460"/>
      <c r="Y84" s="456" t="s">
        <v>186</v>
      </c>
      <c r="Z84" s="648"/>
      <c r="AA84" s="461"/>
      <c r="AB84" s="461" t="s">
        <v>198</v>
      </c>
      <c r="AC84" s="453" t="s">
        <v>654</v>
      </c>
      <c r="AD84" s="451"/>
      <c r="AE84" s="451"/>
      <c r="AF84" s="615"/>
      <c r="AG84" s="615"/>
      <c r="AH84" s="615"/>
      <c r="AI84" s="615"/>
      <c r="AJ84" s="616"/>
      <c r="AK84" s="616"/>
      <c r="AL84" s="616"/>
      <c r="AM84" s="616"/>
      <c r="AN84" s="616"/>
      <c r="AO84" s="616"/>
      <c r="AP84" s="616"/>
      <c r="AQ84" s="616"/>
      <c r="AR84" s="616"/>
      <c r="AS84" s="616"/>
      <c r="AT84" s="616"/>
      <c r="AU84" s="616"/>
      <c r="AV84" s="616"/>
      <c r="AW84" s="616"/>
      <c r="AX84" s="616"/>
      <c r="AY84" s="616"/>
      <c r="AZ84" s="616"/>
      <c r="BA84" s="616"/>
      <c r="BB84" s="616"/>
      <c r="BC84" s="616"/>
      <c r="BD84" s="616"/>
      <c r="BE84" s="616"/>
      <c r="BF84" s="616"/>
      <c r="BG84" s="616"/>
      <c r="BH84" s="616"/>
      <c r="BI84" s="616"/>
      <c r="BJ84" s="616"/>
      <c r="BK84" s="616"/>
      <c r="BL84" s="616"/>
      <c r="BM84" s="616"/>
      <c r="BN84" s="616"/>
      <c r="BO84" s="616"/>
      <c r="BP84" s="616"/>
      <c r="BQ84" s="616"/>
      <c r="BR84" s="616"/>
      <c r="BS84" s="616"/>
      <c r="BT84" s="616"/>
      <c r="BU84" s="616"/>
      <c r="BV84" s="616"/>
      <c r="BW84" s="616"/>
      <c r="BX84" s="616"/>
      <c r="BY84" s="616"/>
      <c r="BZ84" s="616"/>
      <c r="CA84" s="616"/>
      <c r="CB84" s="616"/>
      <c r="CC84" s="617"/>
      <c r="CD84" s="616"/>
    </row>
    <row r="85" spans="1:82" s="426" customFormat="1" ht="17.399999999999999" customHeight="1" x14ac:dyDescent="0.3">
      <c r="A85" s="412">
        <f t="shared" si="13"/>
        <v>81</v>
      </c>
      <c r="B85" s="426">
        <f t="shared" si="14"/>
        <v>14</v>
      </c>
      <c r="C85" s="426" t="s">
        <v>97</v>
      </c>
      <c r="D85" s="426" t="s">
        <v>75</v>
      </c>
      <c r="E85" s="426" t="s">
        <v>76</v>
      </c>
      <c r="F85" s="426" t="s">
        <v>77</v>
      </c>
      <c r="G85" s="426" t="s">
        <v>728</v>
      </c>
      <c r="H85" s="475" t="s">
        <v>765</v>
      </c>
      <c r="I85" s="428">
        <v>38680</v>
      </c>
      <c r="J85" s="437">
        <v>0</v>
      </c>
      <c r="K85" s="478" t="s">
        <v>186</v>
      </c>
      <c r="L85" s="479">
        <f t="shared" si="11"/>
        <v>6.9753424657534246</v>
      </c>
      <c r="M85" s="477">
        <v>41226</v>
      </c>
      <c r="N85" s="437">
        <v>0</v>
      </c>
      <c r="O85" s="428">
        <v>38967</v>
      </c>
      <c r="P85" s="479">
        <f t="shared" si="12"/>
        <v>0.78630136986301369</v>
      </c>
      <c r="Q85" s="475">
        <v>105</v>
      </c>
      <c r="R85" s="475">
        <v>105</v>
      </c>
      <c r="S85" s="718">
        <f t="shared" si="10"/>
        <v>0</v>
      </c>
      <c r="T85" s="428">
        <v>38967</v>
      </c>
      <c r="U85" s="426">
        <v>105</v>
      </c>
      <c r="V85" s="426" t="s">
        <v>204</v>
      </c>
      <c r="W85" s="426" t="s">
        <v>731</v>
      </c>
      <c r="Y85" s="426" t="s">
        <v>186</v>
      </c>
      <c r="Z85" s="437"/>
      <c r="AB85" s="426" t="s">
        <v>216</v>
      </c>
      <c r="AC85" s="426" t="s">
        <v>654</v>
      </c>
      <c r="AF85" s="616"/>
      <c r="AG85" s="616"/>
      <c r="AH85" s="616"/>
      <c r="AI85" s="616"/>
      <c r="AJ85" s="616"/>
      <c r="AK85" s="616"/>
      <c r="AL85" s="616"/>
      <c r="AM85" s="616"/>
      <c r="AN85" s="616"/>
      <c r="AO85" s="616"/>
      <c r="AP85" s="616"/>
      <c r="AQ85" s="616"/>
      <c r="AR85" s="616"/>
      <c r="AS85" s="616"/>
      <c r="AT85" s="616"/>
      <c r="AU85" s="616"/>
      <c r="AV85" s="616"/>
      <c r="AW85" s="616"/>
      <c r="AX85" s="616"/>
      <c r="AY85" s="616"/>
      <c r="AZ85" s="616"/>
      <c r="BA85" s="616"/>
      <c r="BB85" s="616"/>
      <c r="BC85" s="616"/>
      <c r="BD85" s="616"/>
      <c r="BE85" s="616"/>
      <c r="BF85" s="616"/>
      <c r="BG85" s="616"/>
      <c r="BH85" s="616"/>
      <c r="BI85" s="616"/>
      <c r="BJ85" s="616"/>
      <c r="BK85" s="616"/>
      <c r="BL85" s="616"/>
      <c r="BM85" s="616"/>
      <c r="BN85" s="616"/>
      <c r="BO85" s="616"/>
      <c r="BP85" s="616"/>
      <c r="BQ85" s="616"/>
      <c r="BR85" s="616"/>
      <c r="BS85" s="616"/>
      <c r="BT85" s="616"/>
      <c r="BU85" s="616"/>
      <c r="BV85" s="616"/>
      <c r="BW85" s="616"/>
      <c r="BX85" s="616"/>
      <c r="BY85" s="616"/>
      <c r="BZ85" s="616"/>
      <c r="CA85" s="616"/>
      <c r="CB85" s="616"/>
      <c r="CC85" s="617"/>
      <c r="CD85" s="616"/>
    </row>
    <row r="86" spans="1:82" s="436" customFormat="1" ht="17.399999999999999" customHeight="1" x14ac:dyDescent="0.3">
      <c r="A86" s="412">
        <f t="shared" si="13"/>
        <v>82</v>
      </c>
      <c r="B86" s="426">
        <f t="shared" si="14"/>
        <v>15</v>
      </c>
      <c r="C86" s="426">
        <v>370533</v>
      </c>
      <c r="D86" s="426" t="s">
        <v>591</v>
      </c>
      <c r="E86" s="426" t="s">
        <v>592</v>
      </c>
      <c r="F86" s="426" t="s">
        <v>593</v>
      </c>
      <c r="G86" s="426" t="s">
        <v>630</v>
      </c>
      <c r="H86" s="475" t="s">
        <v>765</v>
      </c>
      <c r="I86" s="428">
        <v>38662</v>
      </c>
      <c r="J86" s="437">
        <v>0</v>
      </c>
      <c r="K86" s="478" t="s">
        <v>186</v>
      </c>
      <c r="L86" s="479">
        <f t="shared" si="11"/>
        <v>6.7424657534246579</v>
      </c>
      <c r="M86" s="480">
        <v>41123</v>
      </c>
      <c r="N86" s="437">
        <v>0</v>
      </c>
      <c r="O86" s="428">
        <v>38981</v>
      </c>
      <c r="P86" s="476">
        <f t="shared" si="12"/>
        <v>0.87397260273972599</v>
      </c>
      <c r="Q86" s="565">
        <v>126.7</v>
      </c>
      <c r="R86" s="565">
        <v>126.7</v>
      </c>
      <c r="S86" s="718">
        <f t="shared" si="10"/>
        <v>0</v>
      </c>
      <c r="T86" s="441">
        <v>38981</v>
      </c>
      <c r="U86" s="440">
        <v>126.7</v>
      </c>
      <c r="V86" s="443" t="s">
        <v>777</v>
      </c>
      <c r="W86" s="443" t="s">
        <v>731</v>
      </c>
      <c r="X86" s="447" t="s">
        <v>675</v>
      </c>
      <c r="Y86" s="442" t="s">
        <v>186</v>
      </c>
      <c r="Z86" s="483"/>
      <c r="AA86" s="434"/>
      <c r="AB86" s="434" t="s">
        <v>594</v>
      </c>
      <c r="AC86" s="430" t="s">
        <v>661</v>
      </c>
      <c r="AD86" s="426"/>
      <c r="AE86" s="426"/>
      <c r="AF86" s="616"/>
      <c r="AG86" s="616"/>
      <c r="AH86" s="616"/>
      <c r="AI86" s="616"/>
      <c r="AJ86" s="615"/>
      <c r="AK86" s="615"/>
      <c r="AL86" s="615"/>
      <c r="AM86" s="615"/>
      <c r="AN86" s="615"/>
      <c r="AO86" s="615"/>
      <c r="AP86" s="615"/>
      <c r="AQ86" s="615"/>
      <c r="AR86" s="615"/>
      <c r="AS86" s="615"/>
      <c r="AT86" s="615"/>
      <c r="AU86" s="615"/>
      <c r="AV86" s="615"/>
      <c r="AW86" s="615"/>
      <c r="AX86" s="615"/>
      <c r="AY86" s="615"/>
      <c r="AZ86" s="615"/>
      <c r="BA86" s="615"/>
      <c r="BB86" s="615"/>
      <c r="BC86" s="615"/>
      <c r="BD86" s="615"/>
      <c r="BE86" s="615"/>
      <c r="BF86" s="615"/>
      <c r="BG86" s="615"/>
      <c r="BH86" s="615"/>
      <c r="BI86" s="615"/>
      <c r="BJ86" s="615"/>
      <c r="BK86" s="615"/>
      <c r="BL86" s="615"/>
      <c r="BM86" s="615"/>
      <c r="BN86" s="615"/>
      <c r="BO86" s="615"/>
      <c r="BP86" s="615"/>
      <c r="BQ86" s="615"/>
      <c r="BR86" s="615"/>
      <c r="BS86" s="615"/>
      <c r="BT86" s="615"/>
      <c r="BU86" s="615"/>
      <c r="BV86" s="615"/>
      <c r="BW86" s="615"/>
      <c r="BX86" s="615"/>
      <c r="BY86" s="615"/>
      <c r="BZ86" s="615"/>
      <c r="CA86" s="615"/>
      <c r="CB86" s="615"/>
      <c r="CC86" s="615"/>
      <c r="CD86" s="715"/>
    </row>
    <row r="87" spans="1:82" s="436" customFormat="1" ht="17.399999999999999" customHeight="1" x14ac:dyDescent="0.3">
      <c r="A87" s="412">
        <f t="shared" si="13"/>
        <v>83</v>
      </c>
      <c r="B87" s="426">
        <f t="shared" si="14"/>
        <v>16</v>
      </c>
      <c r="C87" s="426" t="s">
        <v>100</v>
      </c>
      <c r="D87" s="426" t="s">
        <v>87</v>
      </c>
      <c r="E87" s="426" t="s">
        <v>243</v>
      </c>
      <c r="F87" s="426" t="s">
        <v>88</v>
      </c>
      <c r="G87" s="426" t="s">
        <v>744</v>
      </c>
      <c r="H87" s="475" t="s">
        <v>729</v>
      </c>
      <c r="I87" s="428">
        <v>39534</v>
      </c>
      <c r="J87" s="437">
        <v>0</v>
      </c>
      <c r="K87" s="478" t="s">
        <v>186</v>
      </c>
      <c r="L87" s="479">
        <f t="shared" si="11"/>
        <v>4.375342465753425</v>
      </c>
      <c r="M87" s="477">
        <v>41131</v>
      </c>
      <c r="N87" s="437">
        <v>0</v>
      </c>
      <c r="O87" s="428">
        <v>39723</v>
      </c>
      <c r="P87" s="479">
        <f t="shared" si="12"/>
        <v>0.51780821917808217</v>
      </c>
      <c r="Q87" s="475">
        <v>128</v>
      </c>
      <c r="R87" s="475">
        <v>128</v>
      </c>
      <c r="S87" s="718">
        <f t="shared" si="10"/>
        <v>0</v>
      </c>
      <c r="T87" s="428">
        <v>39723</v>
      </c>
      <c r="U87" s="426">
        <v>128</v>
      </c>
      <c r="V87" s="426" t="s">
        <v>204</v>
      </c>
      <c r="W87" s="426" t="s">
        <v>731</v>
      </c>
      <c r="X87" s="426"/>
      <c r="Y87" s="426" t="s">
        <v>186</v>
      </c>
      <c r="Z87" s="437"/>
      <c r="AA87" s="426"/>
      <c r="AB87" s="426" t="s">
        <v>139</v>
      </c>
      <c r="AC87" s="426" t="s">
        <v>654</v>
      </c>
      <c r="AD87" s="426"/>
      <c r="AE87" s="426"/>
      <c r="AF87" s="616"/>
      <c r="AG87" s="616"/>
      <c r="AH87" s="616"/>
      <c r="AI87" s="616"/>
      <c r="AJ87" s="615"/>
      <c r="AK87" s="615"/>
      <c r="AL87" s="615"/>
      <c r="AM87" s="615"/>
      <c r="AN87" s="615"/>
      <c r="AO87" s="615"/>
      <c r="AP87" s="615"/>
      <c r="AQ87" s="615"/>
      <c r="AR87" s="615"/>
      <c r="AS87" s="615"/>
      <c r="AT87" s="615"/>
      <c r="AU87" s="615"/>
      <c r="AV87" s="615"/>
      <c r="AW87" s="615"/>
      <c r="AX87" s="615"/>
      <c r="AY87" s="615"/>
      <c r="AZ87" s="615"/>
      <c r="BA87" s="615"/>
      <c r="BB87" s="615"/>
      <c r="BC87" s="615"/>
      <c r="BD87" s="615"/>
      <c r="BE87" s="615"/>
      <c r="BF87" s="615"/>
      <c r="BG87" s="615"/>
      <c r="BH87" s="615"/>
      <c r="BI87" s="615"/>
      <c r="BJ87" s="615"/>
      <c r="BK87" s="615"/>
      <c r="BL87" s="615"/>
      <c r="BM87" s="615"/>
      <c r="BN87" s="615"/>
      <c r="BO87" s="615"/>
      <c r="BP87" s="615"/>
      <c r="BQ87" s="615"/>
      <c r="BR87" s="615"/>
      <c r="BS87" s="615"/>
      <c r="BT87" s="615"/>
      <c r="BU87" s="615"/>
      <c r="BV87" s="615"/>
      <c r="BW87" s="615"/>
      <c r="BX87" s="615"/>
      <c r="BY87" s="615"/>
      <c r="BZ87" s="615"/>
      <c r="CA87" s="615"/>
      <c r="CB87" s="615"/>
      <c r="CC87" s="615"/>
      <c r="CD87" s="715"/>
    </row>
    <row r="88" spans="1:82" s="426" customFormat="1" ht="17.399999999999999" customHeight="1" x14ac:dyDescent="0.3">
      <c r="A88" s="412">
        <f t="shared" si="13"/>
        <v>84</v>
      </c>
      <c r="B88" s="426">
        <f t="shared" si="14"/>
        <v>17</v>
      </c>
      <c r="C88" s="426">
        <v>382926</v>
      </c>
      <c r="D88" s="426" t="s">
        <v>569</v>
      </c>
      <c r="E88" s="426" t="s">
        <v>570</v>
      </c>
      <c r="F88" s="426" t="s">
        <v>571</v>
      </c>
      <c r="G88" s="426" t="s">
        <v>572</v>
      </c>
      <c r="H88" s="475" t="s">
        <v>765</v>
      </c>
      <c r="I88" s="428">
        <v>35796</v>
      </c>
      <c r="J88" s="437">
        <v>1</v>
      </c>
      <c r="K88" s="478">
        <v>39729</v>
      </c>
      <c r="L88" s="476">
        <f t="shared" ref="L88:L101" si="15">(K88-I88)/365</f>
        <v>10.775342465753425</v>
      </c>
      <c r="M88" s="478" t="s">
        <v>732</v>
      </c>
      <c r="N88" s="482">
        <v>0</v>
      </c>
      <c r="O88" s="428">
        <v>36326</v>
      </c>
      <c r="P88" s="476">
        <f t="shared" si="12"/>
        <v>1.452054794520548</v>
      </c>
      <c r="Q88" s="565">
        <v>124.6</v>
      </c>
      <c r="R88" s="565">
        <v>124.6</v>
      </c>
      <c r="S88" s="718">
        <f t="shared" si="10"/>
        <v>0</v>
      </c>
      <c r="T88" s="441">
        <v>39725</v>
      </c>
      <c r="U88" s="440">
        <v>110.2</v>
      </c>
      <c r="V88" s="443" t="s">
        <v>777</v>
      </c>
      <c r="W88" s="443" t="s">
        <v>731</v>
      </c>
      <c r="X88" s="447" t="s">
        <v>739</v>
      </c>
      <c r="Y88" s="442" t="s">
        <v>205</v>
      </c>
      <c r="Z88" s="483">
        <v>1</v>
      </c>
      <c r="AA88" s="434" t="s">
        <v>573</v>
      </c>
      <c r="AB88" s="434"/>
      <c r="AC88" s="430" t="s">
        <v>661</v>
      </c>
      <c r="AF88" s="616"/>
      <c r="AG88" s="616"/>
      <c r="AH88" s="616"/>
      <c r="AI88" s="616"/>
      <c r="AJ88" s="616"/>
      <c r="AK88" s="616"/>
      <c r="AL88" s="616"/>
      <c r="AM88" s="616"/>
      <c r="AN88" s="616"/>
      <c r="AO88" s="616"/>
      <c r="AP88" s="616"/>
      <c r="AQ88" s="616"/>
      <c r="AR88" s="616"/>
      <c r="AS88" s="616"/>
      <c r="AT88" s="616"/>
      <c r="AU88" s="616"/>
      <c r="AV88" s="616"/>
      <c r="AW88" s="616"/>
      <c r="AX88" s="616"/>
      <c r="AY88" s="616"/>
      <c r="AZ88" s="616"/>
      <c r="BA88" s="616"/>
      <c r="BB88" s="616"/>
      <c r="BC88" s="616"/>
      <c r="BD88" s="616"/>
      <c r="BE88" s="616"/>
      <c r="BF88" s="616"/>
      <c r="BG88" s="616"/>
      <c r="BH88" s="616"/>
      <c r="BI88" s="616"/>
      <c r="BJ88" s="616"/>
      <c r="BK88" s="616"/>
      <c r="BL88" s="616"/>
      <c r="BM88" s="616"/>
      <c r="BN88" s="616"/>
      <c r="BO88" s="616"/>
      <c r="BP88" s="616"/>
      <c r="BQ88" s="616"/>
      <c r="BR88" s="616"/>
      <c r="BS88" s="616"/>
      <c r="BT88" s="616"/>
      <c r="BU88" s="616"/>
      <c r="BV88" s="616"/>
      <c r="BW88" s="616"/>
      <c r="BX88" s="616"/>
      <c r="BY88" s="616"/>
      <c r="BZ88" s="616"/>
      <c r="CA88" s="616"/>
      <c r="CB88" s="616"/>
      <c r="CC88" s="617"/>
      <c r="CD88" s="616"/>
    </row>
    <row r="89" spans="1:82" s="434" customFormat="1" ht="15.75" customHeight="1" x14ac:dyDescent="0.3">
      <c r="A89" s="412">
        <f t="shared" si="13"/>
        <v>85</v>
      </c>
      <c r="B89" s="426">
        <f t="shared" si="14"/>
        <v>18</v>
      </c>
      <c r="C89" s="426" t="s">
        <v>208</v>
      </c>
      <c r="D89" s="426" t="s">
        <v>201</v>
      </c>
      <c r="E89" s="426"/>
      <c r="F89" s="426" t="s">
        <v>202</v>
      </c>
      <c r="G89" s="426" t="s">
        <v>728</v>
      </c>
      <c r="H89" s="475" t="s">
        <v>785</v>
      </c>
      <c r="I89" s="428">
        <v>37015</v>
      </c>
      <c r="J89" s="437">
        <v>1</v>
      </c>
      <c r="K89" s="478">
        <v>40070</v>
      </c>
      <c r="L89" s="479">
        <f t="shared" si="15"/>
        <v>8.3698630136986303</v>
      </c>
      <c r="M89" s="478" t="s">
        <v>732</v>
      </c>
      <c r="N89" s="437">
        <v>0</v>
      </c>
      <c r="O89" s="428">
        <v>37316</v>
      </c>
      <c r="P89" s="479">
        <f t="shared" si="12"/>
        <v>0.8246575342465754</v>
      </c>
      <c r="Q89" s="566">
        <v>106</v>
      </c>
      <c r="R89" s="566">
        <v>106</v>
      </c>
      <c r="S89" s="718">
        <f t="shared" si="10"/>
        <v>0</v>
      </c>
      <c r="T89" s="428">
        <v>40037</v>
      </c>
      <c r="U89" s="433">
        <v>106</v>
      </c>
      <c r="V89" s="433" t="s">
        <v>172</v>
      </c>
      <c r="W89" s="433" t="s">
        <v>204</v>
      </c>
      <c r="X89" s="433" t="s">
        <v>204</v>
      </c>
      <c r="Y89" s="433" t="s">
        <v>205</v>
      </c>
      <c r="Z89" s="437">
        <v>1</v>
      </c>
      <c r="AA89" s="433" t="s">
        <v>206</v>
      </c>
      <c r="AB89" s="433" t="s">
        <v>207</v>
      </c>
      <c r="AC89" s="426" t="s">
        <v>661</v>
      </c>
      <c r="AD89" s="426"/>
      <c r="AE89" s="426"/>
      <c r="AF89" s="616"/>
      <c r="AG89" s="616"/>
      <c r="AH89" s="616"/>
      <c r="AI89" s="616"/>
      <c r="AJ89" s="616"/>
      <c r="AK89" s="616"/>
      <c r="AL89" s="616"/>
      <c r="AM89" s="616"/>
      <c r="AN89" s="616"/>
      <c r="AO89" s="616"/>
      <c r="AP89" s="616"/>
      <c r="AQ89" s="616"/>
      <c r="AR89" s="616"/>
      <c r="AS89" s="616"/>
      <c r="AT89" s="616"/>
      <c r="AU89" s="616"/>
      <c r="AV89" s="616"/>
      <c r="AW89" s="616"/>
      <c r="AX89" s="616"/>
      <c r="AY89" s="616"/>
      <c r="AZ89" s="616"/>
      <c r="BA89" s="616"/>
      <c r="BB89" s="616"/>
      <c r="BC89" s="616"/>
      <c r="BD89" s="616"/>
      <c r="BE89" s="616"/>
      <c r="BF89" s="616"/>
      <c r="BG89" s="616"/>
      <c r="BH89" s="616"/>
      <c r="BI89" s="616"/>
      <c r="BJ89" s="616"/>
      <c r="BK89" s="616"/>
      <c r="BL89" s="616"/>
      <c r="BM89" s="616"/>
      <c r="BN89" s="616"/>
      <c r="BO89" s="616"/>
      <c r="BP89" s="616"/>
      <c r="BQ89" s="616"/>
      <c r="BR89" s="616"/>
      <c r="BS89" s="616"/>
      <c r="BT89" s="616"/>
      <c r="BU89" s="616"/>
      <c r="BV89" s="616"/>
      <c r="BW89" s="616"/>
      <c r="BX89" s="616"/>
      <c r="BY89" s="616"/>
      <c r="BZ89" s="616"/>
      <c r="CA89" s="616"/>
      <c r="CB89" s="616"/>
      <c r="CC89" s="617"/>
      <c r="CD89" s="617"/>
    </row>
    <row r="90" spans="1:82" s="434" customFormat="1" ht="15.75" customHeight="1" x14ac:dyDescent="0.3">
      <c r="A90" s="412">
        <f t="shared" si="13"/>
        <v>86</v>
      </c>
      <c r="B90" s="426">
        <f t="shared" si="14"/>
        <v>19</v>
      </c>
      <c r="C90" s="426">
        <v>357682</v>
      </c>
      <c r="D90" s="426" t="s">
        <v>741</v>
      </c>
      <c r="E90" s="426" t="s">
        <v>742</v>
      </c>
      <c r="F90" s="426" t="s">
        <v>743</v>
      </c>
      <c r="G90" s="436" t="s">
        <v>744</v>
      </c>
      <c r="H90" s="475" t="s">
        <v>729</v>
      </c>
      <c r="I90" s="428">
        <v>36893</v>
      </c>
      <c r="J90" s="437">
        <v>1</v>
      </c>
      <c r="K90" s="478">
        <v>40499</v>
      </c>
      <c r="L90" s="476">
        <f t="shared" si="15"/>
        <v>9.8794520547945197</v>
      </c>
      <c r="M90" s="478" t="s">
        <v>732</v>
      </c>
      <c r="N90" s="475">
        <v>0</v>
      </c>
      <c r="O90" s="428">
        <v>37970</v>
      </c>
      <c r="P90" s="476">
        <f t="shared" si="12"/>
        <v>2.9506849315068493</v>
      </c>
      <c r="Q90" s="563">
        <v>59.5</v>
      </c>
      <c r="R90" s="563">
        <v>59.5</v>
      </c>
      <c r="S90" s="718">
        <f t="shared" si="10"/>
        <v>0</v>
      </c>
      <c r="T90" s="428">
        <v>37970</v>
      </c>
      <c r="U90" s="432">
        <v>59.5</v>
      </c>
      <c r="V90" s="433" t="s">
        <v>731</v>
      </c>
      <c r="W90" s="433" t="s">
        <v>731</v>
      </c>
      <c r="X90" s="427" t="s">
        <v>731</v>
      </c>
      <c r="Y90" s="426" t="s">
        <v>732</v>
      </c>
      <c r="Z90" s="437">
        <v>1</v>
      </c>
      <c r="AA90" s="426" t="s">
        <v>821</v>
      </c>
      <c r="AB90" s="426"/>
      <c r="AC90" s="426"/>
      <c r="AD90" s="426"/>
      <c r="AE90" s="426"/>
      <c r="AF90" s="616"/>
      <c r="AG90" s="616"/>
      <c r="AH90" s="616"/>
      <c r="AI90" s="616"/>
      <c r="AJ90" s="616"/>
      <c r="AK90" s="616"/>
      <c r="AL90" s="616"/>
      <c r="AM90" s="616"/>
      <c r="AN90" s="616"/>
      <c r="AO90" s="616"/>
      <c r="AP90" s="616"/>
      <c r="AQ90" s="616"/>
      <c r="AR90" s="616"/>
      <c r="AS90" s="616"/>
      <c r="AT90" s="616"/>
      <c r="AU90" s="616"/>
      <c r="AV90" s="616"/>
      <c r="AW90" s="616"/>
      <c r="AX90" s="616"/>
      <c r="AY90" s="616"/>
      <c r="AZ90" s="616"/>
      <c r="BA90" s="616"/>
      <c r="BB90" s="616"/>
      <c r="BC90" s="616"/>
      <c r="BD90" s="616"/>
      <c r="BE90" s="616"/>
      <c r="BF90" s="616"/>
      <c r="BG90" s="616"/>
      <c r="BH90" s="616"/>
      <c r="BI90" s="616"/>
      <c r="BJ90" s="616"/>
      <c r="BK90" s="616"/>
      <c r="BL90" s="616"/>
      <c r="BM90" s="616"/>
      <c r="BN90" s="616"/>
      <c r="BO90" s="616"/>
      <c r="BP90" s="616"/>
      <c r="BQ90" s="616"/>
      <c r="BR90" s="616"/>
      <c r="BS90" s="616"/>
      <c r="BT90" s="616"/>
      <c r="BU90" s="616"/>
      <c r="BV90" s="616"/>
      <c r="BW90" s="616"/>
      <c r="BX90" s="616"/>
      <c r="BY90" s="616"/>
      <c r="BZ90" s="616"/>
      <c r="CA90" s="616"/>
      <c r="CB90" s="616"/>
      <c r="CC90" s="617"/>
      <c r="CD90" s="617"/>
    </row>
    <row r="91" spans="1:82" s="434" customFormat="1" ht="15.75" customHeight="1" x14ac:dyDescent="0.3">
      <c r="A91" s="412">
        <f t="shared" si="13"/>
        <v>87</v>
      </c>
      <c r="B91" s="426">
        <f t="shared" si="14"/>
        <v>20</v>
      </c>
      <c r="C91" s="436">
        <v>321200</v>
      </c>
      <c r="D91" s="436" t="s">
        <v>725</v>
      </c>
      <c r="E91" s="436" t="s">
        <v>726</v>
      </c>
      <c r="F91" s="436" t="s">
        <v>727</v>
      </c>
      <c r="G91" s="436" t="s">
        <v>728</v>
      </c>
      <c r="H91" s="534" t="s">
        <v>729</v>
      </c>
      <c r="I91" s="439">
        <v>34706</v>
      </c>
      <c r="J91" s="437">
        <v>1</v>
      </c>
      <c r="K91" s="481">
        <v>38785</v>
      </c>
      <c r="L91" s="479">
        <f t="shared" si="15"/>
        <v>11.175342465753424</v>
      </c>
      <c r="M91" s="478" t="s">
        <v>732</v>
      </c>
      <c r="N91" s="429">
        <v>0</v>
      </c>
      <c r="O91" s="439">
        <v>37748</v>
      </c>
      <c r="P91" s="479">
        <f t="shared" si="12"/>
        <v>8.3342465753424655</v>
      </c>
      <c r="Q91" s="564">
        <v>85.69</v>
      </c>
      <c r="R91" s="564">
        <v>85.67</v>
      </c>
      <c r="S91" s="718">
        <f t="shared" si="10"/>
        <v>-1.9999999999996021E-2</v>
      </c>
      <c r="T91" s="439">
        <v>38744</v>
      </c>
      <c r="U91" s="438" t="s">
        <v>197</v>
      </c>
      <c r="V91" s="436" t="s">
        <v>188</v>
      </c>
      <c r="W91" s="436" t="s">
        <v>136</v>
      </c>
      <c r="X91" s="446" t="s">
        <v>187</v>
      </c>
      <c r="Y91" s="446" t="s">
        <v>205</v>
      </c>
      <c r="Z91" s="429">
        <v>1</v>
      </c>
      <c r="AA91" s="436" t="s">
        <v>132</v>
      </c>
      <c r="AB91" s="436" t="s">
        <v>189</v>
      </c>
      <c r="AC91" s="439" t="s">
        <v>654</v>
      </c>
      <c r="AD91" s="426"/>
      <c r="AE91" s="426"/>
      <c r="AF91" s="616"/>
      <c r="AG91" s="616"/>
      <c r="AH91" s="616"/>
      <c r="AI91" s="616"/>
      <c r="AJ91" s="616"/>
      <c r="AK91" s="616"/>
      <c r="AL91" s="616"/>
      <c r="AM91" s="616"/>
      <c r="AN91" s="616"/>
      <c r="AO91" s="616"/>
      <c r="AP91" s="616"/>
      <c r="AQ91" s="616"/>
      <c r="AR91" s="616"/>
      <c r="AS91" s="616"/>
      <c r="AT91" s="616"/>
      <c r="AU91" s="616"/>
      <c r="AV91" s="616"/>
      <c r="AW91" s="616"/>
      <c r="AX91" s="616"/>
      <c r="AY91" s="616"/>
      <c r="AZ91" s="616"/>
      <c r="BA91" s="616"/>
      <c r="BB91" s="616"/>
      <c r="BC91" s="616"/>
      <c r="BD91" s="616"/>
      <c r="BE91" s="616"/>
      <c r="BF91" s="616"/>
      <c r="BG91" s="616"/>
      <c r="BH91" s="616"/>
      <c r="BI91" s="616"/>
      <c r="BJ91" s="616"/>
      <c r="BK91" s="616"/>
      <c r="BL91" s="616"/>
      <c r="BM91" s="616"/>
      <c r="BN91" s="616"/>
      <c r="BO91" s="616"/>
      <c r="BP91" s="616"/>
      <c r="BQ91" s="616"/>
      <c r="BR91" s="616"/>
      <c r="BS91" s="616"/>
      <c r="BT91" s="616"/>
      <c r="BU91" s="616"/>
      <c r="BV91" s="616"/>
      <c r="BW91" s="616"/>
      <c r="BX91" s="616"/>
      <c r="BY91" s="616"/>
      <c r="BZ91" s="616"/>
      <c r="CA91" s="616"/>
      <c r="CB91" s="616"/>
      <c r="CC91" s="617"/>
      <c r="CD91" s="617"/>
    </row>
    <row r="92" spans="1:82" s="434" customFormat="1" ht="15.75" customHeight="1" x14ac:dyDescent="0.3">
      <c r="A92" s="412">
        <f t="shared" si="13"/>
        <v>88</v>
      </c>
      <c r="B92" s="426">
        <f t="shared" si="14"/>
        <v>21</v>
      </c>
      <c r="C92" s="426" t="s">
        <v>127</v>
      </c>
      <c r="D92" s="426" t="s">
        <v>128</v>
      </c>
      <c r="E92" s="426"/>
      <c r="F92" s="426" t="s">
        <v>699</v>
      </c>
      <c r="G92" s="426" t="s">
        <v>129</v>
      </c>
      <c r="H92" s="475" t="s">
        <v>785</v>
      </c>
      <c r="I92" s="428">
        <v>36320</v>
      </c>
      <c r="J92" s="437">
        <v>1</v>
      </c>
      <c r="K92" s="478">
        <v>40640</v>
      </c>
      <c r="L92" s="479">
        <f t="shared" si="15"/>
        <v>11.835616438356164</v>
      </c>
      <c r="M92" s="478" t="s">
        <v>732</v>
      </c>
      <c r="N92" s="437">
        <v>0</v>
      </c>
      <c r="O92" s="428">
        <v>40546</v>
      </c>
      <c r="P92" s="476">
        <f t="shared" si="12"/>
        <v>11.578082191780823</v>
      </c>
      <c r="Q92" s="566">
        <v>129</v>
      </c>
      <c r="R92" s="563">
        <v>129</v>
      </c>
      <c r="S92" s="718">
        <f t="shared" si="10"/>
        <v>0</v>
      </c>
      <c r="T92" s="428">
        <v>40546</v>
      </c>
      <c r="U92" s="432">
        <v>129</v>
      </c>
      <c r="V92" s="433" t="s">
        <v>204</v>
      </c>
      <c r="W92" s="433"/>
      <c r="X92" s="433"/>
      <c r="Y92" s="431" t="s">
        <v>205</v>
      </c>
      <c r="Z92" s="437">
        <v>1</v>
      </c>
      <c r="AA92" s="426" t="s">
        <v>130</v>
      </c>
      <c r="AB92" s="426"/>
      <c r="AC92" s="433" t="s">
        <v>654</v>
      </c>
      <c r="AD92" s="426"/>
      <c r="AE92" s="426"/>
      <c r="AF92" s="616"/>
      <c r="AG92" s="616"/>
      <c r="AH92" s="616"/>
      <c r="AI92" s="616"/>
      <c r="AJ92" s="615"/>
      <c r="AK92" s="615"/>
      <c r="AL92" s="615"/>
      <c r="AM92" s="615"/>
      <c r="AN92" s="615"/>
      <c r="AO92" s="615"/>
      <c r="AP92" s="615"/>
      <c r="AQ92" s="615"/>
      <c r="AR92" s="615"/>
      <c r="AS92" s="615"/>
      <c r="AT92" s="615"/>
      <c r="AU92" s="615"/>
      <c r="AV92" s="615"/>
      <c r="AW92" s="615"/>
      <c r="AX92" s="615"/>
      <c r="AY92" s="615"/>
      <c r="AZ92" s="615"/>
      <c r="BA92" s="615"/>
      <c r="BB92" s="615"/>
      <c r="BC92" s="615"/>
      <c r="BD92" s="615"/>
      <c r="BE92" s="615"/>
      <c r="BF92" s="615"/>
      <c r="BG92" s="615"/>
      <c r="BH92" s="615"/>
      <c r="BI92" s="615"/>
      <c r="BJ92" s="615"/>
      <c r="BK92" s="615"/>
      <c r="BL92" s="615"/>
      <c r="BM92" s="615"/>
      <c r="BN92" s="615"/>
      <c r="BO92" s="615"/>
      <c r="BP92" s="615"/>
      <c r="BQ92" s="615"/>
      <c r="BR92" s="615"/>
      <c r="BS92" s="615"/>
      <c r="BT92" s="615"/>
      <c r="BU92" s="615"/>
      <c r="BV92" s="615"/>
      <c r="BW92" s="615"/>
      <c r="BX92" s="615"/>
      <c r="BY92" s="615"/>
      <c r="BZ92" s="615"/>
      <c r="CA92" s="615"/>
      <c r="CB92" s="615"/>
      <c r="CC92" s="615"/>
      <c r="CD92" s="617"/>
    </row>
    <row r="93" spans="1:82" s="434" customFormat="1" ht="15.75" customHeight="1" x14ac:dyDescent="0.3">
      <c r="A93" s="412">
        <f t="shared" si="13"/>
        <v>89</v>
      </c>
      <c r="B93" s="426">
        <f t="shared" si="14"/>
        <v>22</v>
      </c>
      <c r="C93" s="426">
        <v>371494</v>
      </c>
      <c r="D93" s="426" t="s">
        <v>755</v>
      </c>
      <c r="E93" s="426" t="s">
        <v>756</v>
      </c>
      <c r="F93" s="426" t="s">
        <v>757</v>
      </c>
      <c r="G93" s="436" t="s">
        <v>744</v>
      </c>
      <c r="H93" s="475" t="s">
        <v>737</v>
      </c>
      <c r="I93" s="428">
        <v>36394</v>
      </c>
      <c r="J93" s="437">
        <v>1</v>
      </c>
      <c r="K93" s="478">
        <v>39054</v>
      </c>
      <c r="L93" s="476">
        <f t="shared" si="15"/>
        <v>7.2876712328767121</v>
      </c>
      <c r="M93" s="478" t="s">
        <v>732</v>
      </c>
      <c r="N93" s="475">
        <v>0</v>
      </c>
      <c r="O93" s="431">
        <v>38952</v>
      </c>
      <c r="P93" s="476">
        <f t="shared" si="12"/>
        <v>7.0082191780821921</v>
      </c>
      <c r="Q93" s="563">
        <v>121.24</v>
      </c>
      <c r="R93" s="563">
        <v>121.2</v>
      </c>
      <c r="S93" s="718">
        <f t="shared" si="10"/>
        <v>-3.9999999999992042E-2</v>
      </c>
      <c r="T93" s="428">
        <v>39021</v>
      </c>
      <c r="U93" s="432">
        <v>41.6</v>
      </c>
      <c r="V93" s="433" t="s">
        <v>758</v>
      </c>
      <c r="W93" s="433" t="s">
        <v>759</v>
      </c>
      <c r="X93" s="449" t="s">
        <v>731</v>
      </c>
      <c r="Y93" s="450" t="s">
        <v>732</v>
      </c>
      <c r="Z93" s="437">
        <v>1</v>
      </c>
      <c r="AA93" s="433" t="s">
        <v>760</v>
      </c>
      <c r="AB93" s="433"/>
      <c r="AC93" s="426"/>
      <c r="AD93" s="426"/>
      <c r="AE93" s="426"/>
      <c r="AF93" s="616"/>
      <c r="AG93" s="616"/>
      <c r="AH93" s="616"/>
      <c r="AI93" s="616"/>
      <c r="AJ93" s="616"/>
      <c r="AK93" s="616"/>
      <c r="AL93" s="616"/>
      <c r="AM93" s="616"/>
      <c r="AN93" s="616"/>
      <c r="AO93" s="616"/>
      <c r="AP93" s="616"/>
      <c r="AQ93" s="616"/>
      <c r="AR93" s="616"/>
      <c r="AS93" s="616"/>
      <c r="AT93" s="616"/>
      <c r="AU93" s="616"/>
      <c r="AV93" s="616"/>
      <c r="AW93" s="616"/>
      <c r="AX93" s="616"/>
      <c r="AY93" s="616"/>
      <c r="AZ93" s="616"/>
      <c r="BA93" s="616"/>
      <c r="BB93" s="616"/>
      <c r="BC93" s="616"/>
      <c r="BD93" s="616"/>
      <c r="BE93" s="616"/>
      <c r="BF93" s="616"/>
      <c r="BG93" s="616"/>
      <c r="BH93" s="616"/>
      <c r="BI93" s="616"/>
      <c r="BJ93" s="616"/>
      <c r="BK93" s="616"/>
      <c r="BL93" s="616"/>
      <c r="BM93" s="616"/>
      <c r="BN93" s="616"/>
      <c r="BO93" s="616"/>
      <c r="BP93" s="616"/>
      <c r="BQ93" s="616"/>
      <c r="BR93" s="616"/>
      <c r="BS93" s="616"/>
      <c r="BT93" s="616"/>
      <c r="BU93" s="616"/>
      <c r="BV93" s="616"/>
      <c r="BW93" s="616"/>
      <c r="BX93" s="616"/>
      <c r="BY93" s="616"/>
      <c r="BZ93" s="616"/>
      <c r="CA93" s="616"/>
      <c r="CB93" s="616"/>
      <c r="CC93" s="616"/>
      <c r="CD93" s="617"/>
    </row>
    <row r="94" spans="1:82" s="434" customFormat="1" ht="15.75" customHeight="1" x14ac:dyDescent="0.3">
      <c r="A94" s="412">
        <f t="shared" si="13"/>
        <v>90</v>
      </c>
      <c r="B94" s="426">
        <f t="shared" si="14"/>
        <v>23</v>
      </c>
      <c r="C94" s="426">
        <v>356645</v>
      </c>
      <c r="D94" s="426" t="s">
        <v>681</v>
      </c>
      <c r="E94" s="426" t="s">
        <v>682</v>
      </c>
      <c r="F94" s="426" t="s">
        <v>683</v>
      </c>
      <c r="G94" s="426" t="s">
        <v>728</v>
      </c>
      <c r="H94" s="475" t="s">
        <v>737</v>
      </c>
      <c r="I94" s="428">
        <v>37439</v>
      </c>
      <c r="J94" s="437">
        <v>1</v>
      </c>
      <c r="K94" s="478">
        <v>40852</v>
      </c>
      <c r="L94" s="476">
        <f t="shared" si="15"/>
        <v>9.3506849315068497</v>
      </c>
      <c r="M94" s="478" t="s">
        <v>732</v>
      </c>
      <c r="N94" s="482">
        <v>0</v>
      </c>
      <c r="O94" s="428">
        <v>37623</v>
      </c>
      <c r="P94" s="476">
        <f t="shared" si="12"/>
        <v>0.50410958904109593</v>
      </c>
      <c r="Q94" s="565">
        <v>70.56</v>
      </c>
      <c r="R94" s="565">
        <v>92.2</v>
      </c>
      <c r="S94" s="718">
        <f t="shared" si="10"/>
        <v>21.64</v>
      </c>
      <c r="T94" s="441">
        <v>37880</v>
      </c>
      <c r="U94" s="440">
        <v>94.8</v>
      </c>
      <c r="V94" s="443" t="s">
        <v>777</v>
      </c>
      <c r="W94" s="443" t="s">
        <v>731</v>
      </c>
      <c r="X94" s="447" t="s">
        <v>731</v>
      </c>
      <c r="Y94" s="442" t="s">
        <v>133</v>
      </c>
      <c r="Z94" s="483">
        <v>1</v>
      </c>
      <c r="AA94" s="434" t="s">
        <v>684</v>
      </c>
      <c r="AB94" s="442" t="s">
        <v>685</v>
      </c>
      <c r="AC94" s="430" t="s">
        <v>661</v>
      </c>
      <c r="AD94" s="426"/>
      <c r="AE94" s="426"/>
      <c r="AF94" s="616"/>
      <c r="AG94" s="616"/>
      <c r="AH94" s="616"/>
      <c r="AI94" s="616"/>
      <c r="AJ94" s="616"/>
      <c r="AK94" s="616"/>
      <c r="AL94" s="616"/>
      <c r="AM94" s="616"/>
      <c r="AN94" s="616"/>
      <c r="AO94" s="616"/>
      <c r="AP94" s="616"/>
      <c r="AQ94" s="616"/>
      <c r="AR94" s="616"/>
      <c r="AS94" s="616"/>
      <c r="AT94" s="616"/>
      <c r="AU94" s="616"/>
      <c r="AV94" s="616"/>
      <c r="AW94" s="616"/>
      <c r="AX94" s="616"/>
      <c r="AY94" s="616"/>
      <c r="AZ94" s="616"/>
      <c r="BA94" s="616"/>
      <c r="BB94" s="616"/>
      <c r="BC94" s="616"/>
      <c r="BD94" s="616"/>
      <c r="BE94" s="616"/>
      <c r="BF94" s="616"/>
      <c r="BG94" s="616"/>
      <c r="BH94" s="616"/>
      <c r="BI94" s="616"/>
      <c r="BJ94" s="616"/>
      <c r="BK94" s="616"/>
      <c r="BL94" s="616"/>
      <c r="BM94" s="616"/>
      <c r="BN94" s="616"/>
      <c r="BO94" s="616"/>
      <c r="BP94" s="616"/>
      <c r="BQ94" s="616"/>
      <c r="BR94" s="616"/>
      <c r="BS94" s="616"/>
      <c r="BT94" s="616"/>
      <c r="BU94" s="616"/>
      <c r="BV94" s="616"/>
      <c r="BW94" s="616"/>
      <c r="BX94" s="616"/>
      <c r="BY94" s="616"/>
      <c r="BZ94" s="616"/>
      <c r="CA94" s="616"/>
      <c r="CB94" s="616"/>
      <c r="CC94" s="715"/>
      <c r="CD94" s="617"/>
    </row>
    <row r="95" spans="1:82" s="434" customFormat="1" ht="15.75" customHeight="1" x14ac:dyDescent="0.3">
      <c r="A95" s="412">
        <f t="shared" si="13"/>
        <v>91</v>
      </c>
      <c r="B95" s="426">
        <f t="shared" si="14"/>
        <v>24</v>
      </c>
      <c r="C95" s="426">
        <v>340598</v>
      </c>
      <c r="D95" s="426" t="s">
        <v>666</v>
      </c>
      <c r="E95" s="426" t="s">
        <v>667</v>
      </c>
      <c r="F95" s="426" t="s">
        <v>668</v>
      </c>
      <c r="G95" s="426" t="s">
        <v>728</v>
      </c>
      <c r="H95" s="475" t="s">
        <v>737</v>
      </c>
      <c r="I95" s="428">
        <v>36428</v>
      </c>
      <c r="J95" s="437">
        <v>1</v>
      </c>
      <c r="K95" s="478">
        <v>40422</v>
      </c>
      <c r="L95" s="476">
        <f t="shared" si="15"/>
        <v>10.942465753424658</v>
      </c>
      <c r="M95" s="478" t="s">
        <v>732</v>
      </c>
      <c r="N95" s="482">
        <v>0</v>
      </c>
      <c r="O95" s="428">
        <v>36546</v>
      </c>
      <c r="P95" s="476">
        <f t="shared" si="12"/>
        <v>0.32328767123287672</v>
      </c>
      <c r="Q95" s="565">
        <v>86</v>
      </c>
      <c r="R95" s="565">
        <v>115</v>
      </c>
      <c r="S95" s="718">
        <f t="shared" si="10"/>
        <v>29</v>
      </c>
      <c r="T95" s="441">
        <v>37854</v>
      </c>
      <c r="U95" s="440">
        <v>167.3</v>
      </c>
      <c r="V95" s="443" t="s">
        <v>777</v>
      </c>
      <c r="W95" s="443" t="s">
        <v>669</v>
      </c>
      <c r="X95" s="447" t="s">
        <v>731</v>
      </c>
      <c r="Y95" s="442" t="s">
        <v>133</v>
      </c>
      <c r="Z95" s="483">
        <v>1</v>
      </c>
      <c r="AA95" s="434" t="s">
        <v>670</v>
      </c>
      <c r="AB95" s="442" t="s">
        <v>671</v>
      </c>
      <c r="AC95" s="430" t="s">
        <v>661</v>
      </c>
      <c r="AD95" s="426"/>
      <c r="AE95" s="426"/>
      <c r="AF95" s="616"/>
      <c r="AG95" s="616"/>
      <c r="AH95" s="616"/>
      <c r="AI95" s="616"/>
      <c r="AJ95" s="616"/>
      <c r="AK95" s="616"/>
      <c r="AL95" s="616"/>
      <c r="AM95" s="616"/>
      <c r="AN95" s="616"/>
      <c r="AO95" s="616"/>
      <c r="AP95" s="616"/>
      <c r="AQ95" s="616"/>
      <c r="AR95" s="616"/>
      <c r="AS95" s="616"/>
      <c r="AT95" s="616"/>
      <c r="AU95" s="616"/>
      <c r="AV95" s="616"/>
      <c r="AW95" s="616"/>
      <c r="AX95" s="616"/>
      <c r="AY95" s="616"/>
      <c r="AZ95" s="616"/>
      <c r="BA95" s="616"/>
      <c r="BB95" s="616"/>
      <c r="BC95" s="616"/>
      <c r="BD95" s="616"/>
      <c r="BE95" s="616"/>
      <c r="BF95" s="616"/>
      <c r="BG95" s="616"/>
      <c r="BH95" s="616"/>
      <c r="BI95" s="616"/>
      <c r="BJ95" s="616"/>
      <c r="BK95" s="616"/>
      <c r="BL95" s="616"/>
      <c r="BM95" s="616"/>
      <c r="BN95" s="616"/>
      <c r="BO95" s="616"/>
      <c r="BP95" s="616"/>
      <c r="BQ95" s="616"/>
      <c r="BR95" s="616"/>
      <c r="BS95" s="616"/>
      <c r="BT95" s="616"/>
      <c r="BU95" s="616"/>
      <c r="BV95" s="616"/>
      <c r="BW95" s="616"/>
      <c r="BX95" s="616"/>
      <c r="BY95" s="616"/>
      <c r="BZ95" s="616"/>
      <c r="CA95" s="616"/>
      <c r="CB95" s="616"/>
      <c r="CC95" s="617"/>
      <c r="CD95" s="617"/>
    </row>
    <row r="96" spans="1:82" s="434" customFormat="1" ht="15.75" customHeight="1" x14ac:dyDescent="0.3">
      <c r="A96" s="412">
        <f t="shared" si="13"/>
        <v>92</v>
      </c>
      <c r="B96" s="426">
        <f t="shared" si="14"/>
        <v>25</v>
      </c>
      <c r="C96" s="426" t="s">
        <v>102</v>
      </c>
      <c r="D96" s="426" t="s">
        <v>103</v>
      </c>
      <c r="E96" s="426"/>
      <c r="F96" s="426" t="s">
        <v>104</v>
      </c>
      <c r="G96" s="426" t="s">
        <v>630</v>
      </c>
      <c r="H96" s="475" t="s">
        <v>729</v>
      </c>
      <c r="I96" s="428">
        <v>35967</v>
      </c>
      <c r="J96" s="437">
        <v>1</v>
      </c>
      <c r="K96" s="478">
        <v>40179</v>
      </c>
      <c r="L96" s="479">
        <f t="shared" si="15"/>
        <v>11.53972602739726</v>
      </c>
      <c r="M96" s="478" t="s">
        <v>732</v>
      </c>
      <c r="N96" s="437">
        <v>1</v>
      </c>
      <c r="O96" s="428">
        <v>39587</v>
      </c>
      <c r="P96" s="476">
        <f t="shared" si="12"/>
        <v>9.9178082191780828</v>
      </c>
      <c r="Q96" s="566">
        <v>81</v>
      </c>
      <c r="R96" s="563">
        <v>81</v>
      </c>
      <c r="S96" s="718">
        <f t="shared" si="10"/>
        <v>0</v>
      </c>
      <c r="T96" s="428">
        <v>39587</v>
      </c>
      <c r="U96" s="426">
        <v>81</v>
      </c>
      <c r="V96" s="426" t="s">
        <v>204</v>
      </c>
      <c r="W96" s="433"/>
      <c r="X96" s="433"/>
      <c r="Y96" s="426" t="s">
        <v>205</v>
      </c>
      <c r="Z96" s="437">
        <v>2</v>
      </c>
      <c r="AA96" s="426" t="s">
        <v>557</v>
      </c>
      <c r="AB96" s="426"/>
      <c r="AC96" s="433" t="s">
        <v>654</v>
      </c>
      <c r="AD96" s="426"/>
      <c r="AE96" s="426"/>
      <c r="AF96" s="616"/>
      <c r="AG96" s="616"/>
      <c r="AH96" s="616"/>
      <c r="AI96" s="616"/>
      <c r="AJ96" s="616"/>
      <c r="AK96" s="616"/>
      <c r="AL96" s="616"/>
      <c r="AM96" s="616"/>
      <c r="AN96" s="616"/>
      <c r="AO96" s="616"/>
      <c r="AP96" s="616"/>
      <c r="AQ96" s="616"/>
      <c r="AR96" s="616"/>
      <c r="AS96" s="616"/>
      <c r="AT96" s="616"/>
      <c r="AU96" s="616"/>
      <c r="AV96" s="616"/>
      <c r="AW96" s="616"/>
      <c r="AX96" s="616"/>
      <c r="AY96" s="616"/>
      <c r="AZ96" s="616"/>
      <c r="BA96" s="616"/>
      <c r="BB96" s="616"/>
      <c r="BC96" s="616"/>
      <c r="BD96" s="616"/>
      <c r="BE96" s="616"/>
      <c r="BF96" s="616"/>
      <c r="BG96" s="616"/>
      <c r="BH96" s="616"/>
      <c r="BI96" s="616"/>
      <c r="BJ96" s="616"/>
      <c r="BK96" s="616"/>
      <c r="BL96" s="616"/>
      <c r="BM96" s="616"/>
      <c r="BN96" s="616"/>
      <c r="BO96" s="616"/>
      <c r="BP96" s="616"/>
      <c r="BQ96" s="616"/>
      <c r="BR96" s="616"/>
      <c r="BS96" s="616"/>
      <c r="BT96" s="616"/>
      <c r="BU96" s="616"/>
      <c r="BV96" s="616"/>
      <c r="BW96" s="616"/>
      <c r="BX96" s="616"/>
      <c r="BY96" s="616"/>
      <c r="BZ96" s="616"/>
      <c r="CA96" s="616"/>
      <c r="CB96" s="616"/>
      <c r="CC96" s="616"/>
      <c r="CD96" s="617"/>
    </row>
    <row r="97" spans="1:82" s="434" customFormat="1" ht="15.75" customHeight="1" x14ac:dyDescent="0.3">
      <c r="A97" s="412">
        <f t="shared" si="13"/>
        <v>93</v>
      </c>
      <c r="B97" s="426">
        <f t="shared" si="14"/>
        <v>26</v>
      </c>
      <c r="C97" s="426">
        <v>371435</v>
      </c>
      <c r="D97" s="426" t="s">
        <v>545</v>
      </c>
      <c r="E97" s="426" t="s">
        <v>546</v>
      </c>
      <c r="F97" s="426" t="s">
        <v>547</v>
      </c>
      <c r="G97" s="426" t="s">
        <v>548</v>
      </c>
      <c r="H97" s="475" t="s">
        <v>785</v>
      </c>
      <c r="I97" s="428">
        <v>38401</v>
      </c>
      <c r="J97" s="437">
        <v>1</v>
      </c>
      <c r="K97" s="478">
        <v>40217</v>
      </c>
      <c r="L97" s="476">
        <f t="shared" si="15"/>
        <v>4.9753424657534246</v>
      </c>
      <c r="M97" s="478" t="s">
        <v>732</v>
      </c>
      <c r="N97" s="482">
        <v>1</v>
      </c>
      <c r="O97" s="428">
        <v>38967</v>
      </c>
      <c r="P97" s="476">
        <f t="shared" si="12"/>
        <v>1.5506849315068494</v>
      </c>
      <c r="Q97" s="565">
        <v>129.4</v>
      </c>
      <c r="R97" s="565">
        <v>120</v>
      </c>
      <c r="S97" s="718">
        <f t="shared" si="10"/>
        <v>-9.4000000000000057</v>
      </c>
      <c r="T97" s="441">
        <v>38967</v>
      </c>
      <c r="U97" s="440">
        <v>129.44</v>
      </c>
      <c r="V97" s="443" t="s">
        <v>777</v>
      </c>
      <c r="W97" s="443" t="s">
        <v>731</v>
      </c>
      <c r="X97" s="445" t="s">
        <v>731</v>
      </c>
      <c r="Y97" s="442" t="s">
        <v>205</v>
      </c>
      <c r="Z97" s="483">
        <v>2</v>
      </c>
      <c r="AA97" s="434" t="s">
        <v>557</v>
      </c>
      <c r="AC97" s="430" t="s">
        <v>661</v>
      </c>
      <c r="AD97" s="426"/>
      <c r="AE97" s="426"/>
      <c r="AF97" s="616"/>
      <c r="AG97" s="616"/>
      <c r="AH97" s="616"/>
      <c r="AI97" s="616"/>
      <c r="AJ97" s="615"/>
      <c r="AK97" s="615"/>
      <c r="AL97" s="615"/>
      <c r="AM97" s="615"/>
      <c r="AN97" s="615"/>
      <c r="AO97" s="615"/>
      <c r="AP97" s="615"/>
      <c r="AQ97" s="615"/>
      <c r="AR97" s="615"/>
      <c r="AS97" s="615"/>
      <c r="AT97" s="615"/>
      <c r="AU97" s="615"/>
      <c r="AV97" s="615"/>
      <c r="AW97" s="615"/>
      <c r="AX97" s="615"/>
      <c r="AY97" s="615"/>
      <c r="AZ97" s="615"/>
      <c r="BA97" s="615"/>
      <c r="BB97" s="615"/>
      <c r="BC97" s="615"/>
      <c r="BD97" s="615"/>
      <c r="BE97" s="615"/>
      <c r="BF97" s="615"/>
      <c r="BG97" s="615"/>
      <c r="BH97" s="615"/>
      <c r="BI97" s="615"/>
      <c r="BJ97" s="615"/>
      <c r="BK97" s="615"/>
      <c r="BL97" s="615"/>
      <c r="BM97" s="615"/>
      <c r="BN97" s="615"/>
      <c r="BO97" s="615"/>
      <c r="BP97" s="615"/>
      <c r="BQ97" s="615"/>
      <c r="BR97" s="615"/>
      <c r="BS97" s="615"/>
      <c r="BT97" s="615"/>
      <c r="BU97" s="615"/>
      <c r="BV97" s="615"/>
      <c r="BW97" s="615"/>
      <c r="BX97" s="615"/>
      <c r="BY97" s="615"/>
      <c r="BZ97" s="615"/>
      <c r="CA97" s="615"/>
      <c r="CB97" s="615"/>
      <c r="CC97" s="615"/>
      <c r="CD97" s="617"/>
    </row>
    <row r="98" spans="1:82" s="434" customFormat="1" ht="15.75" customHeight="1" x14ac:dyDescent="0.3">
      <c r="A98" s="412">
        <f t="shared" si="13"/>
        <v>94</v>
      </c>
      <c r="B98" s="426">
        <f t="shared" si="14"/>
        <v>27</v>
      </c>
      <c r="C98" s="426" t="s">
        <v>96</v>
      </c>
      <c r="D98" s="426" t="s">
        <v>217</v>
      </c>
      <c r="E98" s="426" t="s">
        <v>218</v>
      </c>
      <c r="F98" s="426" t="s">
        <v>219</v>
      </c>
      <c r="G98" s="426" t="s">
        <v>728</v>
      </c>
      <c r="H98" s="475" t="s">
        <v>785</v>
      </c>
      <c r="I98" s="428">
        <v>38743</v>
      </c>
      <c r="J98" s="437">
        <v>1</v>
      </c>
      <c r="K98" s="478">
        <v>41197</v>
      </c>
      <c r="L98" s="479">
        <f t="shared" si="15"/>
        <v>6.7232876712328764</v>
      </c>
      <c r="M98" s="478" t="s">
        <v>732</v>
      </c>
      <c r="N98" s="437">
        <v>1</v>
      </c>
      <c r="O98" s="428">
        <v>38903</v>
      </c>
      <c r="P98" s="479">
        <f t="shared" si="12"/>
        <v>0.43835616438356162</v>
      </c>
      <c r="Q98" s="475">
        <v>99</v>
      </c>
      <c r="R98" s="475">
        <v>99</v>
      </c>
      <c r="S98" s="718">
        <f t="shared" si="10"/>
        <v>0</v>
      </c>
      <c r="T98" s="428">
        <v>38903</v>
      </c>
      <c r="U98" s="426">
        <v>99</v>
      </c>
      <c r="V98" s="426" t="s">
        <v>204</v>
      </c>
      <c r="W98" s="426" t="s">
        <v>131</v>
      </c>
      <c r="X98" s="426"/>
      <c r="Y98" s="426" t="s">
        <v>205</v>
      </c>
      <c r="Z98" s="437">
        <v>2</v>
      </c>
      <c r="AA98" s="426" t="s">
        <v>70</v>
      </c>
      <c r="AB98" s="426"/>
      <c r="AC98" s="426" t="s">
        <v>654</v>
      </c>
      <c r="AD98" s="426"/>
      <c r="AE98" s="426"/>
      <c r="AF98" s="616"/>
      <c r="AG98" s="616"/>
      <c r="AH98" s="616"/>
      <c r="AI98" s="616"/>
      <c r="AJ98" s="616"/>
      <c r="AK98" s="616"/>
      <c r="AL98" s="616"/>
      <c r="AM98" s="616"/>
      <c r="AN98" s="616"/>
      <c r="AO98" s="616"/>
      <c r="AP98" s="616"/>
      <c r="AQ98" s="616"/>
      <c r="AR98" s="616"/>
      <c r="AS98" s="616"/>
      <c r="AT98" s="616"/>
      <c r="AU98" s="616"/>
      <c r="AV98" s="616"/>
      <c r="AW98" s="616"/>
      <c r="AX98" s="616"/>
      <c r="AY98" s="616"/>
      <c r="AZ98" s="616"/>
      <c r="BA98" s="616"/>
      <c r="BB98" s="616"/>
      <c r="BC98" s="616"/>
      <c r="BD98" s="616"/>
      <c r="BE98" s="616"/>
      <c r="BF98" s="616"/>
      <c r="BG98" s="616"/>
      <c r="BH98" s="616"/>
      <c r="BI98" s="616"/>
      <c r="BJ98" s="616"/>
      <c r="BK98" s="616"/>
      <c r="BL98" s="616"/>
      <c r="BM98" s="616"/>
      <c r="BN98" s="616"/>
      <c r="BO98" s="616"/>
      <c r="BP98" s="616"/>
      <c r="BQ98" s="616"/>
      <c r="BR98" s="616"/>
      <c r="BS98" s="616"/>
      <c r="BT98" s="616"/>
      <c r="BU98" s="616"/>
      <c r="BV98" s="616"/>
      <c r="BW98" s="616"/>
      <c r="BX98" s="616"/>
      <c r="BY98" s="616"/>
      <c r="BZ98" s="616"/>
      <c r="CA98" s="616"/>
      <c r="CB98" s="616"/>
      <c r="CC98" s="617"/>
      <c r="CD98" s="617"/>
    </row>
    <row r="99" spans="1:82" s="434" customFormat="1" ht="15.75" customHeight="1" x14ac:dyDescent="0.3">
      <c r="A99" s="412">
        <f t="shared" si="13"/>
        <v>95</v>
      </c>
      <c r="B99" s="426">
        <f t="shared" si="14"/>
        <v>28</v>
      </c>
      <c r="C99" s="426">
        <v>377006</v>
      </c>
      <c r="D99" s="426" t="s">
        <v>553</v>
      </c>
      <c r="E99" s="426" t="s">
        <v>554</v>
      </c>
      <c r="F99" s="426" t="s">
        <v>555</v>
      </c>
      <c r="G99" s="426" t="s">
        <v>797</v>
      </c>
      <c r="H99" s="533" t="s">
        <v>729</v>
      </c>
      <c r="I99" s="428">
        <v>39199</v>
      </c>
      <c r="J99" s="437">
        <v>1</v>
      </c>
      <c r="K99" s="478">
        <v>39722</v>
      </c>
      <c r="L99" s="476">
        <f t="shared" si="15"/>
        <v>1.4328767123287671</v>
      </c>
      <c r="M99" s="478" t="s">
        <v>732</v>
      </c>
      <c r="N99" s="482">
        <v>1</v>
      </c>
      <c r="O99" s="428">
        <v>39329</v>
      </c>
      <c r="P99" s="476">
        <f t="shared" si="12"/>
        <v>0.35616438356164382</v>
      </c>
      <c r="Q99" s="565">
        <v>123.9</v>
      </c>
      <c r="R99" s="565">
        <v>123.9</v>
      </c>
      <c r="S99" s="718">
        <f t="shared" si="10"/>
        <v>0</v>
      </c>
      <c r="T99" s="441">
        <v>39332</v>
      </c>
      <c r="U99" s="440">
        <v>123.9</v>
      </c>
      <c r="V99" s="443" t="s">
        <v>777</v>
      </c>
      <c r="W99" s="443" t="s">
        <v>731</v>
      </c>
      <c r="X99" s="447" t="s">
        <v>556</v>
      </c>
      <c r="Y99" s="442" t="s">
        <v>133</v>
      </c>
      <c r="Z99" s="483">
        <v>2</v>
      </c>
      <c r="AA99" s="434" t="s">
        <v>557</v>
      </c>
      <c r="AC99" s="430" t="s">
        <v>661</v>
      </c>
      <c r="AD99" s="426"/>
      <c r="AE99" s="426"/>
      <c r="AF99" s="616"/>
      <c r="AG99" s="616"/>
      <c r="AH99" s="616"/>
      <c r="AI99" s="616"/>
      <c r="AJ99" s="616"/>
      <c r="AK99" s="616"/>
      <c r="AL99" s="616"/>
      <c r="AM99" s="616"/>
      <c r="AN99" s="616"/>
      <c r="AO99" s="616"/>
      <c r="AP99" s="616"/>
      <c r="AQ99" s="616"/>
      <c r="AR99" s="616"/>
      <c r="AS99" s="616"/>
      <c r="AT99" s="616"/>
      <c r="AU99" s="616"/>
      <c r="AV99" s="616"/>
      <c r="AW99" s="616"/>
      <c r="AX99" s="616"/>
      <c r="AY99" s="616"/>
      <c r="AZ99" s="616"/>
      <c r="BA99" s="616"/>
      <c r="BB99" s="616"/>
      <c r="BC99" s="616"/>
      <c r="BD99" s="616"/>
      <c r="BE99" s="616"/>
      <c r="BF99" s="616"/>
      <c r="BG99" s="616"/>
      <c r="BH99" s="616"/>
      <c r="BI99" s="616"/>
      <c r="BJ99" s="616"/>
      <c r="BK99" s="616"/>
      <c r="BL99" s="616"/>
      <c r="BM99" s="616"/>
      <c r="BN99" s="616"/>
      <c r="BO99" s="616"/>
      <c r="BP99" s="616"/>
      <c r="BQ99" s="616"/>
      <c r="BR99" s="616"/>
      <c r="BS99" s="616"/>
      <c r="BT99" s="616"/>
      <c r="BU99" s="616"/>
      <c r="BV99" s="616"/>
      <c r="BW99" s="616"/>
      <c r="BX99" s="616"/>
      <c r="BY99" s="616"/>
      <c r="BZ99" s="616"/>
      <c r="CA99" s="616"/>
      <c r="CB99" s="616"/>
      <c r="CC99" s="617"/>
      <c r="CD99" s="617"/>
    </row>
    <row r="100" spans="1:82" s="434" customFormat="1" ht="15.75" customHeight="1" x14ac:dyDescent="0.3">
      <c r="A100" s="412">
        <f t="shared" si="13"/>
        <v>96</v>
      </c>
      <c r="B100" s="426">
        <f t="shared" si="14"/>
        <v>29</v>
      </c>
      <c r="C100" s="426">
        <v>368808</v>
      </c>
      <c r="D100" s="426" t="s">
        <v>526</v>
      </c>
      <c r="E100" s="426"/>
      <c r="F100" s="426" t="s">
        <v>527</v>
      </c>
      <c r="G100" s="426" t="s">
        <v>640</v>
      </c>
      <c r="H100" s="475" t="s">
        <v>737</v>
      </c>
      <c r="I100" s="428">
        <v>38718</v>
      </c>
      <c r="J100" s="437">
        <v>1</v>
      </c>
      <c r="K100" s="478">
        <v>39275</v>
      </c>
      <c r="L100" s="476">
        <f t="shared" si="15"/>
        <v>1.526027397260274</v>
      </c>
      <c r="M100" s="478" t="s">
        <v>732</v>
      </c>
      <c r="N100" s="482">
        <v>1</v>
      </c>
      <c r="O100" s="428">
        <v>38790</v>
      </c>
      <c r="P100" s="476">
        <f t="shared" si="12"/>
        <v>0.19726027397260273</v>
      </c>
      <c r="Q100" s="565">
        <v>120.9</v>
      </c>
      <c r="R100" s="565">
        <v>120.9</v>
      </c>
      <c r="S100" s="718">
        <f t="shared" si="10"/>
        <v>0</v>
      </c>
      <c r="T100" s="441">
        <v>38790</v>
      </c>
      <c r="U100" s="440">
        <v>120.9</v>
      </c>
      <c r="V100" s="443" t="s">
        <v>528</v>
      </c>
      <c r="W100" s="443" t="s">
        <v>731</v>
      </c>
      <c r="X100" s="445" t="s">
        <v>529</v>
      </c>
      <c r="Y100" s="442" t="s">
        <v>133</v>
      </c>
      <c r="Z100" s="483">
        <v>2</v>
      </c>
      <c r="AA100" s="434" t="s">
        <v>530</v>
      </c>
      <c r="AC100" s="430" t="s">
        <v>661</v>
      </c>
      <c r="AD100" s="426"/>
      <c r="AE100" s="426"/>
      <c r="AF100" s="616"/>
      <c r="AG100" s="616"/>
      <c r="AH100" s="616"/>
      <c r="AI100" s="616"/>
      <c r="AJ100" s="616"/>
      <c r="AK100" s="616"/>
      <c r="AL100" s="616"/>
      <c r="AM100" s="616"/>
      <c r="AN100" s="616"/>
      <c r="AO100" s="616"/>
      <c r="AP100" s="616"/>
      <c r="AQ100" s="616"/>
      <c r="AR100" s="616"/>
      <c r="AS100" s="616"/>
      <c r="AT100" s="616"/>
      <c r="AU100" s="616"/>
      <c r="AV100" s="616"/>
      <c r="AW100" s="616"/>
      <c r="AX100" s="616"/>
      <c r="AY100" s="616"/>
      <c r="AZ100" s="616"/>
      <c r="BA100" s="616"/>
      <c r="BB100" s="616"/>
      <c r="BC100" s="616"/>
      <c r="BD100" s="616"/>
      <c r="BE100" s="616"/>
      <c r="BF100" s="616"/>
      <c r="BG100" s="616"/>
      <c r="BH100" s="616"/>
      <c r="BI100" s="616"/>
      <c r="BJ100" s="616"/>
      <c r="BK100" s="616"/>
      <c r="BL100" s="616"/>
      <c r="BM100" s="616"/>
      <c r="BN100" s="616"/>
      <c r="BO100" s="616"/>
      <c r="BP100" s="616"/>
      <c r="BQ100" s="616"/>
      <c r="BR100" s="616"/>
      <c r="BS100" s="616"/>
      <c r="BT100" s="616"/>
      <c r="BU100" s="616"/>
      <c r="BV100" s="616"/>
      <c r="BW100" s="616"/>
      <c r="BX100" s="616"/>
      <c r="BY100" s="616"/>
      <c r="BZ100" s="616"/>
      <c r="CA100" s="616"/>
      <c r="CB100" s="616"/>
      <c r="CC100" s="617"/>
      <c r="CD100" s="617"/>
    </row>
    <row r="101" spans="1:82" s="434" customFormat="1" ht="15.75" customHeight="1" x14ac:dyDescent="0.3">
      <c r="A101" s="412">
        <f t="shared" si="13"/>
        <v>97</v>
      </c>
      <c r="B101" s="426">
        <f t="shared" si="14"/>
        <v>30</v>
      </c>
      <c r="C101" s="426">
        <v>379616</v>
      </c>
      <c r="D101" s="426" t="s">
        <v>562</v>
      </c>
      <c r="E101" s="426" t="s">
        <v>563</v>
      </c>
      <c r="F101" s="426" t="s">
        <v>564</v>
      </c>
      <c r="G101" s="426" t="s">
        <v>565</v>
      </c>
      <c r="H101" s="533" t="s">
        <v>737</v>
      </c>
      <c r="I101" s="428">
        <v>39400</v>
      </c>
      <c r="J101" s="437">
        <v>1</v>
      </c>
      <c r="K101" s="478">
        <v>40581</v>
      </c>
      <c r="L101" s="476">
        <f t="shared" si="15"/>
        <v>3.2356164383561645</v>
      </c>
      <c r="M101" s="478" t="s">
        <v>732</v>
      </c>
      <c r="N101" s="482">
        <v>1</v>
      </c>
      <c r="O101" s="428">
        <v>39510</v>
      </c>
      <c r="P101" s="476">
        <f t="shared" si="12"/>
        <v>0.30136986301369861</v>
      </c>
      <c r="Q101" s="565">
        <v>104.1</v>
      </c>
      <c r="R101" s="565">
        <v>104.1</v>
      </c>
      <c r="S101" s="718">
        <f t="shared" si="10"/>
        <v>0</v>
      </c>
      <c r="T101" s="441">
        <v>40352</v>
      </c>
      <c r="U101" s="440">
        <v>123</v>
      </c>
      <c r="V101" s="443" t="s">
        <v>777</v>
      </c>
      <c r="W101" s="443" t="s">
        <v>731</v>
      </c>
      <c r="X101" s="447" t="s">
        <v>566</v>
      </c>
      <c r="Y101" s="442" t="s">
        <v>205</v>
      </c>
      <c r="Z101" s="483">
        <v>3</v>
      </c>
      <c r="AA101" s="447" t="s">
        <v>835</v>
      </c>
      <c r="AB101" s="434" t="s">
        <v>568</v>
      </c>
      <c r="AC101" s="430" t="s">
        <v>661</v>
      </c>
      <c r="AD101" s="426"/>
      <c r="AE101" s="426"/>
      <c r="AF101" s="616"/>
      <c r="AG101" s="616"/>
      <c r="AH101" s="616"/>
      <c r="AI101" s="616"/>
      <c r="AJ101" s="616"/>
      <c r="AK101" s="616"/>
      <c r="AL101" s="616"/>
      <c r="AM101" s="616"/>
      <c r="AN101" s="616"/>
      <c r="AO101" s="616"/>
      <c r="AP101" s="616"/>
      <c r="AQ101" s="616"/>
      <c r="AR101" s="616"/>
      <c r="AS101" s="616"/>
      <c r="AT101" s="616"/>
      <c r="AU101" s="616"/>
      <c r="AV101" s="616"/>
      <c r="AW101" s="616"/>
      <c r="AX101" s="616"/>
      <c r="AY101" s="616"/>
      <c r="AZ101" s="616"/>
      <c r="BA101" s="616"/>
      <c r="BB101" s="616"/>
      <c r="BC101" s="616"/>
      <c r="BD101" s="616"/>
      <c r="BE101" s="616"/>
      <c r="BF101" s="616"/>
      <c r="BG101" s="616"/>
      <c r="BH101" s="616"/>
      <c r="BI101" s="616"/>
      <c r="BJ101" s="616"/>
      <c r="BK101" s="616"/>
      <c r="BL101" s="616"/>
      <c r="BM101" s="616"/>
      <c r="BN101" s="616"/>
      <c r="BO101" s="616"/>
      <c r="BP101" s="616"/>
      <c r="BQ101" s="616"/>
      <c r="BR101" s="616"/>
      <c r="BS101" s="616"/>
      <c r="BT101" s="616"/>
      <c r="BU101" s="616"/>
      <c r="BV101" s="616"/>
      <c r="BW101" s="616"/>
      <c r="BX101" s="616"/>
      <c r="BY101" s="616"/>
      <c r="BZ101" s="616"/>
      <c r="CA101" s="616"/>
      <c r="CB101" s="616"/>
      <c r="CC101" s="617"/>
      <c r="CD101" s="617"/>
    </row>
    <row r="102" spans="1:82" s="434" customFormat="1" ht="15.75" customHeight="1" x14ac:dyDescent="0.3">
      <c r="A102" s="412">
        <f t="shared" si="13"/>
        <v>98</v>
      </c>
      <c r="B102" s="426">
        <f t="shared" si="14"/>
        <v>31</v>
      </c>
      <c r="C102" s="426">
        <v>366543</v>
      </c>
      <c r="D102" s="426" t="s">
        <v>702</v>
      </c>
      <c r="E102" s="426" t="s">
        <v>703</v>
      </c>
      <c r="F102" s="426" t="s">
        <v>704</v>
      </c>
      <c r="G102" s="426" t="s">
        <v>728</v>
      </c>
      <c r="H102" s="475" t="s">
        <v>737</v>
      </c>
      <c r="I102" s="428">
        <v>38460</v>
      </c>
      <c r="J102" s="437">
        <v>1</v>
      </c>
      <c r="K102" s="478">
        <v>38825</v>
      </c>
      <c r="L102" s="476">
        <v>1</v>
      </c>
      <c r="M102" s="478" t="s">
        <v>732</v>
      </c>
      <c r="N102" s="482">
        <v>1</v>
      </c>
      <c r="O102" s="428">
        <v>38623</v>
      </c>
      <c r="P102" s="476">
        <f t="shared" si="12"/>
        <v>0.44657534246575342</v>
      </c>
      <c r="Q102" s="565">
        <v>89.3</v>
      </c>
      <c r="R102" s="565">
        <v>89.3</v>
      </c>
      <c r="S102" s="718">
        <f t="shared" si="10"/>
        <v>0</v>
      </c>
      <c r="T102" s="441">
        <v>38623</v>
      </c>
      <c r="U102" s="440">
        <v>89.3</v>
      </c>
      <c r="V102" s="443" t="s">
        <v>777</v>
      </c>
      <c r="W102" s="443" t="s">
        <v>731</v>
      </c>
      <c r="X102" s="447" t="s">
        <v>731</v>
      </c>
      <c r="Y102" s="442" t="s">
        <v>205</v>
      </c>
      <c r="Z102" s="483">
        <v>3</v>
      </c>
      <c r="AA102" s="434" t="s">
        <v>108</v>
      </c>
      <c r="AC102" s="430" t="s">
        <v>661</v>
      </c>
      <c r="AD102" s="426"/>
      <c r="AE102" s="426"/>
      <c r="AF102" s="616"/>
      <c r="AG102" s="616"/>
      <c r="AH102" s="616"/>
      <c r="AI102" s="616"/>
      <c r="AJ102" s="616"/>
      <c r="AK102" s="616"/>
      <c r="AL102" s="616"/>
      <c r="AM102" s="616"/>
      <c r="AN102" s="616"/>
      <c r="AO102" s="616"/>
      <c r="AP102" s="616"/>
      <c r="AQ102" s="616"/>
      <c r="AR102" s="616"/>
      <c r="AS102" s="616"/>
      <c r="AT102" s="616"/>
      <c r="AU102" s="616"/>
      <c r="AV102" s="616"/>
      <c r="AW102" s="616"/>
      <c r="AX102" s="616"/>
      <c r="AY102" s="616"/>
      <c r="AZ102" s="616"/>
      <c r="BA102" s="616"/>
      <c r="BB102" s="616"/>
      <c r="BC102" s="616"/>
      <c r="BD102" s="616"/>
      <c r="BE102" s="616"/>
      <c r="BF102" s="616"/>
      <c r="BG102" s="616"/>
      <c r="BH102" s="616"/>
      <c r="BI102" s="616"/>
      <c r="BJ102" s="616"/>
      <c r="BK102" s="616"/>
      <c r="BL102" s="616"/>
      <c r="BM102" s="616"/>
      <c r="BN102" s="616"/>
      <c r="BO102" s="616"/>
      <c r="BP102" s="616"/>
      <c r="BQ102" s="616"/>
      <c r="BR102" s="616"/>
      <c r="BS102" s="616"/>
      <c r="BT102" s="616"/>
      <c r="BU102" s="616"/>
      <c r="BV102" s="616"/>
      <c r="BW102" s="616"/>
      <c r="BX102" s="616"/>
      <c r="BY102" s="616"/>
      <c r="BZ102" s="616"/>
      <c r="CA102" s="616"/>
      <c r="CB102" s="616"/>
      <c r="CC102" s="617"/>
      <c r="CD102" s="617"/>
    </row>
    <row r="103" spans="1:82" s="434" customFormat="1" ht="15.75" customHeight="1" x14ac:dyDescent="0.3">
      <c r="A103" s="412">
        <f t="shared" si="13"/>
        <v>99</v>
      </c>
      <c r="B103" s="426">
        <f t="shared" si="14"/>
        <v>32</v>
      </c>
      <c r="C103" s="426" t="s">
        <v>115</v>
      </c>
      <c r="D103" s="426" t="s">
        <v>116</v>
      </c>
      <c r="E103" s="426"/>
      <c r="F103" s="426" t="s">
        <v>117</v>
      </c>
      <c r="G103" s="426" t="s">
        <v>312</v>
      </c>
      <c r="H103" s="475" t="s">
        <v>765</v>
      </c>
      <c r="I103" s="428">
        <v>39578</v>
      </c>
      <c r="J103" s="437">
        <v>1</v>
      </c>
      <c r="K103" s="478">
        <v>40179</v>
      </c>
      <c r="L103" s="479">
        <f t="shared" ref="L103:L110" si="16">(K103-I103)/365</f>
        <v>1.6465753424657534</v>
      </c>
      <c r="M103" s="478" t="s">
        <v>732</v>
      </c>
      <c r="N103" s="437">
        <v>1</v>
      </c>
      <c r="O103" s="428">
        <v>39762</v>
      </c>
      <c r="P103" s="476">
        <f t="shared" si="12"/>
        <v>0.50410958904109593</v>
      </c>
      <c r="Q103" s="566">
        <v>121</v>
      </c>
      <c r="R103" s="566">
        <v>121</v>
      </c>
      <c r="S103" s="718">
        <f t="shared" si="10"/>
        <v>0</v>
      </c>
      <c r="T103" s="428">
        <v>39762</v>
      </c>
      <c r="U103" s="433">
        <v>121</v>
      </c>
      <c r="V103" s="433" t="s">
        <v>204</v>
      </c>
      <c r="W103" s="433"/>
      <c r="X103" s="433"/>
      <c r="Y103" s="433" t="s">
        <v>205</v>
      </c>
      <c r="Z103" s="437">
        <v>3</v>
      </c>
      <c r="AA103" s="433" t="s">
        <v>108</v>
      </c>
      <c r="AB103" s="426"/>
      <c r="AC103" s="433" t="s">
        <v>654</v>
      </c>
      <c r="AD103" s="426"/>
      <c r="AE103" s="426"/>
      <c r="AF103" s="616"/>
      <c r="AG103" s="616"/>
      <c r="AH103" s="616"/>
      <c r="AI103" s="616"/>
      <c r="AJ103" s="616"/>
      <c r="AK103" s="616"/>
      <c r="AL103" s="616"/>
      <c r="AM103" s="616"/>
      <c r="AN103" s="616"/>
      <c r="AO103" s="616"/>
      <c r="AP103" s="616"/>
      <c r="AQ103" s="616"/>
      <c r="AR103" s="616"/>
      <c r="AS103" s="616"/>
      <c r="AT103" s="616"/>
      <c r="AU103" s="616"/>
      <c r="AV103" s="616"/>
      <c r="AW103" s="616"/>
      <c r="AX103" s="616"/>
      <c r="AY103" s="616"/>
      <c r="AZ103" s="616"/>
      <c r="BA103" s="616"/>
      <c r="BB103" s="616"/>
      <c r="BC103" s="616"/>
      <c r="BD103" s="616"/>
      <c r="BE103" s="616"/>
      <c r="BF103" s="616"/>
      <c r="BG103" s="616"/>
      <c r="BH103" s="616"/>
      <c r="BI103" s="616"/>
      <c r="BJ103" s="616"/>
      <c r="BK103" s="616"/>
      <c r="BL103" s="616"/>
      <c r="BM103" s="616"/>
      <c r="BN103" s="616"/>
      <c r="BO103" s="616"/>
      <c r="BP103" s="616"/>
      <c r="BQ103" s="616"/>
      <c r="BR103" s="616"/>
      <c r="BS103" s="616"/>
      <c r="BT103" s="616"/>
      <c r="BU103" s="616"/>
      <c r="BV103" s="616"/>
      <c r="BW103" s="616"/>
      <c r="BX103" s="616"/>
      <c r="BY103" s="616"/>
      <c r="BZ103" s="616"/>
      <c r="CA103" s="616"/>
      <c r="CB103" s="616"/>
      <c r="CC103" s="716"/>
      <c r="CD103" s="617"/>
    </row>
    <row r="104" spans="1:82" s="434" customFormat="1" ht="15.75" customHeight="1" x14ac:dyDescent="0.3">
      <c r="A104" s="412">
        <f t="shared" si="13"/>
        <v>100</v>
      </c>
      <c r="B104" s="426">
        <f t="shared" si="14"/>
        <v>33</v>
      </c>
      <c r="C104" s="426" t="s">
        <v>109</v>
      </c>
      <c r="D104" s="426" t="s">
        <v>110</v>
      </c>
      <c r="E104" s="426"/>
      <c r="F104" s="426" t="s">
        <v>111</v>
      </c>
      <c r="G104" s="426" t="s">
        <v>630</v>
      </c>
      <c r="H104" s="475" t="s">
        <v>729</v>
      </c>
      <c r="I104" s="428">
        <v>38613</v>
      </c>
      <c r="J104" s="437">
        <v>1</v>
      </c>
      <c r="K104" s="478">
        <v>40391</v>
      </c>
      <c r="L104" s="479">
        <f t="shared" si="16"/>
        <v>4.8712328767123285</v>
      </c>
      <c r="M104" s="478" t="s">
        <v>732</v>
      </c>
      <c r="N104" s="437">
        <v>1</v>
      </c>
      <c r="O104" s="428">
        <v>40014</v>
      </c>
      <c r="P104" s="476">
        <f t="shared" si="12"/>
        <v>3.8383561643835615</v>
      </c>
      <c r="Q104" s="566">
        <v>121</v>
      </c>
      <c r="R104" s="563">
        <v>121</v>
      </c>
      <c r="S104" s="718">
        <f t="shared" si="10"/>
        <v>0</v>
      </c>
      <c r="T104" s="428">
        <v>40014</v>
      </c>
      <c r="U104" s="426">
        <v>121</v>
      </c>
      <c r="V104" s="426" t="s">
        <v>204</v>
      </c>
      <c r="W104" s="433"/>
      <c r="X104" s="433"/>
      <c r="Y104" s="426" t="s">
        <v>205</v>
      </c>
      <c r="Z104" s="437">
        <v>3</v>
      </c>
      <c r="AA104" s="426" t="s">
        <v>108</v>
      </c>
      <c r="AB104" s="426"/>
      <c r="AC104" s="433" t="s">
        <v>654</v>
      </c>
      <c r="AD104" s="426"/>
      <c r="AE104" s="426"/>
      <c r="AF104" s="616"/>
      <c r="AG104" s="616"/>
      <c r="AH104" s="616"/>
      <c r="AI104" s="616"/>
      <c r="AJ104" s="616"/>
      <c r="AK104" s="616"/>
      <c r="AL104" s="616"/>
      <c r="AM104" s="616"/>
      <c r="AN104" s="616"/>
      <c r="AO104" s="616"/>
      <c r="AP104" s="616"/>
      <c r="AQ104" s="616"/>
      <c r="AR104" s="616"/>
      <c r="AS104" s="616"/>
      <c r="AT104" s="616"/>
      <c r="AU104" s="616"/>
      <c r="AV104" s="616"/>
      <c r="AW104" s="616"/>
      <c r="AX104" s="616"/>
      <c r="AY104" s="616"/>
      <c r="AZ104" s="616"/>
      <c r="BA104" s="616"/>
      <c r="BB104" s="616"/>
      <c r="BC104" s="616"/>
      <c r="BD104" s="616"/>
      <c r="BE104" s="616"/>
      <c r="BF104" s="616"/>
      <c r="BG104" s="616"/>
      <c r="BH104" s="616"/>
      <c r="BI104" s="616"/>
      <c r="BJ104" s="616"/>
      <c r="BK104" s="616"/>
      <c r="BL104" s="616"/>
      <c r="BM104" s="616"/>
      <c r="BN104" s="616"/>
      <c r="BO104" s="616"/>
      <c r="BP104" s="616"/>
      <c r="BQ104" s="616"/>
      <c r="BR104" s="616"/>
      <c r="BS104" s="616"/>
      <c r="BT104" s="616"/>
      <c r="BU104" s="616"/>
      <c r="BV104" s="616"/>
      <c r="BW104" s="616"/>
      <c r="BX104" s="616"/>
      <c r="BY104" s="616"/>
      <c r="BZ104" s="616"/>
      <c r="CA104" s="616"/>
      <c r="CB104" s="616"/>
      <c r="CC104" s="617"/>
      <c r="CD104" s="617"/>
    </row>
    <row r="105" spans="1:82" s="434" customFormat="1" ht="15.75" customHeight="1" x14ac:dyDescent="0.3">
      <c r="A105" s="412">
        <f t="shared" si="13"/>
        <v>101</v>
      </c>
      <c r="B105" s="426">
        <f t="shared" si="14"/>
        <v>34</v>
      </c>
      <c r="C105" s="426" t="s">
        <v>98</v>
      </c>
      <c r="D105" s="426" t="s">
        <v>78</v>
      </c>
      <c r="E105" s="426" t="s">
        <v>79</v>
      </c>
      <c r="F105" s="426" t="s">
        <v>397</v>
      </c>
      <c r="G105" s="426" t="s">
        <v>630</v>
      </c>
      <c r="H105" s="475" t="s">
        <v>729</v>
      </c>
      <c r="I105" s="428">
        <v>38796</v>
      </c>
      <c r="J105" s="437">
        <v>1</v>
      </c>
      <c r="K105" s="478">
        <v>40984</v>
      </c>
      <c r="L105" s="479">
        <f t="shared" si="16"/>
        <v>5.9945205479452053</v>
      </c>
      <c r="M105" s="478" t="s">
        <v>732</v>
      </c>
      <c r="N105" s="482">
        <v>1</v>
      </c>
      <c r="O105" s="428">
        <v>39300</v>
      </c>
      <c r="P105" s="479">
        <f t="shared" si="12"/>
        <v>1.3808219178082193</v>
      </c>
      <c r="Q105" s="475">
        <v>121</v>
      </c>
      <c r="R105" s="475">
        <v>121</v>
      </c>
      <c r="S105" s="718">
        <f t="shared" si="10"/>
        <v>0</v>
      </c>
      <c r="T105" s="428">
        <v>39300</v>
      </c>
      <c r="U105" s="426">
        <v>121</v>
      </c>
      <c r="V105" s="426" t="s">
        <v>204</v>
      </c>
      <c r="W105" s="426" t="s">
        <v>440</v>
      </c>
      <c r="X105" s="426"/>
      <c r="Y105" s="426" t="s">
        <v>205</v>
      </c>
      <c r="Z105" s="437">
        <v>3</v>
      </c>
      <c r="AA105" s="426" t="s">
        <v>108</v>
      </c>
      <c r="AB105" s="426"/>
      <c r="AC105" s="426" t="s">
        <v>654</v>
      </c>
      <c r="AD105" s="426"/>
      <c r="AE105" s="426"/>
      <c r="AF105" s="616"/>
      <c r="AG105" s="616"/>
      <c r="AH105" s="616"/>
      <c r="AI105" s="616"/>
      <c r="AJ105" s="616"/>
      <c r="AK105" s="616"/>
      <c r="AL105" s="616"/>
      <c r="AM105" s="616"/>
      <c r="AN105" s="616"/>
      <c r="AO105" s="616"/>
      <c r="AP105" s="616"/>
      <c r="AQ105" s="616"/>
      <c r="AR105" s="616"/>
      <c r="AS105" s="616"/>
      <c r="AT105" s="616"/>
      <c r="AU105" s="616"/>
      <c r="AV105" s="616"/>
      <c r="AW105" s="616"/>
      <c r="AX105" s="616"/>
      <c r="AY105" s="616"/>
      <c r="AZ105" s="616"/>
      <c r="BA105" s="616"/>
      <c r="BB105" s="616"/>
      <c r="BC105" s="616"/>
      <c r="BD105" s="616"/>
      <c r="BE105" s="616"/>
      <c r="BF105" s="616"/>
      <c r="BG105" s="616"/>
      <c r="BH105" s="616"/>
      <c r="BI105" s="616"/>
      <c r="BJ105" s="616"/>
      <c r="BK105" s="616"/>
      <c r="BL105" s="616"/>
      <c r="BM105" s="616"/>
      <c r="BN105" s="616"/>
      <c r="BO105" s="616"/>
      <c r="BP105" s="616"/>
      <c r="BQ105" s="616"/>
      <c r="BR105" s="616"/>
      <c r="BS105" s="616"/>
      <c r="BT105" s="616"/>
      <c r="BU105" s="616"/>
      <c r="BV105" s="616"/>
      <c r="BW105" s="616"/>
      <c r="BX105" s="616"/>
      <c r="BY105" s="616"/>
      <c r="BZ105" s="616"/>
      <c r="CA105" s="616"/>
      <c r="CB105" s="616"/>
      <c r="CC105" s="616"/>
      <c r="CD105" s="617"/>
    </row>
    <row r="106" spans="1:82" s="434" customFormat="1" ht="15.75" customHeight="1" x14ac:dyDescent="0.3">
      <c r="A106" s="412">
        <f t="shared" si="13"/>
        <v>102</v>
      </c>
      <c r="B106" s="426">
        <f t="shared" si="14"/>
        <v>35</v>
      </c>
      <c r="C106" s="426" t="s">
        <v>105</v>
      </c>
      <c r="D106" s="426" t="s">
        <v>106</v>
      </c>
      <c r="E106" s="426"/>
      <c r="F106" s="426" t="s">
        <v>107</v>
      </c>
      <c r="G106" s="426" t="s">
        <v>744</v>
      </c>
      <c r="H106" s="475" t="s">
        <v>737</v>
      </c>
      <c r="I106" s="428">
        <v>39358</v>
      </c>
      <c r="J106" s="437">
        <v>1</v>
      </c>
      <c r="K106" s="478">
        <v>40459</v>
      </c>
      <c r="L106" s="479">
        <f t="shared" si="16"/>
        <v>3.0164383561643837</v>
      </c>
      <c r="M106" s="478" t="s">
        <v>732</v>
      </c>
      <c r="N106" s="437">
        <v>1</v>
      </c>
      <c r="O106" s="428">
        <v>39961</v>
      </c>
      <c r="P106" s="476">
        <f t="shared" si="12"/>
        <v>1.6520547945205479</v>
      </c>
      <c r="Q106" s="566">
        <v>103</v>
      </c>
      <c r="R106" s="563">
        <v>103</v>
      </c>
      <c r="S106" s="718">
        <f t="shared" si="10"/>
        <v>0</v>
      </c>
      <c r="T106" s="428">
        <v>39961</v>
      </c>
      <c r="U106" s="426">
        <v>103</v>
      </c>
      <c r="V106" s="426" t="s">
        <v>204</v>
      </c>
      <c r="W106" s="433"/>
      <c r="X106" s="433"/>
      <c r="Y106" s="426" t="s">
        <v>205</v>
      </c>
      <c r="Z106" s="437">
        <v>3</v>
      </c>
      <c r="AA106" s="426" t="s">
        <v>108</v>
      </c>
      <c r="AB106" s="426"/>
      <c r="AC106" s="433" t="s">
        <v>654</v>
      </c>
      <c r="AD106" s="426"/>
      <c r="AE106" s="426"/>
      <c r="AF106" s="616"/>
      <c r="AG106" s="616"/>
      <c r="AH106" s="616"/>
      <c r="AI106" s="616"/>
      <c r="AJ106" s="616"/>
      <c r="AK106" s="616"/>
      <c r="AL106" s="616"/>
      <c r="AM106" s="616"/>
      <c r="AN106" s="616"/>
      <c r="AO106" s="616"/>
      <c r="AP106" s="616"/>
      <c r="AQ106" s="616"/>
      <c r="AR106" s="616"/>
      <c r="AS106" s="616"/>
      <c r="AT106" s="616"/>
      <c r="AU106" s="616"/>
      <c r="AV106" s="616"/>
      <c r="AW106" s="616"/>
      <c r="AX106" s="616"/>
      <c r="AY106" s="616"/>
      <c r="AZ106" s="616"/>
      <c r="BA106" s="616"/>
      <c r="BB106" s="616"/>
      <c r="BC106" s="616"/>
      <c r="BD106" s="616"/>
      <c r="BE106" s="616"/>
      <c r="BF106" s="616"/>
      <c r="BG106" s="616"/>
      <c r="BH106" s="616"/>
      <c r="BI106" s="616"/>
      <c r="BJ106" s="616"/>
      <c r="BK106" s="616"/>
      <c r="BL106" s="616"/>
      <c r="BM106" s="616"/>
      <c r="BN106" s="616"/>
      <c r="BO106" s="616"/>
      <c r="BP106" s="616"/>
      <c r="BQ106" s="616"/>
      <c r="BR106" s="616"/>
      <c r="BS106" s="616"/>
      <c r="BT106" s="616"/>
      <c r="BU106" s="616"/>
      <c r="BV106" s="616"/>
      <c r="BW106" s="616"/>
      <c r="BX106" s="616"/>
      <c r="BY106" s="616"/>
      <c r="BZ106" s="616"/>
      <c r="CA106" s="616"/>
      <c r="CB106" s="616"/>
      <c r="CC106" s="617"/>
      <c r="CD106" s="617"/>
    </row>
    <row r="107" spans="1:82" s="434" customFormat="1" ht="15.75" customHeight="1" x14ac:dyDescent="0.3">
      <c r="A107" s="412">
        <f t="shared" si="13"/>
        <v>103</v>
      </c>
      <c r="B107" s="426">
        <f t="shared" si="14"/>
        <v>36</v>
      </c>
      <c r="C107" s="426">
        <v>363612</v>
      </c>
      <c r="D107" s="426" t="s">
        <v>695</v>
      </c>
      <c r="E107" s="426" t="s">
        <v>696</v>
      </c>
      <c r="F107" s="426" t="s">
        <v>697</v>
      </c>
      <c r="G107" s="426" t="s">
        <v>793</v>
      </c>
      <c r="H107" s="475" t="s">
        <v>729</v>
      </c>
      <c r="I107" s="428">
        <v>37813</v>
      </c>
      <c r="J107" s="437">
        <v>1</v>
      </c>
      <c r="K107" s="478">
        <v>38777</v>
      </c>
      <c r="L107" s="476">
        <f t="shared" si="16"/>
        <v>2.6410958904109587</v>
      </c>
      <c r="M107" s="478" t="s">
        <v>732</v>
      </c>
      <c r="N107" s="482">
        <v>1</v>
      </c>
      <c r="O107" s="428">
        <v>38422</v>
      </c>
      <c r="P107" s="476">
        <f t="shared" si="12"/>
        <v>1.6684931506849314</v>
      </c>
      <c r="Q107" s="565">
        <v>119.6</v>
      </c>
      <c r="R107" s="565">
        <v>119.6</v>
      </c>
      <c r="S107" s="718">
        <f t="shared" si="10"/>
        <v>0</v>
      </c>
      <c r="T107" s="441">
        <v>38422</v>
      </c>
      <c r="U107" s="440">
        <v>119.6</v>
      </c>
      <c r="V107" s="443" t="s">
        <v>777</v>
      </c>
      <c r="W107" s="443" t="s">
        <v>731</v>
      </c>
      <c r="X107" s="447" t="s">
        <v>190</v>
      </c>
      <c r="Y107" s="442" t="s">
        <v>205</v>
      </c>
      <c r="Z107" s="483"/>
      <c r="AA107" s="434" t="s">
        <v>144</v>
      </c>
      <c r="AC107" s="430" t="s">
        <v>661</v>
      </c>
      <c r="AD107" s="426"/>
      <c r="AE107" s="426"/>
      <c r="AF107" s="616"/>
      <c r="AG107" s="616"/>
      <c r="AH107" s="616"/>
      <c r="AI107" s="616"/>
      <c r="AJ107" s="616"/>
      <c r="AK107" s="616"/>
      <c r="AL107" s="616"/>
      <c r="AM107" s="616"/>
      <c r="AN107" s="616"/>
      <c r="AO107" s="616"/>
      <c r="AP107" s="616"/>
      <c r="AQ107" s="616"/>
      <c r="AR107" s="616"/>
      <c r="AS107" s="616"/>
      <c r="AT107" s="616"/>
      <c r="AU107" s="616"/>
      <c r="AV107" s="616"/>
      <c r="AW107" s="616"/>
      <c r="AX107" s="616"/>
      <c r="AY107" s="616"/>
      <c r="AZ107" s="616"/>
      <c r="BA107" s="616"/>
      <c r="BB107" s="616"/>
      <c r="BC107" s="616"/>
      <c r="BD107" s="616"/>
      <c r="BE107" s="616"/>
      <c r="BF107" s="616"/>
      <c r="BG107" s="616"/>
      <c r="BH107" s="616"/>
      <c r="BI107" s="616"/>
      <c r="BJ107" s="616"/>
      <c r="BK107" s="616"/>
      <c r="BL107" s="616"/>
      <c r="BM107" s="616"/>
      <c r="BN107" s="616"/>
      <c r="BO107" s="616"/>
      <c r="BP107" s="616"/>
      <c r="BQ107" s="616"/>
      <c r="BR107" s="616"/>
      <c r="BS107" s="616"/>
      <c r="BT107" s="616"/>
      <c r="BU107" s="616"/>
      <c r="BV107" s="616"/>
      <c r="BW107" s="616"/>
      <c r="BX107" s="616"/>
      <c r="BY107" s="616"/>
      <c r="BZ107" s="616"/>
      <c r="CA107" s="616"/>
      <c r="CB107" s="616"/>
      <c r="CC107" s="617"/>
      <c r="CD107" s="617"/>
    </row>
    <row r="108" spans="1:82" s="434" customFormat="1" ht="15.75" customHeight="1" x14ac:dyDescent="0.3">
      <c r="A108" s="412">
        <f t="shared" si="13"/>
        <v>104</v>
      </c>
      <c r="B108" s="426">
        <f t="shared" si="14"/>
        <v>37</v>
      </c>
      <c r="C108" s="426">
        <v>369641</v>
      </c>
      <c r="D108" s="426" t="s">
        <v>531</v>
      </c>
      <c r="E108" s="426" t="s">
        <v>532</v>
      </c>
      <c r="F108" s="426" t="s">
        <v>533</v>
      </c>
      <c r="G108" s="426" t="s">
        <v>534</v>
      </c>
      <c r="H108" s="475" t="s">
        <v>729</v>
      </c>
      <c r="I108" s="428">
        <v>37736</v>
      </c>
      <c r="J108" s="437">
        <v>1</v>
      </c>
      <c r="K108" s="478">
        <v>39987</v>
      </c>
      <c r="L108" s="476">
        <f t="shared" si="16"/>
        <v>6.1671232876712327</v>
      </c>
      <c r="M108" s="478" t="s">
        <v>732</v>
      </c>
      <c r="N108" s="482">
        <v>0</v>
      </c>
      <c r="O108" s="428">
        <v>38838</v>
      </c>
      <c r="P108" s="476">
        <f t="shared" si="12"/>
        <v>3.0191780821917806</v>
      </c>
      <c r="Q108" s="565">
        <v>118.3</v>
      </c>
      <c r="R108" s="565">
        <v>118.3</v>
      </c>
      <c r="S108" s="718">
        <f t="shared" si="10"/>
        <v>0</v>
      </c>
      <c r="T108" s="441">
        <v>38838</v>
      </c>
      <c r="U108" s="440">
        <v>118.3</v>
      </c>
      <c r="V108" s="443" t="s">
        <v>777</v>
      </c>
      <c r="W108" s="443" t="s">
        <v>731</v>
      </c>
      <c r="X108" s="447" t="s">
        <v>535</v>
      </c>
      <c r="Y108" s="442" t="s">
        <v>205</v>
      </c>
      <c r="Z108" s="483"/>
      <c r="AA108" s="434" t="s">
        <v>184</v>
      </c>
      <c r="AB108" s="442" t="s">
        <v>536</v>
      </c>
      <c r="AC108" s="430" t="s">
        <v>661</v>
      </c>
      <c r="AD108" s="426"/>
      <c r="AE108" s="426"/>
      <c r="AF108" s="616"/>
      <c r="AG108" s="616"/>
      <c r="AH108" s="616"/>
      <c r="AI108" s="616"/>
      <c r="AJ108" s="616"/>
      <c r="AK108" s="616"/>
      <c r="AL108" s="616"/>
      <c r="AM108" s="616"/>
      <c r="AN108" s="616"/>
      <c r="AO108" s="616"/>
      <c r="AP108" s="616"/>
      <c r="AQ108" s="616"/>
      <c r="AR108" s="616"/>
      <c r="AS108" s="616"/>
      <c r="AT108" s="616"/>
      <c r="AU108" s="616"/>
      <c r="AV108" s="616"/>
      <c r="AW108" s="616"/>
      <c r="AX108" s="616"/>
      <c r="AY108" s="616"/>
      <c r="AZ108" s="616"/>
      <c r="BA108" s="616"/>
      <c r="BB108" s="616"/>
      <c r="BC108" s="616"/>
      <c r="BD108" s="616"/>
      <c r="BE108" s="616"/>
      <c r="BF108" s="616"/>
      <c r="BG108" s="616"/>
      <c r="BH108" s="616"/>
      <c r="BI108" s="616"/>
      <c r="BJ108" s="616"/>
      <c r="BK108" s="616"/>
      <c r="BL108" s="616"/>
      <c r="BM108" s="616"/>
      <c r="BN108" s="616"/>
      <c r="BO108" s="616"/>
      <c r="BP108" s="616"/>
      <c r="BQ108" s="616"/>
      <c r="BR108" s="616"/>
      <c r="BS108" s="616"/>
      <c r="BT108" s="616"/>
      <c r="BU108" s="616"/>
      <c r="BV108" s="616"/>
      <c r="BW108" s="616"/>
      <c r="BX108" s="616"/>
      <c r="BY108" s="616"/>
      <c r="BZ108" s="616"/>
      <c r="CA108" s="616"/>
      <c r="CB108" s="616"/>
      <c r="CC108" s="617"/>
      <c r="CD108" s="617"/>
    </row>
    <row r="109" spans="1:82" s="434" customFormat="1" ht="15.75" customHeight="1" x14ac:dyDescent="0.3">
      <c r="A109" s="412">
        <f t="shared" si="13"/>
        <v>105</v>
      </c>
      <c r="B109" s="426">
        <f t="shared" si="14"/>
        <v>38</v>
      </c>
      <c r="C109" s="426">
        <v>360345</v>
      </c>
      <c r="D109" s="426" t="s">
        <v>585</v>
      </c>
      <c r="E109" s="426" t="s">
        <v>612</v>
      </c>
      <c r="F109" s="426" t="s">
        <v>586</v>
      </c>
      <c r="G109" s="436" t="s">
        <v>587</v>
      </c>
      <c r="H109" s="475" t="s">
        <v>765</v>
      </c>
      <c r="I109" s="431">
        <v>38075</v>
      </c>
      <c r="J109" s="437">
        <v>1</v>
      </c>
      <c r="K109" s="478">
        <v>41114</v>
      </c>
      <c r="L109" s="476">
        <f t="shared" si="16"/>
        <v>8.3260273972602743</v>
      </c>
      <c r="M109" s="478" t="s">
        <v>732</v>
      </c>
      <c r="N109" s="475">
        <v>0</v>
      </c>
      <c r="O109" s="431">
        <v>38184</v>
      </c>
      <c r="P109" s="476">
        <f t="shared" si="12"/>
        <v>0.29863013698630136</v>
      </c>
      <c r="Q109" s="565">
        <v>70.099999999999994</v>
      </c>
      <c r="R109" s="565">
        <v>64.12</v>
      </c>
      <c r="S109" s="718">
        <f t="shared" si="10"/>
        <v>-5.9799999999999898</v>
      </c>
      <c r="T109" s="441">
        <v>38873</v>
      </c>
      <c r="U109" s="440">
        <v>84.4</v>
      </c>
      <c r="V109" s="433" t="s">
        <v>777</v>
      </c>
      <c r="W109" s="433" t="s">
        <v>589</v>
      </c>
      <c r="X109" s="427" t="s">
        <v>731</v>
      </c>
      <c r="Y109" s="431" t="s">
        <v>732</v>
      </c>
      <c r="Z109" s="437"/>
      <c r="AA109" s="426" t="s">
        <v>822</v>
      </c>
      <c r="AB109" s="431">
        <v>41114</v>
      </c>
      <c r="AC109" s="426"/>
      <c r="AF109" s="617"/>
      <c r="AG109" s="617"/>
      <c r="AH109" s="617"/>
      <c r="AI109" s="617"/>
      <c r="AJ109" s="603"/>
      <c r="AK109" s="603"/>
      <c r="AL109" s="603"/>
      <c r="AM109" s="603"/>
      <c r="AN109" s="603"/>
      <c r="AO109" s="603"/>
      <c r="AP109" s="603"/>
      <c r="AQ109" s="603"/>
      <c r="AR109" s="603"/>
      <c r="AS109" s="603"/>
      <c r="AT109" s="603"/>
      <c r="AU109" s="603"/>
      <c r="AV109" s="603"/>
      <c r="AW109" s="603"/>
      <c r="AX109" s="603"/>
      <c r="AY109" s="603"/>
      <c r="AZ109" s="603"/>
      <c r="BA109" s="603"/>
      <c r="BB109" s="603"/>
      <c r="BC109" s="603"/>
      <c r="BD109" s="603"/>
      <c r="BE109" s="603"/>
      <c r="BF109" s="603"/>
      <c r="BG109" s="603"/>
      <c r="BH109" s="603"/>
      <c r="BI109" s="603"/>
      <c r="BJ109" s="603"/>
      <c r="BK109" s="603"/>
      <c r="BL109" s="603"/>
      <c r="BM109" s="603"/>
      <c r="BN109" s="603"/>
      <c r="BO109" s="603"/>
      <c r="BP109" s="603"/>
      <c r="BQ109" s="603"/>
      <c r="BR109" s="603"/>
      <c r="BS109" s="603"/>
      <c r="BT109" s="603"/>
      <c r="BU109" s="603"/>
      <c r="BV109" s="603"/>
      <c r="BW109" s="603"/>
      <c r="BX109" s="603"/>
      <c r="BY109" s="603"/>
      <c r="BZ109" s="603"/>
      <c r="CA109" s="603"/>
      <c r="CB109" s="603"/>
      <c r="CC109" s="602"/>
      <c r="CD109" s="617"/>
    </row>
    <row r="110" spans="1:82" s="434" customFormat="1" ht="15.75" customHeight="1" x14ac:dyDescent="0.3">
      <c r="A110" s="412">
        <f t="shared" si="13"/>
        <v>106</v>
      </c>
      <c r="B110" s="426">
        <f t="shared" si="14"/>
        <v>39</v>
      </c>
      <c r="C110" s="426">
        <v>357210</v>
      </c>
      <c r="D110" s="426" t="s">
        <v>733</v>
      </c>
      <c r="E110" s="426" t="s">
        <v>734</v>
      </c>
      <c r="F110" s="426" t="s">
        <v>735</v>
      </c>
      <c r="G110" s="436" t="s">
        <v>736</v>
      </c>
      <c r="H110" s="475" t="s">
        <v>737</v>
      </c>
      <c r="I110" s="428">
        <v>37822</v>
      </c>
      <c r="J110" s="437">
        <v>1</v>
      </c>
      <c r="K110" s="478">
        <v>39995</v>
      </c>
      <c r="L110" s="476">
        <f t="shared" si="16"/>
        <v>5.9534246575342467</v>
      </c>
      <c r="M110" s="478" t="s">
        <v>732</v>
      </c>
      <c r="N110" s="475">
        <v>0</v>
      </c>
      <c r="O110" s="431">
        <v>37928</v>
      </c>
      <c r="P110" s="476">
        <f t="shared" si="12"/>
        <v>0.29041095890410956</v>
      </c>
      <c r="Q110" s="563">
        <v>71.400000000000006</v>
      </c>
      <c r="R110" s="563">
        <v>71.400000000000006</v>
      </c>
      <c r="S110" s="718">
        <f t="shared" si="10"/>
        <v>0</v>
      </c>
      <c r="T110" s="428">
        <v>37928</v>
      </c>
      <c r="U110" s="432">
        <v>71.400000000000006</v>
      </c>
      <c r="V110" s="433" t="s">
        <v>738</v>
      </c>
      <c r="W110" s="433" t="s">
        <v>731</v>
      </c>
      <c r="X110" s="427" t="s">
        <v>739</v>
      </c>
      <c r="Y110" s="431" t="s">
        <v>732</v>
      </c>
      <c r="Z110" s="437"/>
      <c r="AA110" s="426" t="s">
        <v>740</v>
      </c>
      <c r="AB110" s="426"/>
      <c r="AC110" s="426"/>
      <c r="AF110" s="617"/>
      <c r="AG110" s="617"/>
      <c r="AH110" s="617"/>
      <c r="AI110" s="617"/>
      <c r="AJ110" s="617"/>
      <c r="AK110" s="617"/>
      <c r="AL110" s="617"/>
      <c r="AM110" s="617"/>
      <c r="AN110" s="617"/>
      <c r="AO110" s="617"/>
      <c r="AP110" s="617"/>
      <c r="AQ110" s="617"/>
      <c r="AR110" s="617"/>
      <c r="AS110" s="617"/>
      <c r="AT110" s="617"/>
      <c r="AU110" s="617"/>
      <c r="AV110" s="617"/>
      <c r="AW110" s="617"/>
      <c r="AX110" s="617"/>
      <c r="AY110" s="617"/>
      <c r="AZ110" s="617"/>
      <c r="BA110" s="617"/>
      <c r="BB110" s="617"/>
      <c r="BC110" s="617"/>
      <c r="BD110" s="617"/>
      <c r="BE110" s="617"/>
      <c r="BF110" s="617"/>
      <c r="BG110" s="617"/>
      <c r="BH110" s="617"/>
      <c r="BI110" s="617"/>
      <c r="BJ110" s="617"/>
      <c r="BK110" s="617"/>
      <c r="BL110" s="617"/>
      <c r="BM110" s="617"/>
      <c r="BN110" s="617"/>
      <c r="BO110" s="617"/>
      <c r="BP110" s="617"/>
      <c r="BQ110" s="617"/>
      <c r="BR110" s="617"/>
      <c r="BS110" s="617"/>
      <c r="BT110" s="617"/>
      <c r="BU110" s="617"/>
      <c r="BV110" s="617"/>
      <c r="BW110" s="617"/>
      <c r="BX110" s="617"/>
      <c r="BY110" s="617"/>
      <c r="BZ110" s="617"/>
      <c r="CA110" s="617"/>
      <c r="CB110" s="617"/>
      <c r="CC110" s="617"/>
      <c r="CD110" s="617"/>
    </row>
    <row r="111" spans="1:82" s="663" customFormat="1" ht="15.75" customHeight="1" x14ac:dyDescent="0.3">
      <c r="A111" s="634">
        <f t="shared" si="13"/>
        <v>107</v>
      </c>
      <c r="B111" s="642">
        <f t="shared" si="14"/>
        <v>40</v>
      </c>
      <c r="C111" s="652" t="s">
        <v>93</v>
      </c>
      <c r="D111" s="652" t="s">
        <v>220</v>
      </c>
      <c r="E111" s="652" t="s">
        <v>221</v>
      </c>
      <c r="F111" s="652" t="s">
        <v>488</v>
      </c>
      <c r="G111" s="652" t="s">
        <v>222</v>
      </c>
      <c r="H111" s="653" t="s">
        <v>737</v>
      </c>
      <c r="I111" s="654">
        <v>39022</v>
      </c>
      <c r="J111" s="655">
        <v>0</v>
      </c>
      <c r="K111" s="653" t="s">
        <v>186</v>
      </c>
      <c r="L111" s="656">
        <f>(M111-I111)/365</f>
        <v>4.6630136986301371</v>
      </c>
      <c r="M111" s="657">
        <v>40724</v>
      </c>
      <c r="N111" s="655">
        <v>0</v>
      </c>
      <c r="O111" s="654">
        <v>39461</v>
      </c>
      <c r="P111" s="656">
        <f t="shared" si="12"/>
        <v>1.2027397260273973</v>
      </c>
      <c r="Q111" s="658">
        <v>98</v>
      </c>
      <c r="R111" s="658">
        <v>98</v>
      </c>
      <c r="S111" s="718">
        <f t="shared" si="10"/>
        <v>0</v>
      </c>
      <c r="T111" s="654">
        <v>40261</v>
      </c>
      <c r="U111" s="652">
        <v>98</v>
      </c>
      <c r="V111" s="652" t="s">
        <v>204</v>
      </c>
      <c r="W111" s="652"/>
      <c r="X111" s="652"/>
      <c r="Y111" s="652" t="s">
        <v>211</v>
      </c>
      <c r="Z111" s="659" t="s">
        <v>847</v>
      </c>
      <c r="AA111" s="652" t="s">
        <v>848</v>
      </c>
      <c r="AB111" s="652" t="s">
        <v>74</v>
      </c>
      <c r="AC111" s="660" t="s">
        <v>654</v>
      </c>
      <c r="AD111" s="642"/>
      <c r="AE111" s="642"/>
      <c r="AF111" s="616"/>
      <c r="AG111" s="616"/>
      <c r="AH111" s="616"/>
      <c r="AI111" s="616"/>
      <c r="AJ111" s="615"/>
      <c r="AK111" s="615"/>
      <c r="AL111" s="615"/>
      <c r="AM111" s="615"/>
      <c r="AN111" s="615"/>
      <c r="AO111" s="615"/>
      <c r="AP111" s="615"/>
      <c r="AQ111" s="615"/>
      <c r="AR111" s="615"/>
      <c r="AS111" s="615"/>
      <c r="AT111" s="615"/>
      <c r="AU111" s="615"/>
      <c r="AV111" s="615"/>
      <c r="AW111" s="615"/>
      <c r="AX111" s="615"/>
      <c r="AY111" s="615"/>
      <c r="AZ111" s="615"/>
      <c r="BA111" s="615"/>
      <c r="BB111" s="615"/>
      <c r="BC111" s="615"/>
      <c r="BD111" s="615"/>
      <c r="BE111" s="615"/>
      <c r="BF111" s="615"/>
      <c r="BG111" s="615"/>
      <c r="BH111" s="615"/>
      <c r="BI111" s="615"/>
      <c r="BJ111" s="615"/>
      <c r="BK111" s="615"/>
      <c r="BL111" s="615"/>
      <c r="BM111" s="615"/>
      <c r="BN111" s="615"/>
      <c r="BO111" s="615"/>
      <c r="BP111" s="615"/>
      <c r="BQ111" s="615"/>
      <c r="BR111" s="615"/>
      <c r="BS111" s="615"/>
      <c r="BT111" s="615"/>
      <c r="BU111" s="615"/>
      <c r="BV111" s="615"/>
      <c r="BW111" s="615"/>
      <c r="BX111" s="615"/>
      <c r="BY111" s="615"/>
      <c r="BZ111" s="615"/>
      <c r="CA111" s="615"/>
      <c r="CB111" s="615"/>
      <c r="CC111" s="717"/>
      <c r="CD111" s="716"/>
    </row>
    <row r="112" spans="1:82" s="652" customFormat="1" ht="15.75" customHeight="1" x14ac:dyDescent="0.3">
      <c r="A112" s="634">
        <f t="shared" si="13"/>
        <v>108</v>
      </c>
      <c r="B112" s="642">
        <f t="shared" si="14"/>
        <v>41</v>
      </c>
      <c r="C112" s="652" t="s">
        <v>94</v>
      </c>
      <c r="D112" s="652" t="s">
        <v>80</v>
      </c>
      <c r="E112" s="652" t="s">
        <v>81</v>
      </c>
      <c r="F112" s="652" t="s">
        <v>82</v>
      </c>
      <c r="G112" s="652" t="s">
        <v>744</v>
      </c>
      <c r="H112" s="653" t="s">
        <v>737</v>
      </c>
      <c r="I112" s="654">
        <v>38109</v>
      </c>
      <c r="J112" s="655">
        <v>0</v>
      </c>
      <c r="K112" s="664" t="s">
        <v>186</v>
      </c>
      <c r="L112" s="656">
        <f>(M112-I112)/365</f>
        <v>6.7945205479452051</v>
      </c>
      <c r="M112" s="657">
        <v>40589</v>
      </c>
      <c r="N112" s="659">
        <v>0</v>
      </c>
      <c r="O112" s="654">
        <v>40300</v>
      </c>
      <c r="P112" s="656">
        <f t="shared" si="12"/>
        <v>6.0027397260273974</v>
      </c>
      <c r="Q112" s="658">
        <v>104</v>
      </c>
      <c r="R112" s="658">
        <v>104</v>
      </c>
      <c r="S112" s="718">
        <f t="shared" si="10"/>
        <v>0</v>
      </c>
      <c r="T112" s="654">
        <v>40300</v>
      </c>
      <c r="U112" s="652">
        <v>104</v>
      </c>
      <c r="V112" s="652" t="s">
        <v>204</v>
      </c>
      <c r="Y112" s="652" t="s">
        <v>211</v>
      </c>
      <c r="Z112" s="659" t="s">
        <v>847</v>
      </c>
      <c r="AA112" s="652" t="s">
        <v>848</v>
      </c>
      <c r="AB112" s="652" t="s">
        <v>83</v>
      </c>
      <c r="AC112" s="652" t="s">
        <v>654</v>
      </c>
      <c r="AD112" s="642"/>
      <c r="AE112" s="642"/>
      <c r="AF112" s="616"/>
      <c r="AG112" s="616"/>
      <c r="AH112" s="616"/>
      <c r="AI112" s="616"/>
      <c r="AJ112" s="616"/>
      <c r="AK112" s="616"/>
      <c r="AL112" s="616"/>
      <c r="AM112" s="616"/>
      <c r="AN112" s="616"/>
      <c r="AO112" s="616"/>
      <c r="AP112" s="616"/>
      <c r="AQ112" s="616"/>
      <c r="AR112" s="616"/>
      <c r="AS112" s="616"/>
      <c r="AT112" s="616"/>
      <c r="AU112" s="616"/>
      <c r="AV112" s="616"/>
      <c r="AW112" s="616"/>
      <c r="AX112" s="616"/>
      <c r="AY112" s="616"/>
      <c r="AZ112" s="616"/>
      <c r="BA112" s="616"/>
      <c r="BB112" s="616"/>
      <c r="BC112" s="616"/>
      <c r="BD112" s="616"/>
      <c r="BE112" s="616"/>
      <c r="BF112" s="616"/>
      <c r="BG112" s="616"/>
      <c r="BH112" s="616"/>
      <c r="BI112" s="616"/>
      <c r="BJ112" s="616"/>
      <c r="BK112" s="616"/>
      <c r="BL112" s="616"/>
      <c r="BM112" s="616"/>
      <c r="BN112" s="616"/>
      <c r="BO112" s="616"/>
      <c r="BP112" s="616"/>
      <c r="BQ112" s="616"/>
      <c r="BR112" s="616"/>
      <c r="BS112" s="616"/>
      <c r="BT112" s="616"/>
      <c r="BU112" s="616"/>
      <c r="BV112" s="616"/>
      <c r="BW112" s="616"/>
      <c r="BX112" s="616"/>
      <c r="BY112" s="616"/>
      <c r="BZ112" s="616"/>
      <c r="CA112" s="616"/>
      <c r="CB112" s="616"/>
      <c r="CC112" s="616"/>
      <c r="CD112" s="617"/>
    </row>
    <row r="113" spans="1:82" s="652" customFormat="1" ht="15.75" customHeight="1" x14ac:dyDescent="0.3">
      <c r="A113" s="634">
        <f t="shared" si="13"/>
        <v>109</v>
      </c>
      <c r="B113" s="642">
        <f t="shared" si="14"/>
        <v>42</v>
      </c>
      <c r="C113" s="652" t="s">
        <v>92</v>
      </c>
      <c r="D113" s="652" t="s">
        <v>209</v>
      </c>
      <c r="E113" s="652" t="s">
        <v>210</v>
      </c>
      <c r="F113" s="652" t="s">
        <v>800</v>
      </c>
      <c r="G113" s="652" t="s">
        <v>728</v>
      </c>
      <c r="H113" s="653" t="s">
        <v>203</v>
      </c>
      <c r="I113" s="654">
        <v>36049</v>
      </c>
      <c r="J113" s="655">
        <v>0</v>
      </c>
      <c r="K113" s="664" t="s">
        <v>186</v>
      </c>
      <c r="L113" s="656">
        <f>(M113-I113)/365</f>
        <v>3.8904109589041096</v>
      </c>
      <c r="M113" s="657">
        <v>37469</v>
      </c>
      <c r="N113" s="659">
        <v>0</v>
      </c>
      <c r="O113" s="654">
        <v>37153</v>
      </c>
      <c r="P113" s="656">
        <f t="shared" si="12"/>
        <v>3.0246575342465754</v>
      </c>
      <c r="Q113" s="658">
        <v>111</v>
      </c>
      <c r="R113" s="658">
        <v>111</v>
      </c>
      <c r="S113" s="718">
        <f t="shared" si="10"/>
        <v>0</v>
      </c>
      <c r="T113" s="654">
        <v>37153</v>
      </c>
      <c r="U113" s="652">
        <v>111</v>
      </c>
      <c r="V113" s="652" t="s">
        <v>204</v>
      </c>
      <c r="W113" s="652" t="s">
        <v>766</v>
      </c>
      <c r="Y113" s="652" t="s">
        <v>211</v>
      </c>
      <c r="Z113" s="659" t="s">
        <v>847</v>
      </c>
      <c r="AA113" s="652" t="s">
        <v>848</v>
      </c>
      <c r="AB113" s="652" t="s">
        <v>212</v>
      </c>
      <c r="AC113" s="652" t="s">
        <v>654</v>
      </c>
      <c r="AD113" s="642"/>
      <c r="AE113" s="642"/>
      <c r="AF113" s="616"/>
      <c r="AG113" s="616"/>
      <c r="AH113" s="616"/>
      <c r="AI113" s="616"/>
      <c r="AJ113" s="616"/>
      <c r="AK113" s="616"/>
      <c r="AL113" s="616"/>
      <c r="AM113" s="616"/>
      <c r="AN113" s="616"/>
      <c r="AO113" s="616"/>
      <c r="AP113" s="616"/>
      <c r="AQ113" s="616"/>
      <c r="AR113" s="616"/>
      <c r="AS113" s="616"/>
      <c r="AT113" s="616"/>
      <c r="AU113" s="616"/>
      <c r="AV113" s="616"/>
      <c r="AW113" s="616"/>
      <c r="AX113" s="616"/>
      <c r="AY113" s="616"/>
      <c r="AZ113" s="616"/>
      <c r="BA113" s="616"/>
      <c r="BB113" s="616"/>
      <c r="BC113" s="616"/>
      <c r="BD113" s="616"/>
      <c r="BE113" s="616"/>
      <c r="BF113" s="616"/>
      <c r="BG113" s="616"/>
      <c r="BH113" s="616"/>
      <c r="BI113" s="616"/>
      <c r="BJ113" s="616"/>
      <c r="BK113" s="616"/>
      <c r="BL113" s="616"/>
      <c r="BM113" s="616"/>
      <c r="BN113" s="616"/>
      <c r="BO113" s="616"/>
      <c r="BP113" s="616"/>
      <c r="BQ113" s="616"/>
      <c r="BR113" s="616"/>
      <c r="BS113" s="616"/>
      <c r="BT113" s="616"/>
      <c r="BU113" s="616"/>
      <c r="BV113" s="616"/>
      <c r="BW113" s="616"/>
      <c r="BX113" s="616"/>
      <c r="BY113" s="616"/>
      <c r="BZ113" s="616"/>
      <c r="CA113" s="616"/>
      <c r="CB113" s="616"/>
      <c r="CC113" s="617"/>
      <c r="CD113" s="617"/>
    </row>
    <row r="114" spans="1:82" s="574" customFormat="1" ht="15.75" customHeight="1" x14ac:dyDescent="0.3">
      <c r="A114" s="572"/>
      <c r="B114" s="573"/>
      <c r="C114" s="573"/>
      <c r="D114" s="573"/>
      <c r="E114" s="573"/>
      <c r="F114" s="573"/>
      <c r="G114" s="573"/>
      <c r="H114" s="575"/>
      <c r="I114" s="590"/>
      <c r="J114" s="576"/>
      <c r="K114" s="591"/>
      <c r="L114" s="592"/>
      <c r="M114" s="591"/>
      <c r="N114" s="593"/>
      <c r="O114" s="590"/>
      <c r="P114" s="592"/>
      <c r="Q114" s="594"/>
      <c r="R114" s="594"/>
      <c r="S114" s="578"/>
      <c r="T114" s="595"/>
      <c r="U114" s="596"/>
      <c r="V114" s="597"/>
      <c r="W114" s="597"/>
      <c r="X114" s="598"/>
      <c r="Y114" s="599"/>
      <c r="Z114" s="577"/>
      <c r="AC114" s="600"/>
      <c r="AD114" s="573"/>
      <c r="AE114" s="573"/>
      <c r="AF114" s="616"/>
      <c r="AG114" s="616"/>
      <c r="AH114" s="616"/>
      <c r="AI114" s="616"/>
      <c r="AJ114" s="615"/>
      <c r="AK114" s="615"/>
      <c r="AL114" s="615"/>
      <c r="AM114" s="615"/>
      <c r="AN114" s="615"/>
      <c r="AO114" s="615"/>
      <c r="AP114" s="615"/>
      <c r="AQ114" s="615"/>
      <c r="AR114" s="615"/>
      <c r="AS114" s="615"/>
      <c r="AT114" s="615"/>
      <c r="AU114" s="615"/>
      <c r="AV114" s="615"/>
      <c r="AW114" s="615"/>
      <c r="AX114" s="615"/>
      <c r="AY114" s="615"/>
      <c r="AZ114" s="615"/>
      <c r="BA114" s="615"/>
      <c r="BB114" s="615"/>
      <c r="BC114" s="615"/>
      <c r="BD114" s="615"/>
      <c r="BE114" s="615"/>
      <c r="BF114" s="615"/>
      <c r="BG114" s="615"/>
      <c r="BH114" s="615"/>
      <c r="BI114" s="615"/>
      <c r="BJ114" s="615"/>
      <c r="BK114" s="615"/>
      <c r="BL114" s="615"/>
      <c r="BM114" s="615"/>
      <c r="BN114" s="615"/>
      <c r="BO114" s="615"/>
      <c r="BP114" s="615"/>
      <c r="BQ114" s="615"/>
      <c r="BR114" s="615"/>
      <c r="BS114" s="615"/>
      <c r="BT114" s="615"/>
      <c r="BU114" s="615"/>
      <c r="BV114" s="615"/>
      <c r="BW114" s="615"/>
      <c r="BX114" s="615"/>
      <c r="BY114" s="615"/>
      <c r="BZ114" s="615"/>
      <c r="CA114" s="615"/>
      <c r="CB114" s="615"/>
      <c r="CC114" s="615"/>
      <c r="CD114" s="617"/>
    </row>
    <row r="115" spans="1:82" s="574" customFormat="1" ht="15.75" customHeight="1" x14ac:dyDescent="0.3">
      <c r="A115" s="572"/>
      <c r="B115" s="573"/>
      <c r="C115" s="573"/>
      <c r="D115" s="573"/>
      <c r="E115" s="573"/>
      <c r="F115" s="573"/>
      <c r="G115" s="573"/>
      <c r="H115" s="575"/>
      <c r="I115" s="590"/>
      <c r="J115" s="576"/>
      <c r="K115" s="591"/>
      <c r="L115" s="592"/>
      <c r="M115" s="591"/>
      <c r="N115" s="593"/>
      <c r="O115" s="590"/>
      <c r="P115" s="592"/>
      <c r="Q115" s="594"/>
      <c r="R115" s="594"/>
      <c r="S115" s="578"/>
      <c r="T115" s="595"/>
      <c r="U115" s="596"/>
      <c r="V115" s="597"/>
      <c r="W115" s="597"/>
      <c r="X115" s="598"/>
      <c r="Y115" s="599"/>
      <c r="Z115" s="577"/>
      <c r="AC115" s="600"/>
      <c r="AD115" s="573"/>
      <c r="AE115" s="573"/>
      <c r="AF115" s="616"/>
      <c r="AG115" s="616"/>
      <c r="AH115" s="616"/>
      <c r="AI115" s="616"/>
      <c r="AJ115" s="615"/>
      <c r="AK115" s="615"/>
      <c r="AL115" s="615"/>
      <c r="AM115" s="615"/>
      <c r="AN115" s="615"/>
      <c r="AO115" s="615"/>
      <c r="AP115" s="615"/>
      <c r="AQ115" s="615"/>
      <c r="AR115" s="615"/>
      <c r="AS115" s="615"/>
      <c r="AT115" s="615"/>
      <c r="AU115" s="615"/>
      <c r="AV115" s="615"/>
      <c r="AW115" s="615"/>
      <c r="AX115" s="615"/>
      <c r="AY115" s="615"/>
      <c r="AZ115" s="615"/>
      <c r="BA115" s="615"/>
      <c r="BB115" s="615"/>
      <c r="BC115" s="615"/>
      <c r="BD115" s="615"/>
      <c r="BE115" s="615"/>
      <c r="BF115" s="615"/>
      <c r="BG115" s="615"/>
      <c r="BH115" s="615"/>
      <c r="BI115" s="615"/>
      <c r="BJ115" s="615"/>
      <c r="BK115" s="615"/>
      <c r="BL115" s="615"/>
      <c r="BM115" s="615"/>
      <c r="BN115" s="615"/>
      <c r="BO115" s="615"/>
      <c r="BP115" s="615"/>
      <c r="BQ115" s="615"/>
      <c r="BR115" s="615"/>
      <c r="BS115" s="615"/>
      <c r="BT115" s="615"/>
      <c r="BU115" s="615"/>
      <c r="BV115" s="615"/>
      <c r="BW115" s="615"/>
      <c r="BX115" s="615"/>
      <c r="BY115" s="615"/>
      <c r="BZ115" s="615"/>
      <c r="CA115" s="615"/>
      <c r="CB115" s="615"/>
      <c r="CC115" s="615"/>
      <c r="CD115" s="617"/>
    </row>
    <row r="116" spans="1:82" s="574" customFormat="1" ht="15.75" customHeight="1" x14ac:dyDescent="0.3">
      <c r="A116" s="572"/>
      <c r="B116" s="573"/>
      <c r="C116" s="573"/>
      <c r="D116" s="573"/>
      <c r="E116" s="573"/>
      <c r="F116" s="573"/>
      <c r="G116" s="573"/>
      <c r="H116" s="575"/>
      <c r="I116" s="590"/>
      <c r="J116" s="576"/>
      <c r="K116" s="591"/>
      <c r="L116" s="592"/>
      <c r="M116" s="591"/>
      <c r="N116" s="593"/>
      <c r="O116" s="590"/>
      <c r="P116" s="592"/>
      <c r="Q116" s="594"/>
      <c r="R116" s="594"/>
      <c r="S116" s="578"/>
      <c r="T116" s="595"/>
      <c r="U116" s="596"/>
      <c r="V116" s="597"/>
      <c r="W116" s="597"/>
      <c r="X116" s="598"/>
      <c r="Y116" s="599"/>
      <c r="Z116" s="577"/>
      <c r="AC116" s="600"/>
      <c r="AD116" s="573"/>
      <c r="AE116" s="573"/>
      <c r="AF116" s="616"/>
      <c r="AG116" s="616"/>
      <c r="AH116" s="616"/>
      <c r="AI116" s="616"/>
      <c r="AJ116" s="615"/>
      <c r="AK116" s="615"/>
      <c r="AL116" s="615"/>
      <c r="AM116" s="615"/>
      <c r="AN116" s="615"/>
      <c r="AO116" s="615"/>
      <c r="AP116" s="615"/>
      <c r="AQ116" s="615"/>
      <c r="AR116" s="615"/>
      <c r="AS116" s="615"/>
      <c r="AT116" s="615"/>
      <c r="AU116" s="615"/>
      <c r="AV116" s="615"/>
      <c r="AW116" s="615"/>
      <c r="AX116" s="615"/>
      <c r="AY116" s="615"/>
      <c r="AZ116" s="615"/>
      <c r="BA116" s="615"/>
      <c r="BB116" s="615"/>
      <c r="BC116" s="615"/>
      <c r="BD116" s="615"/>
      <c r="BE116" s="615"/>
      <c r="BF116" s="615"/>
      <c r="BG116" s="615"/>
      <c r="BH116" s="615"/>
      <c r="BI116" s="615"/>
      <c r="BJ116" s="615"/>
      <c r="BK116" s="615"/>
      <c r="BL116" s="615"/>
      <c r="BM116" s="615"/>
      <c r="BN116" s="615"/>
      <c r="BO116" s="615"/>
      <c r="BP116" s="615"/>
      <c r="BQ116" s="615"/>
      <c r="BR116" s="615"/>
      <c r="BS116" s="615"/>
      <c r="BT116" s="615"/>
      <c r="BU116" s="615"/>
      <c r="BV116" s="615"/>
      <c r="BW116" s="615"/>
      <c r="BX116" s="615"/>
      <c r="BY116" s="615"/>
      <c r="BZ116" s="615"/>
      <c r="CA116" s="615"/>
      <c r="CB116" s="615"/>
      <c r="CC116" s="615"/>
      <c r="CD116" s="617"/>
    </row>
    <row r="117" spans="1:82" s="434" customFormat="1" ht="15.75" customHeight="1" x14ac:dyDescent="0.3">
      <c r="A117" s="412">
        <f>A113+1</f>
        <v>110</v>
      </c>
      <c r="B117" s="451">
        <v>1</v>
      </c>
      <c r="C117" s="452">
        <v>363650</v>
      </c>
      <c r="D117" s="452" t="s">
        <v>601</v>
      </c>
      <c r="E117" s="452" t="s">
        <v>602</v>
      </c>
      <c r="F117" s="452" t="s">
        <v>603</v>
      </c>
      <c r="G117" s="452" t="s">
        <v>806</v>
      </c>
      <c r="H117" s="537" t="s">
        <v>729</v>
      </c>
      <c r="I117" s="453">
        <v>38139</v>
      </c>
      <c r="J117" s="454">
        <v>0</v>
      </c>
      <c r="K117" s="484" t="s">
        <v>186</v>
      </c>
      <c r="L117" s="485">
        <f>(M117-I117)/365</f>
        <v>8.1479452054794521</v>
      </c>
      <c r="M117" s="486">
        <v>41113</v>
      </c>
      <c r="N117" s="454">
        <v>0</v>
      </c>
      <c r="O117" s="453">
        <v>38425</v>
      </c>
      <c r="P117" s="485">
        <f t="shared" ref="P117:P136" si="17">(O117-I117)/365</f>
        <v>0.78356164383561644</v>
      </c>
      <c r="Q117" s="567">
        <v>130.5</v>
      </c>
      <c r="R117" s="567">
        <v>130.5</v>
      </c>
      <c r="S117" s="718">
        <f t="shared" si="10"/>
        <v>0</v>
      </c>
      <c r="T117" s="458">
        <v>38425</v>
      </c>
      <c r="U117" s="457">
        <v>130.54</v>
      </c>
      <c r="V117" s="459" t="s">
        <v>134</v>
      </c>
      <c r="W117" s="459" t="s">
        <v>604</v>
      </c>
      <c r="X117" s="460" t="s">
        <v>754</v>
      </c>
      <c r="Y117" s="456" t="s">
        <v>186</v>
      </c>
      <c r="Z117" s="648"/>
      <c r="AA117" s="461"/>
      <c r="AB117" s="461"/>
      <c r="AC117" s="453" t="s">
        <v>654</v>
      </c>
      <c r="AD117" s="451"/>
      <c r="AE117" s="451"/>
      <c r="AF117" s="615"/>
      <c r="AG117" s="615"/>
      <c r="AH117" s="615"/>
      <c r="AI117" s="615"/>
      <c r="AJ117" s="615"/>
      <c r="AK117" s="615"/>
      <c r="AL117" s="615"/>
      <c r="AM117" s="615"/>
      <c r="AN117" s="615"/>
      <c r="AO117" s="615"/>
      <c r="AP117" s="615"/>
      <c r="AQ117" s="615"/>
      <c r="AR117" s="615"/>
      <c r="AS117" s="615"/>
      <c r="AT117" s="615"/>
      <c r="AU117" s="615"/>
      <c r="AV117" s="615"/>
      <c r="AW117" s="615"/>
      <c r="AX117" s="615"/>
      <c r="AY117" s="615"/>
      <c r="AZ117" s="615"/>
      <c r="BA117" s="615"/>
      <c r="BB117" s="615"/>
      <c r="BC117" s="615"/>
      <c r="BD117" s="615"/>
      <c r="BE117" s="615"/>
      <c r="BF117" s="615"/>
      <c r="BG117" s="615"/>
      <c r="BH117" s="615"/>
      <c r="BI117" s="615"/>
      <c r="BJ117" s="615"/>
      <c r="BK117" s="615"/>
      <c r="BL117" s="615"/>
      <c r="BM117" s="615"/>
      <c r="BN117" s="615"/>
      <c r="BO117" s="615"/>
      <c r="BP117" s="615"/>
      <c r="BQ117" s="615"/>
      <c r="BR117" s="615"/>
      <c r="BS117" s="615"/>
      <c r="BT117" s="615"/>
      <c r="BU117" s="615"/>
      <c r="BV117" s="615"/>
      <c r="BW117" s="615"/>
      <c r="BX117" s="615"/>
      <c r="BY117" s="615"/>
      <c r="BZ117" s="615"/>
      <c r="CA117" s="615"/>
      <c r="CB117" s="615"/>
      <c r="CC117" s="615"/>
      <c r="CD117" s="617"/>
    </row>
    <row r="118" spans="1:82" s="434" customFormat="1" ht="15.75" customHeight="1" x14ac:dyDescent="0.3">
      <c r="A118" s="412">
        <f t="shared" ref="A118:A136" si="18">A117+1</f>
        <v>111</v>
      </c>
      <c r="B118" s="451">
        <f t="shared" ref="B118:B136" si="19">B117+1</f>
        <v>2</v>
      </c>
      <c r="C118" s="451" t="s">
        <v>118</v>
      </c>
      <c r="D118" s="451" t="s">
        <v>119</v>
      </c>
      <c r="E118" s="451"/>
      <c r="F118" s="451" t="s">
        <v>120</v>
      </c>
      <c r="G118" s="451" t="s">
        <v>584</v>
      </c>
      <c r="H118" s="536" t="s">
        <v>765</v>
      </c>
      <c r="I118" s="455">
        <v>37987</v>
      </c>
      <c r="J118" s="454">
        <v>1</v>
      </c>
      <c r="K118" s="484">
        <v>39630</v>
      </c>
      <c r="L118" s="485">
        <f t="shared" ref="L118:L136" si="20">(K118-I118)/365</f>
        <v>4.5013698630136982</v>
      </c>
      <c r="M118" s="484" t="s">
        <v>732</v>
      </c>
      <c r="N118" s="488">
        <v>0</v>
      </c>
      <c r="O118" s="455">
        <v>38950</v>
      </c>
      <c r="P118" s="485">
        <f t="shared" si="17"/>
        <v>2.6383561643835618</v>
      </c>
      <c r="Q118" s="568">
        <v>151</v>
      </c>
      <c r="R118" s="570">
        <v>151</v>
      </c>
      <c r="S118" s="718">
        <f t="shared" si="10"/>
        <v>0</v>
      </c>
      <c r="T118" s="455">
        <v>38950</v>
      </c>
      <c r="U118" s="470">
        <v>151</v>
      </c>
      <c r="V118" s="470" t="s">
        <v>204</v>
      </c>
      <c r="W118" s="470"/>
      <c r="X118" s="470"/>
      <c r="Y118" s="470" t="s">
        <v>205</v>
      </c>
      <c r="Z118" s="454">
        <v>1</v>
      </c>
      <c r="AA118" s="470" t="s">
        <v>121</v>
      </c>
      <c r="AB118" s="451"/>
      <c r="AC118" s="470" t="s">
        <v>654</v>
      </c>
      <c r="AD118" s="451"/>
      <c r="AE118" s="451"/>
      <c r="AF118" s="615"/>
      <c r="AG118" s="615"/>
      <c r="AH118" s="615"/>
      <c r="AI118" s="615"/>
      <c r="AJ118" s="615"/>
      <c r="AK118" s="615"/>
      <c r="AL118" s="615"/>
      <c r="AM118" s="615"/>
      <c r="AN118" s="615"/>
      <c r="AO118" s="615"/>
      <c r="AP118" s="615"/>
      <c r="AQ118" s="615"/>
      <c r="AR118" s="615"/>
      <c r="AS118" s="615"/>
      <c r="AT118" s="615"/>
      <c r="AU118" s="615"/>
      <c r="AV118" s="615"/>
      <c r="AW118" s="615"/>
      <c r="AX118" s="615"/>
      <c r="AY118" s="615"/>
      <c r="AZ118" s="615"/>
      <c r="BA118" s="615"/>
      <c r="BB118" s="615"/>
      <c r="BC118" s="615"/>
      <c r="BD118" s="615"/>
      <c r="BE118" s="615"/>
      <c r="BF118" s="615"/>
      <c r="BG118" s="615"/>
      <c r="BH118" s="615"/>
      <c r="BI118" s="615"/>
      <c r="BJ118" s="615"/>
      <c r="BK118" s="615"/>
      <c r="BL118" s="615"/>
      <c r="BM118" s="615"/>
      <c r="BN118" s="615"/>
      <c r="BO118" s="615"/>
      <c r="BP118" s="615"/>
      <c r="BQ118" s="615"/>
      <c r="BR118" s="615"/>
      <c r="BS118" s="615"/>
      <c r="BT118" s="615"/>
      <c r="BU118" s="615"/>
      <c r="BV118" s="615"/>
      <c r="BW118" s="615"/>
      <c r="BX118" s="615"/>
      <c r="BY118" s="615"/>
      <c r="BZ118" s="615"/>
      <c r="CA118" s="615"/>
      <c r="CB118" s="615"/>
      <c r="CC118" s="615"/>
      <c r="CD118" s="617"/>
    </row>
    <row r="119" spans="1:82" s="434" customFormat="1" ht="15.75" customHeight="1" x14ac:dyDescent="0.3">
      <c r="A119" s="412">
        <f t="shared" si="18"/>
        <v>112</v>
      </c>
      <c r="B119" s="451">
        <f t="shared" si="19"/>
        <v>3</v>
      </c>
      <c r="C119" s="451">
        <v>364174</v>
      </c>
      <c r="D119" s="451" t="s">
        <v>746</v>
      </c>
      <c r="E119" s="451" t="s">
        <v>747</v>
      </c>
      <c r="F119" s="451" t="s">
        <v>748</v>
      </c>
      <c r="G119" s="451" t="s">
        <v>744</v>
      </c>
      <c r="H119" s="536" t="s">
        <v>737</v>
      </c>
      <c r="I119" s="455">
        <v>38110</v>
      </c>
      <c r="J119" s="454">
        <v>1</v>
      </c>
      <c r="K119" s="484">
        <v>39776</v>
      </c>
      <c r="L119" s="487">
        <f t="shared" si="20"/>
        <v>4.5643835616438357</v>
      </c>
      <c r="M119" s="484" t="s">
        <v>732</v>
      </c>
      <c r="N119" s="488">
        <v>0</v>
      </c>
      <c r="O119" s="455">
        <v>38485</v>
      </c>
      <c r="P119" s="487">
        <f t="shared" si="17"/>
        <v>1.0273972602739727</v>
      </c>
      <c r="Q119" s="569">
        <v>169.87</v>
      </c>
      <c r="R119" s="569">
        <v>169.87</v>
      </c>
      <c r="S119" s="718">
        <f t="shared" si="10"/>
        <v>0</v>
      </c>
      <c r="T119" s="464">
        <v>39734</v>
      </c>
      <c r="U119" s="463">
        <v>51.9</v>
      </c>
      <c r="V119" s="465" t="s">
        <v>777</v>
      </c>
      <c r="W119" s="465" t="s">
        <v>167</v>
      </c>
      <c r="X119" s="465" t="s">
        <v>137</v>
      </c>
      <c r="Y119" s="467" t="s">
        <v>205</v>
      </c>
      <c r="Z119" s="649">
        <v>1</v>
      </c>
      <c r="AA119" s="468" t="s">
        <v>749</v>
      </c>
      <c r="AB119" s="468" t="s">
        <v>313</v>
      </c>
      <c r="AC119" s="462" t="s">
        <v>661</v>
      </c>
      <c r="AD119" s="451"/>
      <c r="AE119" s="451"/>
      <c r="AF119" s="615"/>
      <c r="AG119" s="615"/>
      <c r="AH119" s="615"/>
      <c r="AI119" s="615"/>
      <c r="AJ119" s="615"/>
      <c r="AK119" s="615"/>
      <c r="AL119" s="615"/>
      <c r="AM119" s="615"/>
      <c r="AN119" s="615"/>
      <c r="AO119" s="615"/>
      <c r="AP119" s="615"/>
      <c r="AQ119" s="615"/>
      <c r="AR119" s="615"/>
      <c r="AS119" s="615"/>
      <c r="AT119" s="615"/>
      <c r="AU119" s="615"/>
      <c r="AV119" s="615"/>
      <c r="AW119" s="615"/>
      <c r="AX119" s="615"/>
      <c r="AY119" s="615"/>
      <c r="AZ119" s="615"/>
      <c r="BA119" s="615"/>
      <c r="BB119" s="615"/>
      <c r="BC119" s="615"/>
      <c r="BD119" s="615"/>
      <c r="BE119" s="615"/>
      <c r="BF119" s="615"/>
      <c r="BG119" s="615"/>
      <c r="BH119" s="615"/>
      <c r="BI119" s="615"/>
      <c r="BJ119" s="615"/>
      <c r="BK119" s="615"/>
      <c r="BL119" s="615"/>
      <c r="BM119" s="615"/>
      <c r="BN119" s="615"/>
      <c r="BO119" s="615"/>
      <c r="BP119" s="615"/>
      <c r="BQ119" s="615"/>
      <c r="BR119" s="615"/>
      <c r="BS119" s="615"/>
      <c r="BT119" s="615"/>
      <c r="BU119" s="615"/>
      <c r="BV119" s="615"/>
      <c r="BW119" s="615"/>
      <c r="BX119" s="615"/>
      <c r="BY119" s="615"/>
      <c r="BZ119" s="615"/>
      <c r="CA119" s="615"/>
      <c r="CB119" s="615"/>
      <c r="CC119" s="615"/>
      <c r="CD119" s="617"/>
    </row>
    <row r="120" spans="1:82" s="434" customFormat="1" ht="15.75" customHeight="1" x14ac:dyDescent="0.3">
      <c r="A120" s="412">
        <f t="shared" si="18"/>
        <v>113</v>
      </c>
      <c r="B120" s="426">
        <f t="shared" si="19"/>
        <v>4</v>
      </c>
      <c r="C120" s="426">
        <v>372061</v>
      </c>
      <c r="D120" s="426" t="s">
        <v>595</v>
      </c>
      <c r="E120" s="426" t="s">
        <v>596</v>
      </c>
      <c r="F120" s="426" t="s">
        <v>597</v>
      </c>
      <c r="G120" s="426" t="s">
        <v>630</v>
      </c>
      <c r="H120" s="475" t="s">
        <v>765</v>
      </c>
      <c r="I120" s="428">
        <v>38847</v>
      </c>
      <c r="J120" s="437">
        <v>1</v>
      </c>
      <c r="K120" s="478">
        <v>41031</v>
      </c>
      <c r="L120" s="476">
        <f t="shared" si="20"/>
        <v>5.9835616438356167</v>
      </c>
      <c r="M120" s="478" t="s">
        <v>732</v>
      </c>
      <c r="N120" s="482">
        <v>0</v>
      </c>
      <c r="O120" s="428">
        <v>39010</v>
      </c>
      <c r="P120" s="476">
        <f t="shared" si="17"/>
        <v>0.44657534246575342</v>
      </c>
      <c r="Q120" s="565">
        <v>212.7</v>
      </c>
      <c r="R120" s="565">
        <v>107.7</v>
      </c>
      <c r="S120" s="718">
        <f t="shared" si="10"/>
        <v>-104.99999999999999</v>
      </c>
      <c r="T120" s="441">
        <v>39373</v>
      </c>
      <c r="U120" s="440">
        <v>107.7</v>
      </c>
      <c r="V120" s="443" t="s">
        <v>731</v>
      </c>
      <c r="W120" s="443" t="s">
        <v>731</v>
      </c>
      <c r="X120" s="445" t="s">
        <v>598</v>
      </c>
      <c r="Y120" s="442" t="s">
        <v>133</v>
      </c>
      <c r="Z120" s="483">
        <v>1</v>
      </c>
      <c r="AA120" s="434" t="s">
        <v>599</v>
      </c>
      <c r="AB120" s="442" t="s">
        <v>600</v>
      </c>
      <c r="AC120" s="439" t="s">
        <v>654</v>
      </c>
      <c r="AD120" s="426"/>
      <c r="AE120" s="426"/>
      <c r="AF120" s="616"/>
      <c r="AG120" s="616"/>
      <c r="AH120" s="616"/>
      <c r="AI120" s="616"/>
      <c r="AJ120" s="616"/>
      <c r="AK120" s="616"/>
      <c r="AL120" s="616"/>
      <c r="AM120" s="616"/>
      <c r="AN120" s="616"/>
      <c r="AO120" s="616"/>
      <c r="AP120" s="616"/>
      <c r="AQ120" s="616"/>
      <c r="AR120" s="616"/>
      <c r="AS120" s="616"/>
      <c r="AT120" s="616"/>
      <c r="AU120" s="616"/>
      <c r="AV120" s="616"/>
      <c r="AW120" s="616"/>
      <c r="AX120" s="616"/>
      <c r="AY120" s="616"/>
      <c r="AZ120" s="616"/>
      <c r="BA120" s="616"/>
      <c r="BB120" s="616"/>
      <c r="BC120" s="616"/>
      <c r="BD120" s="616"/>
      <c r="BE120" s="616"/>
      <c r="BF120" s="616"/>
      <c r="BG120" s="616"/>
      <c r="BH120" s="616"/>
      <c r="BI120" s="616"/>
      <c r="BJ120" s="616"/>
      <c r="BK120" s="616"/>
      <c r="BL120" s="616"/>
      <c r="BM120" s="616"/>
      <c r="BN120" s="616"/>
      <c r="BO120" s="616"/>
      <c r="BP120" s="616"/>
      <c r="BQ120" s="616"/>
      <c r="BR120" s="616"/>
      <c r="BS120" s="616"/>
      <c r="BT120" s="616"/>
      <c r="BU120" s="616"/>
      <c r="BV120" s="616"/>
      <c r="BW120" s="616"/>
      <c r="BX120" s="616"/>
      <c r="BY120" s="616"/>
      <c r="BZ120" s="616"/>
      <c r="CA120" s="616"/>
      <c r="CB120" s="616"/>
      <c r="CC120" s="617"/>
      <c r="CD120" s="617"/>
    </row>
    <row r="121" spans="1:82" s="434" customFormat="1" ht="15.75" customHeight="1" x14ac:dyDescent="0.3">
      <c r="A121" s="412">
        <f t="shared" si="18"/>
        <v>114</v>
      </c>
      <c r="B121" s="451">
        <f t="shared" si="19"/>
        <v>5</v>
      </c>
      <c r="C121" s="451">
        <v>368315</v>
      </c>
      <c r="D121" s="451" t="s">
        <v>705</v>
      </c>
      <c r="E121" s="451" t="s">
        <v>706</v>
      </c>
      <c r="F121" s="451" t="s">
        <v>707</v>
      </c>
      <c r="G121" s="451" t="s">
        <v>635</v>
      </c>
      <c r="H121" s="536" t="s">
        <v>785</v>
      </c>
      <c r="I121" s="455">
        <v>37185</v>
      </c>
      <c r="J121" s="454">
        <v>1</v>
      </c>
      <c r="K121" s="484">
        <v>39734</v>
      </c>
      <c r="L121" s="487">
        <f t="shared" si="20"/>
        <v>6.9835616438356167</v>
      </c>
      <c r="M121" s="484" t="s">
        <v>732</v>
      </c>
      <c r="N121" s="488">
        <v>1</v>
      </c>
      <c r="O121" s="455">
        <v>38761</v>
      </c>
      <c r="P121" s="487">
        <f t="shared" si="17"/>
        <v>4.3178082191780822</v>
      </c>
      <c r="Q121" s="569">
        <v>141.6</v>
      </c>
      <c r="R121" s="569">
        <v>141.6</v>
      </c>
      <c r="S121" s="718">
        <f t="shared" si="10"/>
        <v>0</v>
      </c>
      <c r="T121" s="464">
        <v>38761</v>
      </c>
      <c r="U121" s="463">
        <v>141.6</v>
      </c>
      <c r="V121" s="465" t="s">
        <v>777</v>
      </c>
      <c r="W121" s="465" t="s">
        <v>731</v>
      </c>
      <c r="X121" s="466" t="s">
        <v>754</v>
      </c>
      <c r="Y121" s="467" t="s">
        <v>205</v>
      </c>
      <c r="Z121" s="649">
        <v>2</v>
      </c>
      <c r="AA121" s="468" t="s">
        <v>525</v>
      </c>
      <c r="AB121" s="468"/>
      <c r="AC121" s="462" t="s">
        <v>661</v>
      </c>
      <c r="AD121" s="451"/>
      <c r="AE121" s="451"/>
      <c r="AF121" s="615"/>
      <c r="AG121" s="615"/>
      <c r="AH121" s="615"/>
      <c r="AI121" s="615"/>
      <c r="AJ121" s="615"/>
      <c r="AK121" s="615"/>
      <c r="AL121" s="615"/>
      <c r="AM121" s="615"/>
      <c r="AN121" s="615"/>
      <c r="AO121" s="615"/>
      <c r="AP121" s="615"/>
      <c r="AQ121" s="615"/>
      <c r="AR121" s="615"/>
      <c r="AS121" s="615"/>
      <c r="AT121" s="615"/>
      <c r="AU121" s="615"/>
      <c r="AV121" s="615"/>
      <c r="AW121" s="615"/>
      <c r="AX121" s="615"/>
      <c r="AY121" s="615"/>
      <c r="AZ121" s="615"/>
      <c r="BA121" s="615"/>
      <c r="BB121" s="615"/>
      <c r="BC121" s="615"/>
      <c r="BD121" s="615"/>
      <c r="BE121" s="615"/>
      <c r="BF121" s="615"/>
      <c r="BG121" s="615"/>
      <c r="BH121" s="615"/>
      <c r="BI121" s="615"/>
      <c r="BJ121" s="615"/>
      <c r="BK121" s="615"/>
      <c r="BL121" s="615"/>
      <c r="BM121" s="615"/>
      <c r="BN121" s="615"/>
      <c r="BO121" s="615"/>
      <c r="BP121" s="615"/>
      <c r="BQ121" s="615"/>
      <c r="BR121" s="615"/>
      <c r="BS121" s="615"/>
      <c r="BT121" s="615"/>
      <c r="BU121" s="615"/>
      <c r="BV121" s="615"/>
      <c r="BW121" s="615"/>
      <c r="BX121" s="615"/>
      <c r="BY121" s="615"/>
      <c r="BZ121" s="615"/>
      <c r="CA121" s="615"/>
      <c r="CB121" s="615"/>
      <c r="CC121" s="615"/>
      <c r="CD121" s="617"/>
    </row>
    <row r="122" spans="1:82" s="574" customFormat="1" ht="15.75" customHeight="1" x14ac:dyDescent="0.3">
      <c r="A122" s="412">
        <f t="shared" si="18"/>
        <v>115</v>
      </c>
      <c r="B122" s="451">
        <f t="shared" si="19"/>
        <v>6</v>
      </c>
      <c r="C122" s="451">
        <v>355191</v>
      </c>
      <c r="D122" s="451" t="s">
        <v>672</v>
      </c>
      <c r="E122" s="451" t="s">
        <v>673</v>
      </c>
      <c r="F122" s="451" t="s">
        <v>674</v>
      </c>
      <c r="G122" s="451" t="s">
        <v>728</v>
      </c>
      <c r="H122" s="536" t="s">
        <v>765</v>
      </c>
      <c r="I122" s="455">
        <v>37622</v>
      </c>
      <c r="J122" s="454">
        <v>1</v>
      </c>
      <c r="K122" s="484">
        <v>39374</v>
      </c>
      <c r="L122" s="487">
        <f t="shared" si="20"/>
        <v>4.8</v>
      </c>
      <c r="M122" s="484" t="s">
        <v>732</v>
      </c>
      <c r="N122" s="488">
        <v>1</v>
      </c>
      <c r="O122" s="455">
        <v>37764</v>
      </c>
      <c r="P122" s="487">
        <f t="shared" si="17"/>
        <v>0.38904109589041097</v>
      </c>
      <c r="Q122" s="569">
        <v>190.2</v>
      </c>
      <c r="R122" s="569">
        <v>190.2</v>
      </c>
      <c r="S122" s="718">
        <f t="shared" si="10"/>
        <v>0</v>
      </c>
      <c r="T122" s="464">
        <v>37764</v>
      </c>
      <c r="U122" s="463">
        <v>190.2</v>
      </c>
      <c r="V122" s="465" t="s">
        <v>777</v>
      </c>
      <c r="W122" s="465" t="s">
        <v>731</v>
      </c>
      <c r="X122" s="466" t="s">
        <v>675</v>
      </c>
      <c r="Y122" s="467" t="s">
        <v>205</v>
      </c>
      <c r="Z122" s="649">
        <v>2</v>
      </c>
      <c r="AA122" s="468" t="s">
        <v>676</v>
      </c>
      <c r="AB122" s="468"/>
      <c r="AC122" s="462" t="s">
        <v>661</v>
      </c>
      <c r="AD122" s="451"/>
      <c r="AE122" s="451"/>
      <c r="AF122" s="615"/>
      <c r="AG122" s="615"/>
      <c r="AH122" s="615"/>
      <c r="AI122" s="615"/>
      <c r="AJ122" s="616"/>
      <c r="AK122" s="616"/>
      <c r="AL122" s="616"/>
      <c r="AM122" s="616"/>
      <c r="AN122" s="616"/>
      <c r="AO122" s="616"/>
      <c r="AP122" s="616"/>
      <c r="AQ122" s="616"/>
      <c r="AR122" s="616"/>
      <c r="AS122" s="616"/>
      <c r="AT122" s="616"/>
      <c r="AU122" s="616"/>
      <c r="AV122" s="616"/>
      <c r="AW122" s="616"/>
      <c r="AX122" s="616"/>
      <c r="AY122" s="616"/>
      <c r="AZ122" s="616"/>
      <c r="BA122" s="616"/>
      <c r="BB122" s="616"/>
      <c r="BC122" s="616"/>
      <c r="BD122" s="616"/>
      <c r="BE122" s="616"/>
      <c r="BF122" s="616"/>
      <c r="BG122" s="616"/>
      <c r="BH122" s="616"/>
      <c r="BI122" s="616"/>
      <c r="BJ122" s="616"/>
      <c r="BK122" s="616"/>
      <c r="BL122" s="616"/>
      <c r="BM122" s="616"/>
      <c r="BN122" s="616"/>
      <c r="BO122" s="616"/>
      <c r="BP122" s="616"/>
      <c r="BQ122" s="616"/>
      <c r="BR122" s="616"/>
      <c r="BS122" s="616"/>
      <c r="BT122" s="616"/>
      <c r="BU122" s="616"/>
      <c r="BV122" s="616"/>
      <c r="BW122" s="616"/>
      <c r="BX122" s="616"/>
      <c r="BY122" s="616"/>
      <c r="BZ122" s="616"/>
      <c r="CA122" s="616"/>
      <c r="CB122" s="616"/>
      <c r="CC122" s="617"/>
      <c r="CD122" s="617"/>
    </row>
    <row r="123" spans="1:82" s="574" customFormat="1" ht="15.75" customHeight="1" x14ac:dyDescent="0.3">
      <c r="A123" s="412">
        <f t="shared" si="18"/>
        <v>116</v>
      </c>
      <c r="B123" s="451">
        <f t="shared" si="19"/>
        <v>7</v>
      </c>
      <c r="C123" s="451">
        <v>378571</v>
      </c>
      <c r="D123" s="451" t="s">
        <v>558</v>
      </c>
      <c r="E123" s="451" t="s">
        <v>559</v>
      </c>
      <c r="F123" s="451" t="s">
        <v>560</v>
      </c>
      <c r="G123" s="451" t="s">
        <v>781</v>
      </c>
      <c r="H123" s="536" t="s">
        <v>765</v>
      </c>
      <c r="I123" s="455">
        <v>39134</v>
      </c>
      <c r="J123" s="454">
        <v>1</v>
      </c>
      <c r="K123" s="484">
        <v>40269</v>
      </c>
      <c r="L123" s="487">
        <f t="shared" si="20"/>
        <v>3.1095890410958904</v>
      </c>
      <c r="M123" s="484" t="s">
        <v>732</v>
      </c>
      <c r="N123" s="488">
        <v>1</v>
      </c>
      <c r="O123" s="455">
        <v>39454</v>
      </c>
      <c r="P123" s="487">
        <f t="shared" si="17"/>
        <v>0.87671232876712324</v>
      </c>
      <c r="Q123" s="569">
        <v>134.6</v>
      </c>
      <c r="R123" s="569">
        <v>134.6</v>
      </c>
      <c r="S123" s="718">
        <f t="shared" si="10"/>
        <v>0</v>
      </c>
      <c r="T123" s="464">
        <v>39454</v>
      </c>
      <c r="U123" s="463">
        <v>134.6</v>
      </c>
      <c r="V123" s="465" t="s">
        <v>777</v>
      </c>
      <c r="W123" s="465" t="s">
        <v>731</v>
      </c>
      <c r="X123" s="466" t="s">
        <v>731</v>
      </c>
      <c r="Y123" s="467" t="s">
        <v>205</v>
      </c>
      <c r="Z123" s="649">
        <v>3</v>
      </c>
      <c r="AA123" s="468" t="s">
        <v>108</v>
      </c>
      <c r="AB123" s="467" t="s">
        <v>561</v>
      </c>
      <c r="AC123" s="462" t="s">
        <v>661</v>
      </c>
      <c r="AD123" s="451"/>
      <c r="AE123" s="451"/>
      <c r="AF123" s="615"/>
      <c r="AG123" s="615"/>
      <c r="AH123" s="615"/>
      <c r="AI123" s="615"/>
      <c r="AJ123" s="615"/>
      <c r="AK123" s="615"/>
      <c r="AL123" s="615"/>
      <c r="AM123" s="615"/>
      <c r="AN123" s="615"/>
      <c r="AO123" s="615"/>
      <c r="AP123" s="615"/>
      <c r="AQ123" s="615"/>
      <c r="AR123" s="615"/>
      <c r="AS123" s="615"/>
      <c r="AT123" s="615"/>
      <c r="AU123" s="615"/>
      <c r="AV123" s="615"/>
      <c r="AW123" s="615"/>
      <c r="AX123" s="615"/>
      <c r="AY123" s="615"/>
      <c r="AZ123" s="615"/>
      <c r="BA123" s="615"/>
      <c r="BB123" s="615"/>
      <c r="BC123" s="615"/>
      <c r="BD123" s="615"/>
      <c r="BE123" s="615"/>
      <c r="BF123" s="615"/>
      <c r="BG123" s="615"/>
      <c r="BH123" s="615"/>
      <c r="BI123" s="615"/>
      <c r="BJ123" s="615"/>
      <c r="BK123" s="615"/>
      <c r="BL123" s="615"/>
      <c r="BM123" s="615"/>
      <c r="BN123" s="615"/>
      <c r="BO123" s="615"/>
      <c r="BP123" s="615"/>
      <c r="BQ123" s="615"/>
      <c r="BR123" s="615"/>
      <c r="BS123" s="615"/>
      <c r="BT123" s="615"/>
      <c r="BU123" s="615"/>
      <c r="BV123" s="615"/>
      <c r="BW123" s="615"/>
      <c r="BX123" s="615"/>
      <c r="BY123" s="615"/>
      <c r="BZ123" s="615"/>
      <c r="CA123" s="615"/>
      <c r="CB123" s="615"/>
      <c r="CC123" s="630"/>
      <c r="CD123" s="617"/>
    </row>
    <row r="124" spans="1:82" s="574" customFormat="1" ht="15.75" customHeight="1" x14ac:dyDescent="0.3">
      <c r="A124" s="412">
        <f t="shared" si="18"/>
        <v>117</v>
      </c>
      <c r="B124" s="451">
        <f t="shared" si="19"/>
        <v>8</v>
      </c>
      <c r="C124" s="451">
        <v>385255</v>
      </c>
      <c r="D124" s="451" t="s">
        <v>574</v>
      </c>
      <c r="E124" s="451"/>
      <c r="F124" s="451" t="s">
        <v>575</v>
      </c>
      <c r="G124" s="451" t="s">
        <v>728</v>
      </c>
      <c r="H124" s="536" t="s">
        <v>785</v>
      </c>
      <c r="I124" s="455">
        <v>39756</v>
      </c>
      <c r="J124" s="454">
        <v>1</v>
      </c>
      <c r="K124" s="484">
        <v>40090</v>
      </c>
      <c r="L124" s="487">
        <f t="shared" si="20"/>
        <v>0.91506849315068495</v>
      </c>
      <c r="M124" s="484" t="s">
        <v>732</v>
      </c>
      <c r="N124" s="488">
        <v>1</v>
      </c>
      <c r="O124" s="455">
        <v>39906</v>
      </c>
      <c r="P124" s="487">
        <f t="shared" si="17"/>
        <v>0.41095890410958902</v>
      </c>
      <c r="Q124" s="569">
        <v>136.9</v>
      </c>
      <c r="R124" s="569">
        <v>136.9</v>
      </c>
      <c r="S124" s="718">
        <f t="shared" si="10"/>
        <v>0</v>
      </c>
      <c r="T124" s="464">
        <v>39906</v>
      </c>
      <c r="U124" s="463">
        <v>136.9</v>
      </c>
      <c r="V124" s="465" t="s">
        <v>777</v>
      </c>
      <c r="W124" s="465" t="s">
        <v>731</v>
      </c>
      <c r="X124" s="469" t="s">
        <v>731</v>
      </c>
      <c r="Y124" s="467" t="s">
        <v>205</v>
      </c>
      <c r="Z124" s="649">
        <v>3</v>
      </c>
      <c r="AA124" s="468" t="s">
        <v>108</v>
      </c>
      <c r="AB124" s="468"/>
      <c r="AC124" s="462" t="s">
        <v>661</v>
      </c>
      <c r="AD124" s="451"/>
      <c r="AE124" s="451"/>
      <c r="AF124" s="615"/>
      <c r="AG124" s="615"/>
      <c r="AH124" s="615"/>
      <c r="AI124" s="615"/>
      <c r="AJ124" s="615"/>
      <c r="AK124" s="615"/>
      <c r="AL124" s="615"/>
      <c r="AM124" s="615"/>
      <c r="AN124" s="615"/>
      <c r="AO124" s="615"/>
      <c r="AP124" s="615"/>
      <c r="AQ124" s="615"/>
      <c r="AR124" s="615"/>
      <c r="AS124" s="615"/>
      <c r="AT124" s="615"/>
      <c r="AU124" s="615"/>
      <c r="AV124" s="615"/>
      <c r="AW124" s="615"/>
      <c r="AX124" s="615"/>
      <c r="AY124" s="615"/>
      <c r="AZ124" s="615"/>
      <c r="BA124" s="615"/>
      <c r="BB124" s="615"/>
      <c r="BC124" s="615"/>
      <c r="BD124" s="615"/>
      <c r="BE124" s="615"/>
      <c r="BF124" s="615"/>
      <c r="BG124" s="615"/>
      <c r="BH124" s="615"/>
      <c r="BI124" s="615"/>
      <c r="BJ124" s="615"/>
      <c r="BK124" s="615"/>
      <c r="BL124" s="615"/>
      <c r="BM124" s="615"/>
      <c r="BN124" s="615"/>
      <c r="BO124" s="615"/>
      <c r="BP124" s="615"/>
      <c r="BQ124" s="615"/>
      <c r="BR124" s="615"/>
      <c r="BS124" s="615"/>
      <c r="BT124" s="615"/>
      <c r="BU124" s="615"/>
      <c r="BV124" s="615"/>
      <c r="BW124" s="615"/>
      <c r="BX124" s="615"/>
      <c r="BY124" s="615"/>
      <c r="BZ124" s="615"/>
      <c r="CA124" s="615"/>
      <c r="CB124" s="615"/>
      <c r="CC124" s="615"/>
      <c r="CD124" s="617"/>
    </row>
    <row r="125" spans="1:82" s="461" customFormat="1" ht="15.75" customHeight="1" x14ac:dyDescent="0.3">
      <c r="A125" s="412">
        <f t="shared" si="18"/>
        <v>118</v>
      </c>
      <c r="B125" s="451">
        <f t="shared" si="19"/>
        <v>9</v>
      </c>
      <c r="C125" s="451" t="s">
        <v>122</v>
      </c>
      <c r="D125" s="451" t="s">
        <v>123</v>
      </c>
      <c r="E125" s="451"/>
      <c r="F125" s="451" t="s">
        <v>124</v>
      </c>
      <c r="G125" s="451" t="s">
        <v>728</v>
      </c>
      <c r="H125" s="536" t="s">
        <v>765</v>
      </c>
      <c r="I125" s="455">
        <v>37604</v>
      </c>
      <c r="J125" s="454">
        <v>1</v>
      </c>
      <c r="K125" s="484">
        <v>39970</v>
      </c>
      <c r="L125" s="485">
        <f t="shared" si="20"/>
        <v>6.4821917808219176</v>
      </c>
      <c r="M125" s="484" t="s">
        <v>732</v>
      </c>
      <c r="N125" s="454">
        <v>1</v>
      </c>
      <c r="O125" s="455">
        <v>38441</v>
      </c>
      <c r="P125" s="485">
        <f t="shared" si="17"/>
        <v>2.2931506849315069</v>
      </c>
      <c r="Q125" s="568">
        <v>138</v>
      </c>
      <c r="R125" s="570">
        <v>138</v>
      </c>
      <c r="S125" s="718">
        <f t="shared" si="10"/>
        <v>0</v>
      </c>
      <c r="T125" s="455">
        <v>38441</v>
      </c>
      <c r="U125" s="470">
        <v>138</v>
      </c>
      <c r="V125" s="470" t="s">
        <v>204</v>
      </c>
      <c r="W125" s="470"/>
      <c r="X125" s="451"/>
      <c r="Y125" s="470" t="s">
        <v>205</v>
      </c>
      <c r="Z125" s="454">
        <v>3</v>
      </c>
      <c r="AA125" s="451" t="s">
        <v>108</v>
      </c>
      <c r="AB125" s="451"/>
      <c r="AC125" s="470" t="s">
        <v>654</v>
      </c>
      <c r="AD125" s="451"/>
      <c r="AE125" s="451"/>
      <c r="AF125" s="615"/>
      <c r="AG125" s="615"/>
      <c r="AH125" s="615"/>
      <c r="AI125" s="615"/>
      <c r="AJ125" s="615"/>
      <c r="AK125" s="615"/>
      <c r="AL125" s="615"/>
      <c r="AM125" s="615"/>
      <c r="AN125" s="615"/>
      <c r="AO125" s="615"/>
      <c r="AP125" s="615"/>
      <c r="AQ125" s="615"/>
      <c r="AR125" s="615"/>
      <c r="AS125" s="615"/>
      <c r="AT125" s="615"/>
      <c r="AU125" s="615"/>
      <c r="AV125" s="615"/>
      <c r="AW125" s="615"/>
      <c r="AX125" s="615"/>
      <c r="AY125" s="615"/>
      <c r="AZ125" s="615"/>
      <c r="BA125" s="615"/>
      <c r="BB125" s="615"/>
      <c r="BC125" s="615"/>
      <c r="BD125" s="615"/>
      <c r="BE125" s="615"/>
      <c r="BF125" s="615"/>
      <c r="BG125" s="615"/>
      <c r="BH125" s="615"/>
      <c r="BI125" s="615"/>
      <c r="BJ125" s="615"/>
      <c r="BK125" s="615"/>
      <c r="BL125" s="615"/>
      <c r="BM125" s="615"/>
      <c r="BN125" s="615"/>
      <c r="BO125" s="615"/>
      <c r="BP125" s="615"/>
      <c r="BQ125" s="615"/>
      <c r="BR125" s="615"/>
      <c r="BS125" s="615"/>
      <c r="BT125" s="615"/>
      <c r="BU125" s="615"/>
      <c r="BV125" s="615"/>
      <c r="BW125" s="615"/>
      <c r="BX125" s="615"/>
      <c r="BY125" s="615"/>
      <c r="BZ125" s="615"/>
      <c r="CA125" s="615"/>
      <c r="CB125" s="615"/>
      <c r="CC125" s="615"/>
      <c r="CD125" s="717"/>
    </row>
    <row r="126" spans="1:82" s="452" customFormat="1" ht="15.75" customHeight="1" x14ac:dyDescent="0.3">
      <c r="A126" s="412">
        <f t="shared" si="18"/>
        <v>119</v>
      </c>
      <c r="B126" s="451">
        <f t="shared" si="19"/>
        <v>10</v>
      </c>
      <c r="C126" s="451">
        <v>359547</v>
      </c>
      <c r="D126" s="451" t="s">
        <v>691</v>
      </c>
      <c r="E126" s="451" t="s">
        <v>692</v>
      </c>
      <c r="F126" s="451" t="s">
        <v>693</v>
      </c>
      <c r="G126" s="451" t="s">
        <v>728</v>
      </c>
      <c r="H126" s="536" t="s">
        <v>737</v>
      </c>
      <c r="I126" s="455">
        <v>37895</v>
      </c>
      <c r="J126" s="454">
        <v>1</v>
      </c>
      <c r="K126" s="484">
        <v>38173</v>
      </c>
      <c r="L126" s="487">
        <f t="shared" si="20"/>
        <v>0.76164383561643834</v>
      </c>
      <c r="M126" s="484" t="s">
        <v>732</v>
      </c>
      <c r="N126" s="488">
        <v>1</v>
      </c>
      <c r="O126" s="455">
        <v>38120</v>
      </c>
      <c r="P126" s="487">
        <f t="shared" si="17"/>
        <v>0.61643835616438358</v>
      </c>
      <c r="Q126" s="569">
        <v>142.5</v>
      </c>
      <c r="R126" s="569">
        <v>142.5</v>
      </c>
      <c r="S126" s="718">
        <f t="shared" si="10"/>
        <v>0</v>
      </c>
      <c r="T126" s="464">
        <v>38120</v>
      </c>
      <c r="U126" s="463">
        <v>142.5</v>
      </c>
      <c r="V126" s="465" t="s">
        <v>777</v>
      </c>
      <c r="W126" s="465" t="s">
        <v>731</v>
      </c>
      <c r="X126" s="466" t="s">
        <v>694</v>
      </c>
      <c r="Y126" s="467" t="s">
        <v>205</v>
      </c>
      <c r="Z126" s="649">
        <v>3</v>
      </c>
      <c r="AA126" s="468" t="s">
        <v>108</v>
      </c>
      <c r="AB126" s="468"/>
      <c r="AC126" s="462" t="s">
        <v>661</v>
      </c>
      <c r="AD126" s="451"/>
      <c r="AE126" s="451"/>
      <c r="AF126" s="615"/>
      <c r="AG126" s="615"/>
      <c r="AH126" s="615"/>
      <c r="AI126" s="615"/>
      <c r="AJ126" s="620"/>
      <c r="AK126" s="620"/>
      <c r="AL126" s="620"/>
      <c r="AM126" s="620"/>
      <c r="AN126" s="620"/>
      <c r="AO126" s="620"/>
      <c r="AP126" s="620"/>
      <c r="AQ126" s="620"/>
      <c r="AR126" s="620"/>
      <c r="AS126" s="620"/>
      <c r="AT126" s="620"/>
      <c r="AU126" s="620"/>
      <c r="AV126" s="620"/>
      <c r="AW126" s="620"/>
      <c r="AX126" s="620"/>
      <c r="AY126" s="620"/>
      <c r="AZ126" s="620"/>
      <c r="BA126" s="620"/>
      <c r="BB126" s="620"/>
      <c r="BC126" s="620"/>
      <c r="BD126" s="620"/>
      <c r="BE126" s="620"/>
      <c r="BF126" s="620"/>
      <c r="BG126" s="620"/>
      <c r="BH126" s="620"/>
      <c r="BI126" s="620"/>
      <c r="BJ126" s="620"/>
      <c r="BK126" s="620"/>
      <c r="BL126" s="620"/>
      <c r="BM126" s="620"/>
      <c r="BN126" s="620"/>
      <c r="BO126" s="620"/>
      <c r="BP126" s="620"/>
      <c r="BQ126" s="620"/>
      <c r="BR126" s="620"/>
      <c r="BS126" s="620"/>
      <c r="BT126" s="620"/>
      <c r="BU126" s="620"/>
      <c r="BV126" s="620"/>
      <c r="BW126" s="620"/>
      <c r="BX126" s="620"/>
      <c r="BY126" s="620"/>
      <c r="BZ126" s="620"/>
      <c r="CA126" s="620"/>
      <c r="CB126" s="620"/>
      <c r="CC126" s="615"/>
      <c r="CD126" s="620"/>
    </row>
    <row r="127" spans="1:82" s="451" customFormat="1" ht="15.75" customHeight="1" x14ac:dyDescent="0.3">
      <c r="A127" s="412">
        <f t="shared" si="18"/>
        <v>120</v>
      </c>
      <c r="B127" s="451">
        <f t="shared" si="19"/>
        <v>11</v>
      </c>
      <c r="C127" s="451">
        <v>358099</v>
      </c>
      <c r="D127" s="451" t="s">
        <v>686</v>
      </c>
      <c r="E127" s="451" t="s">
        <v>687</v>
      </c>
      <c r="F127" s="451" t="s">
        <v>688</v>
      </c>
      <c r="G127" s="451" t="s">
        <v>781</v>
      </c>
      <c r="H127" s="536" t="s">
        <v>785</v>
      </c>
      <c r="I127" s="455">
        <v>37773</v>
      </c>
      <c r="J127" s="454">
        <v>1</v>
      </c>
      <c r="K127" s="484">
        <v>38867</v>
      </c>
      <c r="L127" s="487">
        <f t="shared" si="20"/>
        <v>2.9972602739726026</v>
      </c>
      <c r="M127" s="484" t="s">
        <v>732</v>
      </c>
      <c r="N127" s="488">
        <v>1</v>
      </c>
      <c r="O127" s="455">
        <v>38009</v>
      </c>
      <c r="P127" s="487">
        <f t="shared" si="17"/>
        <v>0.64657534246575343</v>
      </c>
      <c r="Q127" s="569">
        <v>168.4</v>
      </c>
      <c r="R127" s="569">
        <v>168.4</v>
      </c>
      <c r="S127" s="718">
        <f t="shared" si="10"/>
        <v>0</v>
      </c>
      <c r="T127" s="464">
        <v>38009</v>
      </c>
      <c r="U127" s="463">
        <v>168.4</v>
      </c>
      <c r="V127" s="465" t="s">
        <v>777</v>
      </c>
      <c r="W127" s="465" t="s">
        <v>689</v>
      </c>
      <c r="X127" s="466" t="s">
        <v>690</v>
      </c>
      <c r="Y127" s="467" t="s">
        <v>205</v>
      </c>
      <c r="Z127" s="649">
        <v>3</v>
      </c>
      <c r="AA127" s="468" t="s">
        <v>108</v>
      </c>
      <c r="AB127" s="468"/>
      <c r="AC127" s="462" t="s">
        <v>661</v>
      </c>
      <c r="AF127" s="615"/>
      <c r="AG127" s="615"/>
      <c r="AH127" s="615"/>
      <c r="AI127" s="615"/>
      <c r="AJ127" s="615"/>
      <c r="AK127" s="615"/>
      <c r="AL127" s="615"/>
      <c r="AM127" s="615"/>
      <c r="AN127" s="615"/>
      <c r="AO127" s="615"/>
      <c r="AP127" s="615"/>
      <c r="AQ127" s="615"/>
      <c r="AR127" s="615"/>
      <c r="AS127" s="615"/>
      <c r="AT127" s="615"/>
      <c r="AU127" s="615"/>
      <c r="AV127" s="615"/>
      <c r="AW127" s="615"/>
      <c r="AX127" s="615"/>
      <c r="AY127" s="615"/>
      <c r="AZ127" s="615"/>
      <c r="BA127" s="615"/>
      <c r="BB127" s="615"/>
      <c r="BC127" s="615"/>
      <c r="BD127" s="615"/>
      <c r="BE127" s="615"/>
      <c r="BF127" s="615"/>
      <c r="BG127" s="615"/>
      <c r="BH127" s="615"/>
      <c r="BI127" s="615"/>
      <c r="BJ127" s="615"/>
      <c r="BK127" s="615"/>
      <c r="BL127" s="615"/>
      <c r="BM127" s="615"/>
      <c r="BN127" s="615"/>
      <c r="BO127" s="615"/>
      <c r="BP127" s="615"/>
      <c r="BQ127" s="615"/>
      <c r="BR127" s="615"/>
      <c r="BS127" s="615"/>
      <c r="BT127" s="615"/>
      <c r="BU127" s="615"/>
      <c r="BV127" s="615"/>
      <c r="BW127" s="615"/>
      <c r="BX127" s="615"/>
      <c r="BY127" s="615"/>
      <c r="BZ127" s="615"/>
      <c r="CA127" s="615"/>
      <c r="CB127" s="615"/>
      <c r="CC127" s="615"/>
      <c r="CD127" s="615"/>
    </row>
    <row r="128" spans="1:82" s="451" customFormat="1" ht="15.75" customHeight="1" x14ac:dyDescent="0.3">
      <c r="A128" s="412">
        <f t="shared" si="18"/>
        <v>121</v>
      </c>
      <c r="B128" s="451">
        <f t="shared" si="19"/>
        <v>12</v>
      </c>
      <c r="C128" s="451" t="s">
        <v>95</v>
      </c>
      <c r="D128" s="451" t="s">
        <v>213</v>
      </c>
      <c r="E128" s="451" t="s">
        <v>692</v>
      </c>
      <c r="F128" s="451" t="s">
        <v>605</v>
      </c>
      <c r="G128" s="451" t="s">
        <v>214</v>
      </c>
      <c r="H128" s="536" t="s">
        <v>737</v>
      </c>
      <c r="I128" s="455">
        <v>38378</v>
      </c>
      <c r="J128" s="454">
        <v>1</v>
      </c>
      <c r="K128" s="484">
        <v>38924</v>
      </c>
      <c r="L128" s="485">
        <f t="shared" si="20"/>
        <v>1.4958904109589042</v>
      </c>
      <c r="M128" s="484" t="s">
        <v>732</v>
      </c>
      <c r="N128" s="454">
        <v>1</v>
      </c>
      <c r="O128" s="455">
        <v>38544</v>
      </c>
      <c r="P128" s="485">
        <f t="shared" si="17"/>
        <v>0.45479452054794522</v>
      </c>
      <c r="Q128" s="536">
        <v>177</v>
      </c>
      <c r="R128" s="536">
        <v>177</v>
      </c>
      <c r="S128" s="718">
        <f t="shared" si="10"/>
        <v>0</v>
      </c>
      <c r="T128" s="455">
        <v>38544</v>
      </c>
      <c r="U128" s="451">
        <v>177</v>
      </c>
      <c r="V128" s="451" t="s">
        <v>204</v>
      </c>
      <c r="W128" s="451" t="s">
        <v>215</v>
      </c>
      <c r="Y128" s="451" t="s">
        <v>732</v>
      </c>
      <c r="Z128" s="649">
        <v>3</v>
      </c>
      <c r="AA128" s="451" t="s">
        <v>108</v>
      </c>
      <c r="AB128" s="468" t="s">
        <v>140</v>
      </c>
      <c r="AC128" s="451" t="s">
        <v>654</v>
      </c>
      <c r="AD128" s="452"/>
      <c r="AE128" s="452"/>
      <c r="AF128" s="620"/>
      <c r="AG128" s="620"/>
      <c r="AH128" s="620"/>
      <c r="AI128" s="620"/>
      <c r="AJ128" s="615"/>
      <c r="AK128" s="615"/>
      <c r="AL128" s="615"/>
      <c r="AM128" s="615"/>
      <c r="AN128" s="615"/>
      <c r="AO128" s="615"/>
      <c r="AP128" s="615"/>
      <c r="AQ128" s="615"/>
      <c r="AR128" s="615"/>
      <c r="AS128" s="615"/>
      <c r="AT128" s="615"/>
      <c r="AU128" s="615"/>
      <c r="AV128" s="615"/>
      <c r="AW128" s="615"/>
      <c r="AX128" s="615"/>
      <c r="AY128" s="615"/>
      <c r="AZ128" s="615"/>
      <c r="BA128" s="615"/>
      <c r="BB128" s="615"/>
      <c r="BC128" s="615"/>
      <c r="BD128" s="615"/>
      <c r="BE128" s="615"/>
      <c r="BF128" s="615"/>
      <c r="BG128" s="615"/>
      <c r="BH128" s="615"/>
      <c r="BI128" s="615"/>
      <c r="BJ128" s="615"/>
      <c r="BK128" s="615"/>
      <c r="BL128" s="615"/>
      <c r="BM128" s="615"/>
      <c r="BN128" s="615"/>
      <c r="BO128" s="615"/>
      <c r="BP128" s="615"/>
      <c r="BQ128" s="615"/>
      <c r="BR128" s="615"/>
      <c r="BS128" s="615"/>
      <c r="BT128" s="615"/>
      <c r="BU128" s="615"/>
      <c r="BV128" s="615"/>
      <c r="BW128" s="615"/>
      <c r="BX128" s="615"/>
      <c r="BY128" s="615"/>
      <c r="BZ128" s="615"/>
      <c r="CA128" s="615"/>
      <c r="CB128" s="615"/>
      <c r="CC128" s="615"/>
      <c r="CD128" s="615"/>
    </row>
    <row r="129" spans="1:82" s="451" customFormat="1" ht="15.75" customHeight="1" x14ac:dyDescent="0.3">
      <c r="A129" s="412">
        <f t="shared" si="18"/>
        <v>122</v>
      </c>
      <c r="B129" s="451">
        <f t="shared" si="19"/>
        <v>13</v>
      </c>
      <c r="C129" s="451">
        <v>356468</v>
      </c>
      <c r="D129" s="451" t="s">
        <v>677</v>
      </c>
      <c r="E129" s="451" t="s">
        <v>678</v>
      </c>
      <c r="F129" s="451" t="s">
        <v>679</v>
      </c>
      <c r="G129" s="451" t="s">
        <v>680</v>
      </c>
      <c r="H129" s="536" t="s">
        <v>737</v>
      </c>
      <c r="I129" s="455">
        <v>37257</v>
      </c>
      <c r="J129" s="454">
        <v>1</v>
      </c>
      <c r="K129" s="484">
        <v>37967</v>
      </c>
      <c r="L129" s="487">
        <f t="shared" si="20"/>
        <v>1.9452054794520548</v>
      </c>
      <c r="M129" s="484" t="s">
        <v>732</v>
      </c>
      <c r="N129" s="488">
        <v>1</v>
      </c>
      <c r="O129" s="455">
        <v>37868</v>
      </c>
      <c r="P129" s="487">
        <f t="shared" si="17"/>
        <v>1.6739726027397259</v>
      </c>
      <c r="Q129" s="569">
        <v>186.5</v>
      </c>
      <c r="R129" s="569">
        <v>186.5</v>
      </c>
      <c r="S129" s="718">
        <f t="shared" si="10"/>
        <v>0</v>
      </c>
      <c r="T129" s="464">
        <v>37868</v>
      </c>
      <c r="U129" s="463">
        <v>186.51</v>
      </c>
      <c r="V129" s="465" t="s">
        <v>777</v>
      </c>
      <c r="W129" s="465" t="s">
        <v>731</v>
      </c>
      <c r="X129" s="466" t="s">
        <v>731</v>
      </c>
      <c r="Y129" s="467" t="s">
        <v>205</v>
      </c>
      <c r="Z129" s="649">
        <v>3</v>
      </c>
      <c r="AA129" s="468" t="s">
        <v>108</v>
      </c>
      <c r="AB129" s="468"/>
      <c r="AC129" s="462" t="s">
        <v>661</v>
      </c>
      <c r="AF129" s="615"/>
      <c r="AG129" s="615"/>
      <c r="AH129" s="615"/>
      <c r="AI129" s="615"/>
      <c r="AJ129" s="615"/>
      <c r="AK129" s="615"/>
      <c r="AL129" s="615"/>
      <c r="AM129" s="615"/>
      <c r="AN129" s="615"/>
      <c r="AO129" s="615"/>
      <c r="AP129" s="615"/>
      <c r="AQ129" s="615"/>
      <c r="AR129" s="615"/>
      <c r="AS129" s="615"/>
      <c r="AT129" s="615"/>
      <c r="AU129" s="615"/>
      <c r="AV129" s="615"/>
      <c r="AW129" s="615"/>
      <c r="AX129" s="615"/>
      <c r="AY129" s="615"/>
      <c r="AZ129" s="615"/>
      <c r="BA129" s="615"/>
      <c r="BB129" s="615"/>
      <c r="BC129" s="615"/>
      <c r="BD129" s="615"/>
      <c r="BE129" s="615"/>
      <c r="BF129" s="615"/>
      <c r="BG129" s="615"/>
      <c r="BH129" s="615"/>
      <c r="BI129" s="615"/>
      <c r="BJ129" s="615"/>
      <c r="BK129" s="615"/>
      <c r="BL129" s="615"/>
      <c r="BM129" s="615"/>
      <c r="BN129" s="615"/>
      <c r="BO129" s="615"/>
      <c r="BP129" s="615"/>
      <c r="BQ129" s="615"/>
      <c r="BR129" s="615"/>
      <c r="BS129" s="615"/>
      <c r="BT129" s="615"/>
      <c r="BU129" s="615"/>
      <c r="BV129" s="615"/>
      <c r="BW129" s="615"/>
      <c r="BX129" s="615"/>
      <c r="BY129" s="615"/>
      <c r="BZ129" s="615"/>
      <c r="CA129" s="615"/>
      <c r="CB129" s="615"/>
      <c r="CC129" s="615"/>
      <c r="CD129" s="615"/>
    </row>
    <row r="130" spans="1:82" s="451" customFormat="1" ht="15.75" customHeight="1" x14ac:dyDescent="0.3">
      <c r="A130" s="412">
        <f t="shared" si="18"/>
        <v>123</v>
      </c>
      <c r="B130" s="451">
        <f t="shared" si="19"/>
        <v>14</v>
      </c>
      <c r="C130" s="451" t="s">
        <v>125</v>
      </c>
      <c r="D130" s="451" t="s">
        <v>126</v>
      </c>
      <c r="F130" s="451" t="s">
        <v>743</v>
      </c>
      <c r="G130" s="451" t="s">
        <v>728</v>
      </c>
      <c r="H130" s="536" t="s">
        <v>729</v>
      </c>
      <c r="I130" s="455">
        <v>39401</v>
      </c>
      <c r="J130" s="454">
        <v>1</v>
      </c>
      <c r="K130" s="484">
        <v>39936</v>
      </c>
      <c r="L130" s="485">
        <f t="shared" si="20"/>
        <v>1.4657534246575343</v>
      </c>
      <c r="M130" s="484" t="s">
        <v>732</v>
      </c>
      <c r="N130" s="454">
        <v>1</v>
      </c>
      <c r="O130" s="455">
        <v>39706</v>
      </c>
      <c r="P130" s="485">
        <f t="shared" si="17"/>
        <v>0.83561643835616439</v>
      </c>
      <c r="Q130" s="570">
        <v>190</v>
      </c>
      <c r="R130" s="570">
        <v>190</v>
      </c>
      <c r="S130" s="718">
        <f t="shared" si="10"/>
        <v>0</v>
      </c>
      <c r="T130" s="455">
        <v>39706</v>
      </c>
      <c r="U130" s="470">
        <v>190</v>
      </c>
      <c r="V130" s="470" t="s">
        <v>204</v>
      </c>
      <c r="W130" s="470"/>
      <c r="Y130" s="470" t="s">
        <v>205</v>
      </c>
      <c r="Z130" s="649">
        <v>3</v>
      </c>
      <c r="AA130" s="451" t="s">
        <v>108</v>
      </c>
      <c r="AC130" s="470" t="s">
        <v>654</v>
      </c>
      <c r="AF130" s="615"/>
      <c r="AG130" s="615"/>
      <c r="AH130" s="615"/>
      <c r="AI130" s="615"/>
      <c r="AJ130" s="615"/>
      <c r="AK130" s="615"/>
      <c r="AL130" s="615"/>
      <c r="AM130" s="615"/>
      <c r="AN130" s="615"/>
      <c r="AO130" s="615"/>
      <c r="AP130" s="615"/>
      <c r="AQ130" s="615"/>
      <c r="AR130" s="615"/>
      <c r="AS130" s="615"/>
      <c r="AT130" s="615"/>
      <c r="AU130" s="615"/>
      <c r="AV130" s="615"/>
      <c r="AW130" s="615"/>
      <c r="AX130" s="615"/>
      <c r="AY130" s="615"/>
      <c r="AZ130" s="615"/>
      <c r="BA130" s="615"/>
      <c r="BB130" s="615"/>
      <c r="BC130" s="615"/>
      <c r="BD130" s="615"/>
      <c r="BE130" s="615"/>
      <c r="BF130" s="615"/>
      <c r="BG130" s="615"/>
      <c r="BH130" s="615"/>
      <c r="BI130" s="615"/>
      <c r="BJ130" s="615"/>
      <c r="BK130" s="615"/>
      <c r="BL130" s="615"/>
      <c r="BM130" s="615"/>
      <c r="BN130" s="615"/>
      <c r="BO130" s="615"/>
      <c r="BP130" s="615"/>
      <c r="BQ130" s="615"/>
      <c r="BR130" s="615"/>
      <c r="BS130" s="615"/>
      <c r="BT130" s="615"/>
      <c r="BU130" s="615"/>
      <c r="BV130" s="615"/>
      <c r="BW130" s="615"/>
      <c r="BX130" s="615"/>
      <c r="BY130" s="615"/>
      <c r="BZ130" s="615"/>
      <c r="CA130" s="615"/>
      <c r="CB130" s="615"/>
      <c r="CC130" s="620"/>
      <c r="CD130" s="615"/>
    </row>
    <row r="131" spans="1:82" s="451" customFormat="1" ht="15.75" customHeight="1" x14ac:dyDescent="0.3">
      <c r="A131" s="412">
        <f t="shared" si="18"/>
        <v>124</v>
      </c>
      <c r="B131" s="451">
        <f t="shared" si="19"/>
        <v>15</v>
      </c>
      <c r="C131" s="451">
        <v>373310</v>
      </c>
      <c r="D131" s="451" t="s">
        <v>549</v>
      </c>
      <c r="E131" s="451" t="s">
        <v>550</v>
      </c>
      <c r="F131" s="451" t="s">
        <v>551</v>
      </c>
      <c r="G131" s="451" t="s">
        <v>630</v>
      </c>
      <c r="H131" s="538" t="s">
        <v>737</v>
      </c>
      <c r="I131" s="455">
        <v>39028</v>
      </c>
      <c r="J131" s="454">
        <v>1</v>
      </c>
      <c r="K131" s="484">
        <v>39995</v>
      </c>
      <c r="L131" s="487">
        <f t="shared" si="20"/>
        <v>2.6493150684931508</v>
      </c>
      <c r="M131" s="484" t="s">
        <v>732</v>
      </c>
      <c r="N131" s="488">
        <v>1</v>
      </c>
      <c r="O131" s="455">
        <v>39118</v>
      </c>
      <c r="P131" s="487">
        <f t="shared" si="17"/>
        <v>0.24657534246575341</v>
      </c>
      <c r="Q131" s="569">
        <v>196.1</v>
      </c>
      <c r="R131" s="569">
        <v>196.1</v>
      </c>
      <c r="S131" s="718">
        <f t="shared" ref="S131:S136" si="21">R131-Q131</f>
        <v>0</v>
      </c>
      <c r="T131" s="464">
        <v>39118</v>
      </c>
      <c r="U131" s="463">
        <v>196.1</v>
      </c>
      <c r="V131" s="465" t="s">
        <v>777</v>
      </c>
      <c r="W131" s="465" t="s">
        <v>731</v>
      </c>
      <c r="X131" s="466" t="s">
        <v>754</v>
      </c>
      <c r="Y131" s="467" t="s">
        <v>205</v>
      </c>
      <c r="Z131" s="649">
        <v>3</v>
      </c>
      <c r="AA131" s="468" t="s">
        <v>108</v>
      </c>
      <c r="AB131" s="467" t="s">
        <v>552</v>
      </c>
      <c r="AC131" s="462" t="s">
        <v>661</v>
      </c>
      <c r="AF131" s="615"/>
      <c r="AG131" s="615"/>
      <c r="AH131" s="615"/>
      <c r="AI131" s="615"/>
      <c r="AJ131" s="615"/>
      <c r="AK131" s="615"/>
      <c r="AL131" s="615"/>
      <c r="AM131" s="615"/>
      <c r="AN131" s="615"/>
      <c r="AO131" s="615"/>
      <c r="AP131" s="615"/>
      <c r="AQ131" s="615"/>
      <c r="AR131" s="615"/>
      <c r="AS131" s="615"/>
      <c r="AT131" s="615"/>
      <c r="AU131" s="615"/>
      <c r="AV131" s="615"/>
      <c r="AW131" s="615"/>
      <c r="AX131" s="615"/>
      <c r="AY131" s="615"/>
      <c r="AZ131" s="615"/>
      <c r="BA131" s="615"/>
      <c r="BB131" s="615"/>
      <c r="BC131" s="615"/>
      <c r="BD131" s="615"/>
      <c r="BE131" s="615"/>
      <c r="BF131" s="615"/>
      <c r="BG131" s="615"/>
      <c r="BH131" s="615"/>
      <c r="BI131" s="615"/>
      <c r="BJ131" s="615"/>
      <c r="BK131" s="615"/>
      <c r="BL131" s="615"/>
      <c r="BM131" s="615"/>
      <c r="BN131" s="615"/>
      <c r="BO131" s="615"/>
      <c r="BP131" s="615"/>
      <c r="BQ131" s="615"/>
      <c r="BR131" s="615"/>
      <c r="BS131" s="615"/>
      <c r="BT131" s="615"/>
      <c r="BU131" s="615"/>
      <c r="BV131" s="615"/>
      <c r="BW131" s="615"/>
      <c r="BX131" s="615"/>
      <c r="BY131" s="615"/>
      <c r="BZ131" s="615"/>
      <c r="CA131" s="615"/>
      <c r="CB131" s="615"/>
      <c r="CC131" s="615"/>
      <c r="CD131" s="615"/>
    </row>
    <row r="132" spans="1:82" s="451" customFormat="1" ht="15.75" customHeight="1" x14ac:dyDescent="0.3">
      <c r="A132" s="412">
        <f t="shared" si="18"/>
        <v>125</v>
      </c>
      <c r="B132" s="451">
        <f t="shared" si="19"/>
        <v>16</v>
      </c>
      <c r="C132" s="451" t="s">
        <v>112</v>
      </c>
      <c r="D132" s="451" t="s">
        <v>113</v>
      </c>
      <c r="F132" s="451" t="s">
        <v>114</v>
      </c>
      <c r="G132" s="451" t="s">
        <v>311</v>
      </c>
      <c r="H132" s="536" t="s">
        <v>765</v>
      </c>
      <c r="I132" s="455">
        <v>39400</v>
      </c>
      <c r="J132" s="454">
        <v>1</v>
      </c>
      <c r="K132" s="484">
        <v>39656</v>
      </c>
      <c r="L132" s="485">
        <f t="shared" si="20"/>
        <v>0.70136986301369864</v>
      </c>
      <c r="M132" s="484" t="s">
        <v>732</v>
      </c>
      <c r="N132" s="454">
        <v>1</v>
      </c>
      <c r="O132" s="455">
        <v>39463</v>
      </c>
      <c r="P132" s="485">
        <f t="shared" si="17"/>
        <v>0.17260273972602741</v>
      </c>
      <c r="Q132" s="568">
        <v>207</v>
      </c>
      <c r="R132" s="568">
        <v>207</v>
      </c>
      <c r="S132" s="718">
        <f t="shared" si="21"/>
        <v>0</v>
      </c>
      <c r="T132" s="455">
        <v>39463</v>
      </c>
      <c r="U132" s="451">
        <v>207</v>
      </c>
      <c r="V132" s="451" t="s">
        <v>204</v>
      </c>
      <c r="W132" s="470"/>
      <c r="X132" s="470"/>
      <c r="Y132" s="451" t="s">
        <v>205</v>
      </c>
      <c r="Z132" s="649">
        <v>3</v>
      </c>
      <c r="AA132" s="451" t="s">
        <v>108</v>
      </c>
      <c r="AC132" s="470" t="s">
        <v>654</v>
      </c>
      <c r="AF132" s="615"/>
      <c r="AG132" s="615"/>
      <c r="AH132" s="615"/>
      <c r="AI132" s="615"/>
      <c r="AJ132" s="616"/>
      <c r="AK132" s="616"/>
      <c r="AL132" s="616"/>
      <c r="AM132" s="616"/>
      <c r="AN132" s="616"/>
      <c r="AO132" s="616"/>
      <c r="AP132" s="616"/>
      <c r="AQ132" s="616"/>
      <c r="AR132" s="616"/>
      <c r="AS132" s="616"/>
      <c r="AT132" s="616"/>
      <c r="AU132" s="616"/>
      <c r="AV132" s="616"/>
      <c r="AW132" s="616"/>
      <c r="AX132" s="616"/>
      <c r="AY132" s="616"/>
      <c r="AZ132" s="616"/>
      <c r="BA132" s="616"/>
      <c r="BB132" s="616"/>
      <c r="BC132" s="616"/>
      <c r="BD132" s="616"/>
      <c r="BE132" s="616"/>
      <c r="BF132" s="616"/>
      <c r="BG132" s="616"/>
      <c r="BH132" s="616"/>
      <c r="BI132" s="616"/>
      <c r="BJ132" s="616"/>
      <c r="BK132" s="616"/>
      <c r="BL132" s="616"/>
      <c r="BM132" s="616"/>
      <c r="BN132" s="616"/>
      <c r="BO132" s="616"/>
      <c r="BP132" s="616"/>
      <c r="BQ132" s="616"/>
      <c r="BR132" s="616"/>
      <c r="BS132" s="616"/>
      <c r="BT132" s="616"/>
      <c r="BU132" s="616"/>
      <c r="BV132" s="616"/>
      <c r="BW132" s="616"/>
      <c r="BX132" s="616"/>
      <c r="BY132" s="616"/>
      <c r="BZ132" s="616"/>
      <c r="CA132" s="616"/>
      <c r="CB132" s="616"/>
      <c r="CC132" s="616"/>
      <c r="CD132" s="615"/>
    </row>
    <row r="133" spans="1:82" s="451" customFormat="1" ht="15.75" customHeight="1" x14ac:dyDescent="0.3">
      <c r="A133" s="412">
        <f t="shared" si="18"/>
        <v>126</v>
      </c>
      <c r="B133" s="451">
        <f t="shared" si="19"/>
        <v>17</v>
      </c>
      <c r="C133" s="451">
        <v>370197</v>
      </c>
      <c r="D133" s="451" t="s">
        <v>541</v>
      </c>
      <c r="E133" s="451" t="s">
        <v>542</v>
      </c>
      <c r="F133" s="451" t="s">
        <v>543</v>
      </c>
      <c r="G133" s="451" t="s">
        <v>630</v>
      </c>
      <c r="H133" s="536" t="s">
        <v>765</v>
      </c>
      <c r="I133" s="455">
        <v>38693</v>
      </c>
      <c r="J133" s="454">
        <v>1</v>
      </c>
      <c r="K133" s="484">
        <v>40594</v>
      </c>
      <c r="L133" s="487">
        <f t="shared" si="20"/>
        <v>5.2082191780821914</v>
      </c>
      <c r="M133" s="484" t="s">
        <v>732</v>
      </c>
      <c r="N133" s="488">
        <v>1</v>
      </c>
      <c r="O133" s="455">
        <v>38887</v>
      </c>
      <c r="P133" s="487">
        <f t="shared" si="17"/>
        <v>0.53150684931506853</v>
      </c>
      <c r="Q133" s="569">
        <v>225.6</v>
      </c>
      <c r="R133" s="569">
        <v>225.6</v>
      </c>
      <c r="S133" s="718">
        <f t="shared" si="21"/>
        <v>0</v>
      </c>
      <c r="T133" s="464">
        <v>38887</v>
      </c>
      <c r="U133" s="463">
        <v>225.6</v>
      </c>
      <c r="V133" s="465" t="s">
        <v>777</v>
      </c>
      <c r="W133" s="465" t="s">
        <v>731</v>
      </c>
      <c r="X133" s="466" t="s">
        <v>544</v>
      </c>
      <c r="Y133" s="467" t="s">
        <v>205</v>
      </c>
      <c r="Z133" s="649">
        <v>3</v>
      </c>
      <c r="AA133" s="468" t="s">
        <v>108</v>
      </c>
      <c r="AB133" s="468"/>
      <c r="AC133" s="462" t="s">
        <v>661</v>
      </c>
      <c r="AF133" s="615"/>
      <c r="AG133" s="615"/>
      <c r="AH133" s="615"/>
      <c r="AI133" s="615"/>
      <c r="AJ133" s="614"/>
      <c r="AK133" s="614"/>
      <c r="AL133" s="614"/>
      <c r="AM133" s="614"/>
      <c r="AN133" s="614"/>
      <c r="AO133" s="614"/>
      <c r="AP133" s="614"/>
      <c r="AQ133" s="614"/>
      <c r="AR133" s="614"/>
      <c r="AS133" s="614"/>
      <c r="AT133" s="614"/>
      <c r="AU133" s="614"/>
      <c r="AV133" s="614"/>
      <c r="AW133" s="614"/>
      <c r="AX133" s="614"/>
      <c r="AY133" s="614"/>
      <c r="AZ133" s="614"/>
      <c r="BA133" s="614"/>
      <c r="BB133" s="614"/>
      <c r="BC133" s="614"/>
      <c r="BD133" s="614"/>
      <c r="BE133" s="614"/>
      <c r="BF133" s="614"/>
      <c r="BG133" s="614"/>
      <c r="BH133" s="614"/>
      <c r="BI133" s="614"/>
      <c r="BJ133" s="614"/>
      <c r="BK133" s="614"/>
      <c r="BL133" s="614"/>
      <c r="BM133" s="614"/>
      <c r="BN133" s="614"/>
      <c r="BO133" s="614"/>
      <c r="BP133" s="614"/>
      <c r="BQ133" s="614"/>
      <c r="BR133" s="614"/>
      <c r="BS133" s="614"/>
      <c r="BT133" s="614"/>
      <c r="BU133" s="614"/>
      <c r="BV133" s="614"/>
      <c r="BW133" s="614"/>
      <c r="BX133" s="614"/>
      <c r="BY133" s="614"/>
      <c r="BZ133" s="614"/>
      <c r="CA133" s="614"/>
      <c r="CB133" s="614"/>
      <c r="CC133" s="602"/>
      <c r="CD133" s="615"/>
    </row>
    <row r="134" spans="1:82" s="451" customFormat="1" ht="15.75" customHeight="1" x14ac:dyDescent="0.3">
      <c r="A134" s="412">
        <f t="shared" si="18"/>
        <v>127</v>
      </c>
      <c r="B134" s="451">
        <f t="shared" si="19"/>
        <v>18</v>
      </c>
      <c r="C134" s="451">
        <v>339288</v>
      </c>
      <c r="D134" s="451" t="s">
        <v>657</v>
      </c>
      <c r="E134" s="451" t="s">
        <v>658</v>
      </c>
      <c r="F134" s="451" t="s">
        <v>659</v>
      </c>
      <c r="G134" s="451" t="s">
        <v>660</v>
      </c>
      <c r="H134" s="536" t="s">
        <v>737</v>
      </c>
      <c r="I134" s="455">
        <v>36282</v>
      </c>
      <c r="J134" s="454">
        <v>1</v>
      </c>
      <c r="K134" s="484">
        <v>38657</v>
      </c>
      <c r="L134" s="487">
        <f t="shared" si="20"/>
        <v>6.506849315068493</v>
      </c>
      <c r="M134" s="484" t="s">
        <v>732</v>
      </c>
      <c r="N134" s="488">
        <v>1</v>
      </c>
      <c r="O134" s="455">
        <v>36433</v>
      </c>
      <c r="P134" s="487">
        <f t="shared" si="17"/>
        <v>0.41369863013698632</v>
      </c>
      <c r="Q134" s="569">
        <v>227.6</v>
      </c>
      <c r="R134" s="569">
        <v>227.6</v>
      </c>
      <c r="S134" s="718">
        <f t="shared" si="21"/>
        <v>0</v>
      </c>
      <c r="T134" s="464">
        <v>38516</v>
      </c>
      <c r="U134" s="463">
        <v>70.2</v>
      </c>
      <c r="V134" s="465" t="s">
        <v>662</v>
      </c>
      <c r="W134" s="465" t="s">
        <v>731</v>
      </c>
      <c r="X134" s="466" t="s">
        <v>663</v>
      </c>
      <c r="Y134" s="467" t="s">
        <v>205</v>
      </c>
      <c r="Z134" s="649" t="s">
        <v>849</v>
      </c>
      <c r="AA134" s="468" t="s">
        <v>664</v>
      </c>
      <c r="AB134" s="467" t="s">
        <v>665</v>
      </c>
      <c r="AC134" s="462" t="s">
        <v>425</v>
      </c>
      <c r="AF134" s="615"/>
      <c r="AG134" s="615"/>
      <c r="AH134" s="615"/>
      <c r="AI134" s="615"/>
      <c r="AJ134" s="616"/>
      <c r="AK134" s="616"/>
      <c r="AL134" s="616"/>
      <c r="AM134" s="616"/>
      <c r="AN134" s="616"/>
      <c r="AO134" s="616"/>
      <c r="AP134" s="616"/>
      <c r="AQ134" s="616"/>
      <c r="AR134" s="616"/>
      <c r="AS134" s="616"/>
      <c r="AT134" s="616"/>
      <c r="AU134" s="616"/>
      <c r="AV134" s="616"/>
      <c r="AW134" s="616"/>
      <c r="AX134" s="616"/>
      <c r="AY134" s="616"/>
      <c r="AZ134" s="616"/>
      <c r="BA134" s="616"/>
      <c r="BB134" s="616"/>
      <c r="BC134" s="616"/>
      <c r="BD134" s="616"/>
      <c r="BE134" s="616"/>
      <c r="BF134" s="616"/>
      <c r="BG134" s="616"/>
      <c r="BH134" s="616"/>
      <c r="BI134" s="616"/>
      <c r="BJ134" s="616"/>
      <c r="BK134" s="616"/>
      <c r="BL134" s="616"/>
      <c r="BM134" s="616"/>
      <c r="BN134" s="616"/>
      <c r="BO134" s="616"/>
      <c r="BP134" s="616"/>
      <c r="BQ134" s="616"/>
      <c r="BR134" s="616"/>
      <c r="BS134" s="616"/>
      <c r="BT134" s="616"/>
      <c r="BU134" s="616"/>
      <c r="BV134" s="616"/>
      <c r="BW134" s="616"/>
      <c r="BX134" s="616"/>
      <c r="BY134" s="616"/>
      <c r="BZ134" s="616"/>
      <c r="CA134" s="616"/>
      <c r="CB134" s="616"/>
      <c r="CC134" s="616"/>
      <c r="CD134" s="615"/>
    </row>
    <row r="135" spans="1:82" s="451" customFormat="1" ht="15.75" customHeight="1" x14ac:dyDescent="0.3">
      <c r="A135" s="412">
        <f t="shared" si="18"/>
        <v>128</v>
      </c>
      <c r="B135" s="451">
        <f t="shared" si="19"/>
        <v>19</v>
      </c>
      <c r="C135" s="451">
        <v>365746</v>
      </c>
      <c r="D135" s="451" t="s">
        <v>698</v>
      </c>
      <c r="E135" s="451" t="s">
        <v>699</v>
      </c>
      <c r="F135" s="451" t="s">
        <v>700</v>
      </c>
      <c r="G135" s="451" t="s">
        <v>744</v>
      </c>
      <c r="H135" s="536" t="s">
        <v>737</v>
      </c>
      <c r="I135" s="455">
        <v>38344</v>
      </c>
      <c r="J135" s="454">
        <v>1</v>
      </c>
      <c r="K135" s="484">
        <v>38777</v>
      </c>
      <c r="L135" s="487">
        <f t="shared" si="20"/>
        <v>1.1863013698630136</v>
      </c>
      <c r="M135" s="484" t="s">
        <v>732</v>
      </c>
      <c r="N135" s="488">
        <v>0</v>
      </c>
      <c r="O135" s="455">
        <v>38582</v>
      </c>
      <c r="P135" s="487">
        <f t="shared" si="17"/>
        <v>0.65205479452054793</v>
      </c>
      <c r="Q135" s="569">
        <v>199</v>
      </c>
      <c r="R135" s="569">
        <v>199</v>
      </c>
      <c r="S135" s="718">
        <f t="shared" si="21"/>
        <v>0</v>
      </c>
      <c r="T135" s="464">
        <v>38582</v>
      </c>
      <c r="U135" s="463">
        <v>199.02</v>
      </c>
      <c r="V135" s="465" t="s">
        <v>777</v>
      </c>
      <c r="W135" s="465" t="s">
        <v>731</v>
      </c>
      <c r="X135" s="466" t="s">
        <v>701</v>
      </c>
      <c r="Y135" s="467" t="s">
        <v>205</v>
      </c>
      <c r="Z135" s="649" t="s">
        <v>588</v>
      </c>
      <c r="AA135" s="468" t="s">
        <v>185</v>
      </c>
      <c r="AB135" s="468"/>
      <c r="AC135" s="462" t="s">
        <v>661</v>
      </c>
      <c r="AF135" s="615"/>
      <c r="AG135" s="615"/>
      <c r="AH135" s="615"/>
      <c r="AI135" s="615"/>
      <c r="AJ135" s="615"/>
      <c r="AK135" s="615"/>
      <c r="AL135" s="615"/>
      <c r="AM135" s="615"/>
      <c r="AN135" s="615"/>
      <c r="AO135" s="615"/>
      <c r="AP135" s="615"/>
      <c r="AQ135" s="615"/>
      <c r="AR135" s="615"/>
      <c r="AS135" s="615"/>
      <c r="AT135" s="615"/>
      <c r="AU135" s="615"/>
      <c r="AV135" s="615"/>
      <c r="AW135" s="615"/>
      <c r="AX135" s="615"/>
      <c r="AY135" s="615"/>
      <c r="AZ135" s="615"/>
      <c r="BA135" s="615"/>
      <c r="BB135" s="615"/>
      <c r="BC135" s="615"/>
      <c r="BD135" s="615"/>
      <c r="BE135" s="615"/>
      <c r="BF135" s="615"/>
      <c r="BG135" s="615"/>
      <c r="BH135" s="615"/>
      <c r="BI135" s="615"/>
      <c r="BJ135" s="615"/>
      <c r="BK135" s="615"/>
      <c r="BL135" s="615"/>
      <c r="BM135" s="615"/>
      <c r="BN135" s="615"/>
      <c r="BO135" s="615"/>
      <c r="BP135" s="615"/>
      <c r="BQ135" s="615"/>
      <c r="BR135" s="615"/>
      <c r="BS135" s="615"/>
      <c r="BT135" s="615"/>
      <c r="BU135" s="615"/>
      <c r="BV135" s="615"/>
      <c r="BW135" s="615"/>
      <c r="BX135" s="615"/>
      <c r="BY135" s="615"/>
      <c r="BZ135" s="615"/>
      <c r="CA135" s="615"/>
      <c r="CB135" s="620"/>
      <c r="CC135" s="615"/>
      <c r="CD135" s="615"/>
    </row>
    <row r="136" spans="1:82" s="451" customFormat="1" ht="15.75" customHeight="1" x14ac:dyDescent="0.3">
      <c r="A136" s="412">
        <f t="shared" si="18"/>
        <v>129</v>
      </c>
      <c r="B136" s="451">
        <f t="shared" si="19"/>
        <v>20</v>
      </c>
      <c r="C136" s="451">
        <v>369814</v>
      </c>
      <c r="D136" s="451" t="s">
        <v>537</v>
      </c>
      <c r="E136" s="451" t="s">
        <v>538</v>
      </c>
      <c r="F136" s="451" t="s">
        <v>539</v>
      </c>
      <c r="G136" s="451" t="s">
        <v>728</v>
      </c>
      <c r="H136" s="536" t="s">
        <v>729</v>
      </c>
      <c r="I136" s="455">
        <v>38695</v>
      </c>
      <c r="J136" s="454">
        <v>1</v>
      </c>
      <c r="K136" s="484">
        <v>39279</v>
      </c>
      <c r="L136" s="487">
        <f t="shared" si="20"/>
        <v>1.6</v>
      </c>
      <c r="M136" s="484" t="s">
        <v>732</v>
      </c>
      <c r="N136" s="488">
        <v>0</v>
      </c>
      <c r="O136" s="455">
        <v>38852</v>
      </c>
      <c r="P136" s="487">
        <f t="shared" si="17"/>
        <v>0.43013698630136987</v>
      </c>
      <c r="Q136" s="569">
        <v>138.6</v>
      </c>
      <c r="R136" s="569">
        <v>138.6</v>
      </c>
      <c r="S136" s="718">
        <f t="shared" si="21"/>
        <v>0</v>
      </c>
      <c r="T136" s="464">
        <v>38852</v>
      </c>
      <c r="U136" s="463">
        <v>138.62</v>
      </c>
      <c r="V136" s="465" t="s">
        <v>777</v>
      </c>
      <c r="W136" s="465" t="s">
        <v>731</v>
      </c>
      <c r="X136" s="469" t="s">
        <v>540</v>
      </c>
      <c r="Y136" s="467" t="s">
        <v>205</v>
      </c>
      <c r="Z136" s="649" t="s">
        <v>588</v>
      </c>
      <c r="AA136" s="468" t="s">
        <v>183</v>
      </c>
      <c r="AB136" s="468"/>
      <c r="AC136" s="462" t="s">
        <v>661</v>
      </c>
      <c r="AF136" s="615"/>
      <c r="AG136" s="615"/>
      <c r="AH136" s="615"/>
      <c r="AI136" s="615"/>
      <c r="AJ136" s="615"/>
      <c r="AK136" s="615"/>
      <c r="AL136" s="615"/>
      <c r="AM136" s="615"/>
      <c r="AN136" s="615"/>
      <c r="AO136" s="615"/>
      <c r="AP136" s="615"/>
      <c r="AQ136" s="615"/>
      <c r="AR136" s="615"/>
      <c r="AS136" s="615"/>
      <c r="AT136" s="615"/>
      <c r="AU136" s="615"/>
      <c r="AV136" s="615"/>
      <c r="AW136" s="615"/>
      <c r="AX136" s="615"/>
      <c r="AY136" s="615"/>
      <c r="AZ136" s="615"/>
      <c r="BA136" s="615"/>
      <c r="BB136" s="615"/>
      <c r="BC136" s="615"/>
      <c r="BD136" s="615"/>
      <c r="BE136" s="615"/>
      <c r="BF136" s="615"/>
      <c r="BG136" s="615"/>
      <c r="BH136" s="615"/>
      <c r="BI136" s="615"/>
      <c r="BJ136" s="615"/>
      <c r="BK136" s="615"/>
      <c r="BL136" s="615"/>
      <c r="BM136" s="615"/>
      <c r="BN136" s="615"/>
      <c r="BO136" s="615"/>
      <c r="BP136" s="615"/>
      <c r="BQ136" s="615"/>
      <c r="BR136" s="615"/>
      <c r="BS136" s="615"/>
      <c r="BT136" s="615"/>
      <c r="BU136" s="615"/>
      <c r="BV136" s="615"/>
      <c r="BW136" s="615"/>
      <c r="BX136" s="615"/>
      <c r="BY136" s="615"/>
      <c r="BZ136" s="615"/>
      <c r="CA136" s="615"/>
      <c r="CB136" s="615"/>
      <c r="CC136" s="630"/>
      <c r="CD136" s="615"/>
    </row>
    <row r="137" spans="1:82" s="615" customFormat="1" ht="15.75" customHeight="1" x14ac:dyDescent="0.3">
      <c r="A137" s="602"/>
      <c r="B137" s="602"/>
      <c r="C137" s="602"/>
      <c r="D137" s="602"/>
      <c r="E137" s="602"/>
      <c r="F137" s="602"/>
      <c r="G137" s="603"/>
      <c r="H137" s="604"/>
      <c r="I137" s="605"/>
      <c r="J137" s="606"/>
      <c r="K137" s="607"/>
      <c r="L137" s="608"/>
      <c r="M137" s="607"/>
      <c r="N137" s="604"/>
      <c r="O137" s="609"/>
      <c r="P137" s="608"/>
      <c r="Q137" s="610"/>
      <c r="R137" s="610"/>
      <c r="S137" s="584"/>
      <c r="T137" s="605"/>
      <c r="U137" s="611"/>
      <c r="V137" s="612"/>
      <c r="W137" s="612"/>
      <c r="X137" s="613"/>
      <c r="Y137" s="609"/>
      <c r="Z137" s="606"/>
      <c r="AA137" s="602"/>
      <c r="AB137" s="602"/>
      <c r="AC137" s="602"/>
      <c r="AD137" s="614"/>
      <c r="AE137" s="614"/>
      <c r="AF137" s="614"/>
      <c r="AG137" s="614"/>
      <c r="AH137" s="614"/>
      <c r="AI137" s="614"/>
      <c r="AJ137" s="602"/>
      <c r="AK137" s="602"/>
      <c r="AL137" s="602"/>
      <c r="AM137" s="602"/>
      <c r="AN137" s="602"/>
      <c r="AO137" s="602"/>
      <c r="AP137" s="602"/>
      <c r="AQ137" s="602"/>
      <c r="AR137" s="602"/>
      <c r="AS137" s="602"/>
      <c r="AT137" s="602"/>
      <c r="AU137" s="602"/>
      <c r="AV137" s="602"/>
      <c r="AW137" s="602"/>
      <c r="AX137" s="602"/>
      <c r="AY137" s="602"/>
      <c r="AZ137" s="602"/>
      <c r="BA137" s="602"/>
      <c r="BB137" s="602"/>
      <c r="BC137" s="602"/>
      <c r="BD137" s="602"/>
      <c r="BE137" s="602"/>
      <c r="BF137" s="602"/>
      <c r="BG137" s="602"/>
      <c r="BH137" s="602"/>
      <c r="BI137" s="602"/>
      <c r="BJ137" s="602"/>
      <c r="BK137" s="602"/>
      <c r="BL137" s="602"/>
      <c r="BM137" s="602"/>
      <c r="BN137" s="602"/>
      <c r="BO137" s="602"/>
      <c r="BP137" s="602"/>
      <c r="BQ137" s="602"/>
      <c r="BR137" s="602"/>
      <c r="BS137" s="602"/>
      <c r="BT137" s="602"/>
      <c r="BU137" s="602"/>
      <c r="BV137" s="602"/>
      <c r="BW137" s="602"/>
      <c r="BX137" s="602"/>
      <c r="BY137" s="602"/>
      <c r="BZ137" s="602"/>
      <c r="CA137" s="602"/>
      <c r="CB137" s="602"/>
      <c r="CC137" s="602"/>
    </row>
    <row r="138" spans="1:82" s="615" customFormat="1" ht="15.75" customHeight="1" x14ac:dyDescent="0.3">
      <c r="A138" s="602"/>
      <c r="B138" s="602"/>
      <c r="C138" s="602"/>
      <c r="D138" s="602"/>
      <c r="E138" s="602"/>
      <c r="F138" s="602"/>
      <c r="G138" s="603"/>
      <c r="H138" s="604"/>
      <c r="I138" s="605"/>
      <c r="J138" s="606"/>
      <c r="K138" s="607"/>
      <c r="L138" s="608"/>
      <c r="M138" s="607"/>
      <c r="N138" s="604"/>
      <c r="O138" s="609"/>
      <c r="P138" s="608"/>
      <c r="Q138" s="610"/>
      <c r="R138" s="610"/>
      <c r="S138" s="584"/>
      <c r="T138" s="605"/>
      <c r="U138" s="611"/>
      <c r="V138" s="612"/>
      <c r="W138" s="612"/>
      <c r="X138" s="613"/>
      <c r="Y138" s="609"/>
      <c r="Z138" s="606"/>
      <c r="AA138" s="602"/>
      <c r="AB138" s="602"/>
      <c r="AC138" s="602"/>
      <c r="AD138" s="614"/>
      <c r="AE138" s="614"/>
      <c r="AF138" s="614"/>
      <c r="AG138" s="614"/>
      <c r="AH138" s="614"/>
      <c r="AI138" s="614"/>
      <c r="AJ138" s="602"/>
      <c r="AK138" s="602"/>
      <c r="AL138" s="602"/>
      <c r="AM138" s="602"/>
      <c r="AN138" s="602"/>
      <c r="AO138" s="602"/>
      <c r="AP138" s="602"/>
      <c r="AQ138" s="602"/>
      <c r="AR138" s="602"/>
      <c r="AS138" s="602"/>
      <c r="AT138" s="602"/>
      <c r="AU138" s="602"/>
      <c r="AV138" s="602"/>
      <c r="AW138" s="602"/>
      <c r="AX138" s="602"/>
      <c r="AY138" s="602"/>
      <c r="AZ138" s="602"/>
      <c r="BA138" s="602"/>
      <c r="BB138" s="602"/>
      <c r="BC138" s="602"/>
      <c r="BD138" s="602"/>
      <c r="BE138" s="602"/>
      <c r="BF138" s="602"/>
      <c r="BG138" s="602"/>
      <c r="BH138" s="602"/>
      <c r="BI138" s="602"/>
      <c r="BJ138" s="602"/>
      <c r="BK138" s="602"/>
      <c r="BL138" s="602"/>
      <c r="BM138" s="602"/>
      <c r="BN138" s="602"/>
      <c r="BO138" s="602"/>
      <c r="BP138" s="602"/>
      <c r="BQ138" s="602"/>
      <c r="BR138" s="602"/>
      <c r="BS138" s="602"/>
      <c r="BT138" s="602"/>
      <c r="BU138" s="602"/>
      <c r="BV138" s="602"/>
      <c r="BW138" s="602"/>
      <c r="BX138" s="602"/>
      <c r="BY138" s="602"/>
      <c r="BZ138" s="602"/>
      <c r="CA138" s="602"/>
      <c r="CB138" s="602"/>
      <c r="CC138" s="602"/>
    </row>
    <row r="139" spans="1:82" s="615" customFormat="1" ht="15.75" customHeight="1" x14ac:dyDescent="0.3">
      <c r="A139" s="602"/>
      <c r="B139" s="602"/>
      <c r="C139" s="602"/>
      <c r="D139" s="602"/>
      <c r="E139" s="602"/>
      <c r="F139" s="602"/>
      <c r="G139" s="603"/>
      <c r="H139" s="604"/>
      <c r="I139" s="605"/>
      <c r="J139" s="606"/>
      <c r="K139" s="607"/>
      <c r="L139" s="608"/>
      <c r="M139" s="607"/>
      <c r="N139" s="604"/>
      <c r="O139" s="609"/>
      <c r="P139" s="608"/>
      <c r="Q139" s="610"/>
      <c r="R139" s="610"/>
      <c r="S139" s="584"/>
      <c r="T139" s="605"/>
      <c r="U139" s="611"/>
      <c r="V139" s="612"/>
      <c r="W139" s="612"/>
      <c r="X139" s="613"/>
      <c r="Y139" s="609"/>
      <c r="Z139" s="606"/>
      <c r="AA139" s="602"/>
      <c r="AB139" s="602"/>
      <c r="AC139" s="602"/>
      <c r="AD139" s="614"/>
      <c r="AE139" s="614"/>
      <c r="AF139" s="614"/>
      <c r="AG139" s="614"/>
      <c r="AH139" s="614"/>
      <c r="AI139" s="614"/>
      <c r="AJ139" s="616"/>
      <c r="AK139" s="616"/>
      <c r="AL139" s="616"/>
      <c r="AM139" s="616"/>
      <c r="AN139" s="616"/>
      <c r="AO139" s="616"/>
      <c r="AP139" s="616"/>
      <c r="AQ139" s="616"/>
      <c r="AR139" s="616"/>
      <c r="AS139" s="616"/>
      <c r="AT139" s="616"/>
      <c r="AU139" s="616"/>
      <c r="AV139" s="616"/>
      <c r="AW139" s="616"/>
      <c r="AX139" s="616"/>
      <c r="AY139" s="616"/>
      <c r="AZ139" s="616"/>
      <c r="BA139" s="616"/>
      <c r="BB139" s="616"/>
      <c r="BC139" s="616"/>
      <c r="BD139" s="616"/>
      <c r="BE139" s="616"/>
      <c r="BF139" s="616"/>
      <c r="BG139" s="616"/>
      <c r="BH139" s="616"/>
      <c r="BI139" s="616"/>
      <c r="BJ139" s="616"/>
      <c r="BK139" s="616"/>
      <c r="BL139" s="616"/>
      <c r="BM139" s="616"/>
      <c r="BN139" s="616"/>
      <c r="BO139" s="616"/>
      <c r="BP139" s="616"/>
      <c r="BQ139" s="616"/>
      <c r="BR139" s="616"/>
      <c r="BS139" s="616"/>
      <c r="BT139" s="616"/>
      <c r="BU139" s="616"/>
      <c r="BV139" s="616"/>
      <c r="BW139" s="616"/>
      <c r="BX139" s="616"/>
      <c r="BY139" s="616"/>
      <c r="BZ139" s="616"/>
      <c r="CA139" s="616"/>
      <c r="CB139" s="616"/>
      <c r="CC139" s="617"/>
    </row>
    <row r="140" spans="1:82" s="615" customFormat="1" ht="15.75" customHeight="1" x14ac:dyDescent="0.3">
      <c r="A140" s="602"/>
      <c r="B140" s="602"/>
      <c r="C140" s="602"/>
      <c r="D140" s="602"/>
      <c r="E140" s="602"/>
      <c r="F140" s="602"/>
      <c r="G140" s="602"/>
      <c r="H140" s="604"/>
      <c r="I140" s="605"/>
      <c r="J140" s="606"/>
      <c r="K140" s="607"/>
      <c r="L140" s="608"/>
      <c r="M140" s="607"/>
      <c r="N140" s="604"/>
      <c r="O140" s="605"/>
      <c r="P140" s="608"/>
      <c r="Q140" s="618"/>
      <c r="R140" s="618"/>
      <c r="S140" s="722"/>
      <c r="T140" s="619"/>
      <c r="U140" s="603"/>
      <c r="V140" s="620"/>
      <c r="W140" s="602"/>
      <c r="X140" s="602"/>
      <c r="Y140" s="602"/>
      <c r="Z140" s="606"/>
      <c r="AA140" s="602"/>
      <c r="AB140" s="602"/>
      <c r="AC140" s="602"/>
      <c r="AD140" s="602"/>
      <c r="AE140" s="602"/>
      <c r="AF140" s="602"/>
      <c r="AG140" s="602"/>
      <c r="AH140" s="602"/>
      <c r="AI140" s="602"/>
      <c r="AJ140" s="616"/>
      <c r="AK140" s="616"/>
      <c r="AL140" s="616"/>
      <c r="AM140" s="616"/>
      <c r="AN140" s="616"/>
      <c r="AO140" s="616"/>
      <c r="AP140" s="616"/>
      <c r="AQ140" s="616"/>
      <c r="AR140" s="616"/>
      <c r="AS140" s="616"/>
      <c r="AT140" s="616"/>
      <c r="AU140" s="616"/>
      <c r="AV140" s="616"/>
      <c r="AW140" s="616"/>
      <c r="AX140" s="616"/>
      <c r="AY140" s="616"/>
      <c r="AZ140" s="616"/>
      <c r="BA140" s="616"/>
      <c r="BB140" s="616"/>
      <c r="BC140" s="616"/>
      <c r="BD140" s="616"/>
      <c r="BE140" s="616"/>
      <c r="BF140" s="616"/>
      <c r="BG140" s="616"/>
      <c r="BH140" s="616"/>
      <c r="BI140" s="616"/>
      <c r="BJ140" s="616"/>
      <c r="BK140" s="616"/>
      <c r="BL140" s="616"/>
      <c r="BM140" s="616"/>
      <c r="BN140" s="616"/>
      <c r="BO140" s="616"/>
      <c r="BP140" s="616"/>
      <c r="BQ140" s="616"/>
      <c r="BR140" s="616"/>
      <c r="BS140" s="616"/>
      <c r="BT140" s="616"/>
      <c r="BU140" s="616"/>
      <c r="BV140" s="616"/>
      <c r="BW140" s="616"/>
      <c r="BX140" s="616"/>
      <c r="BY140" s="616"/>
      <c r="BZ140" s="616"/>
      <c r="CA140" s="616"/>
      <c r="CB140" s="616"/>
      <c r="CC140" s="617"/>
    </row>
    <row r="141" spans="1:82" s="615" customFormat="1" ht="15.75" customHeight="1" x14ac:dyDescent="0.3">
      <c r="A141" s="602"/>
      <c r="B141" s="602"/>
      <c r="C141" s="602"/>
      <c r="D141" s="602"/>
      <c r="E141" s="602"/>
      <c r="F141" s="602"/>
      <c r="G141" s="602"/>
      <c r="H141" s="604"/>
      <c r="I141" s="605"/>
      <c r="J141" s="606"/>
      <c r="K141" s="607"/>
      <c r="L141" s="608"/>
      <c r="M141" s="607"/>
      <c r="N141" s="604"/>
      <c r="O141" s="605"/>
      <c r="P141" s="608"/>
      <c r="Q141" s="618"/>
      <c r="R141" s="618"/>
      <c r="S141" s="719"/>
      <c r="T141" s="619"/>
      <c r="U141" s="603"/>
      <c r="V141" s="620"/>
      <c r="W141" s="602"/>
      <c r="X141" s="602"/>
      <c r="Y141" s="602"/>
      <c r="Z141" s="606"/>
      <c r="AA141" s="602"/>
      <c r="AB141" s="602"/>
      <c r="AC141" s="602"/>
      <c r="AD141" s="602"/>
      <c r="AE141" s="602"/>
      <c r="AF141" s="602"/>
      <c r="AG141" s="602"/>
      <c r="AH141" s="602"/>
      <c r="AI141" s="602"/>
      <c r="AJ141" s="616"/>
      <c r="AK141" s="616"/>
      <c r="AL141" s="616"/>
      <c r="AM141" s="616"/>
      <c r="AN141" s="616"/>
      <c r="AO141" s="616"/>
      <c r="AP141" s="616"/>
      <c r="AQ141" s="616"/>
      <c r="AR141" s="616"/>
      <c r="AS141" s="616"/>
      <c r="AT141" s="616"/>
      <c r="AU141" s="616"/>
      <c r="AV141" s="616"/>
      <c r="AW141" s="616"/>
      <c r="AX141" s="616"/>
      <c r="AY141" s="616"/>
      <c r="AZ141" s="616"/>
      <c r="BA141" s="616"/>
      <c r="BB141" s="616"/>
      <c r="BC141" s="616"/>
      <c r="BD141" s="616"/>
      <c r="BE141" s="616"/>
      <c r="BF141" s="616"/>
      <c r="BG141" s="616"/>
      <c r="BH141" s="616"/>
      <c r="BI141" s="616"/>
      <c r="BJ141" s="616"/>
      <c r="BK141" s="616"/>
      <c r="BL141" s="616"/>
      <c r="BM141" s="616"/>
      <c r="BN141" s="616"/>
      <c r="BO141" s="616"/>
      <c r="BP141" s="616"/>
      <c r="BQ141" s="616"/>
      <c r="BR141" s="616"/>
      <c r="BS141" s="616"/>
      <c r="BT141" s="616"/>
      <c r="BU141" s="616"/>
      <c r="BV141" s="616"/>
      <c r="BW141" s="616"/>
      <c r="BX141" s="616"/>
      <c r="BY141" s="616"/>
      <c r="BZ141" s="616"/>
      <c r="CA141" s="616"/>
      <c r="CB141" s="616"/>
      <c r="CC141" s="617"/>
    </row>
    <row r="142" spans="1:82" s="615" customFormat="1" ht="15.75" customHeight="1" x14ac:dyDescent="0.3">
      <c r="A142" s="602"/>
      <c r="B142" s="616"/>
      <c r="C142" s="617"/>
      <c r="D142" s="617"/>
      <c r="E142" s="617"/>
      <c r="F142" s="617"/>
      <c r="G142" s="617"/>
      <c r="H142" s="621"/>
      <c r="I142" s="622"/>
      <c r="J142" s="623"/>
      <c r="K142" s="624"/>
      <c r="L142" s="625"/>
      <c r="M142" s="626"/>
      <c r="N142" s="627"/>
      <c r="O142" s="622"/>
      <c r="P142" s="625"/>
      <c r="Q142" s="621"/>
      <c r="R142" s="628"/>
      <c r="S142" s="720"/>
      <c r="T142" s="622"/>
      <c r="U142" s="617"/>
      <c r="V142" s="617"/>
      <c r="W142" s="629"/>
      <c r="X142" s="617"/>
      <c r="Y142" s="617"/>
      <c r="Z142" s="627"/>
      <c r="AA142" s="617"/>
      <c r="AB142" s="617"/>
      <c r="AC142" s="617"/>
      <c r="AD142" s="616"/>
      <c r="AE142" s="616"/>
      <c r="AF142" s="616"/>
      <c r="AG142" s="616"/>
      <c r="AH142" s="616"/>
      <c r="AI142" s="616"/>
      <c r="AJ142" s="616"/>
      <c r="AK142" s="616"/>
      <c r="AL142" s="616"/>
      <c r="AM142" s="616"/>
      <c r="AN142" s="616"/>
      <c r="AO142" s="616"/>
      <c r="AP142" s="616"/>
      <c r="AQ142" s="616"/>
      <c r="AR142" s="616"/>
      <c r="AS142" s="616"/>
      <c r="AT142" s="616"/>
      <c r="AU142" s="616"/>
      <c r="AV142" s="616"/>
      <c r="AW142" s="616"/>
      <c r="AX142" s="616"/>
      <c r="AY142" s="616"/>
      <c r="AZ142" s="616"/>
      <c r="BA142" s="616"/>
      <c r="BB142" s="616"/>
      <c r="BC142" s="616"/>
      <c r="BD142" s="616"/>
      <c r="BE142" s="616"/>
      <c r="BF142" s="616"/>
      <c r="BG142" s="616"/>
      <c r="BH142" s="616"/>
      <c r="BI142" s="616"/>
      <c r="BJ142" s="616"/>
      <c r="BK142" s="616"/>
      <c r="BL142" s="616"/>
      <c r="BM142" s="616"/>
      <c r="BN142" s="616"/>
      <c r="BO142" s="616"/>
      <c r="BP142" s="616"/>
      <c r="BQ142" s="616"/>
      <c r="BR142" s="616"/>
      <c r="BS142" s="616"/>
      <c r="BT142" s="616"/>
      <c r="BU142" s="616"/>
      <c r="BV142" s="616"/>
      <c r="BW142" s="616"/>
      <c r="BX142" s="616"/>
      <c r="BY142" s="616"/>
      <c r="BZ142" s="616"/>
      <c r="CA142" s="616"/>
      <c r="CB142" s="616"/>
      <c r="CC142" s="617"/>
    </row>
    <row r="143" spans="1:82" s="630" customFormat="1" ht="15.75" customHeight="1" x14ac:dyDescent="0.3">
      <c r="A143" s="602"/>
      <c r="B143" s="616"/>
      <c r="C143" s="617"/>
      <c r="D143" s="617"/>
      <c r="E143" s="617"/>
      <c r="F143" s="617"/>
      <c r="G143" s="617"/>
      <c r="H143" s="621"/>
      <c r="I143" s="622"/>
      <c r="J143" s="623"/>
      <c r="K143" s="624"/>
      <c r="L143" s="625"/>
      <c r="M143" s="626"/>
      <c r="N143" s="627"/>
      <c r="O143" s="622"/>
      <c r="P143" s="625"/>
      <c r="Q143" s="621"/>
      <c r="R143" s="628"/>
      <c r="S143" s="720"/>
      <c r="T143" s="622"/>
      <c r="U143" s="617"/>
      <c r="V143" s="617"/>
      <c r="W143" s="629"/>
      <c r="X143" s="617"/>
      <c r="Y143" s="617"/>
      <c r="Z143" s="627"/>
      <c r="AA143" s="617"/>
      <c r="AB143" s="617"/>
      <c r="AC143" s="617"/>
      <c r="AD143" s="616"/>
      <c r="AE143" s="616"/>
      <c r="AF143" s="616"/>
      <c r="AG143" s="616"/>
      <c r="AH143" s="616"/>
      <c r="AI143" s="616"/>
      <c r="AJ143" s="616"/>
      <c r="AK143" s="616"/>
      <c r="AL143" s="616"/>
      <c r="AM143" s="616"/>
      <c r="AN143" s="616"/>
      <c r="AO143" s="616"/>
      <c r="AP143" s="616"/>
      <c r="AQ143" s="616"/>
      <c r="AR143" s="616"/>
      <c r="AS143" s="616"/>
      <c r="AT143" s="616"/>
      <c r="AU143" s="616"/>
      <c r="AV143" s="616"/>
      <c r="AW143" s="616"/>
      <c r="AX143" s="616"/>
      <c r="AY143" s="616"/>
      <c r="AZ143" s="616"/>
      <c r="BA143" s="616"/>
      <c r="BB143" s="616"/>
      <c r="BC143" s="616"/>
      <c r="BD143" s="616"/>
      <c r="BE143" s="616"/>
      <c r="BF143" s="616"/>
      <c r="BG143" s="616"/>
      <c r="BH143" s="616"/>
      <c r="BI143" s="616"/>
      <c r="BJ143" s="616"/>
      <c r="BK143" s="616"/>
      <c r="BL143" s="616"/>
      <c r="BM143" s="616"/>
      <c r="BN143" s="616"/>
      <c r="BO143" s="616"/>
      <c r="BP143" s="616"/>
      <c r="BQ143" s="616"/>
      <c r="BR143" s="616"/>
      <c r="BS143" s="616"/>
      <c r="BT143" s="616"/>
      <c r="BU143" s="616"/>
      <c r="BV143" s="616"/>
      <c r="BW143" s="616"/>
      <c r="BX143" s="616"/>
      <c r="BY143" s="616"/>
      <c r="BZ143" s="616"/>
      <c r="CA143" s="616"/>
      <c r="CB143" s="616"/>
      <c r="CC143" s="617"/>
    </row>
    <row r="144" spans="1:82" s="630" customFormat="1" ht="15.75" customHeight="1" x14ac:dyDescent="0.3">
      <c r="A144" s="602"/>
      <c r="B144" s="616"/>
      <c r="C144" s="617"/>
      <c r="D144" s="617"/>
      <c r="E144" s="617"/>
      <c r="F144" s="617"/>
      <c r="G144" s="617"/>
      <c r="H144" s="621"/>
      <c r="I144" s="622"/>
      <c r="J144" s="623"/>
      <c r="K144" s="624"/>
      <c r="L144" s="625"/>
      <c r="M144" s="626"/>
      <c r="N144" s="627"/>
      <c r="O144" s="622"/>
      <c r="P144" s="625"/>
      <c r="Q144" s="621"/>
      <c r="R144" s="628"/>
      <c r="S144" s="720"/>
      <c r="T144" s="622"/>
      <c r="U144" s="617"/>
      <c r="V144" s="617"/>
      <c r="W144" s="629"/>
      <c r="X144" s="617"/>
      <c r="Y144" s="617"/>
      <c r="Z144" s="627"/>
      <c r="AA144" s="617"/>
      <c r="AB144" s="617"/>
      <c r="AC144" s="617"/>
      <c r="AD144" s="616"/>
      <c r="AE144" s="616"/>
      <c r="AF144" s="616"/>
      <c r="AG144" s="616"/>
      <c r="AH144" s="616"/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616"/>
      <c r="AS144" s="616"/>
      <c r="AT144" s="616"/>
      <c r="AU144" s="616"/>
      <c r="AV144" s="616"/>
      <c r="AW144" s="616"/>
      <c r="AX144" s="616"/>
      <c r="AY144" s="616"/>
      <c r="AZ144" s="616"/>
      <c r="BA144" s="616"/>
      <c r="BB144" s="616"/>
      <c r="BC144" s="616"/>
      <c r="BD144" s="616"/>
      <c r="BE144" s="616"/>
      <c r="BF144" s="616"/>
      <c r="BG144" s="616"/>
      <c r="BH144" s="616"/>
      <c r="BI144" s="616"/>
      <c r="BJ144" s="616"/>
      <c r="BK144" s="616"/>
      <c r="BL144" s="616"/>
      <c r="BM144" s="616"/>
      <c r="BN144" s="616"/>
      <c r="BO144" s="616"/>
      <c r="BP144" s="616"/>
      <c r="BQ144" s="616"/>
      <c r="BR144" s="616"/>
      <c r="BS144" s="616"/>
      <c r="BT144" s="616"/>
      <c r="BU144" s="616"/>
      <c r="BV144" s="616"/>
      <c r="BW144" s="616"/>
      <c r="BX144" s="616"/>
      <c r="BY144" s="616"/>
      <c r="BZ144" s="616"/>
      <c r="CA144" s="616"/>
      <c r="CB144" s="616"/>
      <c r="CC144" s="617"/>
    </row>
    <row r="145" spans="4:28" s="220" customFormat="1" x14ac:dyDescent="0.3">
      <c r="H145" s="493"/>
      <c r="J145" s="314"/>
      <c r="K145" s="493"/>
      <c r="L145" s="493"/>
      <c r="M145" s="493"/>
      <c r="N145" s="493"/>
      <c r="Q145" s="493"/>
      <c r="R145" s="493"/>
      <c r="S145" s="721"/>
      <c r="V145" s="631"/>
      <c r="W145" s="632" t="e">
        <f>AVERAGE(#REF!)</f>
        <v>#REF!</v>
      </c>
      <c r="X145" s="631"/>
      <c r="Y145" s="631"/>
      <c r="Z145" s="650"/>
      <c r="AA145" s="631"/>
      <c r="AB145" s="631"/>
    </row>
    <row r="146" spans="4:28" s="220" customFormat="1" x14ac:dyDescent="0.3">
      <c r="D146" s="220">
        <f>63+66</f>
        <v>129</v>
      </c>
      <c r="H146" s="493"/>
      <c r="J146" s="314"/>
      <c r="K146" s="493"/>
      <c r="L146" s="493"/>
      <c r="M146" s="493"/>
      <c r="N146" s="493"/>
      <c r="Q146" s="493"/>
      <c r="R146" s="493"/>
      <c r="S146" s="721"/>
      <c r="V146" s="631"/>
      <c r="W146" s="631"/>
      <c r="X146" s="631"/>
      <c r="Y146" s="631"/>
      <c r="Z146" s="650"/>
      <c r="AA146" s="631"/>
      <c r="AB146" s="631"/>
    </row>
    <row r="147" spans="4:28" s="220" customFormat="1" x14ac:dyDescent="0.3">
      <c r="H147" s="493"/>
      <c r="J147" s="314"/>
      <c r="K147" s="493"/>
      <c r="L147" s="493"/>
      <c r="M147" s="493"/>
      <c r="N147" s="493"/>
      <c r="Q147" s="493"/>
      <c r="R147" s="493"/>
      <c r="S147" s="721"/>
      <c r="V147" s="631"/>
      <c r="W147" s="631"/>
      <c r="X147" s="631"/>
      <c r="Y147" s="631"/>
      <c r="Z147" s="650"/>
      <c r="AA147" s="631"/>
      <c r="AB147" s="631"/>
    </row>
    <row r="148" spans="4:28" s="220" customFormat="1" x14ac:dyDescent="0.3">
      <c r="H148" s="493"/>
      <c r="J148" s="314"/>
      <c r="K148" s="493"/>
      <c r="L148" s="493"/>
      <c r="M148" s="493"/>
      <c r="N148" s="493"/>
      <c r="Q148" s="493"/>
      <c r="R148" s="493"/>
      <c r="S148" s="721"/>
      <c r="V148" s="631"/>
      <c r="W148" s="631"/>
      <c r="X148" s="631"/>
      <c r="Y148" s="631"/>
      <c r="Z148" s="650"/>
      <c r="AA148" s="631"/>
      <c r="AB148" s="631"/>
    </row>
    <row r="149" spans="4:28" s="220" customFormat="1" x14ac:dyDescent="0.3">
      <c r="H149" s="493"/>
      <c r="J149" s="314"/>
      <c r="K149" s="493"/>
      <c r="L149" s="493"/>
      <c r="M149" s="493"/>
      <c r="N149" s="493"/>
      <c r="Q149" s="493"/>
      <c r="R149" s="493"/>
      <c r="S149" s="721"/>
      <c r="V149" s="631"/>
      <c r="W149" s="631"/>
      <c r="X149" s="631"/>
      <c r="Y149" s="631"/>
      <c r="Z149" s="650"/>
      <c r="AA149" s="631"/>
      <c r="AB149" s="631"/>
    </row>
    <row r="150" spans="4:28" s="220" customFormat="1" x14ac:dyDescent="0.3">
      <c r="H150" s="493"/>
      <c r="J150" s="314"/>
      <c r="K150" s="493"/>
      <c r="L150" s="493"/>
      <c r="M150" s="493"/>
      <c r="N150" s="493"/>
      <c r="Q150" s="493"/>
      <c r="R150" s="493"/>
      <c r="S150" s="721"/>
      <c r="V150" s="631"/>
      <c r="W150" s="631"/>
      <c r="X150" s="631"/>
      <c r="Y150" s="631"/>
      <c r="Z150" s="650"/>
      <c r="AA150" s="631"/>
      <c r="AB150" s="631"/>
    </row>
    <row r="151" spans="4:28" s="220" customFormat="1" x14ac:dyDescent="0.3">
      <c r="H151" s="493"/>
      <c r="J151" s="314"/>
      <c r="K151" s="493"/>
      <c r="L151" s="493"/>
      <c r="M151" s="493"/>
      <c r="N151" s="493"/>
      <c r="Q151" s="493"/>
      <c r="R151" s="493"/>
      <c r="S151" s="721"/>
      <c r="V151" s="631"/>
      <c r="W151" s="631"/>
      <c r="X151" s="631"/>
      <c r="Y151" s="631"/>
      <c r="Z151" s="650"/>
      <c r="AA151" s="631"/>
      <c r="AB151" s="631"/>
    </row>
    <row r="152" spans="4:28" s="220" customFormat="1" x14ac:dyDescent="0.3">
      <c r="H152" s="493"/>
      <c r="J152" s="314"/>
      <c r="K152" s="493"/>
      <c r="L152" s="493"/>
      <c r="M152" s="493"/>
      <c r="N152" s="493"/>
      <c r="Q152" s="493"/>
      <c r="R152" s="493"/>
      <c r="S152" s="721"/>
      <c r="V152" s="631"/>
      <c r="W152" s="631"/>
      <c r="X152" s="631"/>
      <c r="Y152" s="631"/>
      <c r="Z152" s="650"/>
      <c r="AA152" s="631"/>
      <c r="AB152" s="631"/>
    </row>
    <row r="153" spans="4:28" s="220" customFormat="1" x14ac:dyDescent="0.3">
      <c r="H153" s="493"/>
      <c r="J153" s="314"/>
      <c r="K153" s="493"/>
      <c r="L153" s="493"/>
      <c r="M153" s="493"/>
      <c r="N153" s="493"/>
      <c r="Q153" s="493"/>
      <c r="R153" s="493"/>
      <c r="S153" s="721"/>
      <c r="V153" s="631"/>
      <c r="W153" s="631"/>
      <c r="X153" s="631"/>
      <c r="Y153" s="631"/>
      <c r="Z153" s="650"/>
      <c r="AA153" s="631"/>
      <c r="AB153" s="631"/>
    </row>
    <row r="154" spans="4:28" s="220" customFormat="1" x14ac:dyDescent="0.3">
      <c r="H154" s="493"/>
      <c r="J154" s="314"/>
      <c r="K154" s="493"/>
      <c r="L154" s="493"/>
      <c r="M154" s="493"/>
      <c r="N154" s="493"/>
      <c r="Q154" s="493"/>
      <c r="R154" s="493"/>
      <c r="S154" s="721"/>
      <c r="V154" s="631"/>
      <c r="W154" s="631"/>
      <c r="X154" s="631"/>
      <c r="Y154" s="631"/>
      <c r="Z154" s="650"/>
      <c r="AA154" s="631"/>
      <c r="AB154" s="631"/>
    </row>
    <row r="155" spans="4:28" s="220" customFormat="1" x14ac:dyDescent="0.3">
      <c r="H155" s="493"/>
      <c r="J155" s="314"/>
      <c r="K155" s="493"/>
      <c r="L155" s="493"/>
      <c r="M155" s="493"/>
      <c r="N155" s="493"/>
      <c r="Q155" s="493"/>
      <c r="R155" s="493"/>
      <c r="S155" s="721"/>
      <c r="V155" s="631"/>
      <c r="W155" s="631"/>
      <c r="X155" s="631"/>
      <c r="Y155" s="631"/>
      <c r="Z155" s="650"/>
      <c r="AA155" s="631"/>
      <c r="AB155" s="631"/>
    </row>
  </sheetData>
  <sortState ref="A118:CE136">
    <sortCondition ref="Z118:Z136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91" zoomScaleNormal="91" workbookViewId="0">
      <selection activeCell="B7" sqref="B7"/>
    </sheetView>
  </sheetViews>
  <sheetFormatPr defaultColWidth="8.88671875" defaultRowHeight="14.4" x14ac:dyDescent="0.3"/>
  <cols>
    <col min="1" max="1" width="10.44140625" customWidth="1"/>
    <col min="2" max="2" width="17.88671875" customWidth="1"/>
    <col min="3" max="3" width="11.6640625" customWidth="1"/>
    <col min="7" max="8" width="8.88671875" style="404"/>
  </cols>
  <sheetData>
    <row r="1" spans="1:8" s="303" customFormat="1" ht="54.75" customHeight="1" x14ac:dyDescent="0.3">
      <c r="A1" s="40" t="s">
        <v>722</v>
      </c>
      <c r="B1" s="301" t="s">
        <v>656</v>
      </c>
      <c r="C1" s="43" t="s">
        <v>172</v>
      </c>
      <c r="D1" s="376" t="s">
        <v>823</v>
      </c>
      <c r="F1" s="376" t="s">
        <v>13</v>
      </c>
      <c r="G1" s="34"/>
      <c r="H1" s="34"/>
    </row>
    <row r="2" spans="1:8" s="245" customFormat="1" ht="15.75" customHeight="1" x14ac:dyDescent="0.3">
      <c r="A2" s="275" t="s">
        <v>133</v>
      </c>
      <c r="B2" s="296" t="s">
        <v>599</v>
      </c>
      <c r="C2" s="260" t="s">
        <v>826</v>
      </c>
      <c r="D2" s="260" t="s">
        <v>204</v>
      </c>
      <c r="E2" s="245">
        <v>1</v>
      </c>
      <c r="F2" s="266" t="s">
        <v>22</v>
      </c>
      <c r="G2" s="107"/>
      <c r="H2" s="107"/>
    </row>
    <row r="3" spans="1:8" s="245" customFormat="1" ht="15.75" customHeight="1" x14ac:dyDescent="0.3">
      <c r="A3" s="243" t="s">
        <v>205</v>
      </c>
      <c r="B3" s="243" t="s">
        <v>557</v>
      </c>
      <c r="C3" s="260" t="s">
        <v>826</v>
      </c>
      <c r="D3" s="260" t="s">
        <v>204</v>
      </c>
      <c r="E3" s="245">
        <f>1+E2</f>
        <v>2</v>
      </c>
      <c r="F3" s="266" t="s">
        <v>831</v>
      </c>
      <c r="G3" s="107"/>
      <c r="H3" s="107"/>
    </row>
    <row r="4" spans="1:8" s="245" customFormat="1" ht="15.75" customHeight="1" x14ac:dyDescent="0.3">
      <c r="A4" s="92" t="s">
        <v>205</v>
      </c>
      <c r="B4" s="106" t="s">
        <v>828</v>
      </c>
      <c r="C4" s="260" t="s">
        <v>826</v>
      </c>
      <c r="D4" s="260" t="s">
        <v>204</v>
      </c>
      <c r="E4" s="245">
        <f>1+E3</f>
        <v>3</v>
      </c>
      <c r="F4" s="266" t="s">
        <v>831</v>
      </c>
      <c r="G4" s="227" t="s">
        <v>557</v>
      </c>
      <c r="H4" s="107">
        <v>2</v>
      </c>
    </row>
    <row r="5" spans="1:8" s="245" customFormat="1" ht="15.75" customHeight="1" x14ac:dyDescent="0.3">
      <c r="A5" s="257" t="s">
        <v>205</v>
      </c>
      <c r="B5" s="257" t="s">
        <v>121</v>
      </c>
      <c r="C5" s="260" t="s">
        <v>826</v>
      </c>
      <c r="D5" s="260" t="s">
        <v>204</v>
      </c>
      <c r="E5" s="245">
        <f>1+E4</f>
        <v>4</v>
      </c>
      <c r="F5" s="266" t="s">
        <v>22</v>
      </c>
      <c r="G5" s="227" t="s">
        <v>832</v>
      </c>
      <c r="H5" s="107">
        <v>8</v>
      </c>
    </row>
    <row r="6" spans="1:8" s="245" customFormat="1" ht="15.75" customHeight="1" x14ac:dyDescent="0.3">
      <c r="A6" s="261" t="s">
        <v>205</v>
      </c>
      <c r="B6" s="22" t="s">
        <v>827</v>
      </c>
      <c r="C6" s="260" t="s">
        <v>826</v>
      </c>
      <c r="D6" s="260" t="s">
        <v>204</v>
      </c>
      <c r="E6" s="245">
        <f>1+E5</f>
        <v>5</v>
      </c>
      <c r="F6" s="266" t="s">
        <v>22</v>
      </c>
      <c r="G6" s="227" t="s">
        <v>833</v>
      </c>
      <c r="H6" s="107">
        <v>4</v>
      </c>
    </row>
    <row r="7" spans="1:8" s="245" customFormat="1" ht="15.75" customHeight="1" x14ac:dyDescent="0.3">
      <c r="A7" s="277" t="s">
        <v>205</v>
      </c>
      <c r="B7" s="243" t="s">
        <v>130</v>
      </c>
      <c r="C7" s="260" t="s">
        <v>826</v>
      </c>
      <c r="D7" s="260" t="s">
        <v>204</v>
      </c>
      <c r="E7" s="245">
        <f>1+E6</f>
        <v>6</v>
      </c>
      <c r="F7" s="266" t="s">
        <v>22</v>
      </c>
      <c r="G7" s="107"/>
      <c r="H7" s="107"/>
    </row>
    <row r="8" spans="1:8" s="245" customFormat="1" ht="15.75" customHeight="1" x14ac:dyDescent="0.3">
      <c r="A8" s="243" t="s">
        <v>205</v>
      </c>
      <c r="B8" s="243" t="s">
        <v>108</v>
      </c>
      <c r="C8" s="260" t="s">
        <v>826</v>
      </c>
      <c r="D8" s="106" t="s">
        <v>824</v>
      </c>
      <c r="E8" s="245">
        <f t="shared" ref="E8:E15" si="0">1+E7</f>
        <v>7</v>
      </c>
      <c r="F8" s="266" t="s">
        <v>831</v>
      </c>
      <c r="G8" s="107"/>
      <c r="H8" s="107"/>
    </row>
    <row r="9" spans="1:8" s="245" customFormat="1" ht="15.75" customHeight="1" x14ac:dyDescent="0.3">
      <c r="A9" s="257" t="s">
        <v>205</v>
      </c>
      <c r="B9" s="257" t="s">
        <v>108</v>
      </c>
      <c r="C9" s="260" t="s">
        <v>826</v>
      </c>
      <c r="D9" s="106" t="s">
        <v>824</v>
      </c>
      <c r="E9" s="245">
        <f t="shared" si="0"/>
        <v>8</v>
      </c>
      <c r="F9" s="266" t="s">
        <v>831</v>
      </c>
      <c r="G9" s="107"/>
      <c r="H9" s="107"/>
    </row>
    <row r="10" spans="1:8" s="245" customFormat="1" ht="15.75" customHeight="1" x14ac:dyDescent="0.3">
      <c r="A10" s="243" t="s">
        <v>205</v>
      </c>
      <c r="B10" s="243" t="s">
        <v>108</v>
      </c>
      <c r="C10" s="260" t="s">
        <v>826</v>
      </c>
      <c r="D10" s="106" t="s">
        <v>824</v>
      </c>
      <c r="E10" s="245">
        <f t="shared" si="0"/>
        <v>9</v>
      </c>
      <c r="F10" s="266" t="s">
        <v>831</v>
      </c>
      <c r="G10" s="107"/>
      <c r="H10" s="107"/>
    </row>
    <row r="11" spans="1:8" s="245" customFormat="1" ht="15.75" customHeight="1" x14ac:dyDescent="0.3">
      <c r="A11" s="243" t="s">
        <v>205</v>
      </c>
      <c r="B11" s="243" t="s">
        <v>108</v>
      </c>
      <c r="C11" s="260" t="s">
        <v>826</v>
      </c>
      <c r="D11" s="106" t="s">
        <v>824</v>
      </c>
      <c r="E11" s="245">
        <f t="shared" si="0"/>
        <v>10</v>
      </c>
      <c r="F11" s="266" t="s">
        <v>831</v>
      </c>
      <c r="G11" s="107"/>
      <c r="H11" s="107"/>
    </row>
    <row r="12" spans="1:8" s="245" customFormat="1" ht="15.75" customHeight="1" x14ac:dyDescent="0.3">
      <c r="A12" s="257" t="s">
        <v>205</v>
      </c>
      <c r="B12" s="243" t="s">
        <v>108</v>
      </c>
      <c r="C12" s="260" t="s">
        <v>826</v>
      </c>
      <c r="D12" s="106" t="s">
        <v>824</v>
      </c>
      <c r="E12" s="245">
        <f t="shared" si="0"/>
        <v>11</v>
      </c>
      <c r="F12" s="266" t="s">
        <v>831</v>
      </c>
      <c r="G12" s="107"/>
      <c r="H12" s="107"/>
    </row>
    <row r="13" spans="1:8" s="245" customFormat="1" ht="15.75" customHeight="1" x14ac:dyDescent="0.3">
      <c r="A13" s="243" t="s">
        <v>732</v>
      </c>
      <c r="B13" s="243" t="s">
        <v>108</v>
      </c>
      <c r="C13" s="260" t="s">
        <v>826</v>
      </c>
      <c r="D13" s="106" t="s">
        <v>824</v>
      </c>
      <c r="E13" s="245">
        <f t="shared" si="0"/>
        <v>12</v>
      </c>
      <c r="F13" s="266" t="s">
        <v>831</v>
      </c>
      <c r="G13" s="107"/>
      <c r="H13" s="107"/>
    </row>
    <row r="14" spans="1:8" s="245" customFormat="1" ht="15.75" customHeight="1" x14ac:dyDescent="0.3">
      <c r="A14" s="257" t="s">
        <v>205</v>
      </c>
      <c r="B14" s="243" t="s">
        <v>108</v>
      </c>
      <c r="C14" s="260" t="s">
        <v>826</v>
      </c>
      <c r="D14" s="106" t="s">
        <v>824</v>
      </c>
      <c r="E14" s="245">
        <f t="shared" si="0"/>
        <v>13</v>
      </c>
      <c r="F14" s="266" t="s">
        <v>831</v>
      </c>
      <c r="G14" s="107"/>
      <c r="H14" s="107"/>
    </row>
    <row r="15" spans="1:8" s="292" customFormat="1" ht="15.75" customHeight="1" x14ac:dyDescent="0.3">
      <c r="A15" s="243" t="s">
        <v>205</v>
      </c>
      <c r="B15" s="243" t="s">
        <v>108</v>
      </c>
      <c r="C15" s="260" t="s">
        <v>826</v>
      </c>
      <c r="D15" s="106" t="s">
        <v>824</v>
      </c>
      <c r="E15" s="245">
        <f t="shared" si="0"/>
        <v>14</v>
      </c>
      <c r="F15" s="292" t="s">
        <v>831</v>
      </c>
      <c r="G15" s="492"/>
      <c r="H15" s="492"/>
    </row>
    <row r="16" spans="1:8" s="292" customFormat="1" ht="15.75" customHeight="1" x14ac:dyDescent="0.3">
      <c r="A16" s="243"/>
      <c r="B16" s="243"/>
      <c r="C16" s="260"/>
      <c r="D16" s="106"/>
      <c r="E16" s="245"/>
      <c r="G16" s="492"/>
      <c r="H16" s="492"/>
    </row>
    <row r="17" spans="1:8" s="245" customFormat="1" ht="15.75" customHeight="1" x14ac:dyDescent="0.3">
      <c r="A17" s="275" t="s">
        <v>205</v>
      </c>
      <c r="B17" s="296" t="s">
        <v>573</v>
      </c>
      <c r="C17" s="377" t="s">
        <v>825</v>
      </c>
      <c r="D17" s="266" t="s">
        <v>204</v>
      </c>
      <c r="E17" s="245">
        <v>1</v>
      </c>
      <c r="F17" s="266" t="s">
        <v>22</v>
      </c>
      <c r="G17" s="107"/>
      <c r="H17" s="107"/>
    </row>
    <row r="18" spans="1:8" s="245" customFormat="1" ht="15.75" customHeight="1" x14ac:dyDescent="0.3">
      <c r="A18" s="275" t="s">
        <v>205</v>
      </c>
      <c r="B18" s="296" t="s">
        <v>144</v>
      </c>
      <c r="C18" s="377" t="s">
        <v>825</v>
      </c>
      <c r="D18" s="266" t="s">
        <v>204</v>
      </c>
      <c r="E18" s="245">
        <f t="shared" ref="E18:E40" si="1">1+E17</f>
        <v>2</v>
      </c>
      <c r="F18" s="266" t="s">
        <v>831</v>
      </c>
      <c r="G18" s="227" t="s">
        <v>557</v>
      </c>
      <c r="H18" s="107">
        <v>6</v>
      </c>
    </row>
    <row r="19" spans="1:8" s="245" customFormat="1" ht="15.75" customHeight="1" x14ac:dyDescent="0.3">
      <c r="A19" s="275" t="s">
        <v>205</v>
      </c>
      <c r="B19" s="296" t="s">
        <v>557</v>
      </c>
      <c r="C19" s="377" t="s">
        <v>825</v>
      </c>
      <c r="D19" s="266" t="s">
        <v>204</v>
      </c>
      <c r="E19" s="245">
        <f t="shared" si="1"/>
        <v>3</v>
      </c>
      <c r="F19" s="266" t="s">
        <v>831</v>
      </c>
      <c r="G19" s="227" t="s">
        <v>832</v>
      </c>
      <c r="H19" s="107">
        <v>10</v>
      </c>
    </row>
    <row r="20" spans="1:8" s="245" customFormat="1" ht="15.75" customHeight="1" x14ac:dyDescent="0.3">
      <c r="A20" s="275" t="s">
        <v>133</v>
      </c>
      <c r="B20" s="296" t="s">
        <v>557</v>
      </c>
      <c r="C20" s="377" t="s">
        <v>825</v>
      </c>
      <c r="D20" s="266" t="s">
        <v>204</v>
      </c>
      <c r="E20" s="245">
        <f t="shared" si="1"/>
        <v>4</v>
      </c>
      <c r="F20" s="266" t="s">
        <v>831</v>
      </c>
      <c r="G20" s="227" t="s">
        <v>833</v>
      </c>
      <c r="H20" s="107">
        <v>8</v>
      </c>
    </row>
    <row r="21" spans="1:8" s="245" customFormat="1" ht="15.75" customHeight="1" x14ac:dyDescent="0.3">
      <c r="A21" s="275" t="s">
        <v>133</v>
      </c>
      <c r="B21" s="296" t="s">
        <v>530</v>
      </c>
      <c r="C21" s="377" t="s">
        <v>825</v>
      </c>
      <c r="D21" s="266" t="s">
        <v>204</v>
      </c>
      <c r="E21" s="245">
        <f t="shared" si="1"/>
        <v>5</v>
      </c>
      <c r="F21" s="266" t="s">
        <v>831</v>
      </c>
      <c r="G21" s="107"/>
      <c r="H21" s="107">
        <f>SUM(H18:H20)</f>
        <v>24</v>
      </c>
    </row>
    <row r="22" spans="1:8" s="250" customFormat="1" ht="15.75" customHeight="1" x14ac:dyDescent="0.3">
      <c r="A22" s="275" t="s">
        <v>205</v>
      </c>
      <c r="B22" s="378" t="s">
        <v>829</v>
      </c>
      <c r="C22" s="377" t="s">
        <v>825</v>
      </c>
      <c r="D22" s="266" t="s">
        <v>204</v>
      </c>
      <c r="E22" s="245">
        <f t="shared" si="1"/>
        <v>6</v>
      </c>
      <c r="F22" s="250" t="s">
        <v>831</v>
      </c>
      <c r="G22" s="493"/>
      <c r="H22" s="493"/>
    </row>
    <row r="23" spans="1:8" s="245" customFormat="1" ht="15.75" customHeight="1" x14ac:dyDescent="0.3">
      <c r="A23" s="275" t="s">
        <v>205</v>
      </c>
      <c r="B23" s="378" t="s">
        <v>830</v>
      </c>
      <c r="C23" s="377" t="s">
        <v>825</v>
      </c>
      <c r="D23" s="266" t="s">
        <v>204</v>
      </c>
      <c r="E23" s="245">
        <f t="shared" si="1"/>
        <v>7</v>
      </c>
      <c r="F23" s="266" t="s">
        <v>831</v>
      </c>
      <c r="G23" s="107"/>
      <c r="H23" s="107"/>
    </row>
    <row r="24" spans="1:8" s="287" customFormat="1" ht="15.75" customHeight="1" x14ac:dyDescent="0.3">
      <c r="A24" s="275" t="s">
        <v>205</v>
      </c>
      <c r="B24" s="296" t="s">
        <v>185</v>
      </c>
      <c r="C24" s="377" t="s">
        <v>825</v>
      </c>
      <c r="D24" s="266" t="s">
        <v>204</v>
      </c>
      <c r="E24" s="245">
        <f t="shared" si="1"/>
        <v>8</v>
      </c>
      <c r="F24" s="380" t="s">
        <v>22</v>
      </c>
      <c r="G24" s="494"/>
      <c r="H24" s="494"/>
    </row>
    <row r="25" spans="1:8" s="22" customFormat="1" ht="15.75" customHeight="1" x14ac:dyDescent="0.3">
      <c r="A25" s="257" t="s">
        <v>205</v>
      </c>
      <c r="B25" s="379" t="s">
        <v>206</v>
      </c>
      <c r="C25" s="377" t="s">
        <v>825</v>
      </c>
      <c r="D25" s="266" t="s">
        <v>204</v>
      </c>
      <c r="E25" s="245">
        <f t="shared" si="1"/>
        <v>9</v>
      </c>
      <c r="F25" s="22" t="s">
        <v>22</v>
      </c>
      <c r="G25" s="385"/>
      <c r="H25" s="385"/>
    </row>
    <row r="26" spans="1:8" s="243" customFormat="1" ht="15.75" customHeight="1" x14ac:dyDescent="0.3">
      <c r="A26" s="275" t="s">
        <v>205</v>
      </c>
      <c r="B26" s="296" t="s">
        <v>183</v>
      </c>
      <c r="C26" s="377" t="s">
        <v>825</v>
      </c>
      <c r="D26" s="266" t="s">
        <v>204</v>
      </c>
      <c r="E26" s="245">
        <f t="shared" si="1"/>
        <v>10</v>
      </c>
      <c r="F26" s="106" t="s">
        <v>22</v>
      </c>
      <c r="G26" s="87"/>
      <c r="H26" s="87"/>
    </row>
    <row r="27" spans="1:8" s="243" customFormat="1" ht="15.75" customHeight="1" x14ac:dyDescent="0.3">
      <c r="A27" s="275" t="s">
        <v>205</v>
      </c>
      <c r="B27" s="248" t="s">
        <v>184</v>
      </c>
      <c r="C27" s="377" t="s">
        <v>825</v>
      </c>
      <c r="D27" s="266" t="s">
        <v>204</v>
      </c>
      <c r="E27" s="245">
        <f t="shared" si="1"/>
        <v>11</v>
      </c>
      <c r="F27" s="106" t="s">
        <v>22</v>
      </c>
      <c r="G27" s="87"/>
      <c r="H27" s="87"/>
    </row>
    <row r="28" spans="1:8" s="243" customFormat="1" ht="15.75" customHeight="1" x14ac:dyDescent="0.3">
      <c r="A28" s="275" t="s">
        <v>133</v>
      </c>
      <c r="B28" s="248" t="s">
        <v>749</v>
      </c>
      <c r="C28" s="377" t="s">
        <v>825</v>
      </c>
      <c r="D28" s="266" t="s">
        <v>204</v>
      </c>
      <c r="E28" s="245">
        <f t="shared" si="1"/>
        <v>12</v>
      </c>
      <c r="F28" s="106" t="s">
        <v>22</v>
      </c>
      <c r="G28" s="87"/>
      <c r="H28" s="87"/>
    </row>
    <row r="29" spans="1:8" s="243" customFormat="1" ht="15.75" customHeight="1" x14ac:dyDescent="0.3">
      <c r="A29" s="275" t="s">
        <v>205</v>
      </c>
      <c r="B29" s="248" t="s">
        <v>749</v>
      </c>
      <c r="C29" s="377" t="s">
        <v>825</v>
      </c>
      <c r="D29" s="266" t="s">
        <v>204</v>
      </c>
      <c r="E29" s="245">
        <f t="shared" si="1"/>
        <v>13</v>
      </c>
      <c r="F29" s="106" t="s">
        <v>22</v>
      </c>
      <c r="G29" s="87"/>
      <c r="H29" s="87"/>
    </row>
    <row r="30" spans="1:8" s="243" customFormat="1" ht="15.75" customHeight="1" x14ac:dyDescent="0.3">
      <c r="A30" s="275" t="s">
        <v>133</v>
      </c>
      <c r="B30" s="296" t="s">
        <v>670</v>
      </c>
      <c r="C30" s="377" t="s">
        <v>825</v>
      </c>
      <c r="D30" s="266" t="s">
        <v>204</v>
      </c>
      <c r="E30" s="245">
        <f t="shared" si="1"/>
        <v>14</v>
      </c>
      <c r="F30" s="106" t="s">
        <v>22</v>
      </c>
      <c r="G30" s="87"/>
      <c r="H30" s="87"/>
    </row>
    <row r="31" spans="1:8" s="243" customFormat="1" ht="15.75" customHeight="1" x14ac:dyDescent="0.3">
      <c r="A31" s="275" t="s">
        <v>205</v>
      </c>
      <c r="B31" s="378" t="s">
        <v>108</v>
      </c>
      <c r="C31" s="377" t="s">
        <v>825</v>
      </c>
      <c r="D31" s="266" t="s">
        <v>824</v>
      </c>
      <c r="E31" s="245">
        <f t="shared" si="1"/>
        <v>15</v>
      </c>
      <c r="F31" s="106" t="s">
        <v>831</v>
      </c>
      <c r="G31" s="87"/>
      <c r="H31" s="87"/>
    </row>
    <row r="32" spans="1:8" s="243" customFormat="1" ht="15.75" customHeight="1" x14ac:dyDescent="0.3">
      <c r="A32" s="275" t="s">
        <v>205</v>
      </c>
      <c r="B32" s="296" t="s">
        <v>108</v>
      </c>
      <c r="C32" s="377" t="s">
        <v>825</v>
      </c>
      <c r="D32" s="266" t="s">
        <v>824</v>
      </c>
      <c r="E32" s="245">
        <f t="shared" si="1"/>
        <v>16</v>
      </c>
      <c r="F32" s="106" t="s">
        <v>831</v>
      </c>
      <c r="G32" s="87"/>
      <c r="H32" s="87"/>
    </row>
    <row r="33" spans="1:8" s="243" customFormat="1" ht="15.75" customHeight="1" x14ac:dyDescent="0.3">
      <c r="A33" s="275" t="s">
        <v>205</v>
      </c>
      <c r="B33" s="296" t="s">
        <v>108</v>
      </c>
      <c r="C33" s="377" t="s">
        <v>825</v>
      </c>
      <c r="D33" s="266" t="s">
        <v>824</v>
      </c>
      <c r="E33" s="245">
        <f t="shared" si="1"/>
        <v>17</v>
      </c>
      <c r="F33" s="106" t="s">
        <v>831</v>
      </c>
      <c r="G33" s="87"/>
      <c r="H33" s="87"/>
    </row>
    <row r="34" spans="1:8" s="243" customFormat="1" ht="15.75" customHeight="1" x14ac:dyDescent="0.3">
      <c r="A34" s="275" t="s">
        <v>205</v>
      </c>
      <c r="B34" s="296" t="s">
        <v>108</v>
      </c>
      <c r="C34" s="377" t="s">
        <v>825</v>
      </c>
      <c r="D34" s="266" t="s">
        <v>824</v>
      </c>
      <c r="E34" s="245">
        <f t="shared" si="1"/>
        <v>18</v>
      </c>
      <c r="F34" s="106" t="s">
        <v>831</v>
      </c>
      <c r="G34" s="87"/>
      <c r="H34" s="87"/>
    </row>
    <row r="35" spans="1:8" s="243" customFormat="1" ht="15.75" customHeight="1" x14ac:dyDescent="0.3">
      <c r="A35" s="275" t="s">
        <v>205</v>
      </c>
      <c r="B35" s="296" t="s">
        <v>108</v>
      </c>
      <c r="C35" s="377" t="s">
        <v>825</v>
      </c>
      <c r="D35" s="266" t="s">
        <v>824</v>
      </c>
      <c r="E35" s="245">
        <f t="shared" si="1"/>
        <v>19</v>
      </c>
      <c r="F35" s="106" t="s">
        <v>831</v>
      </c>
      <c r="G35" s="87"/>
      <c r="H35" s="87"/>
    </row>
    <row r="36" spans="1:8" s="92" customFormat="1" ht="15.75" customHeight="1" x14ac:dyDescent="0.3">
      <c r="A36" s="275" t="s">
        <v>205</v>
      </c>
      <c r="B36" s="296" t="s">
        <v>108</v>
      </c>
      <c r="C36" s="377" t="s">
        <v>825</v>
      </c>
      <c r="D36" s="266" t="s">
        <v>824</v>
      </c>
      <c r="E36" s="245">
        <f t="shared" si="1"/>
        <v>20</v>
      </c>
      <c r="F36" s="92" t="s">
        <v>831</v>
      </c>
      <c r="G36" s="91"/>
      <c r="H36" s="91"/>
    </row>
    <row r="37" spans="1:8" s="243" customFormat="1" ht="15.75" customHeight="1" x14ac:dyDescent="0.3">
      <c r="A37" s="275" t="s">
        <v>205</v>
      </c>
      <c r="B37" s="296" t="s">
        <v>108</v>
      </c>
      <c r="C37" s="377" t="s">
        <v>825</v>
      </c>
      <c r="D37" s="266" t="s">
        <v>824</v>
      </c>
      <c r="E37" s="245">
        <f t="shared" si="1"/>
        <v>21</v>
      </c>
      <c r="F37" s="106" t="s">
        <v>831</v>
      </c>
      <c r="G37" s="87"/>
      <c r="H37" s="87"/>
    </row>
    <row r="38" spans="1:8" s="243" customFormat="1" ht="15.75" customHeight="1" x14ac:dyDescent="0.3">
      <c r="A38" s="275" t="s">
        <v>205</v>
      </c>
      <c r="B38" s="296" t="s">
        <v>108</v>
      </c>
      <c r="C38" s="377" t="s">
        <v>825</v>
      </c>
      <c r="D38" s="266" t="s">
        <v>824</v>
      </c>
      <c r="E38" s="245">
        <f t="shared" si="1"/>
        <v>22</v>
      </c>
      <c r="F38" s="106" t="s">
        <v>831</v>
      </c>
      <c r="G38" s="87"/>
      <c r="H38" s="87"/>
    </row>
    <row r="39" spans="1:8" s="245" customFormat="1" ht="15.75" customHeight="1" x14ac:dyDescent="0.3">
      <c r="A39" s="275" t="s">
        <v>205</v>
      </c>
      <c r="B39" s="296" t="s">
        <v>108</v>
      </c>
      <c r="C39" s="377" t="s">
        <v>825</v>
      </c>
      <c r="D39" s="266" t="s">
        <v>824</v>
      </c>
      <c r="E39" s="245">
        <f t="shared" si="1"/>
        <v>23</v>
      </c>
      <c r="F39" s="266" t="s">
        <v>831</v>
      </c>
      <c r="G39" s="107"/>
      <c r="H39" s="107"/>
    </row>
    <row r="40" spans="1:8" s="245" customFormat="1" ht="15.75" customHeight="1" x14ac:dyDescent="0.3">
      <c r="A40" s="275" t="s">
        <v>205</v>
      </c>
      <c r="B40" s="296" t="s">
        <v>108</v>
      </c>
      <c r="C40" s="377" t="s">
        <v>825</v>
      </c>
      <c r="D40" s="266" t="s">
        <v>824</v>
      </c>
      <c r="E40" s="245">
        <f t="shared" si="1"/>
        <v>24</v>
      </c>
      <c r="F40" s="266" t="s">
        <v>831</v>
      </c>
      <c r="G40" s="107"/>
      <c r="H40" s="107"/>
    </row>
  </sheetData>
  <sortState ref="A17:D40">
    <sortCondition ref="B17:B40"/>
  </sortState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A146" workbookViewId="0">
      <selection activeCell="K13" sqref="K13"/>
    </sheetView>
  </sheetViews>
  <sheetFormatPr defaultRowHeight="14.4" x14ac:dyDescent="0.3"/>
  <cols>
    <col min="1" max="1" width="3.6640625" customWidth="1"/>
    <col min="2" max="2" width="17.44140625" style="386" customWidth="1"/>
    <col min="3" max="3" width="20" customWidth="1"/>
    <col min="4" max="4" width="14.44140625" style="404" customWidth="1"/>
    <col min="5" max="5" width="11.88671875" style="404" customWidth="1"/>
    <col min="6" max="6" width="11.33203125" style="404" customWidth="1"/>
    <col min="7" max="7" width="12.109375" style="404" customWidth="1"/>
    <col min="8" max="8" width="12.5546875" style="404" customWidth="1"/>
    <col min="9" max="9" width="13.88671875" style="404" customWidth="1"/>
    <col min="10" max="10" width="6.109375" style="404" customWidth="1"/>
    <col min="11" max="11" width="56.44140625" customWidth="1"/>
    <col min="12" max="12" width="44" customWidth="1"/>
  </cols>
  <sheetData>
    <row r="1" spans="1:12" ht="33.75" customHeight="1" x14ac:dyDescent="0.3">
      <c r="B1" s="90" t="s">
        <v>712</v>
      </c>
      <c r="C1" s="90" t="s">
        <v>812</v>
      </c>
      <c r="D1" s="222" t="s">
        <v>713</v>
      </c>
      <c r="E1" s="222" t="s">
        <v>716</v>
      </c>
      <c r="F1" s="90" t="s">
        <v>426</v>
      </c>
      <c r="G1" s="90" t="s">
        <v>718</v>
      </c>
      <c r="H1" s="90" t="s">
        <v>168</v>
      </c>
      <c r="I1" s="222" t="s">
        <v>174</v>
      </c>
      <c r="J1" s="90" t="s">
        <v>181</v>
      </c>
      <c r="K1" s="90" t="s">
        <v>720</v>
      </c>
      <c r="L1" s="90" t="s">
        <v>721</v>
      </c>
    </row>
    <row r="2" spans="1:12" x14ac:dyDescent="0.3">
      <c r="A2">
        <v>1</v>
      </c>
      <c r="B2" s="92" t="s">
        <v>480</v>
      </c>
      <c r="C2" s="91" t="s">
        <v>785</v>
      </c>
      <c r="D2" s="244">
        <v>38204</v>
      </c>
      <c r="E2" s="244">
        <v>40819</v>
      </c>
      <c r="F2" s="91">
        <f t="shared" ref="F2:F33" si="0">(E2-D2)/365</f>
        <v>7.1643835616438354</v>
      </c>
      <c r="G2" s="495">
        <v>15.3</v>
      </c>
      <c r="H2" s="495">
        <v>15.3</v>
      </c>
      <c r="I2" s="244">
        <v>40819</v>
      </c>
      <c r="J2" s="91">
        <v>15.26</v>
      </c>
      <c r="K2" s="92"/>
      <c r="L2" s="92" t="s">
        <v>295</v>
      </c>
    </row>
    <row r="3" spans="1:12" x14ac:dyDescent="0.3">
      <c r="A3">
        <v>2</v>
      </c>
      <c r="B3" s="92" t="s">
        <v>797</v>
      </c>
      <c r="C3" s="91" t="s">
        <v>729</v>
      </c>
      <c r="D3" s="244">
        <v>40575</v>
      </c>
      <c r="E3" s="244">
        <v>40798</v>
      </c>
      <c r="F3" s="91">
        <f t="shared" si="0"/>
        <v>0.61095890410958908</v>
      </c>
      <c r="G3" s="495">
        <v>15.67</v>
      </c>
      <c r="H3" s="495">
        <v>19.3</v>
      </c>
      <c r="I3" s="244">
        <v>40976</v>
      </c>
      <c r="J3" s="91">
        <v>19.260000000000002</v>
      </c>
      <c r="K3" s="92" t="s">
        <v>271</v>
      </c>
      <c r="L3" s="92" t="s">
        <v>272</v>
      </c>
    </row>
    <row r="4" spans="1:12" x14ac:dyDescent="0.3">
      <c r="A4">
        <v>3</v>
      </c>
      <c r="B4" s="92" t="s">
        <v>480</v>
      </c>
      <c r="C4" s="91" t="s">
        <v>765</v>
      </c>
      <c r="D4" s="244">
        <v>38207</v>
      </c>
      <c r="E4" s="244">
        <v>38614</v>
      </c>
      <c r="F4" s="91">
        <f t="shared" si="0"/>
        <v>1.1150684931506849</v>
      </c>
      <c r="G4" s="495">
        <v>16</v>
      </c>
      <c r="H4" s="495">
        <v>16</v>
      </c>
      <c r="I4" s="244">
        <v>38614</v>
      </c>
      <c r="J4" s="91">
        <v>16</v>
      </c>
      <c r="K4" s="92" t="s">
        <v>731</v>
      </c>
      <c r="L4" s="92" t="s">
        <v>754</v>
      </c>
    </row>
    <row r="5" spans="1:12" x14ac:dyDescent="0.3">
      <c r="A5">
        <v>4</v>
      </c>
      <c r="B5" s="19" t="s">
        <v>728</v>
      </c>
      <c r="C5" s="382" t="s">
        <v>765</v>
      </c>
      <c r="D5" s="226">
        <v>36631</v>
      </c>
      <c r="E5" s="226">
        <v>37308</v>
      </c>
      <c r="F5" s="227">
        <f t="shared" si="0"/>
        <v>1.8547945205479452</v>
      </c>
      <c r="G5" s="227">
        <v>16.100000000000001</v>
      </c>
      <c r="H5" s="227">
        <v>16.100000000000001</v>
      </c>
      <c r="I5" s="226">
        <v>37308</v>
      </c>
      <c r="J5" s="227">
        <v>16.100000000000001</v>
      </c>
      <c r="K5" s="19" t="s">
        <v>731</v>
      </c>
      <c r="L5" s="19" t="s">
        <v>731</v>
      </c>
    </row>
    <row r="6" spans="1:12" x14ac:dyDescent="0.3">
      <c r="A6">
        <v>5</v>
      </c>
      <c r="B6" s="19" t="s">
        <v>630</v>
      </c>
      <c r="C6" s="382" t="s">
        <v>765</v>
      </c>
      <c r="D6" s="226">
        <v>38039</v>
      </c>
      <c r="E6" s="226">
        <v>38167</v>
      </c>
      <c r="F6" s="227">
        <f t="shared" si="0"/>
        <v>0.35068493150684932</v>
      </c>
      <c r="G6" s="227">
        <v>16.3</v>
      </c>
      <c r="H6" s="227" t="s">
        <v>766</v>
      </c>
      <c r="I6" s="226">
        <v>38167</v>
      </c>
      <c r="J6" s="227">
        <v>16.3</v>
      </c>
      <c r="K6" s="19" t="s">
        <v>731</v>
      </c>
      <c r="L6" s="19" t="s">
        <v>731</v>
      </c>
    </row>
    <row r="7" spans="1:12" x14ac:dyDescent="0.3">
      <c r="A7">
        <v>6</v>
      </c>
      <c r="B7" s="19" t="s">
        <v>728</v>
      </c>
      <c r="C7" s="382" t="s">
        <v>737</v>
      </c>
      <c r="D7" s="226">
        <v>38734</v>
      </c>
      <c r="E7" s="226">
        <v>39122</v>
      </c>
      <c r="F7" s="227">
        <f t="shared" si="0"/>
        <v>1.0630136986301371</v>
      </c>
      <c r="G7" s="227">
        <v>16.7</v>
      </c>
      <c r="H7" s="227">
        <v>16.7</v>
      </c>
      <c r="I7" s="226">
        <v>39122</v>
      </c>
      <c r="J7" s="227">
        <v>16.7</v>
      </c>
      <c r="K7" s="19" t="s">
        <v>731</v>
      </c>
      <c r="L7" s="19" t="s">
        <v>401</v>
      </c>
    </row>
    <row r="8" spans="1:12" x14ac:dyDescent="0.3">
      <c r="A8">
        <v>7</v>
      </c>
      <c r="B8" s="92" t="s">
        <v>480</v>
      </c>
      <c r="C8" s="91" t="s">
        <v>765</v>
      </c>
      <c r="D8" s="244">
        <v>36713</v>
      </c>
      <c r="E8" s="244">
        <v>38496</v>
      </c>
      <c r="F8" s="91">
        <f t="shared" si="0"/>
        <v>4.8849315068493153</v>
      </c>
      <c r="G8" s="495">
        <v>16.899999999999999</v>
      </c>
      <c r="H8" s="495">
        <v>16.899999999999999</v>
      </c>
      <c r="I8" s="244">
        <v>38497</v>
      </c>
      <c r="J8" s="91">
        <v>16.899999999999999</v>
      </c>
      <c r="K8" s="92" t="s">
        <v>731</v>
      </c>
      <c r="L8" s="92" t="s">
        <v>731</v>
      </c>
    </row>
    <row r="9" spans="1:12" x14ac:dyDescent="0.3">
      <c r="A9">
        <v>8</v>
      </c>
      <c r="B9" s="92" t="s">
        <v>480</v>
      </c>
      <c r="C9" s="91" t="s">
        <v>765</v>
      </c>
      <c r="D9" s="244">
        <v>40400</v>
      </c>
      <c r="E9" s="244">
        <v>41089</v>
      </c>
      <c r="F9" s="91">
        <f t="shared" si="0"/>
        <v>1.8876712328767122</v>
      </c>
      <c r="G9" s="495">
        <v>17</v>
      </c>
      <c r="H9" s="495">
        <v>17</v>
      </c>
      <c r="I9" s="244">
        <v>41089</v>
      </c>
      <c r="J9" s="91">
        <v>17</v>
      </c>
      <c r="K9" s="92"/>
      <c r="L9" s="92"/>
    </row>
    <row r="10" spans="1:12" x14ac:dyDescent="0.3">
      <c r="A10">
        <v>9</v>
      </c>
      <c r="B10" s="92" t="s">
        <v>285</v>
      </c>
      <c r="C10" s="91" t="s">
        <v>765</v>
      </c>
      <c r="D10" s="244">
        <v>40836</v>
      </c>
      <c r="E10" s="244">
        <v>40959</v>
      </c>
      <c r="F10" s="91">
        <f t="shared" si="0"/>
        <v>0.33698630136986302</v>
      </c>
      <c r="G10" s="495">
        <v>17.100000000000001</v>
      </c>
      <c r="H10" s="495">
        <v>17.100000000000001</v>
      </c>
      <c r="I10" s="244">
        <v>40959</v>
      </c>
      <c r="J10" s="91">
        <v>17.100000000000001</v>
      </c>
      <c r="K10" s="92"/>
      <c r="L10" s="92" t="s">
        <v>286</v>
      </c>
    </row>
    <row r="11" spans="1:12" x14ac:dyDescent="0.3">
      <c r="A11">
        <v>10</v>
      </c>
      <c r="B11" s="19" t="s">
        <v>303</v>
      </c>
      <c r="C11" s="382" t="s">
        <v>765</v>
      </c>
      <c r="D11" s="226">
        <v>40836</v>
      </c>
      <c r="E11" s="226">
        <v>41033</v>
      </c>
      <c r="F11" s="227">
        <f t="shared" si="0"/>
        <v>0.53972602739726028</v>
      </c>
      <c r="G11" s="227">
        <v>17.399999999999999</v>
      </c>
      <c r="H11" s="227"/>
      <c r="I11" s="226" t="s">
        <v>730</v>
      </c>
      <c r="J11" s="227" t="s">
        <v>730</v>
      </c>
      <c r="K11" s="19" t="s">
        <v>305</v>
      </c>
      <c r="L11" s="19" t="s">
        <v>306</v>
      </c>
    </row>
    <row r="12" spans="1:12" x14ac:dyDescent="0.3">
      <c r="A12">
        <v>11</v>
      </c>
      <c r="B12" s="19" t="s">
        <v>728</v>
      </c>
      <c r="C12" s="382" t="s">
        <v>737</v>
      </c>
      <c r="D12" s="226">
        <v>37710</v>
      </c>
      <c r="E12" s="226">
        <v>38204</v>
      </c>
      <c r="F12" s="227">
        <f t="shared" si="0"/>
        <v>1.3534246575342466</v>
      </c>
      <c r="G12" s="227">
        <v>17.399999999999999</v>
      </c>
      <c r="H12" s="227">
        <v>17.399999999999999</v>
      </c>
      <c r="I12" s="226">
        <v>38204</v>
      </c>
      <c r="J12" s="227">
        <v>17.399999999999999</v>
      </c>
      <c r="K12" s="19" t="s">
        <v>731</v>
      </c>
      <c r="L12" s="19" t="s">
        <v>731</v>
      </c>
    </row>
    <row r="13" spans="1:12" x14ac:dyDescent="0.3">
      <c r="A13">
        <v>12</v>
      </c>
      <c r="B13" s="19" t="s">
        <v>494</v>
      </c>
      <c r="C13" s="382" t="s">
        <v>765</v>
      </c>
      <c r="D13" s="226">
        <v>37048</v>
      </c>
      <c r="E13" s="226">
        <v>37844</v>
      </c>
      <c r="F13" s="227">
        <f t="shared" si="0"/>
        <v>2.1808219178082191</v>
      </c>
      <c r="G13" s="227">
        <v>17.899999999999999</v>
      </c>
      <c r="H13" s="227">
        <v>17.899999999999999</v>
      </c>
      <c r="I13" s="226">
        <v>37844</v>
      </c>
      <c r="J13" s="227">
        <v>17.899999999999999</v>
      </c>
      <c r="K13" s="19" t="s">
        <v>731</v>
      </c>
      <c r="L13" s="19" t="s">
        <v>731</v>
      </c>
    </row>
    <row r="14" spans="1:12" x14ac:dyDescent="0.3">
      <c r="A14">
        <v>13</v>
      </c>
      <c r="B14" s="92" t="s">
        <v>793</v>
      </c>
      <c r="C14" s="91" t="s">
        <v>765</v>
      </c>
      <c r="D14" s="244">
        <v>37456</v>
      </c>
      <c r="E14" s="244">
        <v>38338</v>
      </c>
      <c r="F14" s="91">
        <f t="shared" si="0"/>
        <v>2.4164383561643836</v>
      </c>
      <c r="G14" s="495">
        <v>17.899999999999999</v>
      </c>
      <c r="H14" s="495">
        <v>17.899999999999999</v>
      </c>
      <c r="I14" s="244">
        <v>38338</v>
      </c>
      <c r="J14" s="91">
        <v>17.899999999999999</v>
      </c>
      <c r="K14" s="92" t="s">
        <v>731</v>
      </c>
      <c r="L14" s="92" t="s">
        <v>731</v>
      </c>
    </row>
    <row r="15" spans="1:12" x14ac:dyDescent="0.3">
      <c r="A15">
        <v>14</v>
      </c>
      <c r="B15" s="19" t="s">
        <v>517</v>
      </c>
      <c r="C15" s="382" t="s">
        <v>765</v>
      </c>
      <c r="D15" s="226">
        <v>37585</v>
      </c>
      <c r="E15" s="226">
        <v>38048</v>
      </c>
      <c r="F15" s="227">
        <f t="shared" si="0"/>
        <v>1.2684931506849315</v>
      </c>
      <c r="G15" s="227">
        <v>18</v>
      </c>
      <c r="H15" s="227">
        <v>18</v>
      </c>
      <c r="I15" s="226">
        <v>38048</v>
      </c>
      <c r="J15" s="227">
        <v>18</v>
      </c>
      <c r="K15" s="19" t="s">
        <v>731</v>
      </c>
      <c r="L15" s="19" t="s">
        <v>701</v>
      </c>
    </row>
    <row r="16" spans="1:12" x14ac:dyDescent="0.3">
      <c r="A16">
        <v>15</v>
      </c>
      <c r="B16" s="92" t="s">
        <v>254</v>
      </c>
      <c r="C16" s="91" t="s">
        <v>737</v>
      </c>
      <c r="D16" s="244">
        <v>39783</v>
      </c>
      <c r="E16" s="244">
        <v>39843</v>
      </c>
      <c r="F16" s="91">
        <f t="shared" si="0"/>
        <v>0.16438356164383561</v>
      </c>
      <c r="G16" s="495">
        <v>18.100000000000001</v>
      </c>
      <c r="H16" s="495">
        <v>18.100000000000001</v>
      </c>
      <c r="I16" s="244">
        <v>39843</v>
      </c>
      <c r="J16" s="91">
        <v>18.100000000000001</v>
      </c>
      <c r="K16" s="92" t="s">
        <v>731</v>
      </c>
      <c r="L16" s="92" t="s">
        <v>731</v>
      </c>
    </row>
    <row r="17" spans="1:12" x14ac:dyDescent="0.3">
      <c r="A17">
        <v>16</v>
      </c>
      <c r="B17" s="92" t="s">
        <v>744</v>
      </c>
      <c r="C17" s="91" t="s">
        <v>765</v>
      </c>
      <c r="D17" s="244">
        <v>36783</v>
      </c>
      <c r="E17" s="244">
        <v>37532</v>
      </c>
      <c r="F17" s="91">
        <f t="shared" si="0"/>
        <v>2.0520547945205481</v>
      </c>
      <c r="G17" s="495">
        <v>19</v>
      </c>
      <c r="H17" s="495">
        <v>19</v>
      </c>
      <c r="I17" s="244">
        <v>37532</v>
      </c>
      <c r="J17" s="91">
        <v>19</v>
      </c>
      <c r="K17" s="92" t="s">
        <v>731</v>
      </c>
      <c r="L17" s="92" t="s">
        <v>731</v>
      </c>
    </row>
    <row r="18" spans="1:12" x14ac:dyDescent="0.3">
      <c r="A18">
        <v>17</v>
      </c>
      <c r="B18" s="92" t="s">
        <v>548</v>
      </c>
      <c r="C18" s="91" t="s">
        <v>765</v>
      </c>
      <c r="D18" s="244">
        <v>38236</v>
      </c>
      <c r="E18" s="244">
        <v>39615</v>
      </c>
      <c r="F18" s="91">
        <f t="shared" si="0"/>
        <v>3.7780821917808218</v>
      </c>
      <c r="G18" s="495">
        <v>19.100000000000001</v>
      </c>
      <c r="H18" s="495">
        <v>19.100000000000001</v>
      </c>
      <c r="I18" s="244">
        <v>39615</v>
      </c>
      <c r="J18" s="91">
        <v>19.100000000000001</v>
      </c>
      <c r="K18" s="92" t="s">
        <v>731</v>
      </c>
      <c r="L18" s="92" t="s">
        <v>230</v>
      </c>
    </row>
    <row r="19" spans="1:12" x14ac:dyDescent="0.3">
      <c r="A19">
        <v>18</v>
      </c>
      <c r="B19" s="92" t="s">
        <v>728</v>
      </c>
      <c r="C19" s="91" t="s">
        <v>785</v>
      </c>
      <c r="D19" s="244">
        <v>39959</v>
      </c>
      <c r="E19" s="244">
        <v>41017</v>
      </c>
      <c r="F19" s="91">
        <f t="shared" si="0"/>
        <v>2.8986301369863012</v>
      </c>
      <c r="G19" s="495">
        <v>19.5</v>
      </c>
      <c r="H19" s="495">
        <v>19.5</v>
      </c>
      <c r="I19" s="244">
        <v>41017</v>
      </c>
      <c r="J19" s="91">
        <v>19.5</v>
      </c>
      <c r="K19" s="92"/>
      <c r="L19" s="92"/>
    </row>
    <row r="20" spans="1:12" x14ac:dyDescent="0.3">
      <c r="A20">
        <v>19</v>
      </c>
      <c r="B20" s="92" t="s">
        <v>451</v>
      </c>
      <c r="C20" s="91" t="s">
        <v>737</v>
      </c>
      <c r="D20" s="244">
        <v>38853</v>
      </c>
      <c r="E20" s="244">
        <v>39129</v>
      </c>
      <c r="F20" s="91">
        <f t="shared" si="0"/>
        <v>0.75616438356164384</v>
      </c>
      <c r="G20" s="495">
        <v>19.5</v>
      </c>
      <c r="H20" s="495">
        <v>19.5</v>
      </c>
      <c r="I20" s="244">
        <v>39129</v>
      </c>
      <c r="J20" s="91">
        <v>19.5</v>
      </c>
      <c r="K20" s="92" t="s">
        <v>731</v>
      </c>
      <c r="L20" s="92" t="s">
        <v>405</v>
      </c>
    </row>
    <row r="21" spans="1:12" x14ac:dyDescent="0.3">
      <c r="A21">
        <v>20</v>
      </c>
      <c r="B21" s="92" t="s">
        <v>572</v>
      </c>
      <c r="C21" s="91" t="s">
        <v>737</v>
      </c>
      <c r="D21" s="244">
        <v>37592</v>
      </c>
      <c r="E21" s="244">
        <v>37768</v>
      </c>
      <c r="F21" s="91">
        <f t="shared" si="0"/>
        <v>0.48219178082191783</v>
      </c>
      <c r="G21" s="495">
        <v>19.600000000000001</v>
      </c>
      <c r="H21" s="495">
        <v>19.600000000000001</v>
      </c>
      <c r="I21" s="244">
        <v>37768</v>
      </c>
      <c r="J21" s="91">
        <v>19.600000000000001</v>
      </c>
      <c r="K21" s="92" t="s">
        <v>731</v>
      </c>
      <c r="L21" s="92" t="s">
        <v>731</v>
      </c>
    </row>
    <row r="22" spans="1:12" x14ac:dyDescent="0.3">
      <c r="A22">
        <v>21</v>
      </c>
      <c r="B22" s="19" t="s">
        <v>465</v>
      </c>
      <c r="C22" s="382" t="s">
        <v>729</v>
      </c>
      <c r="D22" s="226">
        <v>36892</v>
      </c>
      <c r="E22" s="226">
        <v>37690</v>
      </c>
      <c r="F22" s="227">
        <f t="shared" si="0"/>
        <v>2.1863013698630138</v>
      </c>
      <c r="G22" s="227">
        <v>19.899999999999999</v>
      </c>
      <c r="H22" s="227">
        <v>19.899999999999999</v>
      </c>
      <c r="I22" s="226">
        <v>37690</v>
      </c>
      <c r="J22" s="227">
        <v>19.899999999999999</v>
      </c>
      <c r="K22" s="19" t="s">
        <v>731</v>
      </c>
      <c r="L22" s="19" t="s">
        <v>466</v>
      </c>
    </row>
    <row r="23" spans="1:12" x14ac:dyDescent="0.3">
      <c r="A23">
        <v>22</v>
      </c>
      <c r="B23" s="92" t="s">
        <v>630</v>
      </c>
      <c r="C23" s="91" t="s">
        <v>765</v>
      </c>
      <c r="D23" s="244">
        <v>37541</v>
      </c>
      <c r="E23" s="244">
        <v>37666</v>
      </c>
      <c r="F23" s="91">
        <f t="shared" si="0"/>
        <v>0.34246575342465752</v>
      </c>
      <c r="G23" s="495">
        <v>19.899999999999999</v>
      </c>
      <c r="H23" s="495">
        <v>19.899999999999999</v>
      </c>
      <c r="I23" s="244">
        <v>37666</v>
      </c>
      <c r="J23" s="91">
        <v>19.899999999999999</v>
      </c>
      <c r="K23" s="92" t="s">
        <v>731</v>
      </c>
      <c r="L23" s="92" t="s">
        <v>454</v>
      </c>
    </row>
    <row r="24" spans="1:12" x14ac:dyDescent="0.3">
      <c r="A24">
        <v>23</v>
      </c>
      <c r="B24" s="92" t="s">
        <v>498</v>
      </c>
      <c r="C24" s="91" t="s">
        <v>785</v>
      </c>
      <c r="D24" s="244">
        <v>37250</v>
      </c>
      <c r="E24" s="244">
        <v>37854</v>
      </c>
      <c r="F24" s="91">
        <f t="shared" si="0"/>
        <v>1.6547945205479453</v>
      </c>
      <c r="G24" s="495">
        <v>19.899999999999999</v>
      </c>
      <c r="H24" s="495">
        <v>19.899999999999999</v>
      </c>
      <c r="I24" s="244">
        <v>37854</v>
      </c>
      <c r="J24" s="91">
        <v>19.899999999999999</v>
      </c>
      <c r="K24" s="92" t="s">
        <v>731</v>
      </c>
      <c r="L24" s="92" t="s">
        <v>731</v>
      </c>
    </row>
    <row r="25" spans="1:12" x14ac:dyDescent="0.3">
      <c r="A25">
        <v>24</v>
      </c>
      <c r="B25" s="19" t="s">
        <v>728</v>
      </c>
      <c r="C25" s="382" t="s">
        <v>765</v>
      </c>
      <c r="D25" s="226">
        <v>37348</v>
      </c>
      <c r="E25" s="226">
        <v>37907</v>
      </c>
      <c r="F25" s="227">
        <f t="shared" si="0"/>
        <v>1.5315068493150685</v>
      </c>
      <c r="G25" s="227">
        <v>20.100000000000001</v>
      </c>
      <c r="H25" s="227">
        <v>20.100000000000001</v>
      </c>
      <c r="I25" s="226">
        <v>37907</v>
      </c>
      <c r="J25" s="227">
        <v>20.100000000000001</v>
      </c>
      <c r="K25" s="19" t="s">
        <v>731</v>
      </c>
      <c r="L25" s="19" t="s">
        <v>503</v>
      </c>
    </row>
    <row r="26" spans="1:12" x14ac:dyDescent="0.3">
      <c r="A26">
        <v>25</v>
      </c>
      <c r="B26" s="92" t="s">
        <v>728</v>
      </c>
      <c r="C26" s="91" t="s">
        <v>785</v>
      </c>
      <c r="D26" s="244">
        <v>37195</v>
      </c>
      <c r="E26" s="244">
        <v>38778</v>
      </c>
      <c r="F26" s="91">
        <f t="shared" si="0"/>
        <v>4.3369863013698629</v>
      </c>
      <c r="G26" s="495">
        <v>20.100000000000001</v>
      </c>
      <c r="H26" s="495">
        <v>20.100000000000001</v>
      </c>
      <c r="I26" s="244">
        <v>38778</v>
      </c>
      <c r="J26" s="91">
        <v>20.100000000000001</v>
      </c>
      <c r="K26" s="92" t="s">
        <v>731</v>
      </c>
      <c r="L26" s="92" t="s">
        <v>731</v>
      </c>
    </row>
    <row r="27" spans="1:12" x14ac:dyDescent="0.3">
      <c r="A27">
        <v>26</v>
      </c>
      <c r="B27" s="19" t="s">
        <v>317</v>
      </c>
      <c r="C27" s="382" t="s">
        <v>785</v>
      </c>
      <c r="D27" s="226">
        <v>38173</v>
      </c>
      <c r="E27" s="226">
        <v>38399</v>
      </c>
      <c r="F27" s="227">
        <f t="shared" si="0"/>
        <v>0.61917808219178083</v>
      </c>
      <c r="G27" s="227">
        <v>20.18</v>
      </c>
      <c r="H27" s="227">
        <v>25.7</v>
      </c>
      <c r="I27" s="226">
        <v>39027</v>
      </c>
      <c r="J27" s="227">
        <v>25.7</v>
      </c>
      <c r="K27" s="19" t="s">
        <v>731</v>
      </c>
      <c r="L27" s="19" t="s">
        <v>731</v>
      </c>
    </row>
    <row r="28" spans="1:12" x14ac:dyDescent="0.3">
      <c r="A28">
        <v>27</v>
      </c>
      <c r="B28" s="19" t="s">
        <v>728</v>
      </c>
      <c r="C28" s="382" t="s">
        <v>765</v>
      </c>
      <c r="D28" s="226">
        <v>37192</v>
      </c>
      <c r="E28" s="226">
        <v>37833</v>
      </c>
      <c r="F28" s="227">
        <f t="shared" si="0"/>
        <v>1.7561643835616438</v>
      </c>
      <c r="G28" s="227">
        <v>20.2</v>
      </c>
      <c r="H28" s="227">
        <v>20.2</v>
      </c>
      <c r="I28" s="226">
        <v>37833</v>
      </c>
      <c r="J28" s="227">
        <v>20.2</v>
      </c>
      <c r="K28" s="19" t="s">
        <v>731</v>
      </c>
      <c r="L28" s="19" t="s">
        <v>731</v>
      </c>
    </row>
    <row r="29" spans="1:12" x14ac:dyDescent="0.3">
      <c r="A29">
        <v>28</v>
      </c>
      <c r="B29" s="92" t="s">
        <v>359</v>
      </c>
      <c r="C29" s="91" t="s">
        <v>737</v>
      </c>
      <c r="D29" s="244">
        <v>39260</v>
      </c>
      <c r="E29" s="244">
        <v>39436</v>
      </c>
      <c r="F29" s="91">
        <f t="shared" si="0"/>
        <v>0.48219178082191783</v>
      </c>
      <c r="G29" s="495">
        <v>20.399999999999999</v>
      </c>
      <c r="H29" s="495">
        <v>20.399999999999999</v>
      </c>
      <c r="I29" s="244">
        <v>39805</v>
      </c>
      <c r="J29" s="91">
        <v>17.600000000000001</v>
      </c>
      <c r="K29" s="92" t="s">
        <v>731</v>
      </c>
      <c r="L29" s="92" t="s">
        <v>731</v>
      </c>
    </row>
    <row r="30" spans="1:12" x14ac:dyDescent="0.3">
      <c r="A30">
        <v>29</v>
      </c>
      <c r="B30" s="92" t="s">
        <v>793</v>
      </c>
      <c r="C30" s="91" t="s">
        <v>737</v>
      </c>
      <c r="D30" s="244">
        <v>38244</v>
      </c>
      <c r="E30" s="244">
        <v>39707</v>
      </c>
      <c r="F30" s="91">
        <f t="shared" si="0"/>
        <v>4.0082191780821921</v>
      </c>
      <c r="G30" s="495">
        <v>20.6</v>
      </c>
      <c r="H30" s="495">
        <v>20.6</v>
      </c>
      <c r="I30" s="244">
        <v>39707</v>
      </c>
      <c r="J30" s="91">
        <v>20.6</v>
      </c>
      <c r="K30" s="92" t="s">
        <v>731</v>
      </c>
      <c r="L30" s="92" t="s">
        <v>731</v>
      </c>
    </row>
    <row r="31" spans="1:12" x14ac:dyDescent="0.3">
      <c r="A31">
        <v>30</v>
      </c>
      <c r="B31" s="92" t="s">
        <v>480</v>
      </c>
      <c r="C31" s="91" t="s">
        <v>765</v>
      </c>
      <c r="D31" s="244">
        <v>37732</v>
      </c>
      <c r="E31" s="244">
        <v>38610</v>
      </c>
      <c r="F31" s="91">
        <f t="shared" si="0"/>
        <v>2.4054794520547946</v>
      </c>
      <c r="G31" s="495">
        <v>20.8</v>
      </c>
      <c r="H31" s="495">
        <v>20.8</v>
      </c>
      <c r="I31" s="244">
        <v>38610</v>
      </c>
      <c r="J31" s="91">
        <v>20.8</v>
      </c>
      <c r="K31" s="92" t="s">
        <v>731</v>
      </c>
      <c r="L31" s="92" t="s">
        <v>731</v>
      </c>
    </row>
    <row r="32" spans="1:12" x14ac:dyDescent="0.3">
      <c r="A32">
        <v>31</v>
      </c>
      <c r="B32" s="19" t="s">
        <v>781</v>
      </c>
      <c r="C32" s="382" t="s">
        <v>785</v>
      </c>
      <c r="D32" s="226">
        <v>38361</v>
      </c>
      <c r="E32" s="226">
        <v>38691</v>
      </c>
      <c r="F32" s="227">
        <f t="shared" si="0"/>
        <v>0.90410958904109584</v>
      </c>
      <c r="G32" s="227">
        <v>21</v>
      </c>
      <c r="H32" s="227" t="s">
        <v>766</v>
      </c>
      <c r="I32" s="226">
        <v>38691</v>
      </c>
      <c r="J32" s="227">
        <v>21</v>
      </c>
      <c r="K32" s="19" t="s">
        <v>731</v>
      </c>
      <c r="L32" s="19" t="s">
        <v>731</v>
      </c>
    </row>
    <row r="33" spans="1:12" x14ac:dyDescent="0.3">
      <c r="A33">
        <v>32</v>
      </c>
      <c r="B33" s="19" t="s">
        <v>728</v>
      </c>
      <c r="C33" s="382" t="s">
        <v>765</v>
      </c>
      <c r="D33" s="226">
        <v>38539</v>
      </c>
      <c r="E33" s="226">
        <v>39150</v>
      </c>
      <c r="F33" s="227">
        <f t="shared" si="0"/>
        <v>1.6739726027397259</v>
      </c>
      <c r="G33" s="227">
        <v>21.2</v>
      </c>
      <c r="H33" s="227">
        <v>21.2</v>
      </c>
      <c r="I33" s="226">
        <v>39150</v>
      </c>
      <c r="J33" s="227">
        <v>21.2</v>
      </c>
      <c r="K33" s="19" t="s">
        <v>731</v>
      </c>
      <c r="L33" s="19" t="s">
        <v>731</v>
      </c>
    </row>
    <row r="34" spans="1:12" x14ac:dyDescent="0.3">
      <c r="A34">
        <v>33</v>
      </c>
      <c r="B34" s="92" t="s">
        <v>793</v>
      </c>
      <c r="C34" s="91" t="s">
        <v>765</v>
      </c>
      <c r="D34" s="244">
        <v>37816</v>
      </c>
      <c r="E34" s="244">
        <v>38414</v>
      </c>
      <c r="F34" s="91">
        <f t="shared" ref="F34:F65" si="1">(E34-D34)/365</f>
        <v>1.6383561643835616</v>
      </c>
      <c r="G34" s="495">
        <v>21.2</v>
      </c>
      <c r="H34" s="495">
        <v>21.2</v>
      </c>
      <c r="I34" s="244">
        <v>38414</v>
      </c>
      <c r="J34" s="91">
        <v>21.2</v>
      </c>
      <c r="K34" s="92" t="s">
        <v>731</v>
      </c>
      <c r="L34" s="92" t="s">
        <v>336</v>
      </c>
    </row>
    <row r="35" spans="1:12" ht="16.5" customHeight="1" x14ac:dyDescent="0.3">
      <c r="A35">
        <v>34</v>
      </c>
      <c r="B35" s="19" t="s">
        <v>781</v>
      </c>
      <c r="C35" s="382" t="s">
        <v>737</v>
      </c>
      <c r="D35" s="226">
        <v>37347</v>
      </c>
      <c r="E35" s="226">
        <v>37834</v>
      </c>
      <c r="F35" s="227">
        <f t="shared" si="1"/>
        <v>1.3342465753424657</v>
      </c>
      <c r="G35" s="227">
        <v>21.3</v>
      </c>
      <c r="H35" s="227">
        <v>21.3</v>
      </c>
      <c r="I35" s="226">
        <v>37834</v>
      </c>
      <c r="J35" s="227">
        <v>21.3</v>
      </c>
      <c r="K35" s="19" t="s">
        <v>731</v>
      </c>
      <c r="L35" s="19" t="s">
        <v>731</v>
      </c>
    </row>
    <row r="36" spans="1:12" x14ac:dyDescent="0.3">
      <c r="A36">
        <v>35</v>
      </c>
      <c r="B36" s="92" t="s">
        <v>584</v>
      </c>
      <c r="C36" s="91" t="s">
        <v>765</v>
      </c>
      <c r="D36" s="244">
        <v>38640</v>
      </c>
      <c r="E36" s="244">
        <v>38918</v>
      </c>
      <c r="F36" s="91">
        <f t="shared" si="1"/>
        <v>0.76164383561643834</v>
      </c>
      <c r="G36" s="495">
        <v>21.3</v>
      </c>
      <c r="H36" s="495">
        <v>21.3</v>
      </c>
      <c r="I36" s="244">
        <v>38918</v>
      </c>
      <c r="J36" s="91">
        <v>21.3</v>
      </c>
      <c r="K36" s="92" t="s">
        <v>731</v>
      </c>
      <c r="L36" s="92" t="s">
        <v>731</v>
      </c>
    </row>
    <row r="37" spans="1:12" ht="15.75" customHeight="1" x14ac:dyDescent="0.3">
      <c r="A37">
        <v>36</v>
      </c>
      <c r="B37" s="92" t="s">
        <v>498</v>
      </c>
      <c r="C37" s="91" t="s">
        <v>737</v>
      </c>
      <c r="D37" s="244">
        <v>38182</v>
      </c>
      <c r="E37" s="244">
        <v>39059</v>
      </c>
      <c r="F37" s="91">
        <f t="shared" si="1"/>
        <v>2.4027397260273973</v>
      </c>
      <c r="G37" s="495">
        <v>21.7</v>
      </c>
      <c r="H37" s="495">
        <v>21.7</v>
      </c>
      <c r="I37" s="244">
        <v>39059</v>
      </c>
      <c r="J37" s="91">
        <v>21.7</v>
      </c>
      <c r="K37" s="92" t="s">
        <v>731</v>
      </c>
      <c r="L37" s="92" t="s">
        <v>351</v>
      </c>
    </row>
    <row r="38" spans="1:12" x14ac:dyDescent="0.3">
      <c r="A38">
        <v>37</v>
      </c>
      <c r="B38" s="92" t="s">
        <v>793</v>
      </c>
      <c r="C38" s="91" t="s">
        <v>729</v>
      </c>
      <c r="D38" s="244">
        <v>36640</v>
      </c>
      <c r="E38" s="244">
        <v>38492</v>
      </c>
      <c r="F38" s="91">
        <f t="shared" si="1"/>
        <v>5.0739726027397261</v>
      </c>
      <c r="G38" s="495">
        <v>21.7</v>
      </c>
      <c r="H38" s="495">
        <v>21.7</v>
      </c>
      <c r="I38" s="244">
        <v>38492</v>
      </c>
      <c r="J38" s="91">
        <v>21.7</v>
      </c>
      <c r="K38" s="92" t="s">
        <v>731</v>
      </c>
      <c r="L38" s="92" t="s">
        <v>731</v>
      </c>
    </row>
    <row r="39" spans="1:12" x14ac:dyDescent="0.3">
      <c r="A39">
        <v>38</v>
      </c>
      <c r="B39" s="92" t="s">
        <v>793</v>
      </c>
      <c r="C39" s="91" t="s">
        <v>765</v>
      </c>
      <c r="D39" s="244">
        <v>37309</v>
      </c>
      <c r="E39" s="244">
        <v>38531</v>
      </c>
      <c r="F39" s="91">
        <f t="shared" si="1"/>
        <v>3.3479452054794518</v>
      </c>
      <c r="G39" s="495">
        <v>21.8</v>
      </c>
      <c r="H39" s="495">
        <v>21.8</v>
      </c>
      <c r="I39" s="244">
        <v>38531</v>
      </c>
      <c r="J39" s="91">
        <v>21.8</v>
      </c>
      <c r="K39" s="92" t="s">
        <v>731</v>
      </c>
      <c r="L39" s="92" t="s">
        <v>731</v>
      </c>
    </row>
    <row r="40" spans="1:12" x14ac:dyDescent="0.3">
      <c r="A40">
        <v>39</v>
      </c>
      <c r="B40" s="92" t="s">
        <v>728</v>
      </c>
      <c r="C40" s="91" t="s">
        <v>765</v>
      </c>
      <c r="D40" s="244">
        <v>38039</v>
      </c>
      <c r="E40" s="244">
        <v>38776</v>
      </c>
      <c r="F40" s="91">
        <f t="shared" si="1"/>
        <v>2.0191780821917806</v>
      </c>
      <c r="G40" s="495">
        <v>22</v>
      </c>
      <c r="H40" s="495">
        <v>22</v>
      </c>
      <c r="I40" s="244">
        <v>38776</v>
      </c>
      <c r="J40" s="91">
        <v>22</v>
      </c>
      <c r="K40" s="92" t="s">
        <v>731</v>
      </c>
      <c r="L40" s="92" t="s">
        <v>754</v>
      </c>
    </row>
    <row r="41" spans="1:12" x14ac:dyDescent="0.3">
      <c r="A41">
        <v>40</v>
      </c>
      <c r="B41" s="19" t="s">
        <v>451</v>
      </c>
      <c r="C41" s="382" t="s">
        <v>765</v>
      </c>
      <c r="D41" s="226">
        <v>38612</v>
      </c>
      <c r="E41" s="226">
        <v>38894</v>
      </c>
      <c r="F41" s="227">
        <f t="shared" si="1"/>
        <v>0.77260273972602744</v>
      </c>
      <c r="G41" s="227">
        <v>22.5</v>
      </c>
      <c r="H41" s="227" t="s">
        <v>766</v>
      </c>
      <c r="I41" s="226">
        <v>38894</v>
      </c>
      <c r="J41" s="227">
        <v>22.5</v>
      </c>
      <c r="K41" s="19" t="s">
        <v>731</v>
      </c>
      <c r="L41" s="19" t="s">
        <v>731</v>
      </c>
    </row>
    <row r="42" spans="1:12" x14ac:dyDescent="0.3">
      <c r="A42">
        <v>41</v>
      </c>
      <c r="B42" s="19" t="s">
        <v>728</v>
      </c>
      <c r="C42" s="382" t="s">
        <v>485</v>
      </c>
      <c r="D42" s="226">
        <v>37192</v>
      </c>
      <c r="E42" s="226">
        <v>37833</v>
      </c>
      <c r="F42" s="227">
        <f t="shared" si="1"/>
        <v>1.7561643835616438</v>
      </c>
      <c r="G42" s="227">
        <v>22.5</v>
      </c>
      <c r="H42" s="227">
        <v>22.5</v>
      </c>
      <c r="I42" s="226">
        <v>37833</v>
      </c>
      <c r="J42" s="227">
        <v>22.5</v>
      </c>
      <c r="K42" s="19" t="s">
        <v>731</v>
      </c>
      <c r="L42" s="19" t="s">
        <v>731</v>
      </c>
    </row>
    <row r="43" spans="1:12" x14ac:dyDescent="0.3">
      <c r="A43">
        <v>42</v>
      </c>
      <c r="B43" s="92" t="s">
        <v>797</v>
      </c>
      <c r="C43" s="91" t="s">
        <v>729</v>
      </c>
      <c r="D43" s="244">
        <v>35796</v>
      </c>
      <c r="E43" s="244">
        <v>38246</v>
      </c>
      <c r="F43" s="91">
        <f t="shared" si="1"/>
        <v>6.7123287671232879</v>
      </c>
      <c r="G43" s="495">
        <v>22.6</v>
      </c>
      <c r="H43" s="495">
        <v>22.6</v>
      </c>
      <c r="I43" s="244">
        <v>38246</v>
      </c>
      <c r="J43" s="91">
        <v>22.6</v>
      </c>
      <c r="K43" s="92" t="s">
        <v>731</v>
      </c>
      <c r="L43" s="92" t="s">
        <v>731</v>
      </c>
    </row>
    <row r="44" spans="1:12" x14ac:dyDescent="0.3">
      <c r="A44">
        <v>43</v>
      </c>
      <c r="B44" s="92" t="s">
        <v>744</v>
      </c>
      <c r="C44" s="91" t="s">
        <v>729</v>
      </c>
      <c r="D44" s="244">
        <v>39526</v>
      </c>
      <c r="E44" s="244">
        <v>40816</v>
      </c>
      <c r="F44" s="91">
        <f t="shared" si="1"/>
        <v>3.5342465753424657</v>
      </c>
      <c r="G44" s="495">
        <v>22.8</v>
      </c>
      <c r="H44" s="495">
        <v>22.8</v>
      </c>
      <c r="I44" s="244">
        <v>40816</v>
      </c>
      <c r="J44" s="91">
        <v>22.76</v>
      </c>
      <c r="K44" s="92" t="s">
        <v>579</v>
      </c>
      <c r="L44" s="92" t="s">
        <v>579</v>
      </c>
    </row>
    <row r="45" spans="1:12" x14ac:dyDescent="0.3">
      <c r="A45">
        <v>44</v>
      </c>
      <c r="B45" s="92" t="s">
        <v>728</v>
      </c>
      <c r="C45" s="91" t="s">
        <v>729</v>
      </c>
      <c r="D45" s="244">
        <v>38212</v>
      </c>
      <c r="E45" s="244">
        <v>38406</v>
      </c>
      <c r="F45" s="91">
        <f t="shared" si="1"/>
        <v>0.53150684931506853</v>
      </c>
      <c r="G45" s="495">
        <v>22.9</v>
      </c>
      <c r="H45" s="495">
        <v>22.9</v>
      </c>
      <c r="I45" s="244">
        <v>38406</v>
      </c>
      <c r="J45" s="91">
        <v>22.9</v>
      </c>
      <c r="K45" s="92" t="s">
        <v>731</v>
      </c>
      <c r="L45" s="92" t="s">
        <v>731</v>
      </c>
    </row>
    <row r="46" spans="1:12" x14ac:dyDescent="0.3">
      <c r="A46">
        <v>45</v>
      </c>
      <c r="B46" s="92" t="s">
        <v>797</v>
      </c>
      <c r="C46" s="91" t="s">
        <v>729</v>
      </c>
      <c r="D46" s="244">
        <v>38443</v>
      </c>
      <c r="E46" s="244">
        <v>40732</v>
      </c>
      <c r="F46" s="91">
        <f t="shared" si="1"/>
        <v>6.2712328767123289</v>
      </c>
      <c r="G46" s="495">
        <v>23.2</v>
      </c>
      <c r="H46" s="495">
        <v>23.2</v>
      </c>
      <c r="I46" s="244">
        <v>40732</v>
      </c>
      <c r="J46" s="91">
        <v>23.2</v>
      </c>
      <c r="K46" s="92" t="s">
        <v>731</v>
      </c>
      <c r="L46" s="92" t="s">
        <v>786</v>
      </c>
    </row>
    <row r="47" spans="1:12" x14ac:dyDescent="0.3">
      <c r="A47">
        <v>46</v>
      </c>
      <c r="B47" s="92" t="s">
        <v>793</v>
      </c>
      <c r="C47" s="91" t="s">
        <v>765</v>
      </c>
      <c r="D47" s="244">
        <v>37441</v>
      </c>
      <c r="E47" s="244">
        <v>38134</v>
      </c>
      <c r="F47" s="91">
        <f t="shared" si="1"/>
        <v>1.8986301369863015</v>
      </c>
      <c r="G47" s="495">
        <v>23.2</v>
      </c>
      <c r="H47" s="495">
        <v>23.2</v>
      </c>
      <c r="I47" s="244">
        <v>38134</v>
      </c>
      <c r="J47" s="91">
        <v>23.2</v>
      </c>
      <c r="K47" s="92" t="s">
        <v>731</v>
      </c>
      <c r="L47" s="92" t="s">
        <v>731</v>
      </c>
    </row>
    <row r="48" spans="1:12" x14ac:dyDescent="0.3">
      <c r="A48">
        <v>47</v>
      </c>
      <c r="B48" s="19" t="s">
        <v>728</v>
      </c>
      <c r="C48" s="382" t="s">
        <v>785</v>
      </c>
      <c r="D48" s="226">
        <v>37817</v>
      </c>
      <c r="E48" s="226">
        <v>38548</v>
      </c>
      <c r="F48" s="227">
        <f t="shared" si="1"/>
        <v>2.0027397260273974</v>
      </c>
      <c r="G48" s="227">
        <v>23.6</v>
      </c>
      <c r="H48" s="227" t="s">
        <v>766</v>
      </c>
      <c r="I48" s="226">
        <v>38548</v>
      </c>
      <c r="J48" s="227">
        <v>23.6</v>
      </c>
      <c r="K48" s="19" t="s">
        <v>731</v>
      </c>
      <c r="L48" s="19" t="s">
        <v>731</v>
      </c>
    </row>
    <row r="49" spans="1:12" x14ac:dyDescent="0.3">
      <c r="A49">
        <v>48</v>
      </c>
      <c r="B49" s="92" t="s">
        <v>728</v>
      </c>
      <c r="C49" s="91" t="s">
        <v>785</v>
      </c>
      <c r="D49" s="244">
        <v>38333</v>
      </c>
      <c r="E49" s="244">
        <v>38880</v>
      </c>
      <c r="F49" s="91">
        <f t="shared" si="1"/>
        <v>1.4986301369863013</v>
      </c>
      <c r="G49" s="495">
        <v>23.67</v>
      </c>
      <c r="H49" s="495">
        <v>23.67</v>
      </c>
      <c r="I49" s="244">
        <v>38880</v>
      </c>
      <c r="J49" s="91">
        <v>23.67</v>
      </c>
      <c r="K49" s="92" t="s">
        <v>731</v>
      </c>
      <c r="L49" s="92" t="s">
        <v>731</v>
      </c>
    </row>
    <row r="50" spans="1:12" x14ac:dyDescent="0.3">
      <c r="A50">
        <v>49</v>
      </c>
      <c r="B50" s="19" t="s">
        <v>728</v>
      </c>
      <c r="C50" s="382" t="s">
        <v>765</v>
      </c>
      <c r="D50" s="226">
        <v>37619</v>
      </c>
      <c r="E50" s="226">
        <v>38573</v>
      </c>
      <c r="F50" s="227">
        <f t="shared" si="1"/>
        <v>2.6136986301369864</v>
      </c>
      <c r="G50" s="227">
        <v>23.9</v>
      </c>
      <c r="H50" s="227">
        <v>23.9</v>
      </c>
      <c r="I50" s="226">
        <v>38573</v>
      </c>
      <c r="J50" s="227">
        <v>23.9</v>
      </c>
      <c r="K50" s="19" t="s">
        <v>731</v>
      </c>
      <c r="L50" s="19" t="s">
        <v>731</v>
      </c>
    </row>
    <row r="51" spans="1:12" x14ac:dyDescent="0.3">
      <c r="A51">
        <v>50</v>
      </c>
      <c r="B51" s="19" t="s">
        <v>728</v>
      </c>
      <c r="C51" s="382" t="s">
        <v>737</v>
      </c>
      <c r="D51" s="226">
        <v>39068</v>
      </c>
      <c r="E51" s="226">
        <v>39150</v>
      </c>
      <c r="F51" s="227">
        <f t="shared" si="1"/>
        <v>0.22465753424657534</v>
      </c>
      <c r="G51" s="227">
        <v>24.1</v>
      </c>
      <c r="H51" s="227" t="s">
        <v>766</v>
      </c>
      <c r="I51" s="226">
        <v>39150</v>
      </c>
      <c r="J51" s="227">
        <v>24.1</v>
      </c>
      <c r="K51" s="19" t="s">
        <v>731</v>
      </c>
      <c r="L51" s="19" t="s">
        <v>731</v>
      </c>
    </row>
    <row r="52" spans="1:12" x14ac:dyDescent="0.3">
      <c r="A52">
        <v>51</v>
      </c>
      <c r="B52" s="92" t="s">
        <v>744</v>
      </c>
      <c r="C52" s="91" t="s">
        <v>737</v>
      </c>
      <c r="D52" s="244">
        <v>36800</v>
      </c>
      <c r="E52" s="244">
        <v>37540</v>
      </c>
      <c r="F52" s="91">
        <f t="shared" si="1"/>
        <v>2.0273972602739727</v>
      </c>
      <c r="G52" s="495">
        <v>24.2</v>
      </c>
      <c r="H52" s="495">
        <v>24.2</v>
      </c>
      <c r="I52" s="244">
        <v>37540</v>
      </c>
      <c r="J52" s="91">
        <v>24.2</v>
      </c>
      <c r="K52" s="92" t="s">
        <v>731</v>
      </c>
      <c r="L52" s="92" t="s">
        <v>731</v>
      </c>
    </row>
    <row r="53" spans="1:12" x14ac:dyDescent="0.3">
      <c r="A53">
        <v>52</v>
      </c>
      <c r="B53" s="19" t="s">
        <v>728</v>
      </c>
      <c r="C53" s="382" t="s">
        <v>765</v>
      </c>
      <c r="D53" s="226">
        <v>38138</v>
      </c>
      <c r="E53" s="226">
        <v>38775</v>
      </c>
      <c r="F53" s="227">
        <f t="shared" si="1"/>
        <v>1.7452054794520548</v>
      </c>
      <c r="G53" s="227">
        <v>24.3</v>
      </c>
      <c r="H53" s="227">
        <v>24.3</v>
      </c>
      <c r="I53" s="226">
        <v>38775</v>
      </c>
      <c r="J53" s="227">
        <v>24.3</v>
      </c>
      <c r="K53" s="19" t="s">
        <v>731</v>
      </c>
      <c r="L53" s="19" t="s">
        <v>731</v>
      </c>
    </row>
    <row r="54" spans="1:12" x14ac:dyDescent="0.3">
      <c r="A54">
        <v>53</v>
      </c>
      <c r="B54" s="19" t="s">
        <v>480</v>
      </c>
      <c r="C54" s="382" t="s">
        <v>729</v>
      </c>
      <c r="D54" s="226">
        <v>36069</v>
      </c>
      <c r="E54" s="226">
        <v>38546</v>
      </c>
      <c r="F54" s="227">
        <f t="shared" si="1"/>
        <v>6.7863013698630139</v>
      </c>
      <c r="G54" s="227">
        <v>24.5</v>
      </c>
      <c r="H54" s="227">
        <v>24.5</v>
      </c>
      <c r="I54" s="226">
        <v>38546</v>
      </c>
      <c r="J54" s="227">
        <v>24.5</v>
      </c>
      <c r="K54" s="19" t="s">
        <v>731</v>
      </c>
      <c r="L54" s="19" t="s">
        <v>731</v>
      </c>
    </row>
    <row r="55" spans="1:12" x14ac:dyDescent="0.3">
      <c r="A55">
        <v>54</v>
      </c>
      <c r="B55" s="92" t="s">
        <v>728</v>
      </c>
      <c r="C55" s="91" t="s">
        <v>729</v>
      </c>
      <c r="D55" s="244">
        <v>36161</v>
      </c>
      <c r="E55" s="244">
        <v>38250</v>
      </c>
      <c r="F55" s="91">
        <f t="shared" si="1"/>
        <v>5.7232876712328764</v>
      </c>
      <c r="G55" s="495">
        <v>24.5</v>
      </c>
      <c r="H55" s="495">
        <v>24.5</v>
      </c>
      <c r="I55" s="244">
        <v>38250</v>
      </c>
      <c r="J55" s="91">
        <v>24.5</v>
      </c>
      <c r="K55" s="92" t="s">
        <v>731</v>
      </c>
      <c r="L55" s="92" t="s">
        <v>731</v>
      </c>
    </row>
    <row r="56" spans="1:12" x14ac:dyDescent="0.3">
      <c r="A56">
        <v>55</v>
      </c>
      <c r="B56" s="92" t="s">
        <v>744</v>
      </c>
      <c r="C56" s="91" t="s">
        <v>765</v>
      </c>
      <c r="D56" s="244">
        <v>38628</v>
      </c>
      <c r="E56" s="244">
        <v>38811</v>
      </c>
      <c r="F56" s="91">
        <f t="shared" si="1"/>
        <v>0.50136986301369868</v>
      </c>
      <c r="G56" s="495">
        <v>24.5</v>
      </c>
      <c r="H56" s="495">
        <v>24.5</v>
      </c>
      <c r="I56" s="244">
        <v>38811</v>
      </c>
      <c r="J56" s="91">
        <v>24.5</v>
      </c>
      <c r="K56" s="92" t="s">
        <v>731</v>
      </c>
      <c r="L56" s="92" t="s">
        <v>454</v>
      </c>
    </row>
    <row r="57" spans="1:12" x14ac:dyDescent="0.3">
      <c r="A57">
        <v>56</v>
      </c>
      <c r="B57" s="92" t="s">
        <v>744</v>
      </c>
      <c r="C57" s="91" t="s">
        <v>737</v>
      </c>
      <c r="D57" s="244">
        <v>40136</v>
      </c>
      <c r="E57" s="244">
        <v>40868</v>
      </c>
      <c r="F57" s="91">
        <f t="shared" si="1"/>
        <v>2.0054794520547947</v>
      </c>
      <c r="G57" s="495">
        <v>25</v>
      </c>
      <c r="H57" s="495">
        <v>25</v>
      </c>
      <c r="I57" s="244">
        <v>40868</v>
      </c>
      <c r="J57" s="91">
        <v>25.04</v>
      </c>
      <c r="K57" s="92" t="s">
        <v>579</v>
      </c>
      <c r="L57" s="92" t="s">
        <v>236</v>
      </c>
    </row>
    <row r="58" spans="1:12" x14ac:dyDescent="0.3">
      <c r="A58">
        <v>57</v>
      </c>
      <c r="B58" s="92" t="s">
        <v>728</v>
      </c>
      <c r="C58" s="91" t="s">
        <v>729</v>
      </c>
      <c r="D58" s="244">
        <v>38212</v>
      </c>
      <c r="E58" s="244">
        <v>38390</v>
      </c>
      <c r="F58" s="91">
        <f t="shared" si="1"/>
        <v>0.48767123287671232</v>
      </c>
      <c r="G58" s="495">
        <v>25.1</v>
      </c>
      <c r="H58" s="495">
        <v>25.1</v>
      </c>
      <c r="I58" s="244">
        <v>38390</v>
      </c>
      <c r="J58" s="91">
        <v>25.1</v>
      </c>
      <c r="K58" s="92" t="s">
        <v>731</v>
      </c>
      <c r="L58" s="92" t="s">
        <v>731</v>
      </c>
    </row>
    <row r="59" spans="1:12" x14ac:dyDescent="0.3">
      <c r="A59">
        <v>58</v>
      </c>
      <c r="B59" s="92" t="s">
        <v>744</v>
      </c>
      <c r="C59" s="91" t="s">
        <v>729</v>
      </c>
      <c r="D59" s="244">
        <v>36440</v>
      </c>
      <c r="E59" s="244">
        <v>38359</v>
      </c>
      <c r="F59" s="91">
        <f t="shared" si="1"/>
        <v>5.2575342465753421</v>
      </c>
      <c r="G59" s="495">
        <v>25.6</v>
      </c>
      <c r="H59" s="495">
        <v>25.6</v>
      </c>
      <c r="I59" s="244">
        <v>38359</v>
      </c>
      <c r="J59" s="91">
        <v>25.6</v>
      </c>
      <c r="K59" s="92" t="s">
        <v>731</v>
      </c>
      <c r="L59" s="92" t="s">
        <v>731</v>
      </c>
    </row>
    <row r="60" spans="1:12" x14ac:dyDescent="0.3">
      <c r="A60">
        <v>59</v>
      </c>
      <c r="B60" s="92" t="s">
        <v>781</v>
      </c>
      <c r="C60" s="91" t="s">
        <v>785</v>
      </c>
      <c r="D60" s="244">
        <v>35855</v>
      </c>
      <c r="E60" s="244">
        <v>39638</v>
      </c>
      <c r="F60" s="91">
        <f t="shared" si="1"/>
        <v>10.364383561643836</v>
      </c>
      <c r="G60" s="495">
        <v>25.9</v>
      </c>
      <c r="H60" s="495">
        <v>25.9</v>
      </c>
      <c r="I60" s="244">
        <v>39715</v>
      </c>
      <c r="J60" s="91">
        <v>25.6</v>
      </c>
      <c r="K60" s="92" t="s">
        <v>731</v>
      </c>
      <c r="L60" s="92" t="s">
        <v>236</v>
      </c>
    </row>
    <row r="61" spans="1:12" x14ac:dyDescent="0.3">
      <c r="A61">
        <v>60</v>
      </c>
      <c r="B61" s="19" t="s">
        <v>630</v>
      </c>
      <c r="C61" s="382" t="s">
        <v>765</v>
      </c>
      <c r="D61" s="226">
        <v>39151</v>
      </c>
      <c r="E61" s="226">
        <v>39871</v>
      </c>
      <c r="F61" s="227">
        <f t="shared" si="1"/>
        <v>1.9726027397260273</v>
      </c>
      <c r="G61" s="227">
        <v>26.1</v>
      </c>
      <c r="H61" s="227">
        <v>26.1</v>
      </c>
      <c r="I61" s="226">
        <v>39871</v>
      </c>
      <c r="J61" s="227">
        <v>26.1</v>
      </c>
      <c r="K61" s="19" t="s">
        <v>731</v>
      </c>
      <c r="L61" s="19" t="s">
        <v>731</v>
      </c>
    </row>
    <row r="62" spans="1:12" x14ac:dyDescent="0.3">
      <c r="A62">
        <v>61</v>
      </c>
      <c r="B62" s="92" t="s">
        <v>225</v>
      </c>
      <c r="C62" s="91" t="s">
        <v>785</v>
      </c>
      <c r="D62" s="244">
        <v>39160</v>
      </c>
      <c r="E62" s="244">
        <v>39351</v>
      </c>
      <c r="F62" s="91">
        <f t="shared" si="1"/>
        <v>0.52328767123287667</v>
      </c>
      <c r="G62" s="495">
        <v>26.1</v>
      </c>
      <c r="H62" s="495">
        <v>26.1</v>
      </c>
      <c r="I62" s="244">
        <v>39351</v>
      </c>
      <c r="J62" s="91">
        <v>26.1</v>
      </c>
      <c r="K62" s="92" t="s">
        <v>731</v>
      </c>
      <c r="L62" s="92" t="s">
        <v>731</v>
      </c>
    </row>
    <row r="63" spans="1:12" x14ac:dyDescent="0.3">
      <c r="A63">
        <v>62</v>
      </c>
      <c r="B63" s="92" t="s">
        <v>419</v>
      </c>
      <c r="C63" s="91" t="s">
        <v>765</v>
      </c>
      <c r="D63" s="244">
        <v>38673</v>
      </c>
      <c r="E63" s="244">
        <v>39178</v>
      </c>
      <c r="F63" s="91">
        <f t="shared" si="1"/>
        <v>1.3835616438356164</v>
      </c>
      <c r="G63" s="495">
        <v>26.2</v>
      </c>
      <c r="H63" s="495">
        <v>26.2</v>
      </c>
      <c r="I63" s="244">
        <v>39178</v>
      </c>
      <c r="J63" s="91">
        <v>26.2</v>
      </c>
      <c r="K63" s="92" t="s">
        <v>731</v>
      </c>
      <c r="L63" s="92" t="s">
        <v>731</v>
      </c>
    </row>
    <row r="64" spans="1:12" x14ac:dyDescent="0.3">
      <c r="A64">
        <v>63</v>
      </c>
      <c r="B64" s="19" t="s">
        <v>451</v>
      </c>
      <c r="C64" s="382" t="s">
        <v>765</v>
      </c>
      <c r="D64" s="226">
        <v>37509</v>
      </c>
      <c r="E64" s="226">
        <v>37677</v>
      </c>
      <c r="F64" s="227">
        <f t="shared" si="1"/>
        <v>0.46027397260273972</v>
      </c>
      <c r="G64" s="227">
        <v>28</v>
      </c>
      <c r="H64" s="227" t="s">
        <v>766</v>
      </c>
      <c r="I64" s="226">
        <v>37677</v>
      </c>
      <c r="J64" s="227">
        <v>28</v>
      </c>
      <c r="K64" s="19" t="s">
        <v>731</v>
      </c>
      <c r="L64" s="19" t="s">
        <v>731</v>
      </c>
    </row>
    <row r="65" spans="1:12" x14ac:dyDescent="0.3">
      <c r="A65">
        <v>64</v>
      </c>
      <c r="B65" s="92" t="s">
        <v>744</v>
      </c>
      <c r="C65" s="91" t="s">
        <v>765</v>
      </c>
      <c r="D65" s="244">
        <v>35096</v>
      </c>
      <c r="E65" s="244">
        <v>37532</v>
      </c>
      <c r="F65" s="91">
        <f t="shared" si="1"/>
        <v>6.6739726027397257</v>
      </c>
      <c r="G65" s="495">
        <v>28</v>
      </c>
      <c r="H65" s="495">
        <v>28</v>
      </c>
      <c r="I65" s="244">
        <v>37532</v>
      </c>
      <c r="J65" s="91">
        <v>28</v>
      </c>
      <c r="K65" s="92" t="s">
        <v>731</v>
      </c>
      <c r="L65" s="92" t="s">
        <v>430</v>
      </c>
    </row>
    <row r="66" spans="1:12" x14ac:dyDescent="0.3">
      <c r="A66">
        <v>65</v>
      </c>
      <c r="B66" s="92" t="s">
        <v>728</v>
      </c>
      <c r="C66" s="91" t="s">
        <v>785</v>
      </c>
      <c r="D66" s="244">
        <v>38488</v>
      </c>
      <c r="E66" s="244">
        <v>39402</v>
      </c>
      <c r="F66" s="91">
        <f t="shared" ref="F66:F93" si="2">(E66-D66)/365</f>
        <v>2.504109589041096</v>
      </c>
      <c r="G66" s="495">
        <v>28</v>
      </c>
      <c r="H66" s="495">
        <v>28</v>
      </c>
      <c r="I66" s="244">
        <v>39402</v>
      </c>
      <c r="J66" s="91">
        <v>28</v>
      </c>
      <c r="K66" s="92" t="s">
        <v>731</v>
      </c>
      <c r="L66" s="92" t="s">
        <v>230</v>
      </c>
    </row>
    <row r="67" spans="1:12" x14ac:dyDescent="0.3">
      <c r="A67">
        <v>66</v>
      </c>
      <c r="B67" s="92" t="s">
        <v>728</v>
      </c>
      <c r="C67" s="91" t="s">
        <v>737</v>
      </c>
      <c r="D67" s="244">
        <v>38644</v>
      </c>
      <c r="E67" s="244">
        <v>38813</v>
      </c>
      <c r="F67" s="91">
        <f t="shared" si="2"/>
        <v>0.46301369863013697</v>
      </c>
      <c r="G67" s="495">
        <v>28.3</v>
      </c>
      <c r="H67" s="495">
        <v>28.3</v>
      </c>
      <c r="I67" s="244">
        <v>38813</v>
      </c>
      <c r="J67" s="91">
        <v>28.3</v>
      </c>
      <c r="K67" s="92" t="s">
        <v>731</v>
      </c>
      <c r="L67" s="92" t="s">
        <v>731</v>
      </c>
    </row>
    <row r="68" spans="1:12" x14ac:dyDescent="0.3">
      <c r="A68">
        <v>67</v>
      </c>
      <c r="B68" s="19" t="s">
        <v>728</v>
      </c>
      <c r="C68" s="382" t="s">
        <v>737</v>
      </c>
      <c r="D68" s="226">
        <v>37855</v>
      </c>
      <c r="E68" s="226">
        <v>38342</v>
      </c>
      <c r="F68" s="227">
        <f t="shared" si="2"/>
        <v>1.3342465753424657</v>
      </c>
      <c r="G68" s="227">
        <v>28.6</v>
      </c>
      <c r="H68" s="227">
        <v>28.6</v>
      </c>
      <c r="I68" s="226">
        <v>38342</v>
      </c>
      <c r="J68" s="227">
        <v>28.6</v>
      </c>
      <c r="K68" s="19" t="s">
        <v>731</v>
      </c>
      <c r="L68" s="19" t="s">
        <v>731</v>
      </c>
    </row>
    <row r="69" spans="1:12" x14ac:dyDescent="0.3">
      <c r="A69">
        <v>68</v>
      </c>
      <c r="B69" s="19" t="s">
        <v>630</v>
      </c>
      <c r="C69" s="382" t="s">
        <v>737</v>
      </c>
      <c r="D69" s="226">
        <v>37310</v>
      </c>
      <c r="E69" s="226">
        <v>37680</v>
      </c>
      <c r="F69" s="227">
        <f t="shared" si="2"/>
        <v>1.0136986301369864</v>
      </c>
      <c r="G69" s="227">
        <v>28.6</v>
      </c>
      <c r="H69" s="227">
        <v>28.6</v>
      </c>
      <c r="I69" s="226">
        <v>37680</v>
      </c>
      <c r="J69" s="227">
        <v>28.6</v>
      </c>
      <c r="K69" s="19" t="s">
        <v>731</v>
      </c>
      <c r="L69" s="19" t="s">
        <v>754</v>
      </c>
    </row>
    <row r="70" spans="1:12" x14ac:dyDescent="0.3">
      <c r="A70">
        <v>69</v>
      </c>
      <c r="B70" s="92" t="s">
        <v>635</v>
      </c>
      <c r="C70" s="91" t="s">
        <v>729</v>
      </c>
      <c r="D70" s="244">
        <v>37946</v>
      </c>
      <c r="E70" s="244">
        <v>38789</v>
      </c>
      <c r="F70" s="91">
        <f t="shared" si="2"/>
        <v>2.3095890410958906</v>
      </c>
      <c r="G70" s="495">
        <v>29.06</v>
      </c>
      <c r="H70" s="495">
        <v>29.1</v>
      </c>
      <c r="I70" s="244">
        <v>38789</v>
      </c>
      <c r="J70" s="91">
        <v>29.06</v>
      </c>
      <c r="K70" s="92" t="s">
        <v>731</v>
      </c>
      <c r="L70" s="92" t="s">
        <v>731</v>
      </c>
    </row>
    <row r="71" spans="1:12" x14ac:dyDescent="0.3">
      <c r="A71">
        <v>70</v>
      </c>
      <c r="B71" s="19" t="s">
        <v>728</v>
      </c>
      <c r="C71" s="382" t="s">
        <v>765</v>
      </c>
      <c r="D71" s="226">
        <v>36692</v>
      </c>
      <c r="E71" s="226">
        <v>38044</v>
      </c>
      <c r="F71" s="227">
        <f t="shared" si="2"/>
        <v>3.7041095890410958</v>
      </c>
      <c r="G71" s="227">
        <v>29.4</v>
      </c>
      <c r="H71" s="227">
        <v>29.4</v>
      </c>
      <c r="I71" s="226">
        <v>38044</v>
      </c>
      <c r="J71" s="227">
        <v>29.4</v>
      </c>
      <c r="K71" s="19" t="s">
        <v>731</v>
      </c>
      <c r="L71" s="19" t="s">
        <v>731</v>
      </c>
    </row>
    <row r="72" spans="1:12" x14ac:dyDescent="0.3">
      <c r="A72">
        <v>71</v>
      </c>
      <c r="B72" s="92" t="s">
        <v>744</v>
      </c>
      <c r="C72" s="91" t="s">
        <v>729</v>
      </c>
      <c r="D72" s="244">
        <v>37530</v>
      </c>
      <c r="E72" s="244">
        <v>41094</v>
      </c>
      <c r="F72" s="91">
        <f t="shared" si="2"/>
        <v>9.7643835616438359</v>
      </c>
      <c r="G72" s="495">
        <v>29.4</v>
      </c>
      <c r="H72" s="495">
        <v>29.4</v>
      </c>
      <c r="I72" s="244">
        <v>41094</v>
      </c>
      <c r="J72" s="91">
        <v>29.4</v>
      </c>
      <c r="K72" s="92"/>
      <c r="L72" s="92"/>
    </row>
    <row r="73" spans="1:12" x14ac:dyDescent="0.3">
      <c r="A73">
        <v>72</v>
      </c>
      <c r="B73" s="92" t="s">
        <v>793</v>
      </c>
      <c r="C73" s="91" t="s">
        <v>729</v>
      </c>
      <c r="D73" s="244">
        <v>36621</v>
      </c>
      <c r="E73" s="244">
        <v>40730</v>
      </c>
      <c r="F73" s="91">
        <f t="shared" si="2"/>
        <v>11.257534246575343</v>
      </c>
      <c r="G73" s="495">
        <v>29.4</v>
      </c>
      <c r="H73" s="495">
        <v>29.4</v>
      </c>
      <c r="I73" s="244">
        <v>40730</v>
      </c>
      <c r="J73" s="91">
        <v>29.4</v>
      </c>
      <c r="K73" s="92" t="s">
        <v>731</v>
      </c>
      <c r="L73" s="92" t="s">
        <v>731</v>
      </c>
    </row>
    <row r="74" spans="1:12" x14ac:dyDescent="0.3">
      <c r="A74">
        <v>73</v>
      </c>
      <c r="B74" s="92" t="s">
        <v>359</v>
      </c>
      <c r="C74" s="91" t="s">
        <v>737</v>
      </c>
      <c r="D74" s="244">
        <v>37828</v>
      </c>
      <c r="E74" s="244">
        <v>38608</v>
      </c>
      <c r="F74" s="91">
        <f t="shared" si="2"/>
        <v>2.1369863013698631</v>
      </c>
      <c r="G74" s="496">
        <v>29.5</v>
      </c>
      <c r="H74" s="496">
        <v>29.5</v>
      </c>
      <c r="I74" s="252">
        <v>38608</v>
      </c>
      <c r="J74" s="383">
        <v>29.5</v>
      </c>
      <c r="K74" s="92" t="s">
        <v>731</v>
      </c>
      <c r="L74" s="92" t="s">
        <v>731</v>
      </c>
    </row>
    <row r="75" spans="1:12" x14ac:dyDescent="0.3">
      <c r="A75">
        <v>74</v>
      </c>
      <c r="B75" s="92" t="s">
        <v>475</v>
      </c>
      <c r="C75" s="91" t="s">
        <v>737</v>
      </c>
      <c r="D75" s="244">
        <v>37369</v>
      </c>
      <c r="E75" s="244">
        <v>38625</v>
      </c>
      <c r="F75" s="91">
        <f t="shared" si="2"/>
        <v>3.441095890410959</v>
      </c>
      <c r="G75" s="495">
        <v>29.67</v>
      </c>
      <c r="H75" s="495">
        <v>29.67</v>
      </c>
      <c r="I75" s="244">
        <v>38924</v>
      </c>
      <c r="J75" s="91">
        <v>25.8</v>
      </c>
      <c r="K75" s="92" t="s">
        <v>789</v>
      </c>
      <c r="L75" s="92" t="s">
        <v>195</v>
      </c>
    </row>
    <row r="76" spans="1:12" x14ac:dyDescent="0.3">
      <c r="A76">
        <v>75</v>
      </c>
      <c r="B76" s="92" t="s">
        <v>414</v>
      </c>
      <c r="C76" s="91" t="s">
        <v>785</v>
      </c>
      <c r="D76" s="244">
        <v>34980</v>
      </c>
      <c r="E76" s="244">
        <v>39156</v>
      </c>
      <c r="F76" s="91">
        <f t="shared" si="2"/>
        <v>11.441095890410958</v>
      </c>
      <c r="G76" s="496">
        <v>29.8</v>
      </c>
      <c r="H76" s="496">
        <v>29.8</v>
      </c>
      <c r="I76" s="252">
        <v>39156</v>
      </c>
      <c r="J76" s="383">
        <v>29.8</v>
      </c>
      <c r="K76" s="92" t="s">
        <v>731</v>
      </c>
      <c r="L76" s="92" t="s">
        <v>731</v>
      </c>
    </row>
    <row r="77" spans="1:12" x14ac:dyDescent="0.3">
      <c r="A77">
        <v>76</v>
      </c>
      <c r="B77" s="19" t="s">
        <v>451</v>
      </c>
      <c r="C77" s="382" t="s">
        <v>765</v>
      </c>
      <c r="D77" s="226">
        <v>37116</v>
      </c>
      <c r="E77" s="226">
        <v>37873</v>
      </c>
      <c r="F77" s="227">
        <f t="shared" si="2"/>
        <v>2.0739726027397261</v>
      </c>
      <c r="G77" s="227">
        <v>30.4</v>
      </c>
      <c r="H77" s="227">
        <v>30.4</v>
      </c>
      <c r="I77" s="226">
        <v>37873</v>
      </c>
      <c r="J77" s="227">
        <v>30.4</v>
      </c>
      <c r="K77" s="19" t="s">
        <v>731</v>
      </c>
      <c r="L77" s="19" t="s">
        <v>731</v>
      </c>
    </row>
    <row r="78" spans="1:12" x14ac:dyDescent="0.3">
      <c r="A78">
        <v>77</v>
      </c>
      <c r="B78" s="92" t="s">
        <v>419</v>
      </c>
      <c r="C78" s="91" t="s">
        <v>785</v>
      </c>
      <c r="D78" s="244">
        <v>38870</v>
      </c>
      <c r="E78" s="244">
        <v>40722</v>
      </c>
      <c r="F78" s="91">
        <f t="shared" si="2"/>
        <v>5.0739726027397261</v>
      </c>
      <c r="G78" s="495">
        <v>30.9</v>
      </c>
      <c r="H78" s="495">
        <v>30.9</v>
      </c>
      <c r="I78" s="244">
        <v>40722</v>
      </c>
      <c r="J78" s="91">
        <v>30.9</v>
      </c>
      <c r="K78" s="92" t="s">
        <v>731</v>
      </c>
      <c r="L78" s="92" t="s">
        <v>731</v>
      </c>
    </row>
    <row r="79" spans="1:12" x14ac:dyDescent="0.3">
      <c r="A79">
        <v>78</v>
      </c>
      <c r="B79" s="92" t="s">
        <v>227</v>
      </c>
      <c r="C79" s="91" t="s">
        <v>737</v>
      </c>
      <c r="D79" s="244">
        <v>38640</v>
      </c>
      <c r="E79" s="244">
        <v>39329</v>
      </c>
      <c r="F79" s="91">
        <f t="shared" si="2"/>
        <v>1.8876712328767122</v>
      </c>
      <c r="G79" s="495">
        <v>31.19</v>
      </c>
      <c r="H79" s="495">
        <v>31.19</v>
      </c>
      <c r="I79" s="244">
        <v>39329</v>
      </c>
      <c r="J79" s="91">
        <v>31.19</v>
      </c>
      <c r="K79" s="92" t="s">
        <v>731</v>
      </c>
      <c r="L79" s="92" t="s">
        <v>731</v>
      </c>
    </row>
    <row r="80" spans="1:12" x14ac:dyDescent="0.3">
      <c r="A80">
        <v>79</v>
      </c>
      <c r="B80" s="92" t="s">
        <v>498</v>
      </c>
      <c r="C80" s="91" t="s">
        <v>765</v>
      </c>
      <c r="D80" s="244">
        <v>38207</v>
      </c>
      <c r="E80" s="244">
        <v>38597</v>
      </c>
      <c r="F80" s="91">
        <f t="shared" si="2"/>
        <v>1.0684931506849316</v>
      </c>
      <c r="G80" s="495">
        <v>32.799999999999997</v>
      </c>
      <c r="H80" s="495">
        <v>32.799999999999997</v>
      </c>
      <c r="I80" s="244">
        <v>40064</v>
      </c>
      <c r="J80" s="91">
        <v>24</v>
      </c>
      <c r="K80" s="92" t="s">
        <v>731</v>
      </c>
      <c r="L80" s="92" t="s">
        <v>731</v>
      </c>
    </row>
    <row r="81" spans="1:12" x14ac:dyDescent="0.3">
      <c r="A81">
        <v>80</v>
      </c>
      <c r="B81" s="92" t="s">
        <v>753</v>
      </c>
      <c r="C81" s="91" t="s">
        <v>737</v>
      </c>
      <c r="D81" s="244">
        <v>36987</v>
      </c>
      <c r="E81" s="244">
        <v>37756</v>
      </c>
      <c r="F81" s="91">
        <f t="shared" si="2"/>
        <v>2.106849315068493</v>
      </c>
      <c r="G81" s="495">
        <v>33.479999999999997</v>
      </c>
      <c r="H81" s="495">
        <v>33.5</v>
      </c>
      <c r="I81" s="244">
        <v>39191</v>
      </c>
      <c r="J81" s="91">
        <v>30.9</v>
      </c>
      <c r="K81" s="92" t="s">
        <v>731</v>
      </c>
      <c r="L81" s="92" t="s">
        <v>731</v>
      </c>
    </row>
    <row r="82" spans="1:12" x14ac:dyDescent="0.3">
      <c r="A82">
        <v>81</v>
      </c>
      <c r="B82" s="19" t="s">
        <v>744</v>
      </c>
      <c r="C82" s="382" t="s">
        <v>765</v>
      </c>
      <c r="D82" s="226">
        <v>39418</v>
      </c>
      <c r="E82" s="226">
        <v>39541</v>
      </c>
      <c r="F82" s="227">
        <f t="shared" si="2"/>
        <v>0.33698630136986302</v>
      </c>
      <c r="G82" s="227">
        <v>33.6</v>
      </c>
      <c r="H82" s="227" t="s">
        <v>766</v>
      </c>
      <c r="I82" s="226">
        <v>39541</v>
      </c>
      <c r="J82" s="227">
        <v>33.6</v>
      </c>
      <c r="K82" s="19" t="s">
        <v>731</v>
      </c>
      <c r="L82" s="19" t="s">
        <v>230</v>
      </c>
    </row>
    <row r="83" spans="1:12" x14ac:dyDescent="0.3">
      <c r="A83">
        <v>82</v>
      </c>
      <c r="B83" s="19" t="s">
        <v>728</v>
      </c>
      <c r="C83" s="382" t="s">
        <v>737</v>
      </c>
      <c r="D83" s="226">
        <v>38734</v>
      </c>
      <c r="E83" s="226">
        <v>39122</v>
      </c>
      <c r="F83" s="227">
        <f t="shared" si="2"/>
        <v>1.0630136986301371</v>
      </c>
      <c r="G83" s="227">
        <v>34</v>
      </c>
      <c r="H83" s="227">
        <v>34</v>
      </c>
      <c r="I83" s="226">
        <v>39122</v>
      </c>
      <c r="J83" s="227">
        <v>34</v>
      </c>
      <c r="K83" s="19" t="s">
        <v>789</v>
      </c>
      <c r="L83" s="19" t="s">
        <v>399</v>
      </c>
    </row>
    <row r="84" spans="1:12" x14ac:dyDescent="0.3">
      <c r="A84">
        <v>83</v>
      </c>
      <c r="B84" s="246" t="s">
        <v>744</v>
      </c>
      <c r="C84" s="91" t="s">
        <v>785</v>
      </c>
      <c r="D84" s="244">
        <v>37883</v>
      </c>
      <c r="E84" s="497">
        <v>38071</v>
      </c>
      <c r="F84" s="93">
        <f t="shared" si="2"/>
        <v>0.51506849315068493</v>
      </c>
      <c r="G84" s="498">
        <v>37.200000000000003</v>
      </c>
      <c r="H84" s="498">
        <v>46.8</v>
      </c>
      <c r="I84" s="244">
        <v>38243</v>
      </c>
      <c r="J84" s="86">
        <v>46.8</v>
      </c>
      <c r="K84" s="267" t="s">
        <v>731</v>
      </c>
      <c r="L84" s="368" t="s">
        <v>731</v>
      </c>
    </row>
    <row r="85" spans="1:12" x14ac:dyDescent="0.3">
      <c r="A85">
        <v>84</v>
      </c>
      <c r="B85" s="246" t="s">
        <v>806</v>
      </c>
      <c r="C85" s="91" t="s">
        <v>765</v>
      </c>
      <c r="D85" s="244">
        <v>38938</v>
      </c>
      <c r="E85" s="497">
        <v>39188</v>
      </c>
      <c r="F85" s="93">
        <f t="shared" si="2"/>
        <v>0.68493150684931503</v>
      </c>
      <c r="G85" s="495">
        <v>38</v>
      </c>
      <c r="H85" s="495">
        <v>38</v>
      </c>
      <c r="I85" s="244">
        <v>39188</v>
      </c>
      <c r="J85" s="91">
        <v>38</v>
      </c>
      <c r="K85" s="92" t="s">
        <v>731</v>
      </c>
      <c r="L85" s="92" t="s">
        <v>731</v>
      </c>
    </row>
    <row r="86" spans="1:12" x14ac:dyDescent="0.3">
      <c r="A86">
        <v>85</v>
      </c>
      <c r="B86" s="246" t="s">
        <v>435</v>
      </c>
      <c r="C86" s="383" t="s">
        <v>785</v>
      </c>
      <c r="D86" s="252">
        <v>36434</v>
      </c>
      <c r="E86" s="497">
        <v>40927</v>
      </c>
      <c r="F86" s="81">
        <f t="shared" si="2"/>
        <v>12.30958904109589</v>
      </c>
      <c r="G86" s="495">
        <v>39.299999999999997</v>
      </c>
      <c r="H86" s="495">
        <v>39.299999999999997</v>
      </c>
      <c r="I86" s="91">
        <v>40927</v>
      </c>
      <c r="J86" s="91">
        <v>39.299999999999997</v>
      </c>
      <c r="K86" s="246"/>
      <c r="L86" s="246" t="s">
        <v>310</v>
      </c>
    </row>
    <row r="87" spans="1:12" x14ac:dyDescent="0.3">
      <c r="A87">
        <v>86</v>
      </c>
      <c r="B87" s="246" t="s">
        <v>793</v>
      </c>
      <c r="C87" s="384" t="s">
        <v>785</v>
      </c>
      <c r="D87" s="244">
        <v>39574</v>
      </c>
      <c r="E87" s="497">
        <v>40739</v>
      </c>
      <c r="F87" s="93">
        <f t="shared" si="2"/>
        <v>3.1917808219178081</v>
      </c>
      <c r="G87" s="498">
        <v>39.799999999999997</v>
      </c>
      <c r="H87" s="498">
        <v>39.799999999999997</v>
      </c>
      <c r="I87" s="244">
        <v>40739</v>
      </c>
      <c r="J87" s="86">
        <v>39.79</v>
      </c>
      <c r="K87" s="267" t="s">
        <v>731</v>
      </c>
      <c r="L87" s="298" t="s">
        <v>731</v>
      </c>
    </row>
    <row r="88" spans="1:12" x14ac:dyDescent="0.3">
      <c r="A88">
        <v>87</v>
      </c>
      <c r="B88" s="246" t="s">
        <v>781</v>
      </c>
      <c r="C88" s="384" t="s">
        <v>737</v>
      </c>
      <c r="D88" s="244">
        <v>39421</v>
      </c>
      <c r="E88" s="497">
        <v>39555</v>
      </c>
      <c r="F88" s="93">
        <f t="shared" si="2"/>
        <v>0.36712328767123287</v>
      </c>
      <c r="G88" s="498">
        <v>41.3</v>
      </c>
      <c r="H88" s="498">
        <v>41.3</v>
      </c>
      <c r="I88" s="244">
        <v>39555</v>
      </c>
      <c r="J88" s="86">
        <v>41.3</v>
      </c>
      <c r="K88" s="267" t="s">
        <v>731</v>
      </c>
      <c r="L88" s="298" t="s">
        <v>731</v>
      </c>
    </row>
    <row r="89" spans="1:12" x14ac:dyDescent="0.3">
      <c r="A89">
        <v>88</v>
      </c>
      <c r="B89" s="246" t="s">
        <v>806</v>
      </c>
      <c r="C89" s="384" t="s">
        <v>765</v>
      </c>
      <c r="D89" s="244">
        <v>40798</v>
      </c>
      <c r="E89" s="497">
        <v>40931</v>
      </c>
      <c r="F89" s="93">
        <f t="shared" si="2"/>
        <v>0.36438356164383562</v>
      </c>
      <c r="G89" s="498">
        <v>41.39</v>
      </c>
      <c r="H89" s="498">
        <v>41.39</v>
      </c>
      <c r="I89" s="244">
        <v>40931</v>
      </c>
      <c r="J89" s="86">
        <v>41.39</v>
      </c>
      <c r="K89" s="92"/>
      <c r="L89" s="92" t="s">
        <v>807</v>
      </c>
    </row>
    <row r="90" spans="1:12" x14ac:dyDescent="0.3">
      <c r="A90">
        <v>89</v>
      </c>
      <c r="B90" s="92" t="s">
        <v>728</v>
      </c>
      <c r="C90" s="91" t="s">
        <v>785</v>
      </c>
      <c r="D90" s="244">
        <v>39516</v>
      </c>
      <c r="E90" s="497">
        <v>39648</v>
      </c>
      <c r="F90" s="93">
        <f t="shared" si="2"/>
        <v>0.36164383561643837</v>
      </c>
      <c r="G90" s="498">
        <v>42.3</v>
      </c>
      <c r="H90" s="498">
        <v>48.1</v>
      </c>
      <c r="I90" s="244">
        <v>40939</v>
      </c>
      <c r="J90" s="86">
        <v>58.05</v>
      </c>
      <c r="K90" s="267" t="s">
        <v>731</v>
      </c>
      <c r="L90" s="368" t="s">
        <v>786</v>
      </c>
    </row>
    <row r="91" spans="1:12" x14ac:dyDescent="0.3">
      <c r="A91">
        <v>90</v>
      </c>
      <c r="B91" s="246" t="s">
        <v>797</v>
      </c>
      <c r="C91" s="384" t="s">
        <v>765</v>
      </c>
      <c r="D91" s="244">
        <v>40511</v>
      </c>
      <c r="E91" s="497">
        <v>40724</v>
      </c>
      <c r="F91" s="93">
        <f t="shared" si="2"/>
        <v>0.58356164383561648</v>
      </c>
      <c r="G91" s="498">
        <v>48.2</v>
      </c>
      <c r="H91" s="498">
        <v>48.2</v>
      </c>
      <c r="I91" s="244">
        <v>40724</v>
      </c>
      <c r="J91" s="86">
        <v>48.2</v>
      </c>
      <c r="K91" s="267" t="s">
        <v>798</v>
      </c>
      <c r="L91" s="298" t="s">
        <v>754</v>
      </c>
    </row>
    <row r="92" spans="1:12" x14ac:dyDescent="0.3">
      <c r="A92">
        <v>91</v>
      </c>
      <c r="B92" s="246" t="s">
        <v>753</v>
      </c>
      <c r="C92" s="91" t="s">
        <v>737</v>
      </c>
      <c r="D92" s="244">
        <v>38308</v>
      </c>
      <c r="E92" s="497">
        <v>38614</v>
      </c>
      <c r="F92" s="93">
        <f t="shared" si="2"/>
        <v>0.83835616438356164</v>
      </c>
      <c r="G92" s="86">
        <v>48.3</v>
      </c>
      <c r="H92" s="86">
        <v>48.3</v>
      </c>
      <c r="I92" s="244">
        <v>38614</v>
      </c>
      <c r="J92" s="86">
        <v>48.3</v>
      </c>
      <c r="K92" s="267" t="s">
        <v>731</v>
      </c>
      <c r="L92" s="298" t="s">
        <v>754</v>
      </c>
    </row>
    <row r="93" spans="1:12" s="396" customFormat="1" x14ac:dyDescent="0.3">
      <c r="A93" s="396">
        <v>92</v>
      </c>
      <c r="B93" s="397" t="s">
        <v>435</v>
      </c>
      <c r="C93" s="398" t="s">
        <v>737</v>
      </c>
      <c r="D93" s="499">
        <v>37097</v>
      </c>
      <c r="E93" s="499">
        <v>37215</v>
      </c>
      <c r="F93" s="398">
        <f t="shared" si="2"/>
        <v>0.32328767123287672</v>
      </c>
      <c r="G93" s="398" t="s">
        <v>766</v>
      </c>
      <c r="H93" s="398">
        <v>16</v>
      </c>
      <c r="I93" s="499">
        <v>40954</v>
      </c>
      <c r="J93" s="398">
        <v>10.98</v>
      </c>
      <c r="K93" s="397" t="s">
        <v>731</v>
      </c>
      <c r="L93" s="397" t="s">
        <v>731</v>
      </c>
    </row>
    <row r="94" spans="1:12" x14ac:dyDescent="0.3">
      <c r="F94" s="93"/>
    </row>
    <row r="95" spans="1:12" x14ac:dyDescent="0.3">
      <c r="B95"/>
      <c r="C95" s="386"/>
    </row>
    <row r="96" spans="1:12" x14ac:dyDescent="0.3">
      <c r="B96"/>
      <c r="C96" s="386"/>
    </row>
    <row r="97" spans="1:12" x14ac:dyDescent="0.3">
      <c r="A97">
        <v>1</v>
      </c>
      <c r="B97" s="92" t="s">
        <v>797</v>
      </c>
      <c r="C97" s="91" t="s">
        <v>765</v>
      </c>
      <c r="D97" s="244">
        <v>39814</v>
      </c>
      <c r="E97" s="497">
        <v>39959</v>
      </c>
      <c r="F97" s="93">
        <f t="shared" ref="F97:F128" si="3">(E97-D97)/365</f>
        <v>0.39726027397260272</v>
      </c>
      <c r="G97" s="500">
        <v>36</v>
      </c>
      <c r="H97" s="500">
        <v>60.3</v>
      </c>
      <c r="I97" s="244">
        <v>40326</v>
      </c>
      <c r="J97" s="86">
        <v>60.25</v>
      </c>
      <c r="K97" s="267" t="s">
        <v>731</v>
      </c>
      <c r="L97" s="368" t="s">
        <v>731</v>
      </c>
    </row>
    <row r="98" spans="1:12" ht="15" customHeight="1" x14ac:dyDescent="0.3">
      <c r="A98">
        <v>2</v>
      </c>
      <c r="B98" s="92" t="s">
        <v>728</v>
      </c>
      <c r="C98" s="91" t="s">
        <v>737</v>
      </c>
      <c r="D98" s="244">
        <v>39463</v>
      </c>
      <c r="E98" s="497">
        <v>39555</v>
      </c>
      <c r="F98" s="93">
        <f t="shared" si="3"/>
        <v>0.25205479452054796</v>
      </c>
      <c r="G98" s="498">
        <v>39.65</v>
      </c>
      <c r="H98" s="498">
        <v>52.3</v>
      </c>
      <c r="I98" s="244">
        <v>40864</v>
      </c>
      <c r="J98" s="86">
        <v>53</v>
      </c>
      <c r="K98" s="267" t="s">
        <v>730</v>
      </c>
      <c r="L98" s="368" t="s">
        <v>192</v>
      </c>
    </row>
    <row r="99" spans="1:12" ht="13.65" customHeight="1" x14ac:dyDescent="0.3">
      <c r="A99">
        <v>3</v>
      </c>
      <c r="B99" s="92" t="s">
        <v>728</v>
      </c>
      <c r="C99" s="384" t="s">
        <v>737</v>
      </c>
      <c r="D99" s="244">
        <v>39258</v>
      </c>
      <c r="E99" s="497">
        <v>39357</v>
      </c>
      <c r="F99" s="93">
        <f t="shared" si="3"/>
        <v>0.27123287671232876</v>
      </c>
      <c r="G99" s="498">
        <v>42.2</v>
      </c>
      <c r="H99" s="498">
        <v>53.6</v>
      </c>
      <c r="I99" s="244">
        <v>39476</v>
      </c>
      <c r="J99" s="86">
        <v>53.6</v>
      </c>
      <c r="K99" s="267" t="s">
        <v>731</v>
      </c>
      <c r="L99" s="298" t="s">
        <v>772</v>
      </c>
    </row>
    <row r="100" spans="1:12" s="391" customFormat="1" x14ac:dyDescent="0.3">
      <c r="A100" s="391">
        <v>4</v>
      </c>
      <c r="B100" s="387" t="s">
        <v>744</v>
      </c>
      <c r="C100" s="388" t="s">
        <v>729</v>
      </c>
      <c r="D100" s="501">
        <v>39939</v>
      </c>
      <c r="E100" s="502">
        <v>40322</v>
      </c>
      <c r="F100" s="503">
        <f t="shared" si="3"/>
        <v>1.0493150684931507</v>
      </c>
      <c r="G100" s="504">
        <v>50</v>
      </c>
      <c r="H100" s="504">
        <v>50</v>
      </c>
      <c r="I100" s="501">
        <v>40322</v>
      </c>
      <c r="J100" s="504">
        <v>50</v>
      </c>
      <c r="K100" s="389" t="s">
        <v>731</v>
      </c>
      <c r="L100" s="390" t="s">
        <v>731</v>
      </c>
    </row>
    <row r="101" spans="1:12" ht="12" customHeight="1" x14ac:dyDescent="0.3">
      <c r="A101">
        <v>5</v>
      </c>
      <c r="B101" s="92" t="s">
        <v>781</v>
      </c>
      <c r="C101" s="384" t="s">
        <v>737</v>
      </c>
      <c r="D101" s="244">
        <v>38415</v>
      </c>
      <c r="E101" s="497">
        <v>39420</v>
      </c>
      <c r="F101" s="93">
        <f t="shared" si="3"/>
        <v>2.7534246575342465</v>
      </c>
      <c r="G101" s="498">
        <v>51.6</v>
      </c>
      <c r="H101" s="498">
        <v>51.6</v>
      </c>
      <c r="I101" s="244">
        <v>39420</v>
      </c>
      <c r="J101" s="86">
        <v>51.6</v>
      </c>
      <c r="K101" s="267" t="s">
        <v>731</v>
      </c>
      <c r="L101" s="298" t="s">
        <v>772</v>
      </c>
    </row>
    <row r="102" spans="1:12" x14ac:dyDescent="0.3">
      <c r="A102">
        <v>6</v>
      </c>
      <c r="B102" s="25" t="s">
        <v>781</v>
      </c>
      <c r="C102" s="34" t="s">
        <v>765</v>
      </c>
      <c r="D102" s="33">
        <v>40544</v>
      </c>
      <c r="E102" s="33">
        <v>40612</v>
      </c>
      <c r="F102" s="39">
        <f t="shared" si="3"/>
        <v>0.18630136986301371</v>
      </c>
      <c r="G102" s="191">
        <v>52</v>
      </c>
      <c r="H102" s="191" t="s">
        <v>766</v>
      </c>
      <c r="I102" s="33">
        <v>40612</v>
      </c>
      <c r="J102" s="190">
        <v>52.1</v>
      </c>
      <c r="K102" s="49" t="s">
        <v>731</v>
      </c>
      <c r="L102" s="30" t="s">
        <v>731</v>
      </c>
    </row>
    <row r="103" spans="1:12" ht="18" customHeight="1" x14ac:dyDescent="0.3">
      <c r="A103">
        <v>7</v>
      </c>
      <c r="B103" s="92" t="s">
        <v>764</v>
      </c>
      <c r="C103" s="384" t="s">
        <v>765</v>
      </c>
      <c r="D103" s="244">
        <v>38588</v>
      </c>
      <c r="E103" s="497">
        <v>39100</v>
      </c>
      <c r="F103" s="93">
        <f t="shared" si="3"/>
        <v>1.4027397260273973</v>
      </c>
      <c r="G103" s="498">
        <v>53.1</v>
      </c>
      <c r="H103" s="498">
        <v>53.1</v>
      </c>
      <c r="I103" s="244">
        <v>39110</v>
      </c>
      <c r="J103" s="86">
        <v>53.1</v>
      </c>
      <c r="K103" s="267" t="s">
        <v>731</v>
      </c>
      <c r="L103" s="298" t="s">
        <v>768</v>
      </c>
    </row>
    <row r="104" spans="1:12" ht="19.5" customHeight="1" x14ac:dyDescent="0.3">
      <c r="A104" s="391">
        <v>8</v>
      </c>
      <c r="B104" s="25" t="s">
        <v>645</v>
      </c>
      <c r="C104" s="29" t="s">
        <v>729</v>
      </c>
      <c r="D104" s="33">
        <v>37590</v>
      </c>
      <c r="E104" s="33">
        <v>37795</v>
      </c>
      <c r="F104" s="39">
        <f t="shared" si="3"/>
        <v>0.56164383561643838</v>
      </c>
      <c r="G104" s="191">
        <v>53.2</v>
      </c>
      <c r="H104" s="191" t="s">
        <v>766</v>
      </c>
      <c r="I104" s="51">
        <v>37795</v>
      </c>
      <c r="J104" s="191">
        <v>53.2</v>
      </c>
      <c r="K104" s="49" t="s">
        <v>731</v>
      </c>
      <c r="L104" s="30" t="s">
        <v>646</v>
      </c>
    </row>
    <row r="105" spans="1:12" x14ac:dyDescent="0.3">
      <c r="A105">
        <v>9</v>
      </c>
      <c r="B105" s="246" t="s">
        <v>728</v>
      </c>
      <c r="C105" s="91" t="s">
        <v>729</v>
      </c>
      <c r="D105" s="244">
        <v>38189</v>
      </c>
      <c r="E105" s="497">
        <v>38799</v>
      </c>
      <c r="F105" s="93">
        <f t="shared" si="3"/>
        <v>1.6712328767123288</v>
      </c>
      <c r="G105" s="498">
        <v>57.4</v>
      </c>
      <c r="H105" s="498">
        <v>57.4</v>
      </c>
      <c r="I105" s="244">
        <v>38799</v>
      </c>
      <c r="J105" s="86">
        <v>57.4</v>
      </c>
      <c r="K105" s="267" t="s">
        <v>731</v>
      </c>
      <c r="L105" s="298" t="s">
        <v>731</v>
      </c>
    </row>
    <row r="106" spans="1:12" x14ac:dyDescent="0.3">
      <c r="A106">
        <v>10</v>
      </c>
      <c r="B106" s="92" t="s">
        <v>548</v>
      </c>
      <c r="C106" s="91" t="s">
        <v>729</v>
      </c>
      <c r="D106" s="74">
        <v>38590</v>
      </c>
      <c r="E106" s="74">
        <v>38768</v>
      </c>
      <c r="F106" s="93">
        <f t="shared" si="3"/>
        <v>0.48767123287671232</v>
      </c>
      <c r="G106" s="505">
        <v>59.38</v>
      </c>
      <c r="H106" s="505">
        <v>80.430000000000007</v>
      </c>
      <c r="I106" s="506">
        <v>40925</v>
      </c>
      <c r="J106" s="85">
        <v>144.6</v>
      </c>
      <c r="K106" s="245"/>
      <c r="L106" s="294" t="s">
        <v>191</v>
      </c>
    </row>
    <row r="107" spans="1:12" x14ac:dyDescent="0.3">
      <c r="A107">
        <v>11</v>
      </c>
      <c r="B107" s="246" t="s">
        <v>744</v>
      </c>
      <c r="C107" s="91" t="s">
        <v>729</v>
      </c>
      <c r="D107" s="244">
        <v>36893</v>
      </c>
      <c r="E107" s="244">
        <v>37970</v>
      </c>
      <c r="F107" s="93">
        <f t="shared" si="3"/>
        <v>2.9506849315068493</v>
      </c>
      <c r="G107" s="86">
        <v>59.5</v>
      </c>
      <c r="H107" s="86">
        <v>59.5</v>
      </c>
      <c r="I107" s="244">
        <v>37970</v>
      </c>
      <c r="J107" s="86">
        <v>59.5</v>
      </c>
      <c r="K107" s="267" t="s">
        <v>731</v>
      </c>
      <c r="L107" s="298" t="s">
        <v>731</v>
      </c>
    </row>
    <row r="108" spans="1:12" x14ac:dyDescent="0.3">
      <c r="A108" s="391">
        <v>12</v>
      </c>
      <c r="B108" s="25" t="s">
        <v>640</v>
      </c>
      <c r="C108" s="29" t="s">
        <v>737</v>
      </c>
      <c r="D108" s="33">
        <v>38776</v>
      </c>
      <c r="E108" s="33">
        <v>38936</v>
      </c>
      <c r="F108" s="39">
        <f t="shared" si="3"/>
        <v>0.43835616438356162</v>
      </c>
      <c r="G108" s="191">
        <v>60.2</v>
      </c>
      <c r="H108" s="191" t="s">
        <v>766</v>
      </c>
      <c r="I108" s="33">
        <v>38936</v>
      </c>
      <c r="J108" s="191">
        <v>60.2</v>
      </c>
      <c r="K108" s="49" t="s">
        <v>731</v>
      </c>
      <c r="L108" s="198" t="s">
        <v>731</v>
      </c>
    </row>
    <row r="109" spans="1:12" ht="21.75" customHeight="1" x14ac:dyDescent="0.3">
      <c r="A109">
        <v>13</v>
      </c>
      <c r="B109" s="246" t="s">
        <v>806</v>
      </c>
      <c r="C109" s="384" t="s">
        <v>765</v>
      </c>
      <c r="D109" s="244">
        <v>40948</v>
      </c>
      <c r="E109" s="497">
        <v>41067</v>
      </c>
      <c r="F109" s="93">
        <f t="shared" si="3"/>
        <v>0.32602739726027397</v>
      </c>
      <c r="G109" s="498">
        <v>62</v>
      </c>
      <c r="H109" s="498">
        <v>62</v>
      </c>
      <c r="I109" s="244">
        <v>41067</v>
      </c>
      <c r="J109" s="86">
        <v>62</v>
      </c>
      <c r="K109" s="92"/>
      <c r="L109" s="298"/>
    </row>
    <row r="110" spans="1:12" ht="15" customHeight="1" x14ac:dyDescent="0.3">
      <c r="A110">
        <v>14</v>
      </c>
      <c r="B110" s="92" t="s">
        <v>279</v>
      </c>
      <c r="C110" s="91" t="s">
        <v>729</v>
      </c>
      <c r="D110" s="244">
        <v>39994</v>
      </c>
      <c r="E110" s="244">
        <v>40814</v>
      </c>
      <c r="F110" s="91">
        <f t="shared" si="3"/>
        <v>2.2465753424657535</v>
      </c>
      <c r="G110" s="495">
        <v>62.43</v>
      </c>
      <c r="H110" s="495">
        <v>31.1</v>
      </c>
      <c r="I110" s="244">
        <v>40896</v>
      </c>
      <c r="J110" s="91">
        <v>31.1</v>
      </c>
      <c r="K110" s="92" t="s">
        <v>280</v>
      </c>
      <c r="L110" s="367" t="s">
        <v>281</v>
      </c>
    </row>
    <row r="111" spans="1:12" ht="16.5" customHeight="1" x14ac:dyDescent="0.3">
      <c r="A111">
        <v>15</v>
      </c>
      <c r="B111" s="92" t="s">
        <v>781</v>
      </c>
      <c r="C111" s="91" t="s">
        <v>785</v>
      </c>
      <c r="D111" s="244">
        <v>38712</v>
      </c>
      <c r="E111" s="244">
        <v>38839</v>
      </c>
      <c r="F111" s="91">
        <f t="shared" si="3"/>
        <v>0.34794520547945207</v>
      </c>
      <c r="G111" s="507">
        <v>63.32</v>
      </c>
      <c r="H111" s="507">
        <v>63.32</v>
      </c>
      <c r="I111" s="508">
        <v>38933</v>
      </c>
      <c r="J111" s="509">
        <v>34.5</v>
      </c>
      <c r="K111" s="92" t="s">
        <v>731</v>
      </c>
      <c r="L111" s="367" t="s">
        <v>392</v>
      </c>
    </row>
    <row r="112" spans="1:12" ht="18" customHeight="1" x14ac:dyDescent="0.3">
      <c r="A112" s="391">
        <v>16</v>
      </c>
      <c r="B112" s="25" t="s">
        <v>635</v>
      </c>
      <c r="C112" s="29" t="s">
        <v>729</v>
      </c>
      <c r="D112" s="33">
        <v>37958</v>
      </c>
      <c r="E112" s="51">
        <v>38113</v>
      </c>
      <c r="F112" s="39">
        <f t="shared" si="3"/>
        <v>0.42465753424657532</v>
      </c>
      <c r="G112" s="197">
        <v>69.900000000000006</v>
      </c>
      <c r="H112" s="197" t="s">
        <v>766</v>
      </c>
      <c r="I112" s="33">
        <v>38113</v>
      </c>
      <c r="J112" s="191">
        <v>69.900000000000006</v>
      </c>
      <c r="K112" s="49" t="s">
        <v>731</v>
      </c>
      <c r="L112" s="206" t="s">
        <v>193</v>
      </c>
    </row>
    <row r="113" spans="1:12" x14ac:dyDescent="0.3">
      <c r="A113">
        <v>17</v>
      </c>
      <c r="B113" s="22" t="s">
        <v>587</v>
      </c>
      <c r="C113" s="7" t="s">
        <v>765</v>
      </c>
      <c r="D113" s="8">
        <v>38075</v>
      </c>
      <c r="E113" s="497">
        <v>38184</v>
      </c>
      <c r="F113" s="10">
        <f t="shared" si="3"/>
        <v>0.29863013698630136</v>
      </c>
      <c r="G113" s="176">
        <v>70.099999999999994</v>
      </c>
      <c r="H113" s="176">
        <v>64.12</v>
      </c>
      <c r="I113" s="12">
        <v>38873</v>
      </c>
      <c r="J113" s="11">
        <v>84.4</v>
      </c>
      <c r="K113" s="369" t="s">
        <v>589</v>
      </c>
      <c r="L113" s="370" t="s">
        <v>731</v>
      </c>
    </row>
    <row r="114" spans="1:12" x14ac:dyDescent="0.3">
      <c r="A114">
        <v>18</v>
      </c>
      <c r="B114" s="92" t="s">
        <v>728</v>
      </c>
      <c r="C114" s="91" t="s">
        <v>737</v>
      </c>
      <c r="D114" s="74">
        <v>37439</v>
      </c>
      <c r="E114" s="74">
        <v>37623</v>
      </c>
      <c r="F114" s="93">
        <f t="shared" si="3"/>
        <v>0.50410958904109593</v>
      </c>
      <c r="G114" s="505">
        <v>70.56</v>
      </c>
      <c r="H114" s="505">
        <v>92.2</v>
      </c>
      <c r="I114" s="506">
        <v>37880</v>
      </c>
      <c r="J114" s="75">
        <v>94.8</v>
      </c>
      <c r="K114" s="273" t="s">
        <v>731</v>
      </c>
      <c r="L114" s="248" t="s">
        <v>731</v>
      </c>
    </row>
    <row r="115" spans="1:12" x14ac:dyDescent="0.3">
      <c r="A115">
        <v>19</v>
      </c>
      <c r="B115" s="19" t="s">
        <v>630</v>
      </c>
      <c r="C115" s="382" t="s">
        <v>765</v>
      </c>
      <c r="D115" s="226">
        <v>38873</v>
      </c>
      <c r="E115" s="226">
        <v>39107</v>
      </c>
      <c r="F115" s="227">
        <f t="shared" si="3"/>
        <v>0.64109589041095894</v>
      </c>
      <c r="G115" s="227">
        <v>71</v>
      </c>
      <c r="H115" s="227" t="s">
        <v>199</v>
      </c>
      <c r="I115" s="226">
        <v>39209</v>
      </c>
      <c r="J115" s="227">
        <v>19.5</v>
      </c>
      <c r="K115" s="19" t="s">
        <v>731</v>
      </c>
      <c r="L115" s="19" t="s">
        <v>392</v>
      </c>
    </row>
    <row r="116" spans="1:12" ht="17.399999999999999" customHeight="1" x14ac:dyDescent="0.3">
      <c r="A116" s="391">
        <v>20</v>
      </c>
      <c r="B116" s="246" t="s">
        <v>736</v>
      </c>
      <c r="C116" s="91" t="s">
        <v>737</v>
      </c>
      <c r="D116" s="244">
        <v>37822</v>
      </c>
      <c r="E116" s="497">
        <v>37928</v>
      </c>
      <c r="F116" s="93">
        <f t="shared" si="3"/>
        <v>0.29041095890410956</v>
      </c>
      <c r="G116" s="498">
        <v>71.400000000000006</v>
      </c>
      <c r="H116" s="498">
        <v>71.400000000000006</v>
      </c>
      <c r="I116" s="244">
        <v>37928</v>
      </c>
      <c r="J116" s="86">
        <v>71.400000000000006</v>
      </c>
      <c r="K116" s="267" t="s">
        <v>731</v>
      </c>
      <c r="L116" s="298" t="s">
        <v>739</v>
      </c>
    </row>
    <row r="117" spans="1:12" ht="20.25" customHeight="1" x14ac:dyDescent="0.3">
      <c r="A117">
        <v>21</v>
      </c>
      <c r="B117" s="246" t="s">
        <v>801</v>
      </c>
      <c r="C117" s="384" t="s">
        <v>785</v>
      </c>
      <c r="D117" s="244">
        <v>39803</v>
      </c>
      <c r="E117" s="244">
        <v>40899</v>
      </c>
      <c r="F117" s="93">
        <f t="shared" si="3"/>
        <v>3.0027397260273974</v>
      </c>
      <c r="G117" s="498">
        <v>74.8</v>
      </c>
      <c r="H117" s="498">
        <v>74.8</v>
      </c>
      <c r="I117" s="244">
        <v>40983</v>
      </c>
      <c r="J117" s="86">
        <v>51.49</v>
      </c>
      <c r="K117" s="92"/>
      <c r="L117" s="298" t="s">
        <v>802</v>
      </c>
    </row>
    <row r="118" spans="1:12" x14ac:dyDescent="0.3">
      <c r="A118">
        <v>22</v>
      </c>
      <c r="B118" s="25" t="s">
        <v>630</v>
      </c>
      <c r="C118" s="29" t="s">
        <v>765</v>
      </c>
      <c r="D118" s="33">
        <v>39772</v>
      </c>
      <c r="E118" s="33">
        <v>39864</v>
      </c>
      <c r="F118" s="39">
        <f t="shared" si="3"/>
        <v>0.25205479452054796</v>
      </c>
      <c r="G118" s="191">
        <v>76.8</v>
      </c>
      <c r="H118" s="191" t="s">
        <v>766</v>
      </c>
      <c r="I118" s="33">
        <v>39864</v>
      </c>
      <c r="J118" s="191">
        <v>76.8</v>
      </c>
      <c r="K118" s="49" t="s">
        <v>631</v>
      </c>
      <c r="L118" s="198" t="s">
        <v>731</v>
      </c>
    </row>
    <row r="119" spans="1:12" ht="15.75" customHeight="1" x14ac:dyDescent="0.3">
      <c r="A119">
        <v>23</v>
      </c>
      <c r="B119" s="92" t="s">
        <v>635</v>
      </c>
      <c r="C119" s="91" t="s">
        <v>729</v>
      </c>
      <c r="D119" s="74">
        <v>39872</v>
      </c>
      <c r="E119" s="74">
        <v>40374</v>
      </c>
      <c r="F119" s="93">
        <f t="shared" si="3"/>
        <v>1.3753424657534246</v>
      </c>
      <c r="G119" s="505">
        <v>80.7</v>
      </c>
      <c r="H119" s="505">
        <v>80.7</v>
      </c>
      <c r="I119" s="506">
        <v>40721</v>
      </c>
      <c r="J119" s="85">
        <v>82.16</v>
      </c>
      <c r="K119" s="273" t="s">
        <v>731</v>
      </c>
      <c r="L119" s="274" t="s">
        <v>731</v>
      </c>
    </row>
    <row r="120" spans="1:12" ht="18" customHeight="1" x14ac:dyDescent="0.3">
      <c r="A120" s="391">
        <v>24</v>
      </c>
      <c r="B120" s="243" t="s">
        <v>630</v>
      </c>
      <c r="C120" s="87" t="s">
        <v>729</v>
      </c>
      <c r="D120" s="74">
        <v>35967</v>
      </c>
      <c r="E120" s="74">
        <v>39587</v>
      </c>
      <c r="F120" s="93">
        <f t="shared" si="3"/>
        <v>9.9178082191780828</v>
      </c>
      <c r="G120" s="510">
        <v>81</v>
      </c>
      <c r="H120" s="511">
        <v>81</v>
      </c>
      <c r="I120" s="74">
        <v>39587</v>
      </c>
      <c r="J120" s="87">
        <v>81</v>
      </c>
      <c r="K120" s="257"/>
      <c r="L120" s="257"/>
    </row>
    <row r="121" spans="1:12" x14ac:dyDescent="0.3">
      <c r="A121">
        <v>25</v>
      </c>
      <c r="B121" s="19" t="s">
        <v>781</v>
      </c>
      <c r="C121" s="382" t="s">
        <v>765</v>
      </c>
      <c r="D121" s="226">
        <v>38306</v>
      </c>
      <c r="E121" s="226">
        <v>38419</v>
      </c>
      <c r="F121" s="227">
        <f t="shared" si="3"/>
        <v>0.30958904109589042</v>
      </c>
      <c r="G121" s="227">
        <v>82.8</v>
      </c>
      <c r="H121" s="227"/>
      <c r="I121" s="226">
        <v>38509</v>
      </c>
      <c r="J121" s="227">
        <v>36.450000000000003</v>
      </c>
      <c r="K121" s="19" t="s">
        <v>731</v>
      </c>
      <c r="L121" s="19" t="s">
        <v>200</v>
      </c>
    </row>
    <row r="122" spans="1:12" x14ac:dyDescent="0.3">
      <c r="A122">
        <v>26</v>
      </c>
      <c r="B122" s="22" t="s">
        <v>728</v>
      </c>
      <c r="C122" s="385" t="s">
        <v>729</v>
      </c>
      <c r="D122" s="512">
        <v>34706</v>
      </c>
      <c r="E122" s="512">
        <v>37748</v>
      </c>
      <c r="F122" s="28">
        <f t="shared" si="3"/>
        <v>8.3342465753424655</v>
      </c>
      <c r="G122" s="513">
        <v>85.69</v>
      </c>
      <c r="H122" s="513">
        <v>85.67</v>
      </c>
      <c r="I122" s="512">
        <v>38744</v>
      </c>
      <c r="J122" s="64" t="s">
        <v>197</v>
      </c>
      <c r="K122" s="22" t="s">
        <v>136</v>
      </c>
      <c r="L122" s="261" t="s">
        <v>187</v>
      </c>
    </row>
    <row r="123" spans="1:12" x14ac:dyDescent="0.3">
      <c r="A123">
        <v>27</v>
      </c>
      <c r="B123" s="92" t="s">
        <v>728</v>
      </c>
      <c r="C123" s="91" t="s">
        <v>737</v>
      </c>
      <c r="D123" s="74">
        <v>36428</v>
      </c>
      <c r="E123" s="74">
        <v>36546</v>
      </c>
      <c r="F123" s="93">
        <f t="shared" si="3"/>
        <v>0.32328767123287672</v>
      </c>
      <c r="G123" s="505">
        <v>86</v>
      </c>
      <c r="H123" s="505">
        <v>115</v>
      </c>
      <c r="I123" s="506">
        <v>37854</v>
      </c>
      <c r="J123" s="85">
        <v>167.3</v>
      </c>
      <c r="K123" s="273" t="s">
        <v>669</v>
      </c>
      <c r="L123" s="248" t="s">
        <v>731</v>
      </c>
    </row>
    <row r="124" spans="1:12" x14ac:dyDescent="0.3">
      <c r="A124" s="391">
        <v>28</v>
      </c>
      <c r="B124" s="3" t="s">
        <v>635</v>
      </c>
      <c r="C124" s="69" t="s">
        <v>729</v>
      </c>
      <c r="D124" s="70">
        <v>39833</v>
      </c>
      <c r="E124" s="70">
        <v>39973</v>
      </c>
      <c r="F124" s="71">
        <f t="shared" si="3"/>
        <v>0.38356164383561642</v>
      </c>
      <c r="G124" s="207">
        <v>87.4</v>
      </c>
      <c r="H124" s="207">
        <v>68.900000000000006</v>
      </c>
      <c r="I124" s="70">
        <v>40253</v>
      </c>
      <c r="J124" s="207">
        <v>68.87</v>
      </c>
      <c r="L124" s="208" t="s">
        <v>652</v>
      </c>
    </row>
    <row r="125" spans="1:12" x14ac:dyDescent="0.3">
      <c r="A125">
        <v>29</v>
      </c>
      <c r="B125" s="92" t="s">
        <v>728</v>
      </c>
      <c r="C125" s="91" t="s">
        <v>737</v>
      </c>
      <c r="D125" s="74">
        <v>38460</v>
      </c>
      <c r="E125" s="74">
        <v>38623</v>
      </c>
      <c r="F125" s="93">
        <f t="shared" si="3"/>
        <v>0.44657534246575342</v>
      </c>
      <c r="G125" s="505">
        <v>89.3</v>
      </c>
      <c r="H125" s="505">
        <v>89.3</v>
      </c>
      <c r="I125" s="506">
        <v>38623</v>
      </c>
      <c r="J125" s="85">
        <v>89.3</v>
      </c>
      <c r="K125" s="273" t="s">
        <v>731</v>
      </c>
      <c r="L125" s="296" t="s">
        <v>731</v>
      </c>
    </row>
    <row r="126" spans="1:12" x14ac:dyDescent="0.3">
      <c r="A126">
        <v>30</v>
      </c>
      <c r="B126" s="92" t="s">
        <v>630</v>
      </c>
      <c r="C126" s="91" t="s">
        <v>765</v>
      </c>
      <c r="D126" s="244">
        <v>39782</v>
      </c>
      <c r="E126" s="244">
        <v>39864</v>
      </c>
      <c r="F126" s="91">
        <f t="shared" si="3"/>
        <v>0.22465753424657534</v>
      </c>
      <c r="G126" s="507">
        <v>89.7</v>
      </c>
      <c r="H126" s="507">
        <v>42.5</v>
      </c>
      <c r="I126" s="508">
        <v>40268</v>
      </c>
      <c r="J126" s="509">
        <v>31.27</v>
      </c>
      <c r="K126" s="92" t="s">
        <v>731</v>
      </c>
      <c r="L126" s="367" t="s">
        <v>820</v>
      </c>
    </row>
    <row r="127" spans="1:12" x14ac:dyDescent="0.3">
      <c r="A127">
        <v>31</v>
      </c>
      <c r="B127" s="243" t="s">
        <v>728</v>
      </c>
      <c r="C127" s="382" t="s">
        <v>785</v>
      </c>
      <c r="D127" s="74">
        <v>38743</v>
      </c>
      <c r="E127" s="74">
        <v>38903</v>
      </c>
      <c r="F127" s="28">
        <f t="shared" si="3"/>
        <v>0.43835616438356162</v>
      </c>
      <c r="G127" s="514">
        <v>99</v>
      </c>
      <c r="H127" s="514">
        <v>99</v>
      </c>
      <c r="I127" s="74">
        <v>38903</v>
      </c>
      <c r="J127" s="87">
        <v>99</v>
      </c>
      <c r="K127" s="92" t="s">
        <v>131</v>
      </c>
      <c r="L127" s="92"/>
    </row>
    <row r="128" spans="1:12" x14ac:dyDescent="0.3">
      <c r="A128" s="391">
        <v>32</v>
      </c>
      <c r="B128" s="243" t="s">
        <v>744</v>
      </c>
      <c r="C128" s="382" t="s">
        <v>737</v>
      </c>
      <c r="D128" s="74">
        <v>39358</v>
      </c>
      <c r="E128" s="74">
        <v>39961</v>
      </c>
      <c r="F128" s="93">
        <f t="shared" si="3"/>
        <v>1.6520547945205479</v>
      </c>
      <c r="G128" s="515">
        <v>103</v>
      </c>
      <c r="H128" s="498">
        <v>103</v>
      </c>
      <c r="I128" s="74">
        <v>39961</v>
      </c>
      <c r="J128" s="87">
        <v>103</v>
      </c>
      <c r="K128" s="257"/>
      <c r="L128" s="257"/>
    </row>
    <row r="129" spans="1:12" x14ac:dyDescent="0.3">
      <c r="A129">
        <v>33</v>
      </c>
      <c r="B129" s="92" t="s">
        <v>565</v>
      </c>
      <c r="C129" s="384" t="s">
        <v>737</v>
      </c>
      <c r="D129" s="74">
        <v>39400</v>
      </c>
      <c r="E129" s="74">
        <v>39510</v>
      </c>
      <c r="F129" s="93">
        <f t="shared" ref="F129:F149" si="4">(E129-D129)/365</f>
        <v>0.30136986301369861</v>
      </c>
      <c r="G129" s="505">
        <v>104.1</v>
      </c>
      <c r="H129" s="505">
        <v>104.1</v>
      </c>
      <c r="I129" s="506">
        <v>40352</v>
      </c>
      <c r="J129" s="85">
        <v>123</v>
      </c>
      <c r="K129" s="273" t="s">
        <v>731</v>
      </c>
      <c r="L129" s="296" t="s">
        <v>566</v>
      </c>
    </row>
    <row r="130" spans="1:12" x14ac:dyDescent="0.3">
      <c r="A130">
        <v>34</v>
      </c>
      <c r="B130" s="243" t="s">
        <v>728</v>
      </c>
      <c r="C130" s="382" t="s">
        <v>765</v>
      </c>
      <c r="D130" s="74">
        <v>38680</v>
      </c>
      <c r="E130" s="74">
        <v>38967</v>
      </c>
      <c r="F130" s="28">
        <f t="shared" si="4"/>
        <v>0.78630136986301369</v>
      </c>
      <c r="G130" s="514">
        <v>105</v>
      </c>
      <c r="H130" s="514">
        <v>105</v>
      </c>
      <c r="I130" s="74">
        <v>38967</v>
      </c>
      <c r="J130" s="87">
        <v>105</v>
      </c>
      <c r="K130" s="243" t="s">
        <v>731</v>
      </c>
      <c r="L130" s="243"/>
    </row>
    <row r="131" spans="1:12" x14ac:dyDescent="0.3">
      <c r="A131">
        <v>35</v>
      </c>
      <c r="B131" s="92" t="s">
        <v>534</v>
      </c>
      <c r="C131" s="91" t="s">
        <v>729</v>
      </c>
      <c r="D131" s="74">
        <v>37736</v>
      </c>
      <c r="E131" s="74">
        <v>38838</v>
      </c>
      <c r="F131" s="93">
        <f t="shared" si="4"/>
        <v>3.0191780821917806</v>
      </c>
      <c r="G131" s="505">
        <v>118.3</v>
      </c>
      <c r="H131" s="505">
        <v>118.3</v>
      </c>
      <c r="I131" s="506">
        <v>38838</v>
      </c>
      <c r="J131" s="85">
        <v>118.3</v>
      </c>
      <c r="K131" s="273" t="s">
        <v>731</v>
      </c>
      <c r="L131" s="296" t="s">
        <v>535</v>
      </c>
    </row>
    <row r="132" spans="1:12" x14ac:dyDescent="0.3">
      <c r="A132" s="391">
        <v>36</v>
      </c>
      <c r="B132" s="92" t="s">
        <v>793</v>
      </c>
      <c r="C132" s="91" t="s">
        <v>729</v>
      </c>
      <c r="D132" s="74">
        <v>37813</v>
      </c>
      <c r="E132" s="74">
        <v>38422</v>
      </c>
      <c r="F132" s="93">
        <f t="shared" si="4"/>
        <v>1.6684931506849314</v>
      </c>
      <c r="G132" s="505">
        <v>119.6</v>
      </c>
      <c r="H132" s="505">
        <v>119.6</v>
      </c>
      <c r="I132" s="516">
        <v>38422</v>
      </c>
      <c r="J132" s="85">
        <v>119.6</v>
      </c>
      <c r="K132" s="273" t="s">
        <v>731</v>
      </c>
      <c r="L132" s="296" t="s">
        <v>190</v>
      </c>
    </row>
    <row r="133" spans="1:12" x14ac:dyDescent="0.3">
      <c r="A133">
        <v>37</v>
      </c>
      <c r="B133" s="92" t="s">
        <v>640</v>
      </c>
      <c r="C133" s="91" t="s">
        <v>737</v>
      </c>
      <c r="D133" s="74">
        <v>38718</v>
      </c>
      <c r="E133" s="74">
        <v>38790</v>
      </c>
      <c r="F133" s="93">
        <f t="shared" si="4"/>
        <v>0.19726027397260273</v>
      </c>
      <c r="G133" s="505">
        <v>120.9</v>
      </c>
      <c r="H133" s="505">
        <v>120.9</v>
      </c>
      <c r="I133" s="506">
        <v>38790</v>
      </c>
      <c r="J133" s="85">
        <v>120.9</v>
      </c>
      <c r="K133" s="273" t="s">
        <v>731</v>
      </c>
      <c r="L133" s="274" t="s">
        <v>529</v>
      </c>
    </row>
    <row r="134" spans="1:12" x14ac:dyDescent="0.3">
      <c r="A134">
        <v>38</v>
      </c>
      <c r="B134" s="243" t="s">
        <v>630</v>
      </c>
      <c r="C134" s="87" t="s">
        <v>729</v>
      </c>
      <c r="D134" s="74">
        <v>38613</v>
      </c>
      <c r="E134" s="74">
        <v>40014</v>
      </c>
      <c r="F134" s="93">
        <f t="shared" si="4"/>
        <v>3.8383561643835615</v>
      </c>
      <c r="G134" s="510">
        <v>121</v>
      </c>
      <c r="H134" s="511">
        <v>121</v>
      </c>
      <c r="I134" s="74">
        <v>40014</v>
      </c>
      <c r="J134" s="87">
        <v>121</v>
      </c>
      <c r="K134" s="257"/>
      <c r="L134" s="257"/>
    </row>
    <row r="135" spans="1:12" x14ac:dyDescent="0.3">
      <c r="A135">
        <v>39</v>
      </c>
      <c r="B135" s="243" t="s">
        <v>312</v>
      </c>
      <c r="C135" s="382" t="s">
        <v>765</v>
      </c>
      <c r="D135" s="74">
        <v>39578</v>
      </c>
      <c r="E135" s="74">
        <v>39762</v>
      </c>
      <c r="F135" s="93">
        <f t="shared" si="4"/>
        <v>0.50410958904109593</v>
      </c>
      <c r="G135" s="510">
        <v>121</v>
      </c>
      <c r="H135" s="510">
        <v>121</v>
      </c>
      <c r="I135" s="74">
        <v>39762</v>
      </c>
      <c r="J135" s="84">
        <v>121</v>
      </c>
      <c r="K135" s="257"/>
      <c r="L135" s="257"/>
    </row>
    <row r="136" spans="1:12" x14ac:dyDescent="0.3">
      <c r="A136" s="391">
        <v>40</v>
      </c>
      <c r="B136" s="243" t="s">
        <v>630</v>
      </c>
      <c r="C136" s="87" t="s">
        <v>729</v>
      </c>
      <c r="D136" s="74">
        <v>38796</v>
      </c>
      <c r="E136" s="74">
        <v>39300</v>
      </c>
      <c r="F136" s="28">
        <f t="shared" si="4"/>
        <v>1.3808219178082193</v>
      </c>
      <c r="G136" s="514">
        <v>121</v>
      </c>
      <c r="H136" s="514">
        <v>121</v>
      </c>
      <c r="I136" s="74">
        <v>39300</v>
      </c>
      <c r="J136" s="87">
        <v>121</v>
      </c>
      <c r="K136" s="243" t="s">
        <v>440</v>
      </c>
      <c r="L136" s="243"/>
    </row>
    <row r="137" spans="1:12" x14ac:dyDescent="0.3">
      <c r="A137">
        <v>41</v>
      </c>
      <c r="B137" s="246" t="s">
        <v>744</v>
      </c>
      <c r="C137" s="91" t="s">
        <v>737</v>
      </c>
      <c r="D137" s="244">
        <v>36394</v>
      </c>
      <c r="E137" s="497">
        <v>38952</v>
      </c>
      <c r="F137" s="93">
        <f t="shared" si="4"/>
        <v>7.0082191780821921</v>
      </c>
      <c r="G137" s="517">
        <v>121.24</v>
      </c>
      <c r="H137" s="517">
        <v>121.2</v>
      </c>
      <c r="I137" s="244">
        <v>39021</v>
      </c>
      <c r="J137" s="518">
        <v>41.6</v>
      </c>
      <c r="K137" s="369" t="s">
        <v>759</v>
      </c>
      <c r="L137" s="374" t="s">
        <v>731</v>
      </c>
    </row>
    <row r="138" spans="1:12" x14ac:dyDescent="0.3">
      <c r="A138">
        <v>42</v>
      </c>
      <c r="B138" s="92" t="s">
        <v>797</v>
      </c>
      <c r="C138" s="384" t="s">
        <v>729</v>
      </c>
      <c r="D138" s="74">
        <v>39199</v>
      </c>
      <c r="E138" s="74">
        <v>39329</v>
      </c>
      <c r="F138" s="93">
        <f t="shared" si="4"/>
        <v>0.35616438356164382</v>
      </c>
      <c r="G138" s="505">
        <v>123.9</v>
      </c>
      <c r="H138" s="505">
        <v>123.9</v>
      </c>
      <c r="I138" s="506">
        <v>39332</v>
      </c>
      <c r="J138" s="85">
        <v>123.9</v>
      </c>
      <c r="K138" s="273" t="s">
        <v>731</v>
      </c>
      <c r="L138" s="248" t="s">
        <v>556</v>
      </c>
    </row>
    <row r="139" spans="1:12" x14ac:dyDescent="0.3">
      <c r="A139">
        <v>43</v>
      </c>
      <c r="B139" s="92" t="s">
        <v>572</v>
      </c>
      <c r="C139" s="91" t="s">
        <v>765</v>
      </c>
      <c r="D139" s="74">
        <v>35796</v>
      </c>
      <c r="E139" s="74">
        <v>36326</v>
      </c>
      <c r="F139" s="93">
        <f t="shared" si="4"/>
        <v>1.452054794520548</v>
      </c>
      <c r="G139" s="505">
        <v>124.6</v>
      </c>
      <c r="H139" s="505">
        <v>124.6</v>
      </c>
      <c r="I139" s="506">
        <v>39725</v>
      </c>
      <c r="J139" s="85">
        <v>110.2</v>
      </c>
      <c r="K139" s="273" t="s">
        <v>731</v>
      </c>
      <c r="L139" s="296" t="s">
        <v>739</v>
      </c>
    </row>
    <row r="140" spans="1:12" x14ac:dyDescent="0.3">
      <c r="A140" s="391">
        <v>44</v>
      </c>
      <c r="B140" s="92" t="s">
        <v>630</v>
      </c>
      <c r="C140" s="91" t="s">
        <v>765</v>
      </c>
      <c r="D140" s="74">
        <v>38662</v>
      </c>
      <c r="E140" s="74">
        <v>38981</v>
      </c>
      <c r="F140" s="93">
        <f t="shared" si="4"/>
        <v>0.87397260273972599</v>
      </c>
      <c r="G140" s="505">
        <v>126.7</v>
      </c>
      <c r="H140" s="505">
        <v>126.7</v>
      </c>
      <c r="I140" s="506">
        <v>38981</v>
      </c>
      <c r="J140" s="85">
        <v>126.7</v>
      </c>
      <c r="K140" s="273" t="s">
        <v>731</v>
      </c>
      <c r="L140" s="296" t="s">
        <v>675</v>
      </c>
    </row>
    <row r="141" spans="1:12" x14ac:dyDescent="0.3">
      <c r="A141">
        <v>45</v>
      </c>
      <c r="B141" s="243" t="s">
        <v>744</v>
      </c>
      <c r="C141" s="87" t="s">
        <v>729</v>
      </c>
      <c r="D141" s="74">
        <v>39534</v>
      </c>
      <c r="E141" s="74">
        <v>39723</v>
      </c>
      <c r="F141" s="28">
        <f t="shared" si="4"/>
        <v>0.51780821917808217</v>
      </c>
      <c r="G141" s="514">
        <v>128</v>
      </c>
      <c r="H141" s="514">
        <v>128</v>
      </c>
      <c r="I141" s="74">
        <v>39723</v>
      </c>
      <c r="J141" s="87">
        <v>128</v>
      </c>
      <c r="K141" s="243" t="s">
        <v>731</v>
      </c>
      <c r="L141" s="243"/>
    </row>
    <row r="142" spans="1:12" x14ac:dyDescent="0.3">
      <c r="A142">
        <v>46</v>
      </c>
      <c r="B142" s="92" t="s">
        <v>129</v>
      </c>
      <c r="C142" s="91" t="s">
        <v>785</v>
      </c>
      <c r="D142" s="74">
        <v>36320</v>
      </c>
      <c r="E142" s="74">
        <v>40546</v>
      </c>
      <c r="F142" s="93">
        <f t="shared" si="4"/>
        <v>11.578082191780823</v>
      </c>
      <c r="G142" s="510">
        <v>129</v>
      </c>
      <c r="H142" s="511">
        <v>129</v>
      </c>
      <c r="I142" s="74">
        <v>40546</v>
      </c>
      <c r="J142" s="88">
        <v>129</v>
      </c>
      <c r="K142" s="257"/>
      <c r="L142" s="257"/>
    </row>
    <row r="143" spans="1:12" x14ac:dyDescent="0.3">
      <c r="A143">
        <v>47</v>
      </c>
      <c r="B143" s="110" t="s">
        <v>548</v>
      </c>
      <c r="C143" s="109" t="s">
        <v>785</v>
      </c>
      <c r="D143" s="111">
        <v>38401</v>
      </c>
      <c r="E143" s="111">
        <v>38967</v>
      </c>
      <c r="F143" s="98">
        <f t="shared" si="4"/>
        <v>1.5506849315068494</v>
      </c>
      <c r="G143" s="519">
        <v>129.4</v>
      </c>
      <c r="H143" s="519">
        <v>120</v>
      </c>
      <c r="I143" s="520">
        <v>38967</v>
      </c>
      <c r="J143" s="519">
        <v>129.44</v>
      </c>
      <c r="K143" s="372" t="s">
        <v>731</v>
      </c>
      <c r="L143" s="373" t="s">
        <v>731</v>
      </c>
    </row>
    <row r="144" spans="1:12" x14ac:dyDescent="0.3">
      <c r="A144" s="391">
        <v>48</v>
      </c>
      <c r="B144" s="243" t="s">
        <v>630</v>
      </c>
      <c r="C144" s="382" t="s">
        <v>737</v>
      </c>
      <c r="D144" s="74">
        <v>39267</v>
      </c>
      <c r="E144" s="74">
        <v>40210</v>
      </c>
      <c r="F144" s="28">
        <f t="shared" si="4"/>
        <v>2.5835616438356164</v>
      </c>
      <c r="G144" s="514" t="s">
        <v>588</v>
      </c>
      <c r="H144" s="514">
        <v>98</v>
      </c>
      <c r="I144" s="74">
        <v>40500</v>
      </c>
      <c r="J144" s="87">
        <v>98</v>
      </c>
      <c r="K144" s="243" t="s">
        <v>731</v>
      </c>
      <c r="L144" s="243"/>
    </row>
    <row r="145" spans="1:12" x14ac:dyDescent="0.3">
      <c r="A145">
        <v>49</v>
      </c>
      <c r="B145" s="243" t="s">
        <v>728</v>
      </c>
      <c r="C145" s="382" t="s">
        <v>785</v>
      </c>
      <c r="D145" s="74">
        <v>37015</v>
      </c>
      <c r="E145" s="74">
        <v>37316</v>
      </c>
      <c r="F145" s="28">
        <f t="shared" si="4"/>
        <v>0.8246575342465754</v>
      </c>
      <c r="G145" s="514" t="s">
        <v>588</v>
      </c>
      <c r="H145" s="510">
        <v>106</v>
      </c>
      <c r="I145" s="74">
        <v>40037</v>
      </c>
      <c r="J145" s="84">
        <v>106</v>
      </c>
      <c r="K145" s="257" t="s">
        <v>204</v>
      </c>
      <c r="L145" s="257" t="s">
        <v>204</v>
      </c>
    </row>
    <row r="146" spans="1:12" x14ac:dyDescent="0.3">
      <c r="A146">
        <v>50</v>
      </c>
      <c r="B146" s="243" t="s">
        <v>85</v>
      </c>
      <c r="C146" s="382" t="s">
        <v>737</v>
      </c>
      <c r="D146" s="74">
        <v>39548</v>
      </c>
      <c r="E146" s="74">
        <v>39709</v>
      </c>
      <c r="F146" s="28">
        <f t="shared" si="4"/>
        <v>0.44109589041095892</v>
      </c>
      <c r="G146" s="514" t="s">
        <v>86</v>
      </c>
      <c r="H146" s="514">
        <v>80</v>
      </c>
      <c r="I146" s="74">
        <v>39709</v>
      </c>
      <c r="J146" s="87" t="s">
        <v>86</v>
      </c>
      <c r="K146" s="243" t="s">
        <v>731</v>
      </c>
      <c r="L146" s="243"/>
    </row>
    <row r="147" spans="1:12" x14ac:dyDescent="0.3">
      <c r="A147">
        <v>51</v>
      </c>
      <c r="B147" s="245" t="s">
        <v>222</v>
      </c>
      <c r="C147" s="382" t="s">
        <v>737</v>
      </c>
      <c r="D147" s="521">
        <v>39022</v>
      </c>
      <c r="E147" s="521">
        <v>39461</v>
      </c>
      <c r="F147" s="28">
        <f t="shared" si="4"/>
        <v>1.2027397260273973</v>
      </c>
      <c r="G147" s="514"/>
      <c r="H147" s="522">
        <v>98</v>
      </c>
      <c r="I147" s="521">
        <v>40261</v>
      </c>
      <c r="J147" s="107">
        <v>98</v>
      </c>
      <c r="K147" s="245"/>
      <c r="L147" s="245"/>
    </row>
    <row r="148" spans="1:12" x14ac:dyDescent="0.3">
      <c r="A148">
        <v>52</v>
      </c>
      <c r="B148" s="245" t="s">
        <v>744</v>
      </c>
      <c r="C148" s="382" t="s">
        <v>737</v>
      </c>
      <c r="D148" s="521">
        <v>38109</v>
      </c>
      <c r="E148" s="521">
        <v>40300</v>
      </c>
      <c r="F148" s="28">
        <f t="shared" si="4"/>
        <v>6.0027397260273974</v>
      </c>
      <c r="G148" s="514"/>
      <c r="H148" s="522">
        <v>104</v>
      </c>
      <c r="I148" s="521">
        <v>40300</v>
      </c>
      <c r="J148" s="107">
        <v>104</v>
      </c>
      <c r="K148" s="245"/>
      <c r="L148" s="245"/>
    </row>
    <row r="149" spans="1:12" x14ac:dyDescent="0.3">
      <c r="A149">
        <v>53</v>
      </c>
      <c r="B149" s="245" t="s">
        <v>728</v>
      </c>
      <c r="C149" s="87" t="s">
        <v>203</v>
      </c>
      <c r="D149" s="521">
        <v>36049</v>
      </c>
      <c r="E149" s="521">
        <v>37153</v>
      </c>
      <c r="F149" s="28">
        <f t="shared" si="4"/>
        <v>3.0246575342465754</v>
      </c>
      <c r="G149" s="514"/>
      <c r="H149" s="522">
        <v>111</v>
      </c>
      <c r="I149" s="521">
        <v>37153</v>
      </c>
      <c r="J149" s="107">
        <v>111</v>
      </c>
      <c r="K149" s="245" t="s">
        <v>766</v>
      </c>
      <c r="L149" s="245"/>
    </row>
    <row r="150" spans="1:12" x14ac:dyDescent="0.3">
      <c r="B150"/>
      <c r="C150" s="386"/>
    </row>
    <row r="151" spans="1:12" x14ac:dyDescent="0.3">
      <c r="B151"/>
      <c r="C151" s="386"/>
    </row>
    <row r="152" spans="1:12" x14ac:dyDescent="0.3">
      <c r="A152">
        <v>1</v>
      </c>
      <c r="B152" s="246" t="s">
        <v>806</v>
      </c>
      <c r="C152" s="383" t="s">
        <v>729</v>
      </c>
      <c r="D152" s="523">
        <v>38139</v>
      </c>
      <c r="E152" s="523">
        <v>38425</v>
      </c>
      <c r="F152" s="81">
        <f t="shared" ref="F152:F172" si="5">(E152-D152)/365</f>
        <v>0.78356164383561644</v>
      </c>
      <c r="G152" s="524">
        <v>130.5</v>
      </c>
      <c r="H152" s="524">
        <v>130.5</v>
      </c>
      <c r="I152" s="525">
        <v>38425</v>
      </c>
      <c r="J152" s="89">
        <v>130.54</v>
      </c>
      <c r="K152" s="283" t="s">
        <v>604</v>
      </c>
      <c r="L152" s="284" t="s">
        <v>754</v>
      </c>
    </row>
    <row r="153" spans="1:12" x14ac:dyDescent="0.3">
      <c r="A153">
        <v>2</v>
      </c>
      <c r="B153" s="92" t="s">
        <v>781</v>
      </c>
      <c r="C153" s="91" t="s">
        <v>765</v>
      </c>
      <c r="D153" s="74">
        <v>39134</v>
      </c>
      <c r="E153" s="74">
        <v>39454</v>
      </c>
      <c r="F153" s="93">
        <f t="shared" si="5"/>
        <v>0.87671232876712324</v>
      </c>
      <c r="G153" s="505">
        <v>134.6</v>
      </c>
      <c r="H153" s="505">
        <v>134.6</v>
      </c>
      <c r="I153" s="506">
        <v>39454</v>
      </c>
      <c r="J153" s="85">
        <v>134.6</v>
      </c>
      <c r="K153" s="273" t="s">
        <v>731</v>
      </c>
      <c r="L153" s="296" t="s">
        <v>731</v>
      </c>
    </row>
    <row r="154" spans="1:12" x14ac:dyDescent="0.3">
      <c r="A154">
        <v>3</v>
      </c>
      <c r="B154" s="92" t="s">
        <v>728</v>
      </c>
      <c r="C154" s="91" t="s">
        <v>785</v>
      </c>
      <c r="D154" s="74">
        <v>39756</v>
      </c>
      <c r="E154" s="74">
        <v>39906</v>
      </c>
      <c r="F154" s="93">
        <f t="shared" si="5"/>
        <v>0.41095890410958902</v>
      </c>
      <c r="G154" s="505">
        <v>136.9</v>
      </c>
      <c r="H154" s="505">
        <v>136.9</v>
      </c>
      <c r="I154" s="506">
        <v>39906</v>
      </c>
      <c r="J154" s="85">
        <v>136.9</v>
      </c>
      <c r="K154" s="273" t="s">
        <v>731</v>
      </c>
      <c r="L154" s="274" t="s">
        <v>731</v>
      </c>
    </row>
    <row r="155" spans="1:12" x14ac:dyDescent="0.3">
      <c r="A155">
        <v>4</v>
      </c>
      <c r="B155" s="243" t="s">
        <v>728</v>
      </c>
      <c r="C155" s="382" t="s">
        <v>765</v>
      </c>
      <c r="D155" s="74">
        <v>37604</v>
      </c>
      <c r="E155" s="74">
        <v>38441</v>
      </c>
      <c r="F155" s="81">
        <f t="shared" si="5"/>
        <v>2.2931506849315069</v>
      </c>
      <c r="G155" s="515">
        <v>138</v>
      </c>
      <c r="H155" s="498">
        <v>138</v>
      </c>
      <c r="I155" s="74">
        <v>38441</v>
      </c>
      <c r="J155" s="84">
        <v>138</v>
      </c>
      <c r="K155" s="257"/>
      <c r="L155" s="243"/>
    </row>
    <row r="156" spans="1:12" x14ac:dyDescent="0.3">
      <c r="A156">
        <v>5</v>
      </c>
      <c r="B156" s="92" t="s">
        <v>728</v>
      </c>
      <c r="C156" s="91" t="s">
        <v>729</v>
      </c>
      <c r="D156" s="74">
        <v>38695</v>
      </c>
      <c r="E156" s="74">
        <v>38852</v>
      </c>
      <c r="F156" s="93">
        <f t="shared" si="5"/>
        <v>0.43013698630136987</v>
      </c>
      <c r="G156" s="505">
        <v>138.6</v>
      </c>
      <c r="H156" s="505">
        <v>138.6</v>
      </c>
      <c r="I156" s="506">
        <v>38852</v>
      </c>
      <c r="J156" s="85">
        <v>138.62</v>
      </c>
      <c r="K156" s="273" t="s">
        <v>731</v>
      </c>
      <c r="L156" s="274" t="s">
        <v>540</v>
      </c>
    </row>
    <row r="157" spans="1:12" x14ac:dyDescent="0.3">
      <c r="A157">
        <v>6</v>
      </c>
      <c r="B157" s="92" t="s">
        <v>635</v>
      </c>
      <c r="C157" s="91" t="s">
        <v>785</v>
      </c>
      <c r="D157" s="74">
        <v>37185</v>
      </c>
      <c r="E157" s="74">
        <v>38761</v>
      </c>
      <c r="F157" s="93">
        <f t="shared" si="5"/>
        <v>4.3178082191780822</v>
      </c>
      <c r="G157" s="505">
        <v>141.6</v>
      </c>
      <c r="H157" s="505">
        <v>141.6</v>
      </c>
      <c r="I157" s="506">
        <v>38761</v>
      </c>
      <c r="J157" s="85">
        <v>141.6</v>
      </c>
      <c r="K157" s="273" t="s">
        <v>731</v>
      </c>
      <c r="L157" s="296" t="s">
        <v>754</v>
      </c>
    </row>
    <row r="158" spans="1:12" x14ac:dyDescent="0.3">
      <c r="A158">
        <v>7</v>
      </c>
      <c r="B158" s="92" t="s">
        <v>728</v>
      </c>
      <c r="C158" s="91" t="s">
        <v>737</v>
      </c>
      <c r="D158" s="74">
        <v>37895</v>
      </c>
      <c r="E158" s="74">
        <v>38120</v>
      </c>
      <c r="F158" s="93">
        <f t="shared" si="5"/>
        <v>0.61643835616438358</v>
      </c>
      <c r="G158" s="505">
        <v>142.5</v>
      </c>
      <c r="H158" s="505">
        <v>142.5</v>
      </c>
      <c r="I158" s="506">
        <v>38120</v>
      </c>
      <c r="J158" s="85">
        <v>142.5</v>
      </c>
      <c r="K158" s="273" t="s">
        <v>731</v>
      </c>
      <c r="L158" s="296" t="s">
        <v>694</v>
      </c>
    </row>
    <row r="159" spans="1:12" x14ac:dyDescent="0.3">
      <c r="A159">
        <v>8</v>
      </c>
      <c r="B159" s="243" t="s">
        <v>584</v>
      </c>
      <c r="C159" s="382" t="s">
        <v>765</v>
      </c>
      <c r="D159" s="74">
        <v>37987</v>
      </c>
      <c r="E159" s="74">
        <v>38950</v>
      </c>
      <c r="F159" s="28">
        <f t="shared" si="5"/>
        <v>2.6383561643835618</v>
      </c>
      <c r="G159" s="510">
        <v>151</v>
      </c>
      <c r="H159" s="511">
        <v>151</v>
      </c>
      <c r="I159" s="74">
        <v>38950</v>
      </c>
      <c r="J159" s="84">
        <v>151</v>
      </c>
      <c r="K159" s="257"/>
      <c r="L159" s="267"/>
    </row>
    <row r="160" spans="1:12" x14ac:dyDescent="0.3">
      <c r="A160">
        <v>9</v>
      </c>
      <c r="B160" s="92" t="s">
        <v>781</v>
      </c>
      <c r="C160" s="91" t="s">
        <v>785</v>
      </c>
      <c r="D160" s="74">
        <v>37773</v>
      </c>
      <c r="E160" s="74">
        <v>38009</v>
      </c>
      <c r="F160" s="93">
        <f t="shared" si="5"/>
        <v>0.64657534246575343</v>
      </c>
      <c r="G160" s="505">
        <v>168.4</v>
      </c>
      <c r="H160" s="505">
        <v>168.4</v>
      </c>
      <c r="I160" s="506">
        <v>38009</v>
      </c>
      <c r="J160" s="85">
        <v>168.4</v>
      </c>
      <c r="K160" s="273" t="s">
        <v>689</v>
      </c>
      <c r="L160" s="248" t="s">
        <v>690</v>
      </c>
    </row>
    <row r="161" spans="1:12" x14ac:dyDescent="0.3">
      <c r="A161">
        <v>10</v>
      </c>
      <c r="B161" s="92" t="s">
        <v>744</v>
      </c>
      <c r="C161" s="91" t="s">
        <v>737</v>
      </c>
      <c r="D161" s="244">
        <v>38110</v>
      </c>
      <c r="E161" s="244">
        <v>38485</v>
      </c>
      <c r="F161" s="93">
        <f t="shared" si="5"/>
        <v>1.0273972602739727</v>
      </c>
      <c r="G161" s="526">
        <v>169.87</v>
      </c>
      <c r="H161" s="526">
        <v>169.87</v>
      </c>
      <c r="I161" s="516">
        <v>39734</v>
      </c>
      <c r="J161" s="75">
        <v>51.9</v>
      </c>
      <c r="K161" s="62" t="s">
        <v>167</v>
      </c>
      <c r="L161" s="62" t="s">
        <v>137</v>
      </c>
    </row>
    <row r="162" spans="1:12" x14ac:dyDescent="0.3">
      <c r="A162">
        <v>11</v>
      </c>
      <c r="B162" s="243" t="s">
        <v>214</v>
      </c>
      <c r="C162" s="382" t="s">
        <v>737</v>
      </c>
      <c r="D162" s="74">
        <v>38378</v>
      </c>
      <c r="E162" s="74">
        <v>38544</v>
      </c>
      <c r="F162" s="28">
        <f t="shared" si="5"/>
        <v>0.45479452054794522</v>
      </c>
      <c r="G162" s="514">
        <v>177</v>
      </c>
      <c r="H162" s="514">
        <v>177</v>
      </c>
      <c r="I162" s="74">
        <v>38544</v>
      </c>
      <c r="J162" s="87">
        <v>177</v>
      </c>
      <c r="K162" s="243" t="s">
        <v>215</v>
      </c>
      <c r="L162" s="243"/>
    </row>
    <row r="163" spans="1:12" x14ac:dyDescent="0.3">
      <c r="A163">
        <v>12</v>
      </c>
      <c r="B163" s="92" t="s">
        <v>680</v>
      </c>
      <c r="C163" s="91" t="s">
        <v>737</v>
      </c>
      <c r="D163" s="74">
        <v>37257</v>
      </c>
      <c r="E163" s="74">
        <v>37868</v>
      </c>
      <c r="F163" s="93">
        <f t="shared" si="5"/>
        <v>1.6739726027397259</v>
      </c>
      <c r="G163" s="505">
        <v>186.5</v>
      </c>
      <c r="H163" s="505">
        <v>186.5</v>
      </c>
      <c r="I163" s="506">
        <v>37868</v>
      </c>
      <c r="J163" s="85">
        <v>186.51</v>
      </c>
      <c r="K163" s="273" t="s">
        <v>731</v>
      </c>
      <c r="L163" s="296" t="s">
        <v>731</v>
      </c>
    </row>
    <row r="164" spans="1:12" x14ac:dyDescent="0.3">
      <c r="A164">
        <v>13</v>
      </c>
      <c r="B164" s="243" t="s">
        <v>728</v>
      </c>
      <c r="C164" s="87" t="s">
        <v>729</v>
      </c>
      <c r="D164" s="74">
        <v>39401</v>
      </c>
      <c r="E164" s="74">
        <v>39706</v>
      </c>
      <c r="F164" s="28">
        <f t="shared" si="5"/>
        <v>0.83561643835616439</v>
      </c>
      <c r="G164" s="498">
        <v>190</v>
      </c>
      <c r="H164" s="498">
        <v>190</v>
      </c>
      <c r="I164" s="74">
        <v>39706</v>
      </c>
      <c r="J164" s="84">
        <v>190</v>
      </c>
      <c r="K164" s="257"/>
      <c r="L164" s="243"/>
    </row>
    <row r="165" spans="1:12" x14ac:dyDescent="0.3">
      <c r="A165">
        <v>14</v>
      </c>
      <c r="B165" s="92" t="s">
        <v>728</v>
      </c>
      <c r="C165" s="91" t="s">
        <v>765</v>
      </c>
      <c r="D165" s="74">
        <v>37622</v>
      </c>
      <c r="E165" s="74">
        <v>37764</v>
      </c>
      <c r="F165" s="93">
        <f t="shared" si="5"/>
        <v>0.38904109589041097</v>
      </c>
      <c r="G165" s="505">
        <v>190.2</v>
      </c>
      <c r="H165" s="505">
        <v>190.2</v>
      </c>
      <c r="I165" s="506">
        <v>37764</v>
      </c>
      <c r="J165" s="85">
        <v>190.2</v>
      </c>
      <c r="K165" s="273" t="s">
        <v>731</v>
      </c>
      <c r="L165" s="296" t="s">
        <v>675</v>
      </c>
    </row>
    <row r="166" spans="1:12" x14ac:dyDescent="0.3">
      <c r="A166">
        <v>15</v>
      </c>
      <c r="B166" s="92" t="s">
        <v>630</v>
      </c>
      <c r="C166" s="384" t="s">
        <v>737</v>
      </c>
      <c r="D166" s="74">
        <v>39028</v>
      </c>
      <c r="E166" s="74">
        <v>39118</v>
      </c>
      <c r="F166" s="93">
        <f t="shared" si="5"/>
        <v>0.24657534246575341</v>
      </c>
      <c r="G166" s="505">
        <v>196.1</v>
      </c>
      <c r="H166" s="505">
        <v>196.1</v>
      </c>
      <c r="I166" s="506">
        <v>39118</v>
      </c>
      <c r="J166" s="85">
        <v>196.1</v>
      </c>
      <c r="K166" s="273" t="s">
        <v>731</v>
      </c>
      <c r="L166" s="248" t="s">
        <v>754</v>
      </c>
    </row>
    <row r="167" spans="1:12" x14ac:dyDescent="0.3">
      <c r="A167">
        <v>16</v>
      </c>
      <c r="B167" s="92" t="s">
        <v>744</v>
      </c>
      <c r="C167" s="91" t="s">
        <v>737</v>
      </c>
      <c r="D167" s="74">
        <v>38344</v>
      </c>
      <c r="E167" s="74">
        <v>38582</v>
      </c>
      <c r="F167" s="93">
        <f t="shared" si="5"/>
        <v>0.65205479452054793</v>
      </c>
      <c r="G167" s="505">
        <v>199</v>
      </c>
      <c r="H167" s="505">
        <v>199</v>
      </c>
      <c r="I167" s="506">
        <v>38582</v>
      </c>
      <c r="J167" s="85">
        <v>199.02</v>
      </c>
      <c r="K167" s="273" t="s">
        <v>731</v>
      </c>
      <c r="L167" s="248" t="s">
        <v>701</v>
      </c>
    </row>
    <row r="168" spans="1:12" x14ac:dyDescent="0.3">
      <c r="A168">
        <v>17</v>
      </c>
      <c r="B168" s="243" t="s">
        <v>311</v>
      </c>
      <c r="C168" s="382" t="s">
        <v>765</v>
      </c>
      <c r="D168" s="74">
        <v>39400</v>
      </c>
      <c r="E168" s="74">
        <v>39463</v>
      </c>
      <c r="F168" s="28">
        <f t="shared" si="5"/>
        <v>0.17260273972602741</v>
      </c>
      <c r="G168" s="510">
        <v>207</v>
      </c>
      <c r="H168" s="510">
        <v>207</v>
      </c>
      <c r="I168" s="74">
        <v>39463</v>
      </c>
      <c r="J168" s="87">
        <v>207</v>
      </c>
      <c r="K168" s="257"/>
      <c r="L168" s="257"/>
    </row>
    <row r="169" spans="1:12" x14ac:dyDescent="0.3">
      <c r="A169">
        <v>18</v>
      </c>
      <c r="B169" s="92" t="s">
        <v>630</v>
      </c>
      <c r="C169" s="91" t="s">
        <v>765</v>
      </c>
      <c r="D169" s="74">
        <v>38847</v>
      </c>
      <c r="E169" s="74">
        <v>39010</v>
      </c>
      <c r="F169" s="93">
        <f t="shared" si="5"/>
        <v>0.44657534246575342</v>
      </c>
      <c r="G169" s="505">
        <v>212.7</v>
      </c>
      <c r="H169" s="505">
        <v>107.7</v>
      </c>
      <c r="I169" s="506">
        <v>39373</v>
      </c>
      <c r="J169" s="85">
        <v>107.7</v>
      </c>
      <c r="K169" s="273" t="s">
        <v>731</v>
      </c>
      <c r="L169" s="371" t="s">
        <v>598</v>
      </c>
    </row>
    <row r="170" spans="1:12" x14ac:dyDescent="0.3">
      <c r="A170">
        <v>19</v>
      </c>
      <c r="B170" s="92" t="s">
        <v>630</v>
      </c>
      <c r="C170" s="91" t="s">
        <v>765</v>
      </c>
      <c r="D170" s="74">
        <v>38693</v>
      </c>
      <c r="E170" s="74">
        <v>38887</v>
      </c>
      <c r="F170" s="93">
        <f t="shared" si="5"/>
        <v>0.53150684931506853</v>
      </c>
      <c r="G170" s="505">
        <v>225.6</v>
      </c>
      <c r="H170" s="505">
        <v>225.6</v>
      </c>
      <c r="I170" s="506">
        <v>38887</v>
      </c>
      <c r="J170" s="85">
        <v>225.6</v>
      </c>
      <c r="K170" s="273" t="s">
        <v>731</v>
      </c>
      <c r="L170" s="296" t="s">
        <v>544</v>
      </c>
    </row>
    <row r="171" spans="1:12" x14ac:dyDescent="0.3">
      <c r="A171">
        <v>20</v>
      </c>
      <c r="B171" s="92" t="s">
        <v>660</v>
      </c>
      <c r="C171" s="91" t="s">
        <v>737</v>
      </c>
      <c r="D171" s="74">
        <v>36282</v>
      </c>
      <c r="E171" s="74">
        <v>36433</v>
      </c>
      <c r="F171" s="93">
        <f t="shared" si="5"/>
        <v>0.41369863013698632</v>
      </c>
      <c r="G171" s="505">
        <v>227.6</v>
      </c>
      <c r="H171" s="505">
        <v>227.6</v>
      </c>
      <c r="I171" s="506">
        <v>38516</v>
      </c>
      <c r="J171" s="85">
        <v>70.2</v>
      </c>
      <c r="K171" s="273" t="s">
        <v>731</v>
      </c>
      <c r="L171" s="296" t="s">
        <v>663</v>
      </c>
    </row>
    <row r="172" spans="1:12" s="26" customFormat="1" x14ac:dyDescent="0.3">
      <c r="A172" s="26">
        <v>21</v>
      </c>
      <c r="B172" s="392" t="s">
        <v>583</v>
      </c>
      <c r="C172" s="393" t="s">
        <v>785</v>
      </c>
      <c r="D172" s="527">
        <v>39554</v>
      </c>
      <c r="E172" s="527">
        <v>39738</v>
      </c>
      <c r="F172" s="528">
        <f t="shared" si="5"/>
        <v>0.50410958904109593</v>
      </c>
      <c r="G172" s="529">
        <v>98.01</v>
      </c>
      <c r="H172" s="529">
        <v>217.4</v>
      </c>
      <c r="I172" s="530">
        <v>41064</v>
      </c>
      <c r="J172" s="529">
        <v>217.4</v>
      </c>
      <c r="K172" s="394"/>
      <c r="L172" s="395"/>
    </row>
  </sheetData>
  <sortState ref="B2:L167">
    <sortCondition ref="G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zoomScale="96" zoomScaleNormal="96" workbookViewId="0">
      <selection activeCell="Q22" sqref="Q22"/>
    </sheetView>
  </sheetViews>
  <sheetFormatPr defaultRowHeight="14.4" x14ac:dyDescent="0.3"/>
  <cols>
    <col min="1" max="1" width="20.6640625" style="386" customWidth="1"/>
    <col min="2" max="2" width="6.44140625" style="23" customWidth="1"/>
  </cols>
  <sheetData>
    <row r="1" spans="1:17" x14ac:dyDescent="0.3">
      <c r="A1" s="386" t="s">
        <v>712</v>
      </c>
      <c r="B1" s="23" t="s">
        <v>141</v>
      </c>
      <c r="C1" s="91"/>
      <c r="D1" s="388"/>
      <c r="E1" s="383"/>
      <c r="K1" t="s">
        <v>837</v>
      </c>
      <c r="M1">
        <v>0.16438356164383561</v>
      </c>
      <c r="O1">
        <v>0.18630136986301371</v>
      </c>
      <c r="Q1">
        <v>0.17260273972602741</v>
      </c>
    </row>
    <row r="2" spans="1:17" x14ac:dyDescent="0.3">
      <c r="A2" s="92" t="s">
        <v>836</v>
      </c>
      <c r="B2" s="23">
        <v>44</v>
      </c>
      <c r="C2" s="91"/>
      <c r="D2" s="91"/>
      <c r="E2" s="91"/>
      <c r="K2" t="s">
        <v>838</v>
      </c>
      <c r="M2">
        <v>0.22465753424657534</v>
      </c>
      <c r="O2">
        <v>0.19726027397260273</v>
      </c>
      <c r="Q2">
        <v>0.24657534246575341</v>
      </c>
    </row>
    <row r="3" spans="1:17" x14ac:dyDescent="0.3">
      <c r="A3" s="92" t="s">
        <v>793</v>
      </c>
      <c r="B3" s="399">
        <v>27</v>
      </c>
      <c r="C3" s="91"/>
      <c r="D3" s="91"/>
      <c r="E3" s="91"/>
      <c r="K3" t="s">
        <v>839</v>
      </c>
      <c r="M3">
        <v>0.32328767123287672</v>
      </c>
      <c r="O3">
        <v>0.22465753424657534</v>
      </c>
      <c r="Q3">
        <v>0.38904109589041097</v>
      </c>
    </row>
    <row r="4" spans="1:17" x14ac:dyDescent="0.3">
      <c r="A4" s="19" t="s">
        <v>630</v>
      </c>
      <c r="B4" s="23">
        <v>16</v>
      </c>
      <c r="C4" s="91"/>
      <c r="D4" s="91"/>
      <c r="E4" s="382"/>
      <c r="M4">
        <v>0.33698630136986302</v>
      </c>
      <c r="O4">
        <v>0.25205479452054796</v>
      </c>
      <c r="Q4">
        <v>0.41095890410958902</v>
      </c>
    </row>
    <row r="5" spans="1:17" x14ac:dyDescent="0.3">
      <c r="A5" s="19" t="s">
        <v>781</v>
      </c>
      <c r="B5" s="399">
        <v>12</v>
      </c>
      <c r="C5" s="388"/>
      <c r="D5" s="91"/>
      <c r="E5" s="91"/>
      <c r="K5" s="326" t="s">
        <v>840</v>
      </c>
      <c r="M5">
        <v>0.33698630136986302</v>
      </c>
      <c r="O5">
        <v>0.25205479452054796</v>
      </c>
      <c r="Q5">
        <v>0.41369863013698632</v>
      </c>
    </row>
    <row r="6" spans="1:17" x14ac:dyDescent="0.3">
      <c r="A6" s="92" t="s">
        <v>480</v>
      </c>
      <c r="B6" s="23">
        <v>8</v>
      </c>
      <c r="C6" s="87"/>
      <c r="D6" s="382"/>
      <c r="E6" s="91"/>
      <c r="K6" t="s">
        <v>842</v>
      </c>
      <c r="M6">
        <v>0.34246575342465752</v>
      </c>
      <c r="O6">
        <v>0.27123287671232876</v>
      </c>
      <c r="Q6">
        <v>0.43013698630136987</v>
      </c>
    </row>
    <row r="7" spans="1:17" x14ac:dyDescent="0.3">
      <c r="A7" s="243" t="s">
        <v>214</v>
      </c>
      <c r="B7" s="23">
        <v>7</v>
      </c>
      <c r="D7" s="91"/>
      <c r="M7">
        <v>0.35068493150684932</v>
      </c>
      <c r="O7">
        <v>0.29041095890410956</v>
      </c>
      <c r="Q7">
        <v>0.44657534246575342</v>
      </c>
    </row>
    <row r="8" spans="1:17" x14ac:dyDescent="0.3">
      <c r="A8" s="92" t="s">
        <v>548</v>
      </c>
      <c r="B8" s="23">
        <v>6</v>
      </c>
      <c r="D8" s="91"/>
      <c r="M8">
        <v>0.36164383561643837</v>
      </c>
      <c r="O8">
        <v>0.29863013698630136</v>
      </c>
      <c r="Q8">
        <v>0.45479452054794522</v>
      </c>
    </row>
    <row r="9" spans="1:17" x14ac:dyDescent="0.3">
      <c r="A9" s="92" t="s">
        <v>451</v>
      </c>
      <c r="B9" s="399">
        <v>5</v>
      </c>
      <c r="D9" s="382"/>
      <c r="M9">
        <v>0.36438356164383562</v>
      </c>
      <c r="O9">
        <v>0.30136986301369861</v>
      </c>
      <c r="Q9">
        <v>0.50410958904109593</v>
      </c>
    </row>
    <row r="10" spans="1:17" x14ac:dyDescent="0.3">
      <c r="A10" s="246" t="s">
        <v>806</v>
      </c>
      <c r="B10" s="399">
        <v>5</v>
      </c>
      <c r="D10" s="382"/>
      <c r="M10">
        <v>0.36712328767123287</v>
      </c>
      <c r="O10">
        <v>0.30958904109589042</v>
      </c>
      <c r="Q10">
        <v>0.53150684931506853</v>
      </c>
    </row>
    <row r="11" spans="1:17" x14ac:dyDescent="0.3">
      <c r="A11" s="92" t="s">
        <v>635</v>
      </c>
      <c r="B11" s="23">
        <v>5</v>
      </c>
      <c r="M11">
        <v>0.46027397260273972</v>
      </c>
      <c r="O11">
        <v>0.32328767123287672</v>
      </c>
      <c r="Q11">
        <v>0.61643835616438358</v>
      </c>
    </row>
    <row r="12" spans="1:17" x14ac:dyDescent="0.3">
      <c r="A12" s="92" t="s">
        <v>498</v>
      </c>
      <c r="B12" s="399">
        <v>3</v>
      </c>
      <c r="M12">
        <v>0.46301369863013697</v>
      </c>
      <c r="O12">
        <v>0.32602739726027397</v>
      </c>
      <c r="Q12">
        <v>0.64657534246575343</v>
      </c>
    </row>
    <row r="13" spans="1:17" x14ac:dyDescent="0.3">
      <c r="A13" s="246" t="s">
        <v>435</v>
      </c>
      <c r="B13" s="399">
        <v>2</v>
      </c>
      <c r="M13">
        <v>0.48219178082191783</v>
      </c>
      <c r="O13">
        <v>0.34794520547945207</v>
      </c>
      <c r="Q13">
        <v>0.65205479452054793</v>
      </c>
    </row>
    <row r="14" spans="1:17" x14ac:dyDescent="0.3">
      <c r="A14" s="92" t="s">
        <v>359</v>
      </c>
      <c r="B14" s="401">
        <v>2</v>
      </c>
      <c r="M14">
        <v>0.48219178082191783</v>
      </c>
      <c r="O14">
        <v>0.35616438356164382</v>
      </c>
      <c r="Q14">
        <v>0.78356164383561644</v>
      </c>
    </row>
    <row r="15" spans="1:17" x14ac:dyDescent="0.3">
      <c r="A15" s="19" t="s">
        <v>303</v>
      </c>
      <c r="B15" s="399">
        <v>2</v>
      </c>
      <c r="M15">
        <v>0.48767123287671232</v>
      </c>
      <c r="O15">
        <v>0.38356164383561642</v>
      </c>
      <c r="Q15">
        <v>0.83561643835616439</v>
      </c>
    </row>
    <row r="16" spans="1:17" x14ac:dyDescent="0.3">
      <c r="A16" s="92" t="s">
        <v>419</v>
      </c>
      <c r="B16" s="23">
        <v>2</v>
      </c>
      <c r="M16">
        <v>0.50136986301369868</v>
      </c>
      <c r="O16">
        <v>0.39726027397260272</v>
      </c>
      <c r="Q16">
        <v>0.87671232876712324</v>
      </c>
    </row>
    <row r="17" spans="1:17" x14ac:dyDescent="0.3">
      <c r="A17" s="92" t="s">
        <v>584</v>
      </c>
      <c r="B17" s="23">
        <v>2</v>
      </c>
      <c r="M17">
        <v>0.51506849315068493</v>
      </c>
      <c r="O17">
        <v>0.42465753424657532</v>
      </c>
      <c r="Q17">
        <v>1.0273972602739727</v>
      </c>
    </row>
    <row r="18" spans="1:17" x14ac:dyDescent="0.3">
      <c r="A18" s="92" t="s">
        <v>572</v>
      </c>
      <c r="B18" s="23">
        <v>2</v>
      </c>
      <c r="M18">
        <v>0.52328767123287667</v>
      </c>
      <c r="O18">
        <v>0.43835616438356162</v>
      </c>
      <c r="Q18">
        <v>1.6739726027397259</v>
      </c>
    </row>
    <row r="19" spans="1:17" x14ac:dyDescent="0.3">
      <c r="A19" s="92" t="s">
        <v>285</v>
      </c>
      <c r="B19" s="399">
        <v>1</v>
      </c>
      <c r="M19">
        <v>0.53150684931506853</v>
      </c>
      <c r="O19">
        <v>0.43835616438356162</v>
      </c>
      <c r="Q19">
        <v>2.2931506849315069</v>
      </c>
    </row>
    <row r="20" spans="1:17" x14ac:dyDescent="0.3">
      <c r="A20" s="92" t="s">
        <v>764</v>
      </c>
      <c r="B20" s="400">
        <v>1</v>
      </c>
      <c r="M20">
        <v>0.53972602739726028</v>
      </c>
      <c r="O20">
        <v>0.44109589041095892</v>
      </c>
      <c r="Q20">
        <v>2.6383561643835618</v>
      </c>
    </row>
    <row r="21" spans="1:17" x14ac:dyDescent="0.3">
      <c r="A21" s="92" t="s">
        <v>660</v>
      </c>
      <c r="B21" s="399">
        <v>1</v>
      </c>
      <c r="M21">
        <v>0.58356164383561648</v>
      </c>
      <c r="O21">
        <v>0.44657534246575342</v>
      </c>
      <c r="Q21">
        <v>4.3178082191780822</v>
      </c>
    </row>
    <row r="22" spans="1:17" x14ac:dyDescent="0.3">
      <c r="A22" s="245" t="s">
        <v>222</v>
      </c>
      <c r="B22" s="399">
        <v>1</v>
      </c>
      <c r="M22">
        <v>0.61095890410958908</v>
      </c>
      <c r="O22">
        <v>0.48767123287671232</v>
      </c>
      <c r="Q22" s="326">
        <f>MEDIAN(Q1:Q21)</f>
        <v>0.61643835616438358</v>
      </c>
    </row>
    <row r="23" spans="1:17" x14ac:dyDescent="0.3">
      <c r="A23" s="19" t="s">
        <v>465</v>
      </c>
      <c r="B23" s="402">
        <v>1</v>
      </c>
      <c r="M23">
        <v>0.61917808219178083</v>
      </c>
      <c r="O23">
        <v>0.50410958904109593</v>
      </c>
    </row>
    <row r="24" spans="1:17" x14ac:dyDescent="0.3">
      <c r="A24" s="19" t="s">
        <v>517</v>
      </c>
      <c r="B24" s="399">
        <v>1</v>
      </c>
      <c r="M24">
        <v>0.68493150684931503</v>
      </c>
      <c r="O24">
        <v>0.50410958904109593</v>
      </c>
    </row>
    <row r="25" spans="1:17" x14ac:dyDescent="0.3">
      <c r="A25" s="92" t="s">
        <v>475</v>
      </c>
      <c r="B25" s="23">
        <v>1</v>
      </c>
      <c r="M25">
        <v>0.75616438356164384</v>
      </c>
      <c r="O25">
        <v>0.51780821917808217</v>
      </c>
    </row>
    <row r="26" spans="1:17" x14ac:dyDescent="0.3">
      <c r="A26" s="92" t="s">
        <v>254</v>
      </c>
      <c r="B26" s="23">
        <v>1</v>
      </c>
      <c r="M26">
        <v>0.76164383561643834</v>
      </c>
      <c r="O26">
        <v>0.56164383561643838</v>
      </c>
    </row>
    <row r="27" spans="1:17" x14ac:dyDescent="0.3">
      <c r="A27" s="19" t="s">
        <v>494</v>
      </c>
      <c r="B27" s="23">
        <v>1</v>
      </c>
      <c r="M27">
        <v>0.77260273972602744</v>
      </c>
      <c r="O27">
        <v>0.64109589041095894</v>
      </c>
    </row>
    <row r="28" spans="1:17" x14ac:dyDescent="0.3">
      <c r="A28" s="25" t="s">
        <v>645</v>
      </c>
      <c r="B28" s="23">
        <v>1</v>
      </c>
      <c r="M28">
        <v>0.83835616438356164</v>
      </c>
      <c r="O28">
        <v>0.78630136986301369</v>
      </c>
    </row>
    <row r="29" spans="1:17" x14ac:dyDescent="0.3">
      <c r="A29" s="19" t="s">
        <v>317</v>
      </c>
      <c r="B29" s="23">
        <v>1</v>
      </c>
      <c r="M29">
        <v>0.90410958904109584</v>
      </c>
      <c r="O29">
        <v>0.8246575342465754</v>
      </c>
    </row>
    <row r="30" spans="1:17" x14ac:dyDescent="0.3">
      <c r="A30" s="92" t="s">
        <v>565</v>
      </c>
      <c r="B30" s="23">
        <v>1</v>
      </c>
      <c r="M30">
        <v>1.0136986301369864</v>
      </c>
      <c r="O30">
        <v>0.87397260273972599</v>
      </c>
    </row>
    <row r="31" spans="1:17" x14ac:dyDescent="0.3">
      <c r="A31" s="246" t="s">
        <v>736</v>
      </c>
      <c r="B31" s="23">
        <v>1</v>
      </c>
      <c r="M31">
        <v>1.0630136986301371</v>
      </c>
      <c r="O31">
        <v>1.0493150684931507</v>
      </c>
    </row>
    <row r="32" spans="1:17" x14ac:dyDescent="0.3">
      <c r="A32" s="92" t="s">
        <v>414</v>
      </c>
      <c r="B32" s="23">
        <v>1</v>
      </c>
      <c r="M32">
        <v>1.0630136986301371</v>
      </c>
      <c r="O32">
        <v>1.2027397260273973</v>
      </c>
    </row>
    <row r="33" spans="1:15" x14ac:dyDescent="0.3">
      <c r="A33" s="243" t="s">
        <v>85</v>
      </c>
      <c r="B33" s="23">
        <v>1</v>
      </c>
      <c r="M33">
        <v>1.0684931506849316</v>
      </c>
      <c r="O33">
        <v>1.3753424657534246</v>
      </c>
    </row>
    <row r="34" spans="1:15" x14ac:dyDescent="0.3">
      <c r="A34" s="22" t="s">
        <v>587</v>
      </c>
      <c r="B34" s="23">
        <v>1</v>
      </c>
      <c r="M34">
        <v>1.1150684931506849</v>
      </c>
      <c r="O34">
        <v>1.3808219178082193</v>
      </c>
    </row>
    <row r="35" spans="1:15" x14ac:dyDescent="0.3">
      <c r="A35" s="386" t="s">
        <v>142</v>
      </c>
      <c r="B35" s="23">
        <f>SUM(B2:B34)</f>
        <v>166</v>
      </c>
      <c r="M35">
        <v>1.2684931506849315</v>
      </c>
      <c r="O35">
        <v>1.4027397260273973</v>
      </c>
    </row>
    <row r="36" spans="1:15" x14ac:dyDescent="0.3">
      <c r="A36"/>
      <c r="B36" s="403"/>
      <c r="M36">
        <v>1.3342465753424657</v>
      </c>
      <c r="O36">
        <v>1.452054794520548</v>
      </c>
    </row>
    <row r="37" spans="1:15" x14ac:dyDescent="0.3">
      <c r="A37"/>
      <c r="B37" s="403"/>
      <c r="M37">
        <v>1.3342465753424657</v>
      </c>
      <c r="O37">
        <v>1.5506849315068494</v>
      </c>
    </row>
    <row r="38" spans="1:15" x14ac:dyDescent="0.3">
      <c r="A38"/>
      <c r="B38" s="403"/>
      <c r="M38">
        <v>1.3534246575342466</v>
      </c>
      <c r="O38">
        <v>1.6520547945205479</v>
      </c>
    </row>
    <row r="39" spans="1:15" x14ac:dyDescent="0.3">
      <c r="A39"/>
      <c r="B39" s="403"/>
      <c r="M39">
        <v>1.3835616438356164</v>
      </c>
      <c r="O39">
        <v>1.6684931506849314</v>
      </c>
    </row>
    <row r="40" spans="1:15" x14ac:dyDescent="0.3">
      <c r="M40">
        <v>1.4986301369863013</v>
      </c>
      <c r="O40">
        <v>1.6712328767123288</v>
      </c>
    </row>
    <row r="41" spans="1:15" x14ac:dyDescent="0.3">
      <c r="M41">
        <v>1.5315068493150685</v>
      </c>
      <c r="O41">
        <v>2.2465753424657535</v>
      </c>
    </row>
    <row r="42" spans="1:15" x14ac:dyDescent="0.3">
      <c r="M42">
        <v>1.6383561643835616</v>
      </c>
      <c r="O42">
        <v>2.5835616438356164</v>
      </c>
    </row>
    <row r="43" spans="1:15" x14ac:dyDescent="0.3">
      <c r="M43">
        <v>1.6547945205479453</v>
      </c>
      <c r="O43">
        <v>2.7534246575342465</v>
      </c>
    </row>
    <row r="44" spans="1:15" x14ac:dyDescent="0.3">
      <c r="M44">
        <v>1.6739726027397259</v>
      </c>
      <c r="O44">
        <v>2.9506849315068493</v>
      </c>
    </row>
    <row r="45" spans="1:15" x14ac:dyDescent="0.3">
      <c r="M45">
        <v>1.7452054794520548</v>
      </c>
      <c r="O45">
        <v>3.0027397260273974</v>
      </c>
    </row>
    <row r="46" spans="1:15" x14ac:dyDescent="0.3">
      <c r="M46">
        <v>1.7561643835616438</v>
      </c>
      <c r="O46">
        <v>3.0191780821917806</v>
      </c>
    </row>
    <row r="47" spans="1:15" x14ac:dyDescent="0.3">
      <c r="M47">
        <v>1.7561643835616438</v>
      </c>
      <c r="O47">
        <v>3.0246575342465754</v>
      </c>
    </row>
    <row r="48" spans="1:15" x14ac:dyDescent="0.3">
      <c r="M48">
        <v>1.8547945205479452</v>
      </c>
      <c r="O48">
        <v>3.8383561643835615</v>
      </c>
    </row>
    <row r="49" spans="13:15" x14ac:dyDescent="0.3">
      <c r="M49">
        <v>1.8876712328767122</v>
      </c>
      <c r="O49">
        <v>6.0027397260273974</v>
      </c>
    </row>
    <row r="50" spans="13:15" x14ac:dyDescent="0.3">
      <c r="M50">
        <v>1.8876712328767122</v>
      </c>
      <c r="O50">
        <v>7.0082191780821921</v>
      </c>
    </row>
    <row r="51" spans="13:15" x14ac:dyDescent="0.3">
      <c r="M51">
        <v>1.8986301369863015</v>
      </c>
      <c r="O51">
        <v>8.3342465753424655</v>
      </c>
    </row>
    <row r="52" spans="13:15" x14ac:dyDescent="0.3">
      <c r="M52">
        <v>1.9726027397260273</v>
      </c>
      <c r="O52">
        <v>9.9178082191780828</v>
      </c>
    </row>
    <row r="53" spans="13:15" x14ac:dyDescent="0.3">
      <c r="M53">
        <v>2.0027397260273974</v>
      </c>
      <c r="O53">
        <v>11.578082191780823</v>
      </c>
    </row>
    <row r="54" spans="13:15" x14ac:dyDescent="0.3">
      <c r="M54">
        <v>2.0054794520547947</v>
      </c>
    </row>
    <row r="55" spans="13:15" x14ac:dyDescent="0.3">
      <c r="M55">
        <v>2.0191780821917806</v>
      </c>
    </row>
    <row r="56" spans="13:15" x14ac:dyDescent="0.3">
      <c r="M56">
        <v>2.0273972602739727</v>
      </c>
    </row>
    <row r="57" spans="13:15" x14ac:dyDescent="0.3">
      <c r="M57">
        <v>2.0520547945205481</v>
      </c>
    </row>
    <row r="58" spans="13:15" x14ac:dyDescent="0.3">
      <c r="M58">
        <v>2.0739726027397261</v>
      </c>
    </row>
    <row r="59" spans="13:15" x14ac:dyDescent="0.3">
      <c r="M59">
        <v>2.106849315068493</v>
      </c>
    </row>
    <row r="60" spans="13:15" x14ac:dyDescent="0.3">
      <c r="M60">
        <v>2.1369863013698631</v>
      </c>
    </row>
    <row r="61" spans="13:15" x14ac:dyDescent="0.3">
      <c r="M61">
        <v>2.1808219178082191</v>
      </c>
    </row>
    <row r="62" spans="13:15" x14ac:dyDescent="0.3">
      <c r="M62">
        <v>2.1863013698630138</v>
      </c>
    </row>
    <row r="63" spans="13:15" x14ac:dyDescent="0.3">
      <c r="M63">
        <v>2.3095890410958906</v>
      </c>
    </row>
    <row r="64" spans="13:15" x14ac:dyDescent="0.3">
      <c r="M64">
        <v>2.4027397260273973</v>
      </c>
    </row>
    <row r="65" spans="13:13" x14ac:dyDescent="0.3">
      <c r="M65">
        <v>2.4054794520547946</v>
      </c>
    </row>
    <row r="66" spans="13:13" x14ac:dyDescent="0.3">
      <c r="M66">
        <v>2.4164383561643836</v>
      </c>
    </row>
    <row r="67" spans="13:13" x14ac:dyDescent="0.3">
      <c r="M67">
        <v>2.504109589041096</v>
      </c>
    </row>
    <row r="68" spans="13:13" x14ac:dyDescent="0.3">
      <c r="M68">
        <v>2.6136986301369864</v>
      </c>
    </row>
    <row r="69" spans="13:13" x14ac:dyDescent="0.3">
      <c r="M69">
        <v>2.8986301369863012</v>
      </c>
    </row>
    <row r="70" spans="13:13" x14ac:dyDescent="0.3">
      <c r="M70">
        <v>3.1917808219178081</v>
      </c>
    </row>
    <row r="71" spans="13:13" x14ac:dyDescent="0.3">
      <c r="M71">
        <v>3.3479452054794518</v>
      </c>
    </row>
    <row r="72" spans="13:13" x14ac:dyDescent="0.3">
      <c r="M72">
        <v>3.441095890410959</v>
      </c>
    </row>
    <row r="73" spans="13:13" x14ac:dyDescent="0.3">
      <c r="M73">
        <v>3.5342465753424657</v>
      </c>
    </row>
    <row r="74" spans="13:13" x14ac:dyDescent="0.3">
      <c r="M74">
        <v>3.7041095890410958</v>
      </c>
    </row>
    <row r="75" spans="13:13" x14ac:dyDescent="0.3">
      <c r="M75">
        <v>3.7780821917808218</v>
      </c>
    </row>
    <row r="76" spans="13:13" x14ac:dyDescent="0.3">
      <c r="M76">
        <v>4.0082191780821921</v>
      </c>
    </row>
    <row r="77" spans="13:13" x14ac:dyDescent="0.3">
      <c r="M77">
        <v>4.3369863013698629</v>
      </c>
    </row>
    <row r="78" spans="13:13" x14ac:dyDescent="0.3">
      <c r="M78">
        <v>4.8849315068493153</v>
      </c>
    </row>
    <row r="79" spans="13:13" x14ac:dyDescent="0.3">
      <c r="M79">
        <v>5.0739726027397261</v>
      </c>
    </row>
    <row r="80" spans="13:13" x14ac:dyDescent="0.3">
      <c r="M80">
        <v>5.0739726027397261</v>
      </c>
    </row>
    <row r="81" spans="13:13" x14ac:dyDescent="0.3">
      <c r="M81">
        <v>5.2575342465753421</v>
      </c>
    </row>
    <row r="82" spans="13:13" x14ac:dyDescent="0.3">
      <c r="M82">
        <v>5.7232876712328764</v>
      </c>
    </row>
    <row r="83" spans="13:13" x14ac:dyDescent="0.3">
      <c r="M83">
        <v>6.2712328767123289</v>
      </c>
    </row>
    <row r="84" spans="13:13" x14ac:dyDescent="0.3">
      <c r="M84">
        <v>6.6739726027397257</v>
      </c>
    </row>
    <row r="85" spans="13:13" x14ac:dyDescent="0.3">
      <c r="M85">
        <v>6.7123287671232879</v>
      </c>
    </row>
    <row r="86" spans="13:13" x14ac:dyDescent="0.3">
      <c r="M86">
        <v>6.7863013698630139</v>
      </c>
    </row>
    <row r="87" spans="13:13" x14ac:dyDescent="0.3">
      <c r="M87">
        <v>7.1643835616438354</v>
      </c>
    </row>
    <row r="88" spans="13:13" x14ac:dyDescent="0.3">
      <c r="M88">
        <v>9.7643835616438359</v>
      </c>
    </row>
    <row r="89" spans="13:13" x14ac:dyDescent="0.3">
      <c r="M89">
        <v>10.364383561643836</v>
      </c>
    </row>
    <row r="90" spans="13:13" x14ac:dyDescent="0.3">
      <c r="M90">
        <v>11.257534246575343</v>
      </c>
    </row>
    <row r="91" spans="13:13" x14ac:dyDescent="0.3">
      <c r="M91">
        <v>11.441095890410958</v>
      </c>
    </row>
    <row r="92" spans="13:13" x14ac:dyDescent="0.3">
      <c r="M92">
        <v>12.30958904109589</v>
      </c>
    </row>
    <row r="93" spans="13:13" x14ac:dyDescent="0.3">
      <c r="M93" s="326">
        <f>MEDIAN(M1:M92)</f>
        <v>1.7561643835616438</v>
      </c>
    </row>
  </sheetData>
  <sortState ref="Q1:Q21">
    <sortCondition ref="Q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/>
  </sheetViews>
  <sheetFormatPr defaultRowHeight="14.4" x14ac:dyDescent="0.3"/>
  <cols>
    <col min="1" max="1" width="79.109375" customWidth="1"/>
  </cols>
  <sheetData>
    <row r="1" spans="1:1" x14ac:dyDescent="0.3">
      <c r="A1" s="90" t="s">
        <v>721</v>
      </c>
    </row>
    <row r="2" spans="1:1" x14ac:dyDescent="0.3">
      <c r="A2" s="92" t="s">
        <v>295</v>
      </c>
    </row>
    <row r="3" spans="1:1" x14ac:dyDescent="0.3">
      <c r="A3" s="92" t="s">
        <v>272</v>
      </c>
    </row>
    <row r="4" spans="1:1" x14ac:dyDescent="0.3">
      <c r="A4" s="92" t="s">
        <v>754</v>
      </c>
    </row>
    <row r="5" spans="1:1" x14ac:dyDescent="0.3">
      <c r="A5" s="19" t="s">
        <v>401</v>
      </c>
    </row>
    <row r="6" spans="1:1" x14ac:dyDescent="0.3">
      <c r="A6" s="92" t="s">
        <v>286</v>
      </c>
    </row>
    <row r="7" spans="1:1" x14ac:dyDescent="0.3">
      <c r="A7" s="19" t="s">
        <v>306</v>
      </c>
    </row>
    <row r="8" spans="1:1" x14ac:dyDescent="0.3">
      <c r="A8" s="19" t="s">
        <v>701</v>
      </c>
    </row>
    <row r="9" spans="1:1" x14ac:dyDescent="0.3">
      <c r="A9" s="92" t="s">
        <v>230</v>
      </c>
    </row>
    <row r="10" spans="1:1" x14ac:dyDescent="0.3">
      <c r="A10" s="92" t="s">
        <v>405</v>
      </c>
    </row>
    <row r="11" spans="1:1" x14ac:dyDescent="0.3">
      <c r="A11" s="19" t="s">
        <v>466</v>
      </c>
    </row>
    <row r="12" spans="1:1" x14ac:dyDescent="0.3">
      <c r="A12" s="92" t="s">
        <v>454</v>
      </c>
    </row>
    <row r="13" spans="1:1" x14ac:dyDescent="0.3">
      <c r="A13" s="19" t="s">
        <v>503</v>
      </c>
    </row>
    <row r="14" spans="1:1" x14ac:dyDescent="0.3">
      <c r="A14" s="92" t="s">
        <v>336</v>
      </c>
    </row>
    <row r="15" spans="1:1" x14ac:dyDescent="0.3">
      <c r="A15" s="92" t="s">
        <v>351</v>
      </c>
    </row>
    <row r="16" spans="1:1" x14ac:dyDescent="0.3">
      <c r="A16" s="92" t="s">
        <v>754</v>
      </c>
    </row>
    <row r="17" spans="1:1" x14ac:dyDescent="0.3">
      <c r="A17" s="92" t="s">
        <v>786</v>
      </c>
    </row>
    <row r="18" spans="1:1" x14ac:dyDescent="0.3">
      <c r="A18" s="92" t="s">
        <v>454</v>
      </c>
    </row>
    <row r="19" spans="1:1" x14ac:dyDescent="0.3">
      <c r="A19" s="92" t="s">
        <v>236</v>
      </c>
    </row>
    <row r="20" spans="1:1" x14ac:dyDescent="0.3">
      <c r="A20" s="92" t="s">
        <v>236</v>
      </c>
    </row>
    <row r="21" spans="1:1" x14ac:dyDescent="0.3">
      <c r="A21" s="92" t="s">
        <v>430</v>
      </c>
    </row>
    <row r="22" spans="1:1" x14ac:dyDescent="0.3">
      <c r="A22" s="92" t="s">
        <v>230</v>
      </c>
    </row>
    <row r="23" spans="1:1" x14ac:dyDescent="0.3">
      <c r="A23" s="19" t="s">
        <v>754</v>
      </c>
    </row>
    <row r="24" spans="1:1" x14ac:dyDescent="0.3">
      <c r="A24" s="92" t="s">
        <v>195</v>
      </c>
    </row>
    <row r="25" spans="1:1" x14ac:dyDescent="0.3">
      <c r="A25" s="19" t="s">
        <v>230</v>
      </c>
    </row>
    <row r="26" spans="1:1" x14ac:dyDescent="0.3">
      <c r="A26" s="19" t="s">
        <v>399</v>
      </c>
    </row>
    <row r="27" spans="1:1" x14ac:dyDescent="0.3">
      <c r="A27" s="246" t="s">
        <v>310</v>
      </c>
    </row>
    <row r="28" spans="1:1" x14ac:dyDescent="0.3">
      <c r="A28" s="92" t="s">
        <v>807</v>
      </c>
    </row>
    <row r="29" spans="1:1" x14ac:dyDescent="0.3">
      <c r="A29" s="368" t="s">
        <v>786</v>
      </c>
    </row>
    <row r="30" spans="1:1" x14ac:dyDescent="0.3">
      <c r="A30" s="298" t="s">
        <v>754</v>
      </c>
    </row>
    <row r="31" spans="1:1" x14ac:dyDescent="0.3">
      <c r="A31" s="298" t="s">
        <v>754</v>
      </c>
    </row>
    <row r="32" spans="1:1" x14ac:dyDescent="0.3">
      <c r="A32" s="368" t="s">
        <v>192</v>
      </c>
    </row>
    <row r="33" spans="1:1" x14ac:dyDescent="0.3">
      <c r="A33" s="298" t="s">
        <v>772</v>
      </c>
    </row>
    <row r="34" spans="1:1" x14ac:dyDescent="0.3">
      <c r="A34" s="298" t="s">
        <v>772</v>
      </c>
    </row>
    <row r="35" spans="1:1" x14ac:dyDescent="0.3">
      <c r="A35" s="298" t="s">
        <v>768</v>
      </c>
    </row>
    <row r="36" spans="1:1" x14ac:dyDescent="0.3">
      <c r="A36" s="30" t="s">
        <v>646</v>
      </c>
    </row>
    <row r="37" spans="1:1" x14ac:dyDescent="0.3">
      <c r="A37" s="294" t="s">
        <v>191</v>
      </c>
    </row>
    <row r="38" spans="1:1" x14ac:dyDescent="0.3">
      <c r="A38" s="367" t="s">
        <v>281</v>
      </c>
    </row>
    <row r="39" spans="1:1" x14ac:dyDescent="0.3">
      <c r="A39" s="367" t="s">
        <v>392</v>
      </c>
    </row>
    <row r="40" spans="1:1" x14ac:dyDescent="0.3">
      <c r="A40" s="206" t="s">
        <v>193</v>
      </c>
    </row>
    <row r="41" spans="1:1" x14ac:dyDescent="0.3">
      <c r="A41" s="19" t="s">
        <v>392</v>
      </c>
    </row>
    <row r="42" spans="1:1" x14ac:dyDescent="0.3">
      <c r="A42" s="298" t="s">
        <v>739</v>
      </c>
    </row>
    <row r="43" spans="1:1" x14ac:dyDescent="0.3">
      <c r="A43" s="298" t="s">
        <v>802</v>
      </c>
    </row>
    <row r="44" spans="1:1" x14ac:dyDescent="0.3">
      <c r="A44" s="19" t="s">
        <v>200</v>
      </c>
    </row>
    <row r="45" spans="1:1" x14ac:dyDescent="0.3">
      <c r="A45" s="261" t="s">
        <v>187</v>
      </c>
    </row>
    <row r="46" spans="1:1" x14ac:dyDescent="0.3">
      <c r="A46" s="208" t="s">
        <v>652</v>
      </c>
    </row>
    <row r="47" spans="1:1" x14ac:dyDescent="0.3">
      <c r="A47" s="367" t="s">
        <v>820</v>
      </c>
    </row>
    <row r="48" spans="1:1" x14ac:dyDescent="0.3">
      <c r="A48" s="296" t="s">
        <v>566</v>
      </c>
    </row>
    <row r="49" spans="1:1" x14ac:dyDescent="0.3">
      <c r="A49" s="296" t="s">
        <v>535</v>
      </c>
    </row>
    <row r="50" spans="1:1" x14ac:dyDescent="0.3">
      <c r="A50" s="296" t="s">
        <v>190</v>
      </c>
    </row>
    <row r="51" spans="1:1" x14ac:dyDescent="0.3">
      <c r="A51" s="274" t="s">
        <v>529</v>
      </c>
    </row>
    <row r="52" spans="1:1" x14ac:dyDescent="0.3">
      <c r="A52" s="248" t="s">
        <v>556</v>
      </c>
    </row>
    <row r="53" spans="1:1" x14ac:dyDescent="0.3">
      <c r="A53" s="296" t="s">
        <v>739</v>
      </c>
    </row>
    <row r="54" spans="1:1" x14ac:dyDescent="0.3">
      <c r="A54" s="296" t="s">
        <v>675</v>
      </c>
    </row>
    <row r="55" spans="1:1" x14ac:dyDescent="0.3">
      <c r="A55" s="284" t="s">
        <v>754</v>
      </c>
    </row>
    <row r="56" spans="1:1" x14ac:dyDescent="0.3">
      <c r="A56" s="274" t="s">
        <v>540</v>
      </c>
    </row>
    <row r="57" spans="1:1" x14ac:dyDescent="0.3">
      <c r="A57" s="296" t="s">
        <v>754</v>
      </c>
    </row>
    <row r="58" spans="1:1" x14ac:dyDescent="0.3">
      <c r="A58" s="296" t="s">
        <v>694</v>
      </c>
    </row>
    <row r="59" spans="1:1" x14ac:dyDescent="0.3">
      <c r="A59" s="248" t="s">
        <v>690</v>
      </c>
    </row>
    <row r="60" spans="1:1" x14ac:dyDescent="0.3">
      <c r="A60" s="296" t="s">
        <v>675</v>
      </c>
    </row>
    <row r="61" spans="1:1" x14ac:dyDescent="0.3">
      <c r="A61" s="248" t="s">
        <v>754</v>
      </c>
    </row>
    <row r="62" spans="1:1" x14ac:dyDescent="0.3">
      <c r="A62" s="248" t="s">
        <v>701</v>
      </c>
    </row>
    <row r="63" spans="1:1" x14ac:dyDescent="0.3">
      <c r="A63" s="371" t="s">
        <v>598</v>
      </c>
    </row>
    <row r="64" spans="1:1" x14ac:dyDescent="0.3">
      <c r="A64" s="296" t="s">
        <v>544</v>
      </c>
    </row>
    <row r="65" spans="1:1" x14ac:dyDescent="0.3">
      <c r="A65" s="296" t="s">
        <v>663</v>
      </c>
    </row>
    <row r="66" spans="1:1" x14ac:dyDescent="0.3">
      <c r="A66" t="s">
        <v>631</v>
      </c>
    </row>
    <row r="67" spans="1:1" x14ac:dyDescent="0.3">
      <c r="A67" t="s">
        <v>841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B2" sqref="B2:D18"/>
    </sheetView>
  </sheetViews>
  <sheetFormatPr defaultRowHeight="14.4" x14ac:dyDescent="0.3"/>
  <cols>
    <col min="2" max="2" width="1" customWidth="1"/>
    <col min="3" max="3" width="22.5546875" customWidth="1"/>
    <col min="4" max="4" width="5.109375" customWidth="1"/>
  </cols>
  <sheetData>
    <row r="1" spans="2:4" ht="15" thickBot="1" x14ac:dyDescent="0.35"/>
    <row r="2" spans="2:4" ht="19.350000000000001" customHeight="1" x14ac:dyDescent="0.3">
      <c r="B2" s="556"/>
      <c r="C2" s="550" t="s">
        <v>145</v>
      </c>
      <c r="D2" s="549" t="s">
        <v>141</v>
      </c>
    </row>
    <row r="3" spans="2:4" s="551" customFormat="1" ht="16.8" customHeight="1" x14ac:dyDescent="0.3">
      <c r="B3" s="552"/>
      <c r="C3" s="553" t="s">
        <v>728</v>
      </c>
      <c r="D3" s="554">
        <v>15</v>
      </c>
    </row>
    <row r="4" spans="2:4" s="551" customFormat="1" ht="16.8" customHeight="1" x14ac:dyDescent="0.3">
      <c r="B4" s="552"/>
      <c r="C4" s="553" t="s">
        <v>630</v>
      </c>
      <c r="D4" s="554">
        <v>9</v>
      </c>
    </row>
    <row r="5" spans="2:4" s="551" customFormat="1" ht="16.8" customHeight="1" x14ac:dyDescent="0.3">
      <c r="B5" s="552"/>
      <c r="C5" s="553" t="s">
        <v>744</v>
      </c>
      <c r="D5" s="554">
        <v>6</v>
      </c>
    </row>
    <row r="6" spans="2:4" s="551" customFormat="1" ht="16.8" customHeight="1" x14ac:dyDescent="0.3">
      <c r="B6" s="552"/>
      <c r="C6" s="553" t="s">
        <v>312</v>
      </c>
      <c r="D6" s="554">
        <v>4</v>
      </c>
    </row>
    <row r="7" spans="2:4" s="551" customFormat="1" ht="16.8" customHeight="1" x14ac:dyDescent="0.3">
      <c r="B7" s="552"/>
      <c r="C7" s="553" t="s">
        <v>640</v>
      </c>
      <c r="D7" s="554">
        <v>3</v>
      </c>
    </row>
    <row r="8" spans="2:4" s="551" customFormat="1" ht="16.8" customHeight="1" x14ac:dyDescent="0.3">
      <c r="B8" s="552"/>
      <c r="C8" s="553" t="s">
        <v>797</v>
      </c>
      <c r="D8" s="554">
        <v>2</v>
      </c>
    </row>
    <row r="9" spans="2:4" s="551" customFormat="1" ht="16.8" customHeight="1" x14ac:dyDescent="0.3">
      <c r="B9" s="552"/>
      <c r="C9" s="553" t="s">
        <v>806</v>
      </c>
      <c r="D9" s="554">
        <v>2</v>
      </c>
    </row>
    <row r="10" spans="2:4" s="551" customFormat="1" ht="16.8" customHeight="1" x14ac:dyDescent="0.3">
      <c r="B10" s="552"/>
      <c r="C10" s="555" t="s">
        <v>143</v>
      </c>
      <c r="D10" s="554">
        <v>2</v>
      </c>
    </row>
    <row r="11" spans="2:4" s="551" customFormat="1" ht="16.8" customHeight="1" x14ac:dyDescent="0.3">
      <c r="B11" s="552"/>
      <c r="C11" s="555" t="s">
        <v>222</v>
      </c>
      <c r="D11" s="554">
        <v>1</v>
      </c>
    </row>
    <row r="12" spans="2:4" s="551" customFormat="1" ht="16.8" customHeight="1" x14ac:dyDescent="0.3">
      <c r="B12" s="552"/>
      <c r="C12" s="553" t="s">
        <v>660</v>
      </c>
      <c r="D12" s="554">
        <v>1</v>
      </c>
    </row>
    <row r="13" spans="2:4" s="551" customFormat="1" ht="16.8" customHeight="1" x14ac:dyDescent="0.3">
      <c r="B13" s="552"/>
      <c r="C13" s="553" t="s">
        <v>311</v>
      </c>
      <c r="D13" s="554">
        <v>1</v>
      </c>
    </row>
    <row r="14" spans="2:4" s="551" customFormat="1" ht="16.8" customHeight="1" x14ac:dyDescent="0.3">
      <c r="B14" s="552"/>
      <c r="C14" s="555" t="s">
        <v>584</v>
      </c>
      <c r="D14" s="554">
        <v>1</v>
      </c>
    </row>
    <row r="15" spans="2:4" s="551" customFormat="1" ht="16.8" customHeight="1" x14ac:dyDescent="0.3">
      <c r="B15" s="552"/>
      <c r="C15" s="553" t="s">
        <v>572</v>
      </c>
      <c r="D15" s="554">
        <v>1</v>
      </c>
    </row>
    <row r="16" spans="2:4" s="551" customFormat="1" ht="16.8" customHeight="1" x14ac:dyDescent="0.3">
      <c r="B16" s="552"/>
      <c r="C16" s="555" t="s">
        <v>565</v>
      </c>
      <c r="D16" s="554">
        <v>1</v>
      </c>
    </row>
    <row r="17" spans="2:4" s="551" customFormat="1" ht="16.8" customHeight="1" x14ac:dyDescent="0.3">
      <c r="B17" s="552"/>
      <c r="C17" s="555" t="s">
        <v>85</v>
      </c>
      <c r="D17" s="554">
        <v>1</v>
      </c>
    </row>
    <row r="18" spans="2:4" ht="19.350000000000001" customHeight="1" thickBot="1" x14ac:dyDescent="0.35">
      <c r="B18" s="557"/>
      <c r="C18" s="558" t="s">
        <v>142</v>
      </c>
      <c r="D18" s="559">
        <f>SUM(D3:D17)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9"/>
  <sheetViews>
    <sheetView workbookViewId="0">
      <pane ySplit="1" topLeftCell="A34" activePane="bottomLeft" state="frozen"/>
      <selection activeCell="H1" sqref="H1"/>
      <selection pane="bottomLeft" activeCell="K36" sqref="K36"/>
    </sheetView>
  </sheetViews>
  <sheetFormatPr defaultColWidth="9.109375" defaultRowHeight="14.4" x14ac:dyDescent="0.3"/>
  <cols>
    <col min="1" max="1" width="5.77734375" style="25" customWidth="1"/>
    <col min="2" max="6" width="9.109375" style="25"/>
    <col min="7" max="7" width="9.109375" style="491"/>
    <col min="8" max="8" width="10.109375" style="25" customWidth="1"/>
    <col min="9" max="9" width="8.5546875" style="362" customWidth="1"/>
    <col min="10" max="11" width="9.109375" style="491"/>
    <col min="12" max="12" width="11.88671875" style="491" customWidth="1"/>
    <col min="13" max="13" width="9.109375" style="491"/>
    <col min="14" max="14" width="10.6640625" style="25" customWidth="1"/>
    <col min="15" max="15" width="10.44140625" style="25" bestFit="1" customWidth="1"/>
    <col min="16" max="17" width="9.109375" style="571"/>
    <col min="18" max="18" width="9.6640625" style="25" bestFit="1" customWidth="1"/>
    <col min="19" max="19" width="9.109375" style="25"/>
    <col min="20" max="21" width="9.109375" style="375"/>
    <col min="22" max="22" width="13.5546875" style="375" customWidth="1"/>
    <col min="23" max="23" width="9.88671875" style="375" customWidth="1"/>
    <col min="24" max="24" width="4.44140625" style="687" customWidth="1"/>
    <col min="25" max="25" width="8.109375" style="676" customWidth="1"/>
    <col min="26" max="26" width="35.33203125" style="375" customWidth="1"/>
    <col min="27" max="27" width="10.88671875" style="375" customWidth="1"/>
    <col min="28" max="16384" width="9.109375" style="25"/>
  </cols>
  <sheetData>
    <row r="1" spans="1:80" s="364" customFormat="1" ht="58.65" customHeight="1" x14ac:dyDescent="0.3">
      <c r="A1" s="364" t="s">
        <v>142</v>
      </c>
      <c r="B1" s="320" t="s">
        <v>708</v>
      </c>
      <c r="C1" s="320" t="s">
        <v>709</v>
      </c>
      <c r="D1" s="320" t="s">
        <v>710</v>
      </c>
      <c r="E1" s="320" t="s">
        <v>711</v>
      </c>
      <c r="F1" s="320" t="s">
        <v>712</v>
      </c>
      <c r="G1" s="320" t="s">
        <v>812</v>
      </c>
      <c r="H1" s="318" t="s">
        <v>713</v>
      </c>
      <c r="I1" s="319" t="s">
        <v>813</v>
      </c>
      <c r="J1" s="318" t="s">
        <v>714</v>
      </c>
      <c r="K1" s="215" t="s">
        <v>179</v>
      </c>
      <c r="L1" s="318" t="s">
        <v>180</v>
      </c>
      <c r="M1" s="320" t="s">
        <v>814</v>
      </c>
      <c r="N1" s="318" t="s">
        <v>716</v>
      </c>
      <c r="O1" s="320" t="s">
        <v>426</v>
      </c>
      <c r="P1" s="321" t="s">
        <v>718</v>
      </c>
      <c r="Q1" s="321" t="s">
        <v>168</v>
      </c>
      <c r="R1" s="318" t="s">
        <v>174</v>
      </c>
      <c r="S1" s="320" t="s">
        <v>181</v>
      </c>
      <c r="T1" s="365" t="s">
        <v>811</v>
      </c>
      <c r="U1" s="365" t="s">
        <v>720</v>
      </c>
      <c r="V1" s="365" t="s">
        <v>721</v>
      </c>
      <c r="W1" s="365" t="s">
        <v>722</v>
      </c>
      <c r="X1" s="677" t="s">
        <v>141</v>
      </c>
      <c r="Y1" s="667" t="s">
        <v>846</v>
      </c>
      <c r="Z1" s="411" t="s">
        <v>723</v>
      </c>
      <c r="AA1" s="365" t="s">
        <v>724</v>
      </c>
      <c r="AB1" s="320" t="s">
        <v>850</v>
      </c>
      <c r="AC1" s="320"/>
      <c r="AD1" s="320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66"/>
      <c r="BO1" s="366"/>
      <c r="BP1" s="366"/>
      <c r="BQ1" s="366"/>
      <c r="BR1" s="366"/>
      <c r="BS1" s="366"/>
      <c r="BT1" s="366"/>
      <c r="BU1" s="366"/>
      <c r="BV1" s="366"/>
      <c r="BW1" s="366"/>
      <c r="BX1" s="366"/>
      <c r="BY1" s="366"/>
      <c r="BZ1" s="366"/>
    </row>
    <row r="2" spans="1:80" s="412" customFormat="1" ht="17.399999999999999" customHeight="1" x14ac:dyDescent="0.3">
      <c r="A2" s="412">
        <v>1</v>
      </c>
      <c r="B2" s="412">
        <v>4382111</v>
      </c>
      <c r="C2" s="412" t="s">
        <v>292</v>
      </c>
      <c r="D2" s="412" t="s">
        <v>293</v>
      </c>
      <c r="E2" s="412" t="s">
        <v>294</v>
      </c>
      <c r="F2" s="412" t="s">
        <v>480</v>
      </c>
      <c r="G2" s="473" t="s">
        <v>785</v>
      </c>
      <c r="H2" s="413">
        <v>38204</v>
      </c>
      <c r="I2" s="414">
        <v>1</v>
      </c>
      <c r="J2" s="471">
        <v>41029</v>
      </c>
      <c r="K2" s="472">
        <f t="shared" ref="K2:K37" si="0">(J2-H2)/365</f>
        <v>7.7397260273972606</v>
      </c>
      <c r="L2" s="471" t="s">
        <v>732</v>
      </c>
      <c r="M2" s="473">
        <v>0</v>
      </c>
      <c r="N2" s="413">
        <v>40819</v>
      </c>
      <c r="O2" s="472">
        <f t="shared" ref="O2:O33" si="1">(N2-H2)/365</f>
        <v>7.1643835616438354</v>
      </c>
      <c r="P2" s="473">
        <v>15.3</v>
      </c>
      <c r="Q2" s="473">
        <v>15.3</v>
      </c>
      <c r="R2" s="413">
        <v>40819</v>
      </c>
      <c r="S2" s="412">
        <v>15.26</v>
      </c>
      <c r="T2" s="412" t="s">
        <v>731</v>
      </c>
      <c r="V2" s="412" t="s">
        <v>295</v>
      </c>
      <c r="W2" s="412" t="s">
        <v>732</v>
      </c>
      <c r="X2" s="678">
        <v>1</v>
      </c>
      <c r="Y2" s="668">
        <v>1</v>
      </c>
      <c r="Z2" s="412" t="s">
        <v>817</v>
      </c>
      <c r="AA2" s="412" t="s">
        <v>296</v>
      </c>
      <c r="AC2" s="415"/>
      <c r="AD2" s="415"/>
      <c r="AE2" s="415"/>
      <c r="AF2" s="415"/>
      <c r="AG2" s="415"/>
      <c r="AH2" s="415"/>
      <c r="AI2" s="415"/>
      <c r="AJ2" s="415"/>
      <c r="AK2" s="415"/>
      <c r="AL2" s="415"/>
      <c r="AM2" s="415"/>
      <c r="AN2" s="415"/>
      <c r="AO2" s="415"/>
      <c r="AP2" s="415"/>
      <c r="AQ2" s="415"/>
      <c r="AR2" s="415"/>
      <c r="AS2" s="415"/>
      <c r="AT2" s="415"/>
      <c r="AU2" s="415"/>
      <c r="AV2" s="415"/>
      <c r="AW2" s="415"/>
      <c r="AX2" s="415"/>
      <c r="AY2" s="415"/>
      <c r="AZ2" s="415"/>
      <c r="BA2" s="415"/>
      <c r="BB2" s="415"/>
      <c r="BC2" s="415"/>
      <c r="BD2" s="415"/>
      <c r="BE2" s="415"/>
      <c r="BF2" s="415"/>
      <c r="BG2" s="415"/>
      <c r="BH2" s="415"/>
      <c r="BI2" s="415"/>
      <c r="BJ2" s="415"/>
      <c r="BK2" s="415"/>
      <c r="BL2" s="415"/>
      <c r="BM2" s="415"/>
      <c r="BN2" s="415"/>
      <c r="BO2" s="415"/>
      <c r="BP2" s="415"/>
      <c r="BQ2" s="415"/>
      <c r="BR2" s="415"/>
      <c r="BS2" s="415"/>
      <c r="BT2" s="415"/>
      <c r="BU2" s="415"/>
      <c r="BV2" s="415"/>
      <c r="BW2" s="415"/>
      <c r="BX2" s="415"/>
      <c r="BY2" s="415"/>
      <c r="BZ2" s="415"/>
      <c r="CA2" s="415"/>
    </row>
    <row r="3" spans="1:80" s="412" customFormat="1" ht="17.399999999999999" customHeight="1" x14ac:dyDescent="0.3">
      <c r="A3" s="412">
        <f t="shared" ref="A3:A26" si="2">A2+1</f>
        <v>2</v>
      </c>
      <c r="B3" s="412">
        <v>356010</v>
      </c>
      <c r="C3" s="412" t="s">
        <v>477</v>
      </c>
      <c r="D3" s="412" t="s">
        <v>478</v>
      </c>
      <c r="E3" s="412" t="s">
        <v>479</v>
      </c>
      <c r="F3" s="412" t="s">
        <v>480</v>
      </c>
      <c r="G3" s="473" t="s">
        <v>765</v>
      </c>
      <c r="H3" s="413">
        <v>36713</v>
      </c>
      <c r="I3" s="414">
        <v>1</v>
      </c>
      <c r="J3" s="471">
        <v>40119</v>
      </c>
      <c r="K3" s="472">
        <f t="shared" si="0"/>
        <v>9.331506849315069</v>
      </c>
      <c r="L3" s="471" t="s">
        <v>732</v>
      </c>
      <c r="M3" s="473">
        <v>0</v>
      </c>
      <c r="N3" s="413">
        <v>38496</v>
      </c>
      <c r="O3" s="472">
        <f t="shared" si="1"/>
        <v>4.8849315068493153</v>
      </c>
      <c r="P3" s="473">
        <v>16.899999999999999</v>
      </c>
      <c r="Q3" s="473">
        <v>16.899999999999999</v>
      </c>
      <c r="R3" s="413">
        <v>38497</v>
      </c>
      <c r="S3" s="412">
        <v>16.899999999999999</v>
      </c>
      <c r="T3" s="412" t="s">
        <v>731</v>
      </c>
      <c r="U3" s="412" t="s">
        <v>731</v>
      </c>
      <c r="V3" s="412" t="s">
        <v>731</v>
      </c>
      <c r="W3" s="412" t="s">
        <v>732</v>
      </c>
      <c r="X3" s="679">
        <f t="shared" ref="X3:X34" si="3">X2+1</f>
        <v>2</v>
      </c>
      <c r="Y3" s="668">
        <v>1</v>
      </c>
      <c r="Z3" s="412" t="s">
        <v>481</v>
      </c>
      <c r="AC3" s="416"/>
    </row>
    <row r="4" spans="1:80" s="412" customFormat="1" ht="17.399999999999999" customHeight="1" x14ac:dyDescent="0.3">
      <c r="A4" s="412">
        <f t="shared" si="2"/>
        <v>3</v>
      </c>
      <c r="B4" s="412">
        <v>356320</v>
      </c>
      <c r="C4" s="412" t="s">
        <v>495</v>
      </c>
      <c r="D4" s="412" t="s">
        <v>496</v>
      </c>
      <c r="E4" s="412" t="s">
        <v>497</v>
      </c>
      <c r="F4" s="412" t="s">
        <v>498</v>
      </c>
      <c r="G4" s="473" t="s">
        <v>785</v>
      </c>
      <c r="H4" s="413">
        <v>37250</v>
      </c>
      <c r="I4" s="414">
        <v>1</v>
      </c>
      <c r="J4" s="471">
        <v>40909</v>
      </c>
      <c r="K4" s="472">
        <f t="shared" si="0"/>
        <v>10.024657534246575</v>
      </c>
      <c r="L4" s="471" t="s">
        <v>732</v>
      </c>
      <c r="M4" s="473">
        <v>0</v>
      </c>
      <c r="N4" s="413">
        <v>37854</v>
      </c>
      <c r="O4" s="472">
        <f t="shared" si="1"/>
        <v>1.6547945205479453</v>
      </c>
      <c r="P4" s="473">
        <v>19.899999999999999</v>
      </c>
      <c r="Q4" s="473">
        <v>19.899999999999999</v>
      </c>
      <c r="R4" s="413">
        <v>37854</v>
      </c>
      <c r="S4" s="412">
        <v>19.899999999999999</v>
      </c>
      <c r="T4" s="412" t="s">
        <v>731</v>
      </c>
      <c r="U4" s="412" t="s">
        <v>731</v>
      </c>
      <c r="V4" s="412" t="s">
        <v>731</v>
      </c>
      <c r="W4" s="412" t="s">
        <v>732</v>
      </c>
      <c r="X4" s="679">
        <f t="shared" si="3"/>
        <v>3</v>
      </c>
      <c r="Y4" s="668">
        <v>1</v>
      </c>
      <c r="Z4" s="412" t="s">
        <v>499</v>
      </c>
      <c r="AA4" s="412" t="s">
        <v>165</v>
      </c>
      <c r="AC4" s="415"/>
      <c r="AD4" s="415"/>
      <c r="AE4" s="415"/>
      <c r="AF4" s="415"/>
      <c r="AG4" s="415"/>
      <c r="AH4" s="415"/>
      <c r="CA4" s="418"/>
      <c r="CB4" s="418"/>
    </row>
    <row r="5" spans="1:80" s="412" customFormat="1" ht="17.399999999999999" customHeight="1" x14ac:dyDescent="0.3">
      <c r="A5" s="412">
        <f t="shared" si="2"/>
        <v>4</v>
      </c>
      <c r="B5" s="412">
        <v>382623</v>
      </c>
      <c r="C5" s="412" t="s">
        <v>246</v>
      </c>
      <c r="D5" s="412" t="s">
        <v>247</v>
      </c>
      <c r="E5" s="412" t="s">
        <v>248</v>
      </c>
      <c r="F5" s="412" t="s">
        <v>793</v>
      </c>
      <c r="G5" s="473" t="s">
        <v>737</v>
      </c>
      <c r="H5" s="413">
        <v>38244</v>
      </c>
      <c r="I5" s="414">
        <v>1</v>
      </c>
      <c r="J5" s="471">
        <v>41049</v>
      </c>
      <c r="K5" s="472">
        <f t="shared" si="0"/>
        <v>7.6849315068493151</v>
      </c>
      <c r="L5" s="471" t="s">
        <v>732</v>
      </c>
      <c r="M5" s="473">
        <v>1</v>
      </c>
      <c r="N5" s="413">
        <v>39707</v>
      </c>
      <c r="O5" s="472">
        <f t="shared" si="1"/>
        <v>4.0082191780821921</v>
      </c>
      <c r="P5" s="473">
        <v>20.6</v>
      </c>
      <c r="Q5" s="473">
        <v>20.6</v>
      </c>
      <c r="R5" s="413">
        <v>39707</v>
      </c>
      <c r="S5" s="412">
        <v>20.6</v>
      </c>
      <c r="T5" s="412" t="s">
        <v>731</v>
      </c>
      <c r="U5" s="412" t="s">
        <v>731</v>
      </c>
      <c r="V5" s="412" t="s">
        <v>731</v>
      </c>
      <c r="W5" s="412" t="s">
        <v>732</v>
      </c>
      <c r="X5" s="679">
        <f t="shared" si="3"/>
        <v>4</v>
      </c>
      <c r="Y5" s="668">
        <v>1</v>
      </c>
      <c r="Z5" s="412" t="s">
        <v>816</v>
      </c>
      <c r="AC5" s="417"/>
      <c r="AI5" s="415"/>
      <c r="AJ5" s="415"/>
      <c r="AK5" s="415"/>
      <c r="AL5" s="415"/>
      <c r="AM5" s="415"/>
      <c r="AN5" s="415"/>
      <c r="AO5" s="415"/>
      <c r="AP5" s="415"/>
      <c r="AQ5" s="415"/>
      <c r="AR5" s="415"/>
      <c r="AS5" s="415"/>
      <c r="AT5" s="415"/>
      <c r="AU5" s="415"/>
      <c r="AV5" s="415"/>
      <c r="AW5" s="415"/>
      <c r="AX5" s="415"/>
      <c r="AY5" s="415"/>
      <c r="AZ5" s="415"/>
      <c r="BA5" s="415"/>
      <c r="BB5" s="415"/>
      <c r="BC5" s="415"/>
      <c r="BD5" s="415"/>
      <c r="BE5" s="415"/>
      <c r="BF5" s="415"/>
      <c r="BG5" s="415"/>
      <c r="BH5" s="415"/>
      <c r="BI5" s="415"/>
      <c r="BJ5" s="415"/>
      <c r="BK5" s="415"/>
      <c r="BL5" s="415"/>
      <c r="BM5" s="415"/>
      <c r="BN5" s="415"/>
      <c r="BO5" s="415"/>
      <c r="BP5" s="415"/>
      <c r="BQ5" s="415"/>
      <c r="BR5" s="415"/>
      <c r="BS5" s="415"/>
      <c r="BT5" s="415"/>
      <c r="BU5" s="415"/>
      <c r="BV5" s="415"/>
      <c r="BW5" s="415"/>
      <c r="BX5" s="415"/>
      <c r="BY5" s="415"/>
      <c r="BZ5" s="415"/>
      <c r="CA5" s="415"/>
    </row>
    <row r="6" spans="1:80" s="412" customFormat="1" ht="17.399999999999999" customHeight="1" x14ac:dyDescent="0.3">
      <c r="A6" s="412">
        <f t="shared" si="2"/>
        <v>5</v>
      </c>
      <c r="B6" s="412">
        <v>357761</v>
      </c>
      <c r="C6" s="412" t="s">
        <v>504</v>
      </c>
      <c r="D6" s="412" t="s">
        <v>505</v>
      </c>
      <c r="E6" s="412" t="s">
        <v>796</v>
      </c>
      <c r="F6" s="412" t="s">
        <v>797</v>
      </c>
      <c r="G6" s="473" t="s">
        <v>729</v>
      </c>
      <c r="H6" s="413">
        <v>35796</v>
      </c>
      <c r="I6" s="414">
        <v>1</v>
      </c>
      <c r="J6" s="471">
        <v>39819</v>
      </c>
      <c r="K6" s="472">
        <f t="shared" si="0"/>
        <v>11.021917808219179</v>
      </c>
      <c r="L6" s="471" t="s">
        <v>732</v>
      </c>
      <c r="M6" s="473">
        <v>0</v>
      </c>
      <c r="N6" s="413">
        <v>38246</v>
      </c>
      <c r="O6" s="472">
        <f t="shared" si="1"/>
        <v>6.7123287671232879</v>
      </c>
      <c r="P6" s="473">
        <v>22.6</v>
      </c>
      <c r="Q6" s="473">
        <v>22.6</v>
      </c>
      <c r="R6" s="413">
        <v>38246</v>
      </c>
      <c r="S6" s="412">
        <v>22.6</v>
      </c>
      <c r="T6" s="412" t="s">
        <v>731</v>
      </c>
      <c r="U6" s="412" t="s">
        <v>731</v>
      </c>
      <c r="V6" s="412" t="s">
        <v>731</v>
      </c>
      <c r="W6" s="412" t="s">
        <v>732</v>
      </c>
      <c r="X6" s="679">
        <f t="shared" si="3"/>
        <v>5</v>
      </c>
      <c r="Y6" s="668">
        <v>1</v>
      </c>
      <c r="Z6" s="412" t="s">
        <v>506</v>
      </c>
      <c r="AC6" s="415"/>
      <c r="AD6" s="415"/>
      <c r="AE6" s="415"/>
      <c r="AF6" s="415"/>
      <c r="AG6" s="415"/>
      <c r="AH6" s="415"/>
    </row>
    <row r="7" spans="1:80" s="412" customFormat="1" ht="17.399999999999999" customHeight="1" x14ac:dyDescent="0.3">
      <c r="A7" s="412">
        <f t="shared" si="2"/>
        <v>6</v>
      </c>
      <c r="B7" s="412">
        <v>362975</v>
      </c>
      <c r="C7" s="412" t="s">
        <v>329</v>
      </c>
      <c r="D7" s="412" t="s">
        <v>330</v>
      </c>
      <c r="E7" s="412" t="s">
        <v>331</v>
      </c>
      <c r="F7" s="412" t="s">
        <v>728</v>
      </c>
      <c r="G7" s="473" t="s">
        <v>729</v>
      </c>
      <c r="H7" s="413">
        <v>38212</v>
      </c>
      <c r="I7" s="414">
        <v>1</v>
      </c>
      <c r="J7" s="471">
        <v>40984</v>
      </c>
      <c r="K7" s="472">
        <f t="shared" si="0"/>
        <v>7.5945205479452058</v>
      </c>
      <c r="L7" s="471" t="s">
        <v>732</v>
      </c>
      <c r="M7" s="473">
        <v>0</v>
      </c>
      <c r="N7" s="413">
        <v>38406</v>
      </c>
      <c r="O7" s="472">
        <f t="shared" si="1"/>
        <v>0.53150684931506853</v>
      </c>
      <c r="P7" s="473">
        <v>22.9</v>
      </c>
      <c r="Q7" s="473">
        <v>22.9</v>
      </c>
      <c r="R7" s="413">
        <v>38406</v>
      </c>
      <c r="S7" s="412">
        <v>22.9</v>
      </c>
      <c r="T7" s="412" t="s">
        <v>731</v>
      </c>
      <c r="U7" s="412" t="s">
        <v>731</v>
      </c>
      <c r="V7" s="412" t="s">
        <v>731</v>
      </c>
      <c r="W7" s="412" t="s">
        <v>732</v>
      </c>
      <c r="X7" s="679">
        <f t="shared" si="3"/>
        <v>6</v>
      </c>
      <c r="Y7" s="668">
        <v>1</v>
      </c>
      <c r="Z7" s="412" t="s">
        <v>332</v>
      </c>
      <c r="AC7" s="415"/>
      <c r="AD7" s="415"/>
      <c r="AE7" s="415"/>
      <c r="AF7" s="415"/>
      <c r="AG7" s="415"/>
      <c r="AH7" s="415"/>
    </row>
    <row r="8" spans="1:80" s="412" customFormat="1" ht="17.399999999999999" customHeight="1" x14ac:dyDescent="0.3">
      <c r="A8" s="412">
        <f t="shared" si="2"/>
        <v>7</v>
      </c>
      <c r="B8" s="412">
        <v>359654</v>
      </c>
      <c r="C8" s="412" t="s">
        <v>518</v>
      </c>
      <c r="D8" s="412" t="s">
        <v>519</v>
      </c>
      <c r="E8" s="412" t="s">
        <v>520</v>
      </c>
      <c r="F8" s="412" t="s">
        <v>793</v>
      </c>
      <c r="G8" s="473" t="s">
        <v>765</v>
      </c>
      <c r="H8" s="413">
        <v>37441</v>
      </c>
      <c r="I8" s="414">
        <v>1</v>
      </c>
      <c r="J8" s="471">
        <v>41101</v>
      </c>
      <c r="K8" s="472">
        <f t="shared" si="0"/>
        <v>10.027397260273972</v>
      </c>
      <c r="L8" s="471" t="s">
        <v>732</v>
      </c>
      <c r="M8" s="473">
        <v>0</v>
      </c>
      <c r="N8" s="413">
        <v>38134</v>
      </c>
      <c r="O8" s="472">
        <f t="shared" si="1"/>
        <v>1.8986301369863015</v>
      </c>
      <c r="P8" s="473">
        <v>23.2</v>
      </c>
      <c r="Q8" s="473">
        <v>23.2</v>
      </c>
      <c r="R8" s="413">
        <v>38134</v>
      </c>
      <c r="S8" s="412">
        <v>23.2</v>
      </c>
      <c r="T8" s="412" t="s">
        <v>731</v>
      </c>
      <c r="U8" s="412" t="s">
        <v>731</v>
      </c>
      <c r="V8" s="412" t="s">
        <v>731</v>
      </c>
      <c r="W8" s="412" t="s">
        <v>732</v>
      </c>
      <c r="X8" s="679">
        <f t="shared" si="3"/>
        <v>7</v>
      </c>
      <c r="Y8" s="668">
        <v>1</v>
      </c>
      <c r="Z8" s="412" t="s">
        <v>521</v>
      </c>
      <c r="AD8" s="415"/>
      <c r="AE8" s="415"/>
      <c r="AF8" s="415"/>
      <c r="AG8" s="415"/>
      <c r="AH8" s="415"/>
    </row>
    <row r="9" spans="1:80" s="412" customFormat="1" ht="17.399999999999999" customHeight="1" x14ac:dyDescent="0.3">
      <c r="A9" s="412">
        <f t="shared" si="2"/>
        <v>8</v>
      </c>
      <c r="B9" s="412">
        <v>365929</v>
      </c>
      <c r="C9" s="412" t="s">
        <v>355</v>
      </c>
      <c r="E9" s="412" t="s">
        <v>356</v>
      </c>
      <c r="F9" s="412" t="s">
        <v>728</v>
      </c>
      <c r="G9" s="473" t="s">
        <v>785</v>
      </c>
      <c r="H9" s="413">
        <v>38333</v>
      </c>
      <c r="I9" s="414">
        <v>1</v>
      </c>
      <c r="J9" s="471">
        <v>41169</v>
      </c>
      <c r="K9" s="472">
        <f t="shared" si="0"/>
        <v>7.7698630136986298</v>
      </c>
      <c r="L9" s="471" t="s">
        <v>732</v>
      </c>
      <c r="M9" s="473">
        <v>0</v>
      </c>
      <c r="N9" s="413">
        <v>38880</v>
      </c>
      <c r="O9" s="472">
        <f t="shared" si="1"/>
        <v>1.4986301369863013</v>
      </c>
      <c r="P9" s="473">
        <v>23.67</v>
      </c>
      <c r="Q9" s="473">
        <v>23.67</v>
      </c>
      <c r="R9" s="413">
        <v>38880</v>
      </c>
      <c r="S9" s="412">
        <v>23.67</v>
      </c>
      <c r="T9" s="412" t="s">
        <v>731</v>
      </c>
      <c r="U9" s="412" t="s">
        <v>731</v>
      </c>
      <c r="V9" s="412" t="s">
        <v>731</v>
      </c>
      <c r="W9" s="412" t="s">
        <v>732</v>
      </c>
      <c r="X9" s="679">
        <f t="shared" si="3"/>
        <v>8</v>
      </c>
      <c r="Y9" s="668">
        <v>1</v>
      </c>
      <c r="Z9" s="412" t="s">
        <v>357</v>
      </c>
      <c r="AI9" s="415"/>
      <c r="AJ9" s="415"/>
      <c r="AK9" s="415"/>
      <c r="AL9" s="415"/>
      <c r="AM9" s="415"/>
      <c r="AN9" s="415"/>
      <c r="AO9" s="415"/>
      <c r="AP9" s="415"/>
      <c r="AQ9" s="415"/>
      <c r="AR9" s="415"/>
      <c r="AS9" s="415"/>
      <c r="AT9" s="415"/>
      <c r="AU9" s="415"/>
      <c r="AV9" s="415"/>
      <c r="AW9" s="415"/>
      <c r="AX9" s="415"/>
      <c r="AY9" s="415"/>
      <c r="AZ9" s="415"/>
      <c r="BA9" s="415"/>
      <c r="BB9" s="415"/>
      <c r="BC9" s="415"/>
      <c r="BD9" s="415"/>
      <c r="BE9" s="415"/>
      <c r="BF9" s="415"/>
      <c r="BG9" s="415"/>
      <c r="BH9" s="415"/>
      <c r="BI9" s="415"/>
      <c r="BJ9" s="415"/>
      <c r="BK9" s="415"/>
      <c r="BL9" s="415"/>
      <c r="BM9" s="415"/>
      <c r="BN9" s="415"/>
      <c r="BO9" s="415"/>
      <c r="BP9" s="415"/>
      <c r="BQ9" s="415"/>
      <c r="BR9" s="415"/>
      <c r="BS9" s="415"/>
      <c r="BT9" s="415"/>
      <c r="BU9" s="415"/>
      <c r="BV9" s="415"/>
      <c r="BW9" s="415"/>
      <c r="BX9" s="415"/>
      <c r="BY9" s="415"/>
      <c r="BZ9" s="415"/>
      <c r="CA9" s="415"/>
    </row>
    <row r="10" spans="1:80" s="412" customFormat="1" ht="17.399999999999999" customHeight="1" x14ac:dyDescent="0.3">
      <c r="A10" s="412">
        <f t="shared" si="2"/>
        <v>9</v>
      </c>
      <c r="B10" s="412">
        <v>353704</v>
      </c>
      <c r="C10" s="412" t="s">
        <v>255</v>
      </c>
      <c r="D10" s="412" t="s">
        <v>256</v>
      </c>
      <c r="E10" s="412" t="s">
        <v>257</v>
      </c>
      <c r="F10" s="412" t="s">
        <v>728</v>
      </c>
      <c r="G10" s="473" t="s">
        <v>729</v>
      </c>
      <c r="H10" s="413">
        <v>36161</v>
      </c>
      <c r="I10" s="414">
        <v>1</v>
      </c>
      <c r="J10" s="471">
        <v>40210</v>
      </c>
      <c r="K10" s="472">
        <f t="shared" si="0"/>
        <v>11.093150684931507</v>
      </c>
      <c r="L10" s="471" t="s">
        <v>732</v>
      </c>
      <c r="M10" s="473">
        <v>0</v>
      </c>
      <c r="N10" s="413">
        <v>38250</v>
      </c>
      <c r="O10" s="472">
        <f t="shared" si="1"/>
        <v>5.7232876712328764</v>
      </c>
      <c r="P10" s="473">
        <v>24.5</v>
      </c>
      <c r="Q10" s="473">
        <v>24.5</v>
      </c>
      <c r="R10" s="413">
        <v>38250</v>
      </c>
      <c r="S10" s="412">
        <v>24.5</v>
      </c>
      <c r="T10" s="412" t="s">
        <v>731</v>
      </c>
      <c r="U10" s="412" t="s">
        <v>731</v>
      </c>
      <c r="V10" s="412" t="s">
        <v>731</v>
      </c>
      <c r="W10" s="412" t="s">
        <v>732</v>
      </c>
      <c r="X10" s="679">
        <f t="shared" si="3"/>
        <v>9</v>
      </c>
      <c r="Y10" s="668">
        <v>1</v>
      </c>
      <c r="Z10" s="412" t="s">
        <v>360</v>
      </c>
      <c r="AC10" s="415"/>
      <c r="AD10" s="415"/>
      <c r="AE10" s="415"/>
      <c r="AF10" s="415"/>
      <c r="AG10" s="415"/>
      <c r="AH10" s="415"/>
      <c r="AI10" s="415"/>
      <c r="AJ10" s="415"/>
      <c r="AK10" s="415"/>
      <c r="AL10" s="415"/>
      <c r="AM10" s="415"/>
      <c r="AN10" s="415"/>
      <c r="AO10" s="415"/>
      <c r="AP10" s="415"/>
      <c r="AQ10" s="415"/>
      <c r="AR10" s="415"/>
      <c r="AS10" s="415"/>
      <c r="AT10" s="415"/>
      <c r="AU10" s="415"/>
      <c r="AV10" s="415"/>
      <c r="AW10" s="415"/>
      <c r="AX10" s="415"/>
      <c r="AY10" s="415"/>
      <c r="AZ10" s="415"/>
      <c r="BA10" s="415"/>
      <c r="BB10" s="415"/>
      <c r="BC10" s="415"/>
      <c r="BD10" s="415"/>
      <c r="BE10" s="415"/>
      <c r="BF10" s="415"/>
      <c r="BG10" s="415"/>
      <c r="BH10" s="415"/>
      <c r="BI10" s="415"/>
      <c r="BJ10" s="415"/>
      <c r="BK10" s="415"/>
      <c r="BL10" s="415"/>
      <c r="BM10" s="415"/>
      <c r="BN10" s="415"/>
      <c r="BO10" s="415"/>
      <c r="BP10" s="415"/>
      <c r="BQ10" s="415"/>
      <c r="BR10" s="415"/>
      <c r="BS10" s="415"/>
      <c r="BT10" s="415"/>
      <c r="BU10" s="415"/>
      <c r="BV10" s="415"/>
      <c r="BW10" s="415"/>
      <c r="BX10" s="415"/>
      <c r="BY10" s="415"/>
      <c r="BZ10" s="415"/>
      <c r="CA10" s="415"/>
    </row>
    <row r="11" spans="1:80" s="412" customFormat="1" ht="17.399999999999999" customHeight="1" x14ac:dyDescent="0.3">
      <c r="A11" s="412">
        <f t="shared" si="2"/>
        <v>10</v>
      </c>
      <c r="B11" s="412">
        <v>362375</v>
      </c>
      <c r="C11" s="412" t="s">
        <v>326</v>
      </c>
      <c r="D11" s="412" t="s">
        <v>327</v>
      </c>
      <c r="E11" s="412" t="s">
        <v>704</v>
      </c>
      <c r="F11" s="412" t="s">
        <v>744</v>
      </c>
      <c r="G11" s="473" t="s">
        <v>729</v>
      </c>
      <c r="H11" s="413">
        <v>36440</v>
      </c>
      <c r="I11" s="414">
        <v>1</v>
      </c>
      <c r="J11" s="471">
        <v>40787</v>
      </c>
      <c r="K11" s="472">
        <f t="shared" si="0"/>
        <v>11.90958904109589</v>
      </c>
      <c r="L11" s="471" t="s">
        <v>732</v>
      </c>
      <c r="M11" s="473">
        <v>0</v>
      </c>
      <c r="N11" s="413">
        <v>38359</v>
      </c>
      <c r="O11" s="472">
        <f t="shared" si="1"/>
        <v>5.2575342465753421</v>
      </c>
      <c r="P11" s="473">
        <v>25.6</v>
      </c>
      <c r="Q11" s="473">
        <v>25.6</v>
      </c>
      <c r="R11" s="413">
        <v>38359</v>
      </c>
      <c r="S11" s="412">
        <v>25.6</v>
      </c>
      <c r="T11" s="412" t="s">
        <v>731</v>
      </c>
      <c r="U11" s="412" t="s">
        <v>731</v>
      </c>
      <c r="V11" s="412" t="s">
        <v>731</v>
      </c>
      <c r="W11" s="412" t="s">
        <v>732</v>
      </c>
      <c r="X11" s="679">
        <f t="shared" si="3"/>
        <v>10</v>
      </c>
      <c r="Y11" s="668">
        <v>1</v>
      </c>
      <c r="Z11" s="412" t="s">
        <v>328</v>
      </c>
      <c r="AD11" s="415"/>
      <c r="AE11" s="415"/>
      <c r="AF11" s="415"/>
      <c r="AG11" s="415"/>
      <c r="AH11" s="415"/>
      <c r="AI11" s="418"/>
      <c r="AJ11" s="418"/>
      <c r="AK11" s="418"/>
      <c r="AL11" s="418"/>
      <c r="AM11" s="418"/>
      <c r="AN11" s="418"/>
      <c r="AO11" s="418"/>
      <c r="AP11" s="418"/>
      <c r="AQ11" s="418"/>
      <c r="AR11" s="418"/>
      <c r="AS11" s="418"/>
      <c r="AT11" s="418"/>
      <c r="AU11" s="418"/>
      <c r="AV11" s="418"/>
      <c r="AW11" s="418"/>
      <c r="AX11" s="418"/>
      <c r="AY11" s="418"/>
      <c r="AZ11" s="418"/>
      <c r="BA11" s="418"/>
      <c r="BB11" s="418"/>
      <c r="BC11" s="418"/>
      <c r="BD11" s="418"/>
      <c r="BE11" s="418"/>
      <c r="BF11" s="418"/>
      <c r="BG11" s="418"/>
      <c r="BH11" s="418"/>
      <c r="BI11" s="418"/>
      <c r="BJ11" s="418"/>
      <c r="BK11" s="418"/>
      <c r="BL11" s="418"/>
      <c r="BM11" s="418"/>
      <c r="BN11" s="418"/>
      <c r="BO11" s="418"/>
      <c r="BP11" s="418"/>
      <c r="BQ11" s="418"/>
      <c r="BR11" s="418"/>
      <c r="BS11" s="418"/>
      <c r="BT11" s="418"/>
      <c r="BU11" s="418"/>
      <c r="BV11" s="418"/>
      <c r="BW11" s="418"/>
      <c r="BX11" s="418"/>
      <c r="BY11" s="418"/>
      <c r="BZ11" s="418"/>
      <c r="CA11" s="418"/>
    </row>
    <row r="12" spans="1:80" s="412" customFormat="1" ht="17.399999999999999" customHeight="1" x14ac:dyDescent="0.3">
      <c r="A12" s="412">
        <f t="shared" si="2"/>
        <v>11</v>
      </c>
      <c r="B12" s="412">
        <v>378877</v>
      </c>
      <c r="C12" s="412" t="s">
        <v>233</v>
      </c>
      <c r="D12" s="412" t="s">
        <v>234</v>
      </c>
      <c r="E12" s="412" t="s">
        <v>235</v>
      </c>
      <c r="F12" s="412" t="s">
        <v>781</v>
      </c>
      <c r="G12" s="473" t="s">
        <v>785</v>
      </c>
      <c r="H12" s="413">
        <v>35855</v>
      </c>
      <c r="I12" s="414">
        <v>1</v>
      </c>
      <c r="J12" s="471">
        <v>39793</v>
      </c>
      <c r="K12" s="472">
        <f t="shared" si="0"/>
        <v>10.789041095890411</v>
      </c>
      <c r="L12" s="471" t="s">
        <v>732</v>
      </c>
      <c r="M12" s="473">
        <v>0</v>
      </c>
      <c r="N12" s="413">
        <v>39638</v>
      </c>
      <c r="O12" s="472">
        <f t="shared" si="1"/>
        <v>10.364383561643836</v>
      </c>
      <c r="P12" s="473">
        <v>25.9</v>
      </c>
      <c r="Q12" s="473">
        <v>25.9</v>
      </c>
      <c r="R12" s="413">
        <v>39715</v>
      </c>
      <c r="S12" s="412">
        <v>25.6</v>
      </c>
      <c r="T12" s="412" t="s">
        <v>731</v>
      </c>
      <c r="U12" s="412" t="s">
        <v>731</v>
      </c>
      <c r="V12" s="412" t="s">
        <v>236</v>
      </c>
      <c r="W12" s="412" t="s">
        <v>732</v>
      </c>
      <c r="X12" s="679">
        <f t="shared" si="3"/>
        <v>11</v>
      </c>
      <c r="Y12" s="668">
        <v>1</v>
      </c>
      <c r="Z12" s="412" t="s">
        <v>815</v>
      </c>
      <c r="AC12" s="415"/>
      <c r="AD12" s="415"/>
      <c r="AE12" s="415"/>
      <c r="AF12" s="415"/>
      <c r="AG12" s="415"/>
      <c r="AH12" s="415"/>
      <c r="AI12" s="415"/>
      <c r="AJ12" s="415"/>
      <c r="AK12" s="415"/>
      <c r="AL12" s="415"/>
      <c r="AM12" s="415"/>
      <c r="AN12" s="415"/>
      <c r="AO12" s="415"/>
      <c r="AP12" s="415"/>
      <c r="AQ12" s="415"/>
      <c r="AR12" s="415"/>
      <c r="AS12" s="415"/>
      <c r="AT12" s="415"/>
      <c r="AU12" s="415"/>
      <c r="AV12" s="415"/>
      <c r="AW12" s="415"/>
      <c r="AX12" s="415"/>
      <c r="AY12" s="415"/>
      <c r="AZ12" s="415"/>
      <c r="BA12" s="415"/>
      <c r="BB12" s="415"/>
      <c r="BC12" s="415"/>
      <c r="BD12" s="415"/>
      <c r="BE12" s="415"/>
      <c r="BF12" s="415"/>
      <c r="BG12" s="415"/>
      <c r="BH12" s="415"/>
      <c r="BI12" s="415"/>
      <c r="BJ12" s="415"/>
      <c r="BK12" s="415"/>
      <c r="BL12" s="415"/>
      <c r="BM12" s="415"/>
      <c r="BN12" s="415"/>
      <c r="BO12" s="415"/>
      <c r="BP12" s="415"/>
      <c r="BQ12" s="415"/>
      <c r="BR12" s="415"/>
      <c r="BS12" s="415"/>
      <c r="BT12" s="415"/>
      <c r="BU12" s="415"/>
      <c r="BV12" s="415"/>
      <c r="BW12" s="415"/>
      <c r="BX12" s="415"/>
      <c r="BY12" s="415"/>
      <c r="BZ12" s="415"/>
      <c r="CA12" s="415"/>
    </row>
    <row r="13" spans="1:80" s="412" customFormat="1" ht="17.399999999999999" customHeight="1" x14ac:dyDescent="0.3">
      <c r="A13" s="412">
        <f t="shared" si="2"/>
        <v>12</v>
      </c>
      <c r="B13" s="412">
        <v>366063</v>
      </c>
      <c r="C13" s="412" t="s">
        <v>750</v>
      </c>
      <c r="D13" s="412" t="s">
        <v>751</v>
      </c>
      <c r="E13" s="412" t="s">
        <v>358</v>
      </c>
      <c r="F13" s="412" t="s">
        <v>359</v>
      </c>
      <c r="G13" s="473" t="s">
        <v>737</v>
      </c>
      <c r="H13" s="413">
        <v>37828</v>
      </c>
      <c r="I13" s="414">
        <v>1</v>
      </c>
      <c r="J13" s="471">
        <v>41153</v>
      </c>
      <c r="K13" s="472">
        <f t="shared" si="0"/>
        <v>9.1095890410958908</v>
      </c>
      <c r="L13" s="471" t="s">
        <v>732</v>
      </c>
      <c r="M13" s="473">
        <v>0</v>
      </c>
      <c r="N13" s="413">
        <v>38608</v>
      </c>
      <c r="O13" s="472">
        <f t="shared" si="1"/>
        <v>2.1369863013698631</v>
      </c>
      <c r="P13" s="532">
        <v>29.5</v>
      </c>
      <c r="Q13" s="532">
        <v>29.5</v>
      </c>
      <c r="R13" s="419">
        <v>38608</v>
      </c>
      <c r="S13" s="418">
        <v>29.5</v>
      </c>
      <c r="T13" s="418" t="s">
        <v>731</v>
      </c>
      <c r="U13" s="412" t="s">
        <v>731</v>
      </c>
      <c r="V13" s="412" t="s">
        <v>731</v>
      </c>
      <c r="W13" s="412" t="s">
        <v>732</v>
      </c>
      <c r="X13" s="679">
        <f t="shared" si="3"/>
        <v>12</v>
      </c>
      <c r="Y13" s="668">
        <v>1</v>
      </c>
      <c r="Z13" s="412" t="s">
        <v>360</v>
      </c>
      <c r="AD13" s="415"/>
      <c r="AE13" s="415"/>
      <c r="AF13" s="415"/>
      <c r="AG13" s="415"/>
      <c r="AH13" s="415"/>
      <c r="CA13" s="418"/>
      <c r="CB13" s="418"/>
    </row>
    <row r="14" spans="1:80" s="412" customFormat="1" ht="17.399999999999999" customHeight="1" x14ac:dyDescent="0.3">
      <c r="A14" s="412">
        <f t="shared" si="2"/>
        <v>13</v>
      </c>
      <c r="B14" s="412">
        <v>353436</v>
      </c>
      <c r="C14" s="412" t="s">
        <v>444</v>
      </c>
      <c r="D14" s="412" t="s">
        <v>445</v>
      </c>
      <c r="E14" s="412" t="s">
        <v>446</v>
      </c>
      <c r="F14" s="412" t="s">
        <v>753</v>
      </c>
      <c r="G14" s="473" t="s">
        <v>737</v>
      </c>
      <c r="H14" s="413">
        <v>36987</v>
      </c>
      <c r="I14" s="414">
        <v>1</v>
      </c>
      <c r="J14" s="471">
        <v>39419</v>
      </c>
      <c r="K14" s="472">
        <f t="shared" si="0"/>
        <v>6.6630136986301371</v>
      </c>
      <c r="L14" s="471" t="s">
        <v>732</v>
      </c>
      <c r="M14" s="473">
        <v>0</v>
      </c>
      <c r="N14" s="413">
        <v>37756</v>
      </c>
      <c r="O14" s="472">
        <f t="shared" si="1"/>
        <v>2.106849315068493</v>
      </c>
      <c r="P14" s="473">
        <v>33.479999999999997</v>
      </c>
      <c r="Q14" s="473">
        <v>33.5</v>
      </c>
      <c r="R14" s="413">
        <v>39191</v>
      </c>
      <c r="S14" s="412">
        <v>30.9</v>
      </c>
      <c r="T14" s="412" t="s">
        <v>731</v>
      </c>
      <c r="U14" s="412" t="s">
        <v>731</v>
      </c>
      <c r="V14" s="412" t="s">
        <v>731</v>
      </c>
      <c r="W14" s="412" t="s">
        <v>732</v>
      </c>
      <c r="X14" s="679">
        <f t="shared" si="3"/>
        <v>13</v>
      </c>
      <c r="Y14" s="668">
        <v>1</v>
      </c>
      <c r="Z14" s="412" t="s">
        <v>447</v>
      </c>
      <c r="AC14" s="415"/>
      <c r="AD14" s="415"/>
      <c r="AE14" s="415"/>
      <c r="AF14" s="415"/>
      <c r="AG14" s="415"/>
      <c r="AH14" s="415"/>
    </row>
    <row r="15" spans="1:80" s="412" customFormat="1" ht="17.399999999999999" customHeight="1" x14ac:dyDescent="0.3">
      <c r="A15" s="412">
        <f t="shared" si="2"/>
        <v>14</v>
      </c>
      <c r="B15" s="412">
        <v>374951</v>
      </c>
      <c r="C15" s="412" t="s">
        <v>421</v>
      </c>
      <c r="D15" s="412" t="s">
        <v>422</v>
      </c>
      <c r="E15" s="412" t="s">
        <v>423</v>
      </c>
      <c r="F15" s="418" t="s">
        <v>806</v>
      </c>
      <c r="G15" s="473" t="s">
        <v>765</v>
      </c>
      <c r="H15" s="413">
        <v>38938</v>
      </c>
      <c r="I15" s="414">
        <v>1</v>
      </c>
      <c r="J15" s="471">
        <v>39295</v>
      </c>
      <c r="K15" s="472">
        <f t="shared" si="0"/>
        <v>0.9780821917808219</v>
      </c>
      <c r="L15" s="471" t="s">
        <v>732</v>
      </c>
      <c r="M15" s="473">
        <v>0</v>
      </c>
      <c r="N15" s="420">
        <v>39188</v>
      </c>
      <c r="O15" s="472">
        <f t="shared" si="1"/>
        <v>0.68493150684931503</v>
      </c>
      <c r="P15" s="473">
        <v>38</v>
      </c>
      <c r="Q15" s="473">
        <v>38</v>
      </c>
      <c r="R15" s="413">
        <v>39188</v>
      </c>
      <c r="S15" s="412">
        <v>38</v>
      </c>
      <c r="T15" s="412" t="s">
        <v>731</v>
      </c>
      <c r="U15" s="412" t="s">
        <v>731</v>
      </c>
      <c r="V15" s="412" t="s">
        <v>731</v>
      </c>
      <c r="W15" s="412" t="s">
        <v>732</v>
      </c>
      <c r="X15" s="679">
        <f t="shared" si="3"/>
        <v>14</v>
      </c>
      <c r="Y15" s="668">
        <v>1</v>
      </c>
      <c r="Z15" s="412" t="s">
        <v>223</v>
      </c>
      <c r="AA15" s="413">
        <v>39295</v>
      </c>
      <c r="AC15" s="418"/>
      <c r="AD15" s="416"/>
      <c r="AE15" s="416"/>
      <c r="AF15" s="416"/>
      <c r="AG15" s="416"/>
      <c r="AH15" s="416"/>
      <c r="AI15" s="415"/>
      <c r="AJ15" s="415"/>
      <c r="AK15" s="415"/>
      <c r="AL15" s="415"/>
      <c r="AM15" s="415"/>
      <c r="AN15" s="415"/>
      <c r="AO15" s="415"/>
      <c r="AP15" s="415"/>
      <c r="AQ15" s="415"/>
      <c r="AR15" s="415"/>
      <c r="AS15" s="415"/>
      <c r="AT15" s="415"/>
      <c r="AU15" s="415"/>
      <c r="AV15" s="415"/>
      <c r="AW15" s="415"/>
      <c r="AX15" s="415"/>
      <c r="AY15" s="415"/>
      <c r="AZ15" s="415"/>
      <c r="BA15" s="415"/>
      <c r="BB15" s="415"/>
      <c r="BC15" s="415"/>
      <c r="BD15" s="415"/>
      <c r="BE15" s="415"/>
      <c r="BF15" s="415"/>
      <c r="BG15" s="415"/>
      <c r="BH15" s="415"/>
      <c r="BI15" s="415"/>
      <c r="BJ15" s="415"/>
      <c r="BK15" s="415"/>
      <c r="BL15" s="415"/>
      <c r="BM15" s="415"/>
      <c r="BN15" s="415"/>
      <c r="BO15" s="415"/>
      <c r="BP15" s="415"/>
      <c r="BQ15" s="415"/>
      <c r="BR15" s="415"/>
      <c r="BS15" s="415"/>
      <c r="BT15" s="415"/>
      <c r="BU15" s="415"/>
      <c r="BV15" s="415"/>
      <c r="BW15" s="415"/>
      <c r="BX15" s="415"/>
      <c r="BY15" s="415"/>
      <c r="BZ15" s="415"/>
      <c r="CA15" s="415"/>
    </row>
    <row r="16" spans="1:80" s="412" customFormat="1" ht="17.399999999999999" customHeight="1" x14ac:dyDescent="0.3">
      <c r="A16" s="412">
        <f t="shared" si="2"/>
        <v>15</v>
      </c>
      <c r="B16" s="426">
        <v>357682</v>
      </c>
      <c r="C16" s="426" t="s">
        <v>741</v>
      </c>
      <c r="D16" s="426" t="s">
        <v>742</v>
      </c>
      <c r="E16" s="426" t="s">
        <v>743</v>
      </c>
      <c r="F16" s="436" t="s">
        <v>744</v>
      </c>
      <c r="G16" s="475" t="s">
        <v>729</v>
      </c>
      <c r="H16" s="428">
        <v>36893</v>
      </c>
      <c r="I16" s="437">
        <v>1</v>
      </c>
      <c r="J16" s="478">
        <v>40499</v>
      </c>
      <c r="K16" s="476">
        <f t="shared" si="0"/>
        <v>9.8794520547945197</v>
      </c>
      <c r="L16" s="478" t="s">
        <v>732</v>
      </c>
      <c r="M16" s="475">
        <v>0</v>
      </c>
      <c r="N16" s="428">
        <v>37970</v>
      </c>
      <c r="O16" s="476">
        <f t="shared" si="1"/>
        <v>2.9506849315068493</v>
      </c>
      <c r="P16" s="563">
        <v>59.5</v>
      </c>
      <c r="Q16" s="563">
        <v>59.5</v>
      </c>
      <c r="R16" s="428">
        <v>37970</v>
      </c>
      <c r="S16" s="432">
        <v>59.5</v>
      </c>
      <c r="T16" s="433" t="s">
        <v>731</v>
      </c>
      <c r="U16" s="433" t="s">
        <v>731</v>
      </c>
      <c r="V16" s="427" t="s">
        <v>731</v>
      </c>
      <c r="W16" s="426" t="s">
        <v>732</v>
      </c>
      <c r="X16" s="679">
        <f t="shared" si="3"/>
        <v>15</v>
      </c>
      <c r="Y16" s="669">
        <v>1</v>
      </c>
      <c r="Z16" s="426" t="s">
        <v>821</v>
      </c>
      <c r="AA16" s="426"/>
      <c r="AB16" s="426"/>
      <c r="AC16" s="415"/>
      <c r="AD16" s="415"/>
      <c r="AE16" s="415"/>
      <c r="AF16" s="415"/>
      <c r="AG16" s="415"/>
      <c r="AH16" s="415"/>
    </row>
    <row r="17" spans="1:80" s="412" customFormat="1" ht="17.399999999999999" customHeight="1" x14ac:dyDescent="0.3">
      <c r="A17" s="412">
        <f t="shared" si="2"/>
        <v>16</v>
      </c>
      <c r="B17" s="426">
        <v>356645</v>
      </c>
      <c r="C17" s="426" t="s">
        <v>681</v>
      </c>
      <c r="D17" s="426" t="s">
        <v>682</v>
      </c>
      <c r="E17" s="426" t="s">
        <v>683</v>
      </c>
      <c r="F17" s="426" t="s">
        <v>728</v>
      </c>
      <c r="G17" s="475" t="s">
        <v>737</v>
      </c>
      <c r="H17" s="428">
        <v>37439</v>
      </c>
      <c r="I17" s="437">
        <v>1</v>
      </c>
      <c r="J17" s="478">
        <v>40852</v>
      </c>
      <c r="K17" s="476">
        <f t="shared" si="0"/>
        <v>9.3506849315068497</v>
      </c>
      <c r="L17" s="478" t="s">
        <v>732</v>
      </c>
      <c r="M17" s="482">
        <v>0</v>
      </c>
      <c r="N17" s="428">
        <v>37623</v>
      </c>
      <c r="O17" s="476">
        <f t="shared" si="1"/>
        <v>0.50410958904109593</v>
      </c>
      <c r="P17" s="565">
        <v>70.56</v>
      </c>
      <c r="Q17" s="565">
        <v>92.2</v>
      </c>
      <c r="R17" s="441">
        <v>37880</v>
      </c>
      <c r="S17" s="440">
        <v>94.8</v>
      </c>
      <c r="T17" s="443" t="s">
        <v>777</v>
      </c>
      <c r="U17" s="443" t="s">
        <v>731</v>
      </c>
      <c r="V17" s="447" t="s">
        <v>731</v>
      </c>
      <c r="W17" s="442" t="s">
        <v>133</v>
      </c>
      <c r="X17" s="679">
        <f t="shared" si="3"/>
        <v>16</v>
      </c>
      <c r="Y17" s="670">
        <v>1</v>
      </c>
      <c r="Z17" s="434" t="s">
        <v>684</v>
      </c>
      <c r="AA17" s="442" t="s">
        <v>685</v>
      </c>
      <c r="AB17" s="430" t="s">
        <v>661</v>
      </c>
      <c r="AC17" s="415"/>
      <c r="AD17" s="415"/>
      <c r="AE17" s="415"/>
      <c r="AF17" s="415"/>
      <c r="AG17" s="415"/>
      <c r="AH17" s="415"/>
      <c r="AI17" s="415"/>
      <c r="AJ17" s="415"/>
      <c r="AK17" s="415"/>
      <c r="AL17" s="415"/>
      <c r="AM17" s="415"/>
      <c r="AN17" s="415"/>
      <c r="AO17" s="415"/>
      <c r="AP17" s="415"/>
      <c r="AQ17" s="415"/>
      <c r="AR17" s="415"/>
      <c r="AS17" s="415"/>
      <c r="AT17" s="415"/>
      <c r="AU17" s="415"/>
      <c r="AV17" s="415"/>
      <c r="AW17" s="415"/>
      <c r="AX17" s="415"/>
      <c r="AY17" s="415"/>
      <c r="AZ17" s="415"/>
      <c r="BA17" s="415"/>
      <c r="BB17" s="415"/>
      <c r="BC17" s="415"/>
      <c r="BD17" s="415"/>
      <c r="BE17" s="415"/>
      <c r="BF17" s="415"/>
      <c r="BG17" s="415"/>
      <c r="BH17" s="415"/>
      <c r="BI17" s="415"/>
      <c r="BJ17" s="415"/>
      <c r="BK17" s="415"/>
      <c r="BL17" s="415"/>
      <c r="BM17" s="415"/>
      <c r="BN17" s="415"/>
      <c r="BO17" s="415"/>
      <c r="BP17" s="415"/>
      <c r="BQ17" s="415"/>
      <c r="BR17" s="415"/>
      <c r="BS17" s="415"/>
      <c r="BT17" s="415"/>
      <c r="BU17" s="415"/>
      <c r="BV17" s="415"/>
      <c r="BW17" s="415"/>
      <c r="BX17" s="415"/>
      <c r="BY17" s="415"/>
      <c r="BZ17" s="415"/>
      <c r="CA17" s="415"/>
    </row>
    <row r="18" spans="1:80" s="412" customFormat="1" ht="17.399999999999999" customHeight="1" x14ac:dyDescent="0.3">
      <c r="A18" s="412">
        <f t="shared" si="2"/>
        <v>17</v>
      </c>
      <c r="B18" s="436">
        <v>321200</v>
      </c>
      <c r="C18" s="436" t="s">
        <v>725</v>
      </c>
      <c r="D18" s="436" t="s">
        <v>726</v>
      </c>
      <c r="E18" s="436" t="s">
        <v>727</v>
      </c>
      <c r="F18" s="436" t="s">
        <v>728</v>
      </c>
      <c r="G18" s="534" t="s">
        <v>729</v>
      </c>
      <c r="H18" s="439">
        <v>34706</v>
      </c>
      <c r="I18" s="437">
        <v>1</v>
      </c>
      <c r="J18" s="481">
        <v>38785</v>
      </c>
      <c r="K18" s="479">
        <f t="shared" si="0"/>
        <v>11.175342465753424</v>
      </c>
      <c r="L18" s="478" t="s">
        <v>732</v>
      </c>
      <c r="M18" s="429">
        <v>0</v>
      </c>
      <c r="N18" s="439">
        <v>37748</v>
      </c>
      <c r="O18" s="479">
        <f t="shared" si="1"/>
        <v>8.3342465753424655</v>
      </c>
      <c r="P18" s="564">
        <v>85.69</v>
      </c>
      <c r="Q18" s="564">
        <v>85.67</v>
      </c>
      <c r="R18" s="439">
        <v>38744</v>
      </c>
      <c r="S18" s="438" t="s">
        <v>197</v>
      </c>
      <c r="T18" s="436" t="s">
        <v>188</v>
      </c>
      <c r="U18" s="436" t="s">
        <v>136</v>
      </c>
      <c r="V18" s="446" t="s">
        <v>187</v>
      </c>
      <c r="W18" s="446" t="s">
        <v>205</v>
      </c>
      <c r="X18" s="679">
        <f t="shared" si="3"/>
        <v>17</v>
      </c>
      <c r="Y18" s="671">
        <v>1</v>
      </c>
      <c r="Z18" s="436" t="s">
        <v>132</v>
      </c>
      <c r="AA18" s="436" t="s">
        <v>189</v>
      </c>
      <c r="AB18" s="439" t="s">
        <v>654</v>
      </c>
      <c r="AD18" s="415"/>
      <c r="AE18" s="415"/>
      <c r="AF18" s="415"/>
      <c r="AG18" s="415"/>
      <c r="AH18" s="415"/>
    </row>
    <row r="19" spans="1:80" s="412" customFormat="1" ht="17.399999999999999" customHeight="1" x14ac:dyDescent="0.3">
      <c r="A19" s="412">
        <f t="shared" si="2"/>
        <v>18</v>
      </c>
      <c r="B19" s="426">
        <v>340598</v>
      </c>
      <c r="C19" s="426" t="s">
        <v>666</v>
      </c>
      <c r="D19" s="426" t="s">
        <v>667</v>
      </c>
      <c r="E19" s="426" t="s">
        <v>668</v>
      </c>
      <c r="F19" s="426" t="s">
        <v>728</v>
      </c>
      <c r="G19" s="475" t="s">
        <v>737</v>
      </c>
      <c r="H19" s="428">
        <v>36428</v>
      </c>
      <c r="I19" s="437">
        <v>1</v>
      </c>
      <c r="J19" s="478">
        <v>40422</v>
      </c>
      <c r="K19" s="476">
        <f t="shared" si="0"/>
        <v>10.942465753424658</v>
      </c>
      <c r="L19" s="478" t="s">
        <v>732</v>
      </c>
      <c r="M19" s="482">
        <v>0</v>
      </c>
      <c r="N19" s="428">
        <v>36546</v>
      </c>
      <c r="O19" s="476">
        <f t="shared" si="1"/>
        <v>0.32328767123287672</v>
      </c>
      <c r="P19" s="565">
        <v>86</v>
      </c>
      <c r="Q19" s="565">
        <v>115</v>
      </c>
      <c r="R19" s="441">
        <v>37854</v>
      </c>
      <c r="S19" s="440">
        <v>167.3</v>
      </c>
      <c r="T19" s="443" t="s">
        <v>777</v>
      </c>
      <c r="U19" s="443" t="s">
        <v>669</v>
      </c>
      <c r="V19" s="447" t="s">
        <v>731</v>
      </c>
      <c r="W19" s="442" t="s">
        <v>133</v>
      </c>
      <c r="X19" s="679">
        <f t="shared" si="3"/>
        <v>18</v>
      </c>
      <c r="Y19" s="670">
        <v>1</v>
      </c>
      <c r="Z19" s="434" t="s">
        <v>670</v>
      </c>
      <c r="AA19" s="442" t="s">
        <v>671</v>
      </c>
      <c r="AB19" s="430" t="s">
        <v>661</v>
      </c>
      <c r="AC19" s="415"/>
      <c r="AD19" s="415"/>
      <c r="AE19" s="415"/>
      <c r="AF19" s="415"/>
      <c r="AG19" s="415"/>
      <c r="AH19" s="415"/>
      <c r="CA19" s="418"/>
    </row>
    <row r="20" spans="1:80" s="412" customFormat="1" ht="17.399999999999999" customHeight="1" x14ac:dyDescent="0.3">
      <c r="A20" s="412">
        <f t="shared" si="2"/>
        <v>19</v>
      </c>
      <c r="B20" s="426" t="s">
        <v>208</v>
      </c>
      <c r="C20" s="426" t="s">
        <v>201</v>
      </c>
      <c r="D20" s="426"/>
      <c r="E20" s="426" t="s">
        <v>202</v>
      </c>
      <c r="F20" s="426" t="s">
        <v>728</v>
      </c>
      <c r="G20" s="475" t="s">
        <v>785</v>
      </c>
      <c r="H20" s="428">
        <v>37015</v>
      </c>
      <c r="I20" s="437">
        <v>1</v>
      </c>
      <c r="J20" s="478">
        <v>40070</v>
      </c>
      <c r="K20" s="479">
        <f t="shared" si="0"/>
        <v>8.3698630136986303</v>
      </c>
      <c r="L20" s="478" t="s">
        <v>732</v>
      </c>
      <c r="M20" s="437">
        <v>0</v>
      </c>
      <c r="N20" s="428">
        <v>37316</v>
      </c>
      <c r="O20" s="479">
        <f t="shared" si="1"/>
        <v>0.8246575342465754</v>
      </c>
      <c r="P20" s="566">
        <v>106</v>
      </c>
      <c r="Q20" s="566">
        <v>106</v>
      </c>
      <c r="R20" s="428">
        <v>40037</v>
      </c>
      <c r="S20" s="433">
        <v>106</v>
      </c>
      <c r="T20" s="433" t="s">
        <v>172</v>
      </c>
      <c r="U20" s="433" t="s">
        <v>204</v>
      </c>
      <c r="V20" s="433" t="s">
        <v>204</v>
      </c>
      <c r="W20" s="433" t="s">
        <v>205</v>
      </c>
      <c r="X20" s="679">
        <f t="shared" si="3"/>
        <v>19</v>
      </c>
      <c r="Y20" s="669">
        <v>1</v>
      </c>
      <c r="Z20" s="433" t="s">
        <v>206</v>
      </c>
      <c r="AA20" s="433" t="s">
        <v>207</v>
      </c>
      <c r="AB20" s="426" t="s">
        <v>661</v>
      </c>
      <c r="AC20" s="415"/>
      <c r="AD20" s="415"/>
      <c r="AE20" s="415"/>
      <c r="AF20" s="415"/>
      <c r="AG20" s="415"/>
      <c r="AH20" s="415"/>
    </row>
    <row r="21" spans="1:80" s="412" customFormat="1" ht="17.399999999999999" customHeight="1" x14ac:dyDescent="0.3">
      <c r="A21" s="412">
        <f t="shared" si="2"/>
        <v>20</v>
      </c>
      <c r="B21" s="426">
        <v>371494</v>
      </c>
      <c r="C21" s="426" t="s">
        <v>755</v>
      </c>
      <c r="D21" s="426" t="s">
        <v>756</v>
      </c>
      <c r="E21" s="426" t="s">
        <v>757</v>
      </c>
      <c r="F21" s="436" t="s">
        <v>744</v>
      </c>
      <c r="G21" s="475" t="s">
        <v>737</v>
      </c>
      <c r="H21" s="428">
        <v>36394</v>
      </c>
      <c r="I21" s="437">
        <v>1</v>
      </c>
      <c r="J21" s="478">
        <v>39054</v>
      </c>
      <c r="K21" s="476">
        <f t="shared" si="0"/>
        <v>7.2876712328767121</v>
      </c>
      <c r="L21" s="478" t="s">
        <v>732</v>
      </c>
      <c r="M21" s="475">
        <v>0</v>
      </c>
      <c r="N21" s="431">
        <v>38952</v>
      </c>
      <c r="O21" s="476">
        <f t="shared" si="1"/>
        <v>7.0082191780821921</v>
      </c>
      <c r="P21" s="563">
        <v>121.24</v>
      </c>
      <c r="Q21" s="563">
        <v>121.2</v>
      </c>
      <c r="R21" s="428">
        <v>39021</v>
      </c>
      <c r="S21" s="432">
        <v>41.6</v>
      </c>
      <c r="T21" s="433" t="s">
        <v>758</v>
      </c>
      <c r="U21" s="433" t="s">
        <v>759</v>
      </c>
      <c r="V21" s="449" t="s">
        <v>731</v>
      </c>
      <c r="W21" s="450" t="s">
        <v>732</v>
      </c>
      <c r="X21" s="679">
        <f t="shared" si="3"/>
        <v>20</v>
      </c>
      <c r="Y21" s="669">
        <v>1</v>
      </c>
      <c r="Z21" s="433" t="s">
        <v>760</v>
      </c>
      <c r="AA21" s="433"/>
      <c r="AB21" s="426"/>
    </row>
    <row r="22" spans="1:80" s="412" customFormat="1" ht="17.399999999999999" customHeight="1" x14ac:dyDescent="0.3">
      <c r="A22" s="412">
        <f t="shared" si="2"/>
        <v>21</v>
      </c>
      <c r="B22" s="426">
        <v>382926</v>
      </c>
      <c r="C22" s="426" t="s">
        <v>569</v>
      </c>
      <c r="D22" s="426" t="s">
        <v>570</v>
      </c>
      <c r="E22" s="426" t="s">
        <v>571</v>
      </c>
      <c r="F22" s="426" t="s">
        <v>572</v>
      </c>
      <c r="G22" s="475" t="s">
        <v>765</v>
      </c>
      <c r="H22" s="428">
        <v>35796</v>
      </c>
      <c r="I22" s="437">
        <v>1</v>
      </c>
      <c r="J22" s="478">
        <v>39729</v>
      </c>
      <c r="K22" s="476">
        <f t="shared" si="0"/>
        <v>10.775342465753425</v>
      </c>
      <c r="L22" s="478" t="s">
        <v>732</v>
      </c>
      <c r="M22" s="482">
        <v>0</v>
      </c>
      <c r="N22" s="428">
        <v>36326</v>
      </c>
      <c r="O22" s="476">
        <f t="shared" si="1"/>
        <v>1.452054794520548</v>
      </c>
      <c r="P22" s="565">
        <v>124.6</v>
      </c>
      <c r="Q22" s="565">
        <v>124.6</v>
      </c>
      <c r="R22" s="441">
        <v>39725</v>
      </c>
      <c r="S22" s="440">
        <v>110.2</v>
      </c>
      <c r="T22" s="443" t="s">
        <v>777</v>
      </c>
      <c r="U22" s="443" t="s">
        <v>731</v>
      </c>
      <c r="V22" s="447" t="s">
        <v>739</v>
      </c>
      <c r="W22" s="442" t="s">
        <v>205</v>
      </c>
      <c r="X22" s="679">
        <f t="shared" si="3"/>
        <v>21</v>
      </c>
      <c r="Y22" s="670">
        <v>1</v>
      </c>
      <c r="Z22" s="434" t="s">
        <v>573</v>
      </c>
      <c r="AA22" s="434"/>
      <c r="AB22" s="430" t="s">
        <v>661</v>
      </c>
      <c r="AC22" s="415"/>
      <c r="AD22" s="415"/>
      <c r="AE22" s="415"/>
      <c r="AF22" s="415"/>
      <c r="AG22" s="415"/>
      <c r="AH22" s="415"/>
      <c r="AI22" s="415"/>
      <c r="AJ22" s="415"/>
      <c r="AK22" s="415"/>
      <c r="AL22" s="415"/>
      <c r="AM22" s="415"/>
      <c r="AN22" s="415"/>
      <c r="AO22" s="415"/>
      <c r="AP22" s="415"/>
      <c r="AQ22" s="415"/>
      <c r="AR22" s="415"/>
      <c r="AS22" s="415"/>
      <c r="AT22" s="415"/>
      <c r="AU22" s="415"/>
      <c r="AV22" s="415"/>
      <c r="AW22" s="415"/>
      <c r="AX22" s="415"/>
      <c r="AY22" s="415"/>
      <c r="AZ22" s="415"/>
      <c r="BA22" s="415"/>
      <c r="BB22" s="415"/>
      <c r="BC22" s="415"/>
      <c r="BD22" s="415"/>
      <c r="BE22" s="415"/>
      <c r="BF22" s="415"/>
      <c r="BG22" s="415"/>
      <c r="BH22" s="415"/>
      <c r="BI22" s="415"/>
      <c r="BJ22" s="415"/>
      <c r="BK22" s="415"/>
      <c r="BL22" s="415"/>
      <c r="BM22" s="415"/>
      <c r="BN22" s="415"/>
      <c r="BO22" s="415"/>
      <c r="BP22" s="415"/>
      <c r="BQ22" s="415"/>
      <c r="BR22" s="415"/>
      <c r="BS22" s="415"/>
      <c r="BT22" s="415"/>
      <c r="BU22" s="415"/>
      <c r="BV22" s="415"/>
      <c r="BW22" s="415"/>
      <c r="BX22" s="415"/>
      <c r="BY22" s="415"/>
      <c r="BZ22" s="415"/>
      <c r="CA22" s="415"/>
    </row>
    <row r="23" spans="1:80" s="412" customFormat="1" ht="17.399999999999999" customHeight="1" x14ac:dyDescent="0.3">
      <c r="A23" s="412">
        <f t="shared" si="2"/>
        <v>22</v>
      </c>
      <c r="B23" s="426" t="s">
        <v>127</v>
      </c>
      <c r="C23" s="426" t="s">
        <v>128</v>
      </c>
      <c r="D23" s="426"/>
      <c r="E23" s="426" t="s">
        <v>699</v>
      </c>
      <c r="F23" s="426" t="s">
        <v>129</v>
      </c>
      <c r="G23" s="475" t="s">
        <v>785</v>
      </c>
      <c r="H23" s="428">
        <v>36320</v>
      </c>
      <c r="I23" s="437">
        <v>1</v>
      </c>
      <c r="J23" s="478">
        <v>40640</v>
      </c>
      <c r="K23" s="479">
        <f t="shared" si="0"/>
        <v>11.835616438356164</v>
      </c>
      <c r="L23" s="478" t="s">
        <v>732</v>
      </c>
      <c r="M23" s="437">
        <v>0</v>
      </c>
      <c r="N23" s="428">
        <v>40546</v>
      </c>
      <c r="O23" s="476">
        <f t="shared" si="1"/>
        <v>11.578082191780823</v>
      </c>
      <c r="P23" s="566">
        <v>129</v>
      </c>
      <c r="Q23" s="563">
        <v>129</v>
      </c>
      <c r="R23" s="428">
        <v>40546</v>
      </c>
      <c r="S23" s="432">
        <v>129</v>
      </c>
      <c r="T23" s="433" t="s">
        <v>204</v>
      </c>
      <c r="U23" s="433"/>
      <c r="V23" s="433"/>
      <c r="W23" s="431" t="s">
        <v>205</v>
      </c>
      <c r="X23" s="679">
        <f t="shared" si="3"/>
        <v>22</v>
      </c>
      <c r="Y23" s="669">
        <v>1</v>
      </c>
      <c r="Z23" s="426" t="s">
        <v>130</v>
      </c>
      <c r="AA23" s="426"/>
      <c r="AB23" s="433" t="s">
        <v>654</v>
      </c>
      <c r="AD23" s="415"/>
      <c r="AE23" s="415"/>
      <c r="AF23" s="415"/>
      <c r="AG23" s="415"/>
      <c r="AH23" s="415"/>
    </row>
    <row r="24" spans="1:80" s="412" customFormat="1" ht="17.399999999999999" customHeight="1" x14ac:dyDescent="0.3">
      <c r="A24" s="412">
        <f t="shared" si="2"/>
        <v>23</v>
      </c>
      <c r="B24" s="451" t="s">
        <v>118</v>
      </c>
      <c r="C24" s="451" t="s">
        <v>119</v>
      </c>
      <c r="D24" s="451"/>
      <c r="E24" s="451" t="s">
        <v>120</v>
      </c>
      <c r="F24" s="451" t="s">
        <v>584</v>
      </c>
      <c r="G24" s="536" t="s">
        <v>765</v>
      </c>
      <c r="H24" s="455">
        <v>37987</v>
      </c>
      <c r="I24" s="454">
        <v>1</v>
      </c>
      <c r="J24" s="484">
        <v>39630</v>
      </c>
      <c r="K24" s="485">
        <f t="shared" si="0"/>
        <v>4.5013698630136982</v>
      </c>
      <c r="L24" s="484" t="s">
        <v>732</v>
      </c>
      <c r="M24" s="488">
        <v>0</v>
      </c>
      <c r="N24" s="455">
        <v>38950</v>
      </c>
      <c r="O24" s="485">
        <f t="shared" si="1"/>
        <v>2.6383561643835618</v>
      </c>
      <c r="P24" s="568">
        <v>151</v>
      </c>
      <c r="Q24" s="570">
        <v>151</v>
      </c>
      <c r="R24" s="455">
        <v>38950</v>
      </c>
      <c r="S24" s="470">
        <v>151</v>
      </c>
      <c r="T24" s="470" t="s">
        <v>204</v>
      </c>
      <c r="U24" s="470"/>
      <c r="V24" s="470"/>
      <c r="W24" s="470" t="s">
        <v>205</v>
      </c>
      <c r="X24" s="679">
        <f t="shared" si="3"/>
        <v>23</v>
      </c>
      <c r="Y24" s="672">
        <v>1</v>
      </c>
      <c r="Z24" s="470" t="s">
        <v>121</v>
      </c>
      <c r="AA24" s="451"/>
      <c r="AB24" s="470" t="s">
        <v>654</v>
      </c>
      <c r="AD24" s="415"/>
      <c r="AE24" s="415"/>
      <c r="AF24" s="415"/>
      <c r="AG24" s="415"/>
      <c r="AH24" s="415"/>
    </row>
    <row r="25" spans="1:80" s="412" customFormat="1" ht="17.399999999999999" customHeight="1" x14ac:dyDescent="0.3">
      <c r="A25" s="412">
        <f t="shared" si="2"/>
        <v>24</v>
      </c>
      <c r="B25" s="451">
        <v>364174</v>
      </c>
      <c r="C25" s="451" t="s">
        <v>746</v>
      </c>
      <c r="D25" s="451" t="s">
        <v>747</v>
      </c>
      <c r="E25" s="451" t="s">
        <v>748</v>
      </c>
      <c r="F25" s="451" t="s">
        <v>744</v>
      </c>
      <c r="G25" s="536" t="s">
        <v>737</v>
      </c>
      <c r="H25" s="455">
        <v>38110</v>
      </c>
      <c r="I25" s="454">
        <v>1</v>
      </c>
      <c r="J25" s="484">
        <v>39776</v>
      </c>
      <c r="K25" s="487">
        <f t="shared" si="0"/>
        <v>4.5643835616438357</v>
      </c>
      <c r="L25" s="484" t="s">
        <v>732</v>
      </c>
      <c r="M25" s="488">
        <v>0</v>
      </c>
      <c r="N25" s="455">
        <v>38485</v>
      </c>
      <c r="O25" s="487">
        <f t="shared" si="1"/>
        <v>1.0273972602739727</v>
      </c>
      <c r="P25" s="569">
        <v>169.87</v>
      </c>
      <c r="Q25" s="569">
        <v>169.87</v>
      </c>
      <c r="R25" s="464">
        <v>39734</v>
      </c>
      <c r="S25" s="463">
        <v>51.9</v>
      </c>
      <c r="T25" s="465" t="s">
        <v>777</v>
      </c>
      <c r="U25" s="465" t="s">
        <v>167</v>
      </c>
      <c r="V25" s="465" t="s">
        <v>137</v>
      </c>
      <c r="W25" s="467" t="s">
        <v>205</v>
      </c>
      <c r="X25" s="679">
        <f t="shared" si="3"/>
        <v>24</v>
      </c>
      <c r="Y25" s="673">
        <v>1</v>
      </c>
      <c r="Z25" s="468" t="s">
        <v>749</v>
      </c>
      <c r="AA25" s="468" t="s">
        <v>313</v>
      </c>
      <c r="AB25" s="462" t="s">
        <v>661</v>
      </c>
      <c r="AC25" s="415"/>
      <c r="AI25" s="415"/>
      <c r="AJ25" s="415"/>
      <c r="AK25" s="415"/>
      <c r="AL25" s="415"/>
      <c r="AM25" s="415"/>
      <c r="AN25" s="415"/>
      <c r="AO25" s="415"/>
      <c r="AP25" s="415"/>
      <c r="AQ25" s="415"/>
      <c r="AR25" s="415"/>
      <c r="AS25" s="415"/>
      <c r="AT25" s="415"/>
      <c r="AU25" s="415"/>
      <c r="AV25" s="415"/>
      <c r="AW25" s="415"/>
      <c r="AX25" s="415"/>
      <c r="AY25" s="415"/>
      <c r="AZ25" s="415"/>
      <c r="BA25" s="415"/>
      <c r="BB25" s="415"/>
      <c r="BC25" s="415"/>
      <c r="BD25" s="415"/>
      <c r="BE25" s="415"/>
      <c r="BF25" s="415"/>
      <c r="BG25" s="415"/>
      <c r="BH25" s="415"/>
      <c r="BI25" s="415"/>
      <c r="BJ25" s="415"/>
      <c r="BK25" s="415"/>
      <c r="BL25" s="415"/>
      <c r="BM25" s="415"/>
      <c r="BN25" s="415"/>
      <c r="BO25" s="415"/>
      <c r="BP25" s="415"/>
      <c r="BQ25" s="415"/>
      <c r="BR25" s="415"/>
      <c r="BS25" s="415"/>
      <c r="BT25" s="415"/>
      <c r="BU25" s="415"/>
      <c r="BV25" s="415"/>
      <c r="BW25" s="415"/>
      <c r="BX25" s="415"/>
      <c r="BY25" s="415"/>
      <c r="BZ25" s="415"/>
      <c r="CA25" s="415"/>
    </row>
    <row r="26" spans="1:80" s="412" customFormat="1" ht="17.399999999999999" customHeight="1" x14ac:dyDescent="0.3">
      <c r="A26" s="412">
        <f t="shared" si="2"/>
        <v>25</v>
      </c>
      <c r="B26" s="426">
        <v>372061</v>
      </c>
      <c r="C26" s="426" t="s">
        <v>595</v>
      </c>
      <c r="D26" s="426" t="s">
        <v>596</v>
      </c>
      <c r="E26" s="426" t="s">
        <v>597</v>
      </c>
      <c r="F26" s="426" t="s">
        <v>630</v>
      </c>
      <c r="G26" s="475" t="s">
        <v>765</v>
      </c>
      <c r="H26" s="428">
        <v>38847</v>
      </c>
      <c r="I26" s="437">
        <v>1</v>
      </c>
      <c r="J26" s="478">
        <v>41031</v>
      </c>
      <c r="K26" s="476">
        <f t="shared" si="0"/>
        <v>5.9835616438356167</v>
      </c>
      <c r="L26" s="478" t="s">
        <v>732</v>
      </c>
      <c r="M26" s="482">
        <v>0</v>
      </c>
      <c r="N26" s="428">
        <v>39010</v>
      </c>
      <c r="O26" s="476">
        <f t="shared" si="1"/>
        <v>0.44657534246575342</v>
      </c>
      <c r="P26" s="565">
        <v>212.7</v>
      </c>
      <c r="Q26" s="565">
        <v>107.7</v>
      </c>
      <c r="R26" s="441">
        <v>39373</v>
      </c>
      <c r="S26" s="440">
        <v>107.7</v>
      </c>
      <c r="T26" s="443" t="s">
        <v>731</v>
      </c>
      <c r="U26" s="443" t="s">
        <v>731</v>
      </c>
      <c r="V26" s="445" t="s">
        <v>598</v>
      </c>
      <c r="W26" s="442" t="s">
        <v>133</v>
      </c>
      <c r="X26" s="679">
        <f t="shared" si="3"/>
        <v>25</v>
      </c>
      <c r="Y26" s="670">
        <v>1</v>
      </c>
      <c r="Z26" s="434" t="s">
        <v>599</v>
      </c>
      <c r="AA26" s="442" t="s">
        <v>600</v>
      </c>
      <c r="AB26" s="439" t="s">
        <v>654</v>
      </c>
      <c r="AD26" s="415"/>
      <c r="AE26" s="415"/>
      <c r="AF26" s="415"/>
      <c r="AG26" s="415"/>
      <c r="AH26" s="415"/>
      <c r="AI26" s="415"/>
      <c r="AJ26" s="415"/>
      <c r="AK26" s="415"/>
      <c r="AL26" s="415"/>
      <c r="AM26" s="415"/>
      <c r="AN26" s="415"/>
      <c r="AO26" s="415"/>
      <c r="AP26" s="415"/>
      <c r="AQ26" s="415"/>
      <c r="AR26" s="415"/>
      <c r="AS26" s="415"/>
      <c r="AT26" s="415"/>
      <c r="AU26" s="415"/>
      <c r="AV26" s="415"/>
      <c r="AW26" s="415"/>
      <c r="AX26" s="415"/>
      <c r="AY26" s="415"/>
      <c r="AZ26" s="415"/>
      <c r="BA26" s="415"/>
      <c r="BB26" s="415"/>
      <c r="BC26" s="415"/>
      <c r="BD26" s="415"/>
      <c r="BE26" s="415"/>
      <c r="BF26" s="415"/>
      <c r="BG26" s="415"/>
      <c r="BH26" s="415"/>
      <c r="BI26" s="415"/>
      <c r="BJ26" s="415"/>
      <c r="BK26" s="415"/>
      <c r="BL26" s="415"/>
      <c r="BM26" s="415"/>
      <c r="BN26" s="415"/>
      <c r="BO26" s="415"/>
      <c r="BP26" s="415"/>
      <c r="BQ26" s="415"/>
      <c r="BR26" s="415"/>
      <c r="BS26" s="415"/>
      <c r="BT26" s="415"/>
      <c r="BU26" s="415"/>
      <c r="BV26" s="415"/>
      <c r="BW26" s="415"/>
      <c r="BX26" s="415"/>
      <c r="BY26" s="415"/>
      <c r="BZ26" s="415"/>
      <c r="CA26" s="415"/>
    </row>
    <row r="27" spans="1:80" s="602" customFormat="1" ht="17.399999999999999" customHeight="1" x14ac:dyDescent="0.3">
      <c r="A27" s="412">
        <f>A24+1</f>
        <v>24</v>
      </c>
      <c r="B27" s="412">
        <v>363427</v>
      </c>
      <c r="C27" s="412" t="s">
        <v>334</v>
      </c>
      <c r="D27" s="412" t="s">
        <v>734</v>
      </c>
      <c r="E27" s="412" t="s">
        <v>335</v>
      </c>
      <c r="F27" s="412" t="s">
        <v>793</v>
      </c>
      <c r="G27" s="473" t="s">
        <v>765</v>
      </c>
      <c r="H27" s="413">
        <v>37816</v>
      </c>
      <c r="I27" s="414">
        <v>1</v>
      </c>
      <c r="J27" s="471">
        <v>40785</v>
      </c>
      <c r="K27" s="472">
        <f t="shared" si="0"/>
        <v>8.1342465753424662</v>
      </c>
      <c r="L27" s="471" t="s">
        <v>732</v>
      </c>
      <c r="M27" s="473">
        <v>0</v>
      </c>
      <c r="N27" s="413">
        <v>38414</v>
      </c>
      <c r="O27" s="472">
        <f t="shared" si="1"/>
        <v>1.6383561643835616</v>
      </c>
      <c r="P27" s="473">
        <v>21.2</v>
      </c>
      <c r="Q27" s="473">
        <v>21.2</v>
      </c>
      <c r="R27" s="413">
        <v>38414</v>
      </c>
      <c r="S27" s="412">
        <v>21.2</v>
      </c>
      <c r="T27" s="412" t="s">
        <v>731</v>
      </c>
      <c r="U27" s="412" t="s">
        <v>731</v>
      </c>
      <c r="V27" s="412" t="s">
        <v>336</v>
      </c>
      <c r="W27" s="412" t="s">
        <v>732</v>
      </c>
      <c r="X27" s="679">
        <f t="shared" si="3"/>
        <v>26</v>
      </c>
      <c r="Y27" s="668">
        <v>2</v>
      </c>
      <c r="Z27" s="412" t="s">
        <v>337</v>
      </c>
      <c r="AA27" s="412" t="s">
        <v>194</v>
      </c>
      <c r="AB27" s="412"/>
      <c r="AD27" s="614"/>
      <c r="AE27" s="614"/>
      <c r="AF27" s="614"/>
      <c r="AG27" s="614"/>
      <c r="AH27" s="614"/>
      <c r="AI27" s="614"/>
      <c r="AJ27" s="614"/>
      <c r="AK27" s="614"/>
      <c r="AL27" s="614"/>
      <c r="AM27" s="614"/>
      <c r="AN27" s="614"/>
      <c r="AO27" s="614"/>
      <c r="AP27" s="614"/>
      <c r="AQ27" s="614"/>
      <c r="AR27" s="614"/>
      <c r="AS27" s="614"/>
      <c r="AT27" s="614"/>
      <c r="AU27" s="614"/>
      <c r="AV27" s="614"/>
      <c r="AW27" s="614"/>
      <c r="AX27" s="614"/>
      <c r="AY27" s="614"/>
      <c r="AZ27" s="614"/>
      <c r="BA27" s="614"/>
      <c r="BB27" s="614"/>
      <c r="BC27" s="614"/>
      <c r="BD27" s="614"/>
      <c r="BE27" s="614"/>
      <c r="BF27" s="614"/>
      <c r="BG27" s="614"/>
      <c r="BH27" s="614"/>
      <c r="BI27" s="614"/>
      <c r="BJ27" s="614"/>
      <c r="BK27" s="614"/>
      <c r="BL27" s="614"/>
      <c r="BM27" s="614"/>
      <c r="BN27" s="614"/>
      <c r="BO27" s="614"/>
      <c r="BP27" s="614"/>
      <c r="BQ27" s="614"/>
      <c r="BR27" s="614"/>
      <c r="BS27" s="614"/>
      <c r="BT27" s="614"/>
      <c r="BU27" s="614"/>
      <c r="BV27" s="614"/>
      <c r="BW27" s="614"/>
      <c r="BX27" s="614"/>
      <c r="BY27" s="614"/>
      <c r="BZ27" s="614"/>
      <c r="CA27" s="614"/>
    </row>
    <row r="28" spans="1:80" s="602" customFormat="1" ht="17.399999999999999" customHeight="1" x14ac:dyDescent="0.3">
      <c r="A28" s="412">
        <f t="shared" ref="A28:A55" si="4">A27+1</f>
        <v>25</v>
      </c>
      <c r="B28" s="412">
        <v>352672</v>
      </c>
      <c r="C28" s="412" t="s">
        <v>441</v>
      </c>
      <c r="D28" s="412" t="s">
        <v>706</v>
      </c>
      <c r="E28" s="412" t="s">
        <v>442</v>
      </c>
      <c r="F28" s="412" t="s">
        <v>744</v>
      </c>
      <c r="G28" s="473" t="s">
        <v>737</v>
      </c>
      <c r="H28" s="413">
        <v>36800</v>
      </c>
      <c r="I28" s="414">
        <v>1</v>
      </c>
      <c r="J28" s="471">
        <v>40363</v>
      </c>
      <c r="K28" s="472">
        <f t="shared" si="0"/>
        <v>9.7616438356164377</v>
      </c>
      <c r="L28" s="471" t="s">
        <v>732</v>
      </c>
      <c r="M28" s="473">
        <v>1</v>
      </c>
      <c r="N28" s="413">
        <v>37540</v>
      </c>
      <c r="O28" s="472">
        <f t="shared" si="1"/>
        <v>2.0273972602739727</v>
      </c>
      <c r="P28" s="473">
        <v>24.2</v>
      </c>
      <c r="Q28" s="473">
        <v>24.2</v>
      </c>
      <c r="R28" s="413">
        <v>37540</v>
      </c>
      <c r="S28" s="412">
        <v>24.2</v>
      </c>
      <c r="T28" s="412" t="s">
        <v>731</v>
      </c>
      <c r="U28" s="412" t="s">
        <v>731</v>
      </c>
      <c r="V28" s="412" t="s">
        <v>731</v>
      </c>
      <c r="W28" s="412" t="s">
        <v>732</v>
      </c>
      <c r="X28" s="679">
        <f t="shared" si="3"/>
        <v>27</v>
      </c>
      <c r="Y28" s="668">
        <v>2</v>
      </c>
      <c r="Z28" s="412" t="s">
        <v>443</v>
      </c>
      <c r="AA28" s="412"/>
      <c r="AB28" s="412"/>
      <c r="AD28" s="614"/>
      <c r="AE28" s="614"/>
      <c r="AF28" s="614"/>
      <c r="AG28" s="614"/>
      <c r="AH28" s="614"/>
      <c r="AI28" s="614"/>
      <c r="AJ28" s="614"/>
      <c r="AK28" s="614"/>
      <c r="AL28" s="614"/>
      <c r="AM28" s="614"/>
      <c r="AN28" s="614"/>
      <c r="AO28" s="614"/>
      <c r="AP28" s="614"/>
      <c r="AQ28" s="614"/>
      <c r="AR28" s="614"/>
      <c r="AS28" s="614"/>
      <c r="AT28" s="614"/>
      <c r="AU28" s="614"/>
      <c r="AV28" s="614"/>
      <c r="AW28" s="614"/>
      <c r="AX28" s="614"/>
      <c r="AY28" s="614"/>
      <c r="AZ28" s="614"/>
      <c r="BA28" s="614"/>
      <c r="BB28" s="614"/>
      <c r="BC28" s="614"/>
      <c r="BD28" s="614"/>
      <c r="BE28" s="614"/>
      <c r="BF28" s="614"/>
      <c r="BG28" s="614"/>
      <c r="BH28" s="614"/>
      <c r="BI28" s="614"/>
      <c r="BJ28" s="614"/>
      <c r="BK28" s="614"/>
      <c r="BL28" s="614"/>
      <c r="BM28" s="614"/>
      <c r="BN28" s="614"/>
      <c r="BO28" s="614"/>
      <c r="BP28" s="614"/>
      <c r="BQ28" s="614"/>
      <c r="BR28" s="614"/>
      <c r="BS28" s="614"/>
      <c r="BT28" s="614"/>
      <c r="BU28" s="614"/>
      <c r="BV28" s="614"/>
      <c r="BW28" s="614"/>
      <c r="BX28" s="614"/>
      <c r="BY28" s="614"/>
      <c r="BZ28" s="614"/>
      <c r="CA28" s="614"/>
    </row>
    <row r="29" spans="1:80" s="412" customFormat="1" ht="17.399999999999999" customHeight="1" x14ac:dyDescent="0.3">
      <c r="A29" s="412">
        <f t="shared" si="4"/>
        <v>26</v>
      </c>
      <c r="B29" s="412">
        <v>374498</v>
      </c>
      <c r="C29" s="412" t="s">
        <v>412</v>
      </c>
      <c r="D29" s="412" t="s">
        <v>692</v>
      </c>
      <c r="E29" s="412" t="s">
        <v>413</v>
      </c>
      <c r="F29" s="412" t="s">
        <v>414</v>
      </c>
      <c r="G29" s="473" t="s">
        <v>785</v>
      </c>
      <c r="H29" s="413">
        <v>34980</v>
      </c>
      <c r="I29" s="414">
        <v>1</v>
      </c>
      <c r="J29" s="471">
        <v>40398</v>
      </c>
      <c r="K29" s="472">
        <f t="shared" si="0"/>
        <v>14.843835616438357</v>
      </c>
      <c r="L29" s="471" t="s">
        <v>732</v>
      </c>
      <c r="M29" s="473">
        <v>1</v>
      </c>
      <c r="N29" s="413">
        <v>39156</v>
      </c>
      <c r="O29" s="472">
        <f t="shared" si="1"/>
        <v>11.441095890410958</v>
      </c>
      <c r="P29" s="532">
        <v>29.8</v>
      </c>
      <c r="Q29" s="532">
        <v>29.8</v>
      </c>
      <c r="R29" s="419">
        <v>39156</v>
      </c>
      <c r="S29" s="418">
        <v>29.8</v>
      </c>
      <c r="T29" s="412" t="s">
        <v>731</v>
      </c>
      <c r="U29" s="412" t="s">
        <v>731</v>
      </c>
      <c r="V29" s="412" t="s">
        <v>731</v>
      </c>
      <c r="W29" s="412" t="s">
        <v>732</v>
      </c>
      <c r="X29" s="679">
        <f t="shared" si="3"/>
        <v>28</v>
      </c>
      <c r="Y29" s="668">
        <v>2</v>
      </c>
      <c r="Z29" s="412" t="s">
        <v>415</v>
      </c>
      <c r="AC29" s="415"/>
      <c r="AI29" s="415"/>
      <c r="AJ29" s="415"/>
      <c r="AK29" s="415"/>
      <c r="AL29" s="415"/>
      <c r="AM29" s="415"/>
      <c r="AN29" s="415"/>
      <c r="AO29" s="415"/>
      <c r="AP29" s="415"/>
      <c r="AQ29" s="415"/>
      <c r="AR29" s="415"/>
      <c r="AS29" s="415"/>
      <c r="AT29" s="415"/>
      <c r="AU29" s="415"/>
      <c r="AV29" s="415"/>
      <c r="AW29" s="415"/>
      <c r="AX29" s="415"/>
      <c r="AY29" s="415"/>
      <c r="AZ29" s="415"/>
      <c r="BA29" s="415"/>
      <c r="BB29" s="415"/>
      <c r="BC29" s="415"/>
      <c r="BD29" s="415"/>
      <c r="BE29" s="415"/>
      <c r="BF29" s="415"/>
      <c r="BG29" s="415"/>
      <c r="BH29" s="415"/>
      <c r="BI29" s="415"/>
      <c r="BJ29" s="415"/>
      <c r="BK29" s="415"/>
      <c r="BL29" s="415"/>
      <c r="BM29" s="415"/>
      <c r="BN29" s="415"/>
      <c r="BO29" s="415"/>
      <c r="BP29" s="415"/>
      <c r="BQ29" s="415"/>
      <c r="BR29" s="415"/>
      <c r="BS29" s="415"/>
      <c r="BT29" s="415"/>
      <c r="BU29" s="415"/>
      <c r="BV29" s="415"/>
      <c r="BW29" s="415"/>
      <c r="BX29" s="415"/>
      <c r="BY29" s="415"/>
      <c r="BZ29" s="415"/>
      <c r="CA29" s="415"/>
    </row>
    <row r="30" spans="1:80" s="412" customFormat="1" ht="17.399999999999999" customHeight="1" x14ac:dyDescent="0.3">
      <c r="A30" s="412">
        <f t="shared" si="4"/>
        <v>27</v>
      </c>
      <c r="B30" s="426" t="s">
        <v>102</v>
      </c>
      <c r="C30" s="426" t="s">
        <v>103</v>
      </c>
      <c r="D30" s="426"/>
      <c r="E30" s="426" t="s">
        <v>104</v>
      </c>
      <c r="F30" s="426" t="s">
        <v>630</v>
      </c>
      <c r="G30" s="475" t="s">
        <v>729</v>
      </c>
      <c r="H30" s="428">
        <v>35967</v>
      </c>
      <c r="I30" s="437">
        <v>1</v>
      </c>
      <c r="J30" s="478">
        <v>40179</v>
      </c>
      <c r="K30" s="479">
        <f t="shared" si="0"/>
        <v>11.53972602739726</v>
      </c>
      <c r="L30" s="478" t="s">
        <v>732</v>
      </c>
      <c r="M30" s="437">
        <v>1</v>
      </c>
      <c r="N30" s="428">
        <v>39587</v>
      </c>
      <c r="O30" s="476">
        <f t="shared" si="1"/>
        <v>9.9178082191780828</v>
      </c>
      <c r="P30" s="566">
        <v>81</v>
      </c>
      <c r="Q30" s="563">
        <v>81</v>
      </c>
      <c r="R30" s="428">
        <v>39587</v>
      </c>
      <c r="S30" s="426">
        <v>81</v>
      </c>
      <c r="T30" s="426" t="s">
        <v>204</v>
      </c>
      <c r="U30" s="433"/>
      <c r="V30" s="433"/>
      <c r="W30" s="426" t="s">
        <v>205</v>
      </c>
      <c r="X30" s="679">
        <f t="shared" si="3"/>
        <v>29</v>
      </c>
      <c r="Y30" s="669">
        <v>2</v>
      </c>
      <c r="Z30" s="426" t="s">
        <v>557</v>
      </c>
      <c r="AA30" s="426"/>
      <c r="AB30" s="433" t="s">
        <v>654</v>
      </c>
      <c r="AC30" s="415"/>
      <c r="AD30" s="415"/>
      <c r="AE30" s="415"/>
      <c r="AF30" s="415"/>
      <c r="AG30" s="415"/>
      <c r="AH30" s="415"/>
      <c r="AI30" s="415"/>
      <c r="AJ30" s="415"/>
      <c r="AK30" s="415"/>
      <c r="AL30" s="415"/>
      <c r="AM30" s="415"/>
      <c r="AN30" s="415"/>
      <c r="AO30" s="415"/>
      <c r="AP30" s="415"/>
      <c r="AQ30" s="415"/>
      <c r="AR30" s="415"/>
      <c r="AS30" s="415"/>
      <c r="AT30" s="415"/>
      <c r="AU30" s="415"/>
      <c r="AV30" s="415"/>
      <c r="AW30" s="415"/>
      <c r="AX30" s="415"/>
      <c r="AY30" s="415"/>
      <c r="AZ30" s="415"/>
      <c r="BA30" s="415"/>
      <c r="BB30" s="415"/>
      <c r="BC30" s="415"/>
      <c r="BD30" s="415"/>
      <c r="BE30" s="415"/>
      <c r="BF30" s="415"/>
      <c r="BG30" s="415"/>
      <c r="BH30" s="415"/>
      <c r="BI30" s="415"/>
      <c r="BJ30" s="415"/>
      <c r="BK30" s="415"/>
      <c r="BL30" s="415"/>
      <c r="BM30" s="415"/>
      <c r="BN30" s="415"/>
      <c r="BO30" s="415"/>
      <c r="BP30" s="415"/>
      <c r="BQ30" s="415"/>
      <c r="BR30" s="415"/>
      <c r="BS30" s="415"/>
      <c r="BT30" s="415"/>
      <c r="BU30" s="415"/>
      <c r="BV30" s="415"/>
      <c r="BW30" s="415"/>
      <c r="BX30" s="415"/>
      <c r="BY30" s="415"/>
      <c r="BZ30" s="415"/>
      <c r="CA30" s="415"/>
    </row>
    <row r="31" spans="1:80" s="412" customFormat="1" ht="17.399999999999999" customHeight="1" x14ac:dyDescent="0.3">
      <c r="A31" s="412">
        <f t="shared" si="4"/>
        <v>28</v>
      </c>
      <c r="B31" s="426" t="s">
        <v>96</v>
      </c>
      <c r="C31" s="426" t="s">
        <v>217</v>
      </c>
      <c r="D31" s="426" t="s">
        <v>218</v>
      </c>
      <c r="E31" s="426" t="s">
        <v>219</v>
      </c>
      <c r="F31" s="426" t="s">
        <v>728</v>
      </c>
      <c r="G31" s="475" t="s">
        <v>785</v>
      </c>
      <c r="H31" s="428">
        <v>38743</v>
      </c>
      <c r="I31" s="437">
        <v>1</v>
      </c>
      <c r="J31" s="478">
        <v>41197</v>
      </c>
      <c r="K31" s="479">
        <f t="shared" si="0"/>
        <v>6.7232876712328764</v>
      </c>
      <c r="L31" s="478" t="s">
        <v>732</v>
      </c>
      <c r="M31" s="437">
        <v>1</v>
      </c>
      <c r="N31" s="428">
        <v>38903</v>
      </c>
      <c r="O31" s="479">
        <f t="shared" si="1"/>
        <v>0.43835616438356162</v>
      </c>
      <c r="P31" s="475">
        <v>99</v>
      </c>
      <c r="Q31" s="475">
        <v>99</v>
      </c>
      <c r="R31" s="428">
        <v>38903</v>
      </c>
      <c r="S31" s="426">
        <v>99</v>
      </c>
      <c r="T31" s="426" t="s">
        <v>204</v>
      </c>
      <c r="U31" s="426" t="s">
        <v>131</v>
      </c>
      <c r="V31" s="426"/>
      <c r="W31" s="426" t="s">
        <v>205</v>
      </c>
      <c r="X31" s="679">
        <f t="shared" si="3"/>
        <v>30</v>
      </c>
      <c r="Y31" s="669">
        <v>2</v>
      </c>
      <c r="Z31" s="426" t="s">
        <v>70</v>
      </c>
      <c r="AA31" s="426"/>
      <c r="AB31" s="426" t="s">
        <v>654</v>
      </c>
      <c r="AC31" s="415"/>
      <c r="AD31" s="415"/>
      <c r="AE31" s="415"/>
      <c r="AF31" s="415"/>
      <c r="AG31" s="415"/>
      <c r="AH31" s="415"/>
      <c r="AI31" s="415"/>
      <c r="AJ31" s="415"/>
      <c r="AK31" s="415"/>
      <c r="AL31" s="415"/>
      <c r="AM31" s="415"/>
      <c r="AN31" s="415"/>
      <c r="AO31" s="415"/>
      <c r="AP31" s="415"/>
      <c r="AQ31" s="415"/>
      <c r="AR31" s="415"/>
      <c r="AS31" s="415"/>
      <c r="AT31" s="415"/>
      <c r="AU31" s="415"/>
      <c r="AV31" s="415"/>
      <c r="AW31" s="415"/>
      <c r="AX31" s="415"/>
      <c r="AY31" s="415"/>
      <c r="AZ31" s="415"/>
      <c r="BA31" s="415"/>
      <c r="BB31" s="415"/>
      <c r="BC31" s="415"/>
      <c r="BD31" s="415"/>
      <c r="BE31" s="415"/>
      <c r="BF31" s="415"/>
      <c r="BG31" s="415"/>
      <c r="BH31" s="415"/>
      <c r="BI31" s="415"/>
      <c r="BJ31" s="415"/>
      <c r="BK31" s="415"/>
      <c r="BL31" s="415"/>
      <c r="BM31" s="415"/>
      <c r="BN31" s="415"/>
      <c r="BO31" s="415"/>
      <c r="BP31" s="415"/>
      <c r="BQ31" s="415"/>
      <c r="BR31" s="415"/>
      <c r="BS31" s="415"/>
      <c r="BT31" s="415"/>
      <c r="BU31" s="415"/>
      <c r="BV31" s="415"/>
      <c r="BW31" s="415"/>
      <c r="BX31" s="415"/>
      <c r="BY31" s="415"/>
      <c r="BZ31" s="415"/>
      <c r="CA31" s="415"/>
    </row>
    <row r="32" spans="1:80" s="412" customFormat="1" ht="17.399999999999999" customHeight="1" x14ac:dyDescent="0.3">
      <c r="A32" s="412">
        <f t="shared" si="4"/>
        <v>29</v>
      </c>
      <c r="B32" s="426">
        <v>368808</v>
      </c>
      <c r="C32" s="426" t="s">
        <v>526</v>
      </c>
      <c r="D32" s="426"/>
      <c r="E32" s="426" t="s">
        <v>527</v>
      </c>
      <c r="F32" s="426" t="s">
        <v>640</v>
      </c>
      <c r="G32" s="475" t="s">
        <v>737</v>
      </c>
      <c r="H32" s="428">
        <v>38718</v>
      </c>
      <c r="I32" s="437">
        <v>1</v>
      </c>
      <c r="J32" s="478">
        <v>39275</v>
      </c>
      <c r="K32" s="476">
        <f t="shared" si="0"/>
        <v>1.526027397260274</v>
      </c>
      <c r="L32" s="478" t="s">
        <v>732</v>
      </c>
      <c r="M32" s="482">
        <v>1</v>
      </c>
      <c r="N32" s="428">
        <v>38790</v>
      </c>
      <c r="O32" s="476">
        <f t="shared" si="1"/>
        <v>0.19726027397260273</v>
      </c>
      <c r="P32" s="565">
        <v>120.9</v>
      </c>
      <c r="Q32" s="565">
        <v>120.9</v>
      </c>
      <c r="R32" s="441">
        <v>38790</v>
      </c>
      <c r="S32" s="440">
        <v>120.9</v>
      </c>
      <c r="T32" s="443" t="s">
        <v>528</v>
      </c>
      <c r="U32" s="443" t="s">
        <v>731</v>
      </c>
      <c r="V32" s="445" t="s">
        <v>529</v>
      </c>
      <c r="W32" s="442" t="s">
        <v>133</v>
      </c>
      <c r="X32" s="679">
        <f t="shared" si="3"/>
        <v>31</v>
      </c>
      <c r="Y32" s="670">
        <v>2</v>
      </c>
      <c r="Z32" s="434" t="s">
        <v>530</v>
      </c>
      <c r="AA32" s="434"/>
      <c r="AB32" s="430" t="s">
        <v>661</v>
      </c>
      <c r="AC32" s="415"/>
      <c r="AD32" s="415"/>
      <c r="AE32" s="415"/>
      <c r="AF32" s="415"/>
      <c r="AG32" s="415"/>
      <c r="AH32" s="415"/>
      <c r="CB32" s="418"/>
    </row>
    <row r="33" spans="1:80" s="412" customFormat="1" ht="17.399999999999999" customHeight="1" x14ac:dyDescent="0.3">
      <c r="A33" s="412">
        <f t="shared" si="4"/>
        <v>30</v>
      </c>
      <c r="B33" s="426">
        <v>377006</v>
      </c>
      <c r="C33" s="426" t="s">
        <v>553</v>
      </c>
      <c r="D33" s="426" t="s">
        <v>554</v>
      </c>
      <c r="E33" s="426" t="s">
        <v>555</v>
      </c>
      <c r="F33" s="426" t="s">
        <v>797</v>
      </c>
      <c r="G33" s="533" t="s">
        <v>729</v>
      </c>
      <c r="H33" s="428">
        <v>39199</v>
      </c>
      <c r="I33" s="437">
        <v>1</v>
      </c>
      <c r="J33" s="478">
        <v>39722</v>
      </c>
      <c r="K33" s="476">
        <f t="shared" si="0"/>
        <v>1.4328767123287671</v>
      </c>
      <c r="L33" s="478" t="s">
        <v>732</v>
      </c>
      <c r="M33" s="482">
        <v>1</v>
      </c>
      <c r="N33" s="428">
        <v>39329</v>
      </c>
      <c r="O33" s="476">
        <f t="shared" si="1"/>
        <v>0.35616438356164382</v>
      </c>
      <c r="P33" s="565">
        <v>123.9</v>
      </c>
      <c r="Q33" s="565">
        <v>123.9</v>
      </c>
      <c r="R33" s="441">
        <v>39332</v>
      </c>
      <c r="S33" s="440">
        <v>123.9</v>
      </c>
      <c r="T33" s="443" t="s">
        <v>777</v>
      </c>
      <c r="U33" s="443" t="s">
        <v>731</v>
      </c>
      <c r="V33" s="447" t="s">
        <v>556</v>
      </c>
      <c r="W33" s="442" t="s">
        <v>133</v>
      </c>
      <c r="X33" s="679">
        <f t="shared" si="3"/>
        <v>32</v>
      </c>
      <c r="Y33" s="670">
        <v>2</v>
      </c>
      <c r="Z33" s="434" t="s">
        <v>557</v>
      </c>
      <c r="AA33" s="434"/>
      <c r="AB33" s="430" t="s">
        <v>661</v>
      </c>
      <c r="AD33" s="415"/>
      <c r="AE33" s="415"/>
      <c r="AF33" s="415"/>
      <c r="AG33" s="415"/>
      <c r="AH33" s="415"/>
    </row>
    <row r="34" spans="1:80" s="412" customFormat="1" ht="17.399999999999999" customHeight="1" x14ac:dyDescent="0.3">
      <c r="A34" s="412">
        <f t="shared" si="4"/>
        <v>31</v>
      </c>
      <c r="B34" s="426">
        <v>371435</v>
      </c>
      <c r="C34" s="426" t="s">
        <v>545</v>
      </c>
      <c r="D34" s="426" t="s">
        <v>546</v>
      </c>
      <c r="E34" s="426" t="s">
        <v>547</v>
      </c>
      <c r="F34" s="426" t="s">
        <v>548</v>
      </c>
      <c r="G34" s="475" t="s">
        <v>785</v>
      </c>
      <c r="H34" s="428">
        <v>38401</v>
      </c>
      <c r="I34" s="437">
        <v>1</v>
      </c>
      <c r="J34" s="478">
        <v>40217</v>
      </c>
      <c r="K34" s="476">
        <f t="shared" si="0"/>
        <v>4.9753424657534246</v>
      </c>
      <c r="L34" s="478" t="s">
        <v>732</v>
      </c>
      <c r="M34" s="482">
        <v>1</v>
      </c>
      <c r="N34" s="428">
        <v>38967</v>
      </c>
      <c r="O34" s="476">
        <f t="shared" ref="O34:O65" si="5">(N34-H34)/365</f>
        <v>1.5506849315068494</v>
      </c>
      <c r="P34" s="565">
        <v>129.4</v>
      </c>
      <c r="Q34" s="565">
        <v>120</v>
      </c>
      <c r="R34" s="441">
        <v>38967</v>
      </c>
      <c r="S34" s="440">
        <v>129.44</v>
      </c>
      <c r="T34" s="443" t="s">
        <v>777</v>
      </c>
      <c r="U34" s="443" t="s">
        <v>731</v>
      </c>
      <c r="V34" s="445" t="s">
        <v>731</v>
      </c>
      <c r="W34" s="442" t="s">
        <v>205</v>
      </c>
      <c r="X34" s="679">
        <f t="shared" si="3"/>
        <v>33</v>
      </c>
      <c r="Y34" s="670">
        <v>2</v>
      </c>
      <c r="Z34" s="434" t="s">
        <v>557</v>
      </c>
      <c r="AA34" s="434"/>
      <c r="AB34" s="430" t="s">
        <v>661</v>
      </c>
      <c r="AC34" s="415"/>
      <c r="AD34" s="416"/>
      <c r="AE34" s="416"/>
      <c r="AF34" s="416"/>
      <c r="AG34" s="416"/>
      <c r="AH34" s="416"/>
      <c r="AI34" s="415"/>
      <c r="AJ34" s="415"/>
      <c r="AK34" s="415"/>
      <c r="AL34" s="415"/>
      <c r="AM34" s="415"/>
      <c r="AN34" s="415"/>
      <c r="AO34" s="415"/>
      <c r="AP34" s="415"/>
      <c r="AQ34" s="415"/>
      <c r="AR34" s="415"/>
      <c r="AS34" s="415"/>
      <c r="AT34" s="415"/>
      <c r="AU34" s="415"/>
      <c r="AV34" s="415"/>
      <c r="AW34" s="415"/>
      <c r="AX34" s="415"/>
      <c r="AY34" s="415"/>
      <c r="AZ34" s="415"/>
      <c r="BA34" s="415"/>
      <c r="BB34" s="415"/>
      <c r="BC34" s="415"/>
      <c r="BD34" s="415"/>
      <c r="BE34" s="415"/>
      <c r="BF34" s="415"/>
      <c r="BG34" s="415"/>
      <c r="BH34" s="415"/>
      <c r="BI34" s="415"/>
      <c r="BJ34" s="415"/>
      <c r="BK34" s="415"/>
      <c r="BL34" s="415"/>
      <c r="BM34" s="415"/>
      <c r="BN34" s="415"/>
      <c r="BO34" s="415"/>
      <c r="BP34" s="415"/>
      <c r="BQ34" s="415"/>
      <c r="BR34" s="415"/>
      <c r="BS34" s="415"/>
      <c r="BT34" s="415"/>
      <c r="BU34" s="415"/>
      <c r="BV34" s="415"/>
      <c r="BW34" s="415"/>
      <c r="BX34" s="415"/>
      <c r="BY34" s="415"/>
      <c r="BZ34" s="415"/>
      <c r="CA34" s="415"/>
    </row>
    <row r="35" spans="1:80" s="412" customFormat="1" ht="17.399999999999999" customHeight="1" x14ac:dyDescent="0.3">
      <c r="A35" s="412">
        <f t="shared" si="4"/>
        <v>32</v>
      </c>
      <c r="B35" s="451">
        <v>368315</v>
      </c>
      <c r="C35" s="451" t="s">
        <v>705</v>
      </c>
      <c r="D35" s="451" t="s">
        <v>706</v>
      </c>
      <c r="E35" s="451" t="s">
        <v>707</v>
      </c>
      <c r="F35" s="451" t="s">
        <v>635</v>
      </c>
      <c r="G35" s="536" t="s">
        <v>785</v>
      </c>
      <c r="H35" s="455">
        <v>37185</v>
      </c>
      <c r="I35" s="454">
        <v>1</v>
      </c>
      <c r="J35" s="484">
        <v>39734</v>
      </c>
      <c r="K35" s="487">
        <f t="shared" si="0"/>
        <v>6.9835616438356167</v>
      </c>
      <c r="L35" s="484" t="s">
        <v>732</v>
      </c>
      <c r="M35" s="488">
        <v>1</v>
      </c>
      <c r="N35" s="455">
        <v>38761</v>
      </c>
      <c r="O35" s="487">
        <f t="shared" si="5"/>
        <v>4.3178082191780822</v>
      </c>
      <c r="P35" s="569">
        <v>141.6</v>
      </c>
      <c r="Q35" s="569">
        <v>141.6</v>
      </c>
      <c r="R35" s="464">
        <v>38761</v>
      </c>
      <c r="S35" s="463">
        <v>141.6</v>
      </c>
      <c r="T35" s="465" t="s">
        <v>777</v>
      </c>
      <c r="U35" s="465" t="s">
        <v>731</v>
      </c>
      <c r="V35" s="466" t="s">
        <v>754</v>
      </c>
      <c r="W35" s="467" t="s">
        <v>205</v>
      </c>
      <c r="X35" s="679">
        <f t="shared" ref="X35:X62" si="6">X34+1</f>
        <v>34</v>
      </c>
      <c r="Y35" s="673">
        <v>2</v>
      </c>
      <c r="Z35" s="468" t="s">
        <v>525</v>
      </c>
      <c r="AA35" s="468"/>
      <c r="AB35" s="462" t="s">
        <v>661</v>
      </c>
      <c r="AC35" s="415"/>
      <c r="AD35" s="415"/>
      <c r="AE35" s="415"/>
      <c r="AF35" s="415"/>
      <c r="AG35" s="415"/>
      <c r="AH35" s="415"/>
    </row>
    <row r="36" spans="1:80" s="412" customFormat="1" ht="17.399999999999999" customHeight="1" x14ac:dyDescent="0.3">
      <c r="A36" s="412">
        <f t="shared" si="4"/>
        <v>33</v>
      </c>
      <c r="B36" s="451">
        <v>355191</v>
      </c>
      <c r="C36" s="451" t="s">
        <v>672</v>
      </c>
      <c r="D36" s="451" t="s">
        <v>673</v>
      </c>
      <c r="E36" s="451" t="s">
        <v>674</v>
      </c>
      <c r="F36" s="451" t="s">
        <v>728</v>
      </c>
      <c r="G36" s="536" t="s">
        <v>765</v>
      </c>
      <c r="H36" s="455">
        <v>37622</v>
      </c>
      <c r="I36" s="454">
        <v>1</v>
      </c>
      <c r="J36" s="484">
        <v>39374</v>
      </c>
      <c r="K36" s="487">
        <f t="shared" si="0"/>
        <v>4.8</v>
      </c>
      <c r="L36" s="484" t="s">
        <v>732</v>
      </c>
      <c r="M36" s="488">
        <v>1</v>
      </c>
      <c r="N36" s="455">
        <v>37764</v>
      </c>
      <c r="O36" s="487">
        <f t="shared" si="5"/>
        <v>0.38904109589041097</v>
      </c>
      <c r="P36" s="569">
        <v>190.2</v>
      </c>
      <c r="Q36" s="569">
        <v>190.2</v>
      </c>
      <c r="R36" s="464">
        <v>37764</v>
      </c>
      <c r="S36" s="463">
        <v>190.2</v>
      </c>
      <c r="T36" s="465" t="s">
        <v>777</v>
      </c>
      <c r="U36" s="465" t="s">
        <v>731</v>
      </c>
      <c r="V36" s="466" t="s">
        <v>675</v>
      </c>
      <c r="W36" s="467" t="s">
        <v>205</v>
      </c>
      <c r="X36" s="679">
        <f t="shared" si="6"/>
        <v>35</v>
      </c>
      <c r="Y36" s="673">
        <v>2</v>
      </c>
      <c r="Z36" s="468" t="s">
        <v>676</v>
      </c>
      <c r="AA36" s="468"/>
      <c r="AB36" s="462" t="s">
        <v>661</v>
      </c>
      <c r="AC36" s="415"/>
    </row>
    <row r="37" spans="1:80" s="412" customFormat="1" ht="17.399999999999999" customHeight="1" x14ac:dyDescent="0.3">
      <c r="A37" s="412">
        <f t="shared" si="4"/>
        <v>34</v>
      </c>
      <c r="B37" s="412">
        <v>364579</v>
      </c>
      <c r="C37" s="412" t="s">
        <v>338</v>
      </c>
      <c r="D37" s="412" t="s">
        <v>339</v>
      </c>
      <c r="E37" s="412" t="s">
        <v>340</v>
      </c>
      <c r="F37" s="412" t="s">
        <v>793</v>
      </c>
      <c r="G37" s="473" t="s">
        <v>729</v>
      </c>
      <c r="H37" s="413">
        <v>36640</v>
      </c>
      <c r="I37" s="414">
        <v>1</v>
      </c>
      <c r="J37" s="471">
        <v>40664</v>
      </c>
      <c r="K37" s="472">
        <f t="shared" si="0"/>
        <v>11.024657534246575</v>
      </c>
      <c r="L37" s="471" t="s">
        <v>732</v>
      </c>
      <c r="M37" s="473">
        <v>1</v>
      </c>
      <c r="N37" s="413">
        <v>38492</v>
      </c>
      <c r="O37" s="472">
        <f t="shared" si="5"/>
        <v>5.0739726027397261</v>
      </c>
      <c r="P37" s="473">
        <v>21.7</v>
      </c>
      <c r="Q37" s="473">
        <v>21.7</v>
      </c>
      <c r="R37" s="413">
        <v>38492</v>
      </c>
      <c r="S37" s="412">
        <v>21.7</v>
      </c>
      <c r="T37" s="412" t="s">
        <v>731</v>
      </c>
      <c r="U37" s="412" t="s">
        <v>731</v>
      </c>
      <c r="V37" s="412" t="s">
        <v>731</v>
      </c>
      <c r="W37" s="412" t="s">
        <v>732</v>
      </c>
      <c r="X37" s="679">
        <f t="shared" si="6"/>
        <v>36</v>
      </c>
      <c r="Y37" s="668">
        <v>3</v>
      </c>
      <c r="Z37" s="412" t="s">
        <v>341</v>
      </c>
      <c r="AC37" s="426"/>
      <c r="AD37" s="426"/>
      <c r="AE37" s="426"/>
      <c r="AF37" s="426"/>
      <c r="AG37" s="426"/>
      <c r="AH37" s="426"/>
      <c r="CA37" s="418"/>
    </row>
    <row r="38" spans="1:80" s="412" customFormat="1" ht="17.399999999999999" customHeight="1" x14ac:dyDescent="0.3">
      <c r="A38" s="412">
        <f t="shared" si="4"/>
        <v>35</v>
      </c>
      <c r="B38" s="426">
        <v>366543</v>
      </c>
      <c r="C38" s="426" t="s">
        <v>702</v>
      </c>
      <c r="D38" s="426" t="s">
        <v>703</v>
      </c>
      <c r="E38" s="426" t="s">
        <v>704</v>
      </c>
      <c r="F38" s="426" t="s">
        <v>728</v>
      </c>
      <c r="G38" s="475" t="s">
        <v>737</v>
      </c>
      <c r="H38" s="428">
        <v>38460</v>
      </c>
      <c r="I38" s="437">
        <v>1</v>
      </c>
      <c r="J38" s="478">
        <v>38825</v>
      </c>
      <c r="K38" s="476">
        <v>1</v>
      </c>
      <c r="L38" s="478" t="s">
        <v>732</v>
      </c>
      <c r="M38" s="482">
        <v>1</v>
      </c>
      <c r="N38" s="428">
        <v>38623</v>
      </c>
      <c r="O38" s="476">
        <f t="shared" si="5"/>
        <v>0.44657534246575342</v>
      </c>
      <c r="P38" s="565">
        <v>89.3</v>
      </c>
      <c r="Q38" s="565">
        <v>89.3</v>
      </c>
      <c r="R38" s="441">
        <v>38623</v>
      </c>
      <c r="S38" s="440">
        <v>89.3</v>
      </c>
      <c r="T38" s="443" t="s">
        <v>777</v>
      </c>
      <c r="U38" s="443" t="s">
        <v>731</v>
      </c>
      <c r="V38" s="447" t="s">
        <v>731</v>
      </c>
      <c r="W38" s="442" t="s">
        <v>205</v>
      </c>
      <c r="X38" s="679">
        <f t="shared" si="6"/>
        <v>37</v>
      </c>
      <c r="Y38" s="670">
        <v>3</v>
      </c>
      <c r="Z38" s="434" t="s">
        <v>108</v>
      </c>
      <c r="AA38" s="434"/>
      <c r="AB38" s="430" t="s">
        <v>661</v>
      </c>
      <c r="AC38" s="415"/>
      <c r="CA38" s="418"/>
      <c r="CB38" s="418"/>
    </row>
    <row r="39" spans="1:80" s="412" customFormat="1" ht="17.399999999999999" customHeight="1" x14ac:dyDescent="0.3">
      <c r="A39" s="412">
        <f t="shared" si="4"/>
        <v>36</v>
      </c>
      <c r="B39" s="426" t="s">
        <v>105</v>
      </c>
      <c r="C39" s="426" t="s">
        <v>106</v>
      </c>
      <c r="D39" s="426"/>
      <c r="E39" s="426" t="s">
        <v>107</v>
      </c>
      <c r="F39" s="426" t="s">
        <v>744</v>
      </c>
      <c r="G39" s="475" t="s">
        <v>737</v>
      </c>
      <c r="H39" s="428">
        <v>39358</v>
      </c>
      <c r="I39" s="437">
        <v>1</v>
      </c>
      <c r="J39" s="478">
        <v>40459</v>
      </c>
      <c r="K39" s="479">
        <f t="shared" ref="K39:K62" si="7">(J39-H39)/365</f>
        <v>3.0164383561643837</v>
      </c>
      <c r="L39" s="478" t="s">
        <v>732</v>
      </c>
      <c r="M39" s="437">
        <v>1</v>
      </c>
      <c r="N39" s="428">
        <v>39961</v>
      </c>
      <c r="O39" s="476">
        <f t="shared" si="5"/>
        <v>1.6520547945205479</v>
      </c>
      <c r="P39" s="566">
        <v>103</v>
      </c>
      <c r="Q39" s="563">
        <v>103</v>
      </c>
      <c r="R39" s="428">
        <v>39961</v>
      </c>
      <c r="S39" s="426">
        <v>103</v>
      </c>
      <c r="T39" s="426" t="s">
        <v>204</v>
      </c>
      <c r="U39" s="433"/>
      <c r="V39" s="433"/>
      <c r="W39" s="426" t="s">
        <v>205</v>
      </c>
      <c r="X39" s="679">
        <f t="shared" si="6"/>
        <v>38</v>
      </c>
      <c r="Y39" s="669">
        <v>3</v>
      </c>
      <c r="Z39" s="426" t="s">
        <v>108</v>
      </c>
      <c r="AA39" s="426"/>
      <c r="AB39" s="433" t="s">
        <v>654</v>
      </c>
      <c r="AI39" s="426"/>
      <c r="AJ39" s="426"/>
      <c r="AK39" s="426"/>
      <c r="AL39" s="426"/>
      <c r="AM39" s="426"/>
      <c r="AN39" s="426"/>
      <c r="AO39" s="426"/>
      <c r="AP39" s="426"/>
      <c r="AQ39" s="426"/>
      <c r="AR39" s="426"/>
      <c r="AS39" s="426"/>
      <c r="AT39" s="426"/>
      <c r="AU39" s="426"/>
      <c r="AV39" s="426"/>
      <c r="AW39" s="426"/>
      <c r="AX39" s="426"/>
      <c r="AY39" s="426"/>
      <c r="AZ39" s="426"/>
      <c r="BA39" s="426"/>
      <c r="BB39" s="426"/>
      <c r="BC39" s="426"/>
      <c r="BD39" s="426"/>
      <c r="BE39" s="426"/>
      <c r="BF39" s="426"/>
      <c r="BG39" s="426"/>
      <c r="BH39" s="426"/>
      <c r="BI39" s="426"/>
      <c r="BJ39" s="426"/>
      <c r="BK39" s="426"/>
      <c r="BL39" s="426"/>
      <c r="BM39" s="426"/>
      <c r="BN39" s="426"/>
      <c r="BO39" s="426"/>
      <c r="BP39" s="426"/>
      <c r="BQ39" s="426"/>
      <c r="BR39" s="426"/>
      <c r="BS39" s="426"/>
      <c r="BT39" s="426"/>
      <c r="BU39" s="426"/>
      <c r="BV39" s="426"/>
      <c r="BW39" s="426"/>
      <c r="BX39" s="426"/>
      <c r="BY39" s="426"/>
      <c r="BZ39" s="426"/>
      <c r="CA39" s="426"/>
      <c r="CB39" s="426"/>
    </row>
    <row r="40" spans="1:80" s="412" customFormat="1" ht="17.399999999999999" customHeight="1" x14ac:dyDescent="0.3">
      <c r="A40" s="412">
        <f t="shared" si="4"/>
        <v>37</v>
      </c>
      <c r="B40" s="426">
        <v>379616</v>
      </c>
      <c r="C40" s="426" t="s">
        <v>562</v>
      </c>
      <c r="D40" s="426" t="s">
        <v>563</v>
      </c>
      <c r="E40" s="426" t="s">
        <v>564</v>
      </c>
      <c r="F40" s="426" t="s">
        <v>565</v>
      </c>
      <c r="G40" s="533" t="s">
        <v>737</v>
      </c>
      <c r="H40" s="428">
        <v>39400</v>
      </c>
      <c r="I40" s="437">
        <v>1</v>
      </c>
      <c r="J40" s="478">
        <v>40581</v>
      </c>
      <c r="K40" s="476">
        <f t="shared" si="7"/>
        <v>3.2356164383561645</v>
      </c>
      <c r="L40" s="478" t="s">
        <v>732</v>
      </c>
      <c r="M40" s="482">
        <v>1</v>
      </c>
      <c r="N40" s="428">
        <v>39510</v>
      </c>
      <c r="O40" s="476">
        <f t="shared" si="5"/>
        <v>0.30136986301369861</v>
      </c>
      <c r="P40" s="565">
        <v>104.1</v>
      </c>
      <c r="Q40" s="565">
        <v>104.1</v>
      </c>
      <c r="R40" s="441">
        <v>40352</v>
      </c>
      <c r="S40" s="440">
        <v>123</v>
      </c>
      <c r="T40" s="443" t="s">
        <v>777</v>
      </c>
      <c r="U40" s="443" t="s">
        <v>731</v>
      </c>
      <c r="V40" s="447" t="s">
        <v>566</v>
      </c>
      <c r="W40" s="442" t="s">
        <v>205</v>
      </c>
      <c r="X40" s="679">
        <f t="shared" si="6"/>
        <v>39</v>
      </c>
      <c r="Y40" s="670">
        <v>3</v>
      </c>
      <c r="Z40" s="447" t="s">
        <v>835</v>
      </c>
      <c r="AA40" s="434" t="s">
        <v>568</v>
      </c>
      <c r="AB40" s="430" t="s">
        <v>661</v>
      </c>
      <c r="AC40" s="426"/>
      <c r="AD40" s="426"/>
      <c r="AE40" s="426"/>
      <c r="AF40" s="426"/>
      <c r="AG40" s="426"/>
      <c r="AH40" s="426"/>
      <c r="AI40" s="415"/>
      <c r="AJ40" s="415"/>
      <c r="AK40" s="415"/>
      <c r="AL40" s="415"/>
      <c r="AM40" s="415"/>
      <c r="AN40" s="415"/>
      <c r="AO40" s="415"/>
      <c r="AP40" s="415"/>
      <c r="AQ40" s="415"/>
      <c r="AR40" s="415"/>
      <c r="AS40" s="415"/>
      <c r="AT40" s="415"/>
      <c r="AU40" s="415"/>
      <c r="AV40" s="415"/>
      <c r="AW40" s="415"/>
      <c r="AX40" s="415"/>
      <c r="AY40" s="415"/>
      <c r="AZ40" s="415"/>
      <c r="BA40" s="415"/>
      <c r="BB40" s="415"/>
      <c r="BC40" s="415"/>
      <c r="BD40" s="415"/>
      <c r="BE40" s="415"/>
      <c r="BF40" s="415"/>
      <c r="BG40" s="415"/>
      <c r="BH40" s="415"/>
      <c r="BI40" s="415"/>
      <c r="BJ40" s="415"/>
      <c r="BK40" s="415"/>
      <c r="BL40" s="415"/>
      <c r="BM40" s="415"/>
      <c r="BN40" s="415"/>
      <c r="BO40" s="415"/>
      <c r="BP40" s="415"/>
      <c r="BQ40" s="415"/>
      <c r="BR40" s="415"/>
      <c r="BS40" s="415"/>
      <c r="BT40" s="415"/>
      <c r="BU40" s="415"/>
      <c r="BV40" s="415"/>
      <c r="BW40" s="415"/>
      <c r="BX40" s="415"/>
      <c r="BY40" s="415"/>
      <c r="BZ40" s="415"/>
      <c r="CA40" s="415"/>
    </row>
    <row r="41" spans="1:80" s="412" customFormat="1" ht="17.399999999999999" customHeight="1" x14ac:dyDescent="0.3">
      <c r="A41" s="412">
        <f t="shared" si="4"/>
        <v>38</v>
      </c>
      <c r="B41" s="426" t="s">
        <v>115</v>
      </c>
      <c r="C41" s="426" t="s">
        <v>116</v>
      </c>
      <c r="D41" s="426"/>
      <c r="E41" s="426" t="s">
        <v>117</v>
      </c>
      <c r="F41" s="426" t="s">
        <v>312</v>
      </c>
      <c r="G41" s="475" t="s">
        <v>765</v>
      </c>
      <c r="H41" s="428">
        <v>39578</v>
      </c>
      <c r="I41" s="437">
        <v>1</v>
      </c>
      <c r="J41" s="478">
        <v>40179</v>
      </c>
      <c r="K41" s="479">
        <f t="shared" si="7"/>
        <v>1.6465753424657534</v>
      </c>
      <c r="L41" s="478" t="s">
        <v>732</v>
      </c>
      <c r="M41" s="437">
        <v>1</v>
      </c>
      <c r="N41" s="428">
        <v>39762</v>
      </c>
      <c r="O41" s="476">
        <f t="shared" si="5"/>
        <v>0.50410958904109593</v>
      </c>
      <c r="P41" s="566">
        <v>121</v>
      </c>
      <c r="Q41" s="566">
        <v>121</v>
      </c>
      <c r="R41" s="428">
        <v>39762</v>
      </c>
      <c r="S41" s="433">
        <v>121</v>
      </c>
      <c r="T41" s="433" t="s">
        <v>204</v>
      </c>
      <c r="U41" s="433"/>
      <c r="V41" s="433"/>
      <c r="W41" s="433" t="s">
        <v>205</v>
      </c>
      <c r="X41" s="679">
        <f t="shared" si="6"/>
        <v>40</v>
      </c>
      <c r="Y41" s="669">
        <v>3</v>
      </c>
      <c r="Z41" s="433" t="s">
        <v>108</v>
      </c>
      <c r="AA41" s="426"/>
      <c r="AB41" s="433" t="s">
        <v>654</v>
      </c>
      <c r="AC41" s="415"/>
      <c r="AD41" s="415"/>
      <c r="AE41" s="415"/>
      <c r="AF41" s="415"/>
      <c r="AG41" s="415"/>
      <c r="AH41" s="415"/>
    </row>
    <row r="42" spans="1:80" s="412" customFormat="1" ht="17.399999999999999" customHeight="1" x14ac:dyDescent="0.3">
      <c r="A42" s="412">
        <f t="shared" si="4"/>
        <v>39</v>
      </c>
      <c r="B42" s="426" t="s">
        <v>109</v>
      </c>
      <c r="C42" s="426" t="s">
        <v>110</v>
      </c>
      <c r="D42" s="426"/>
      <c r="E42" s="426" t="s">
        <v>111</v>
      </c>
      <c r="F42" s="426" t="s">
        <v>630</v>
      </c>
      <c r="G42" s="475" t="s">
        <v>729</v>
      </c>
      <c r="H42" s="428">
        <v>38613</v>
      </c>
      <c r="I42" s="437">
        <v>1</v>
      </c>
      <c r="J42" s="478">
        <v>40391</v>
      </c>
      <c r="K42" s="479">
        <f t="shared" si="7"/>
        <v>4.8712328767123285</v>
      </c>
      <c r="L42" s="478" t="s">
        <v>732</v>
      </c>
      <c r="M42" s="437">
        <v>1</v>
      </c>
      <c r="N42" s="428">
        <v>40014</v>
      </c>
      <c r="O42" s="476">
        <f t="shared" si="5"/>
        <v>3.8383561643835615</v>
      </c>
      <c r="P42" s="566">
        <v>121</v>
      </c>
      <c r="Q42" s="563">
        <v>121</v>
      </c>
      <c r="R42" s="428">
        <v>40014</v>
      </c>
      <c r="S42" s="426">
        <v>121</v>
      </c>
      <c r="T42" s="426" t="s">
        <v>204</v>
      </c>
      <c r="U42" s="433"/>
      <c r="V42" s="433"/>
      <c r="W42" s="426" t="s">
        <v>205</v>
      </c>
      <c r="X42" s="679">
        <f t="shared" si="6"/>
        <v>41</v>
      </c>
      <c r="Y42" s="669">
        <v>3</v>
      </c>
      <c r="Z42" s="426" t="s">
        <v>108</v>
      </c>
      <c r="AA42" s="426"/>
      <c r="AB42" s="433" t="s">
        <v>654</v>
      </c>
      <c r="AC42" s="415"/>
      <c r="AI42" s="415"/>
      <c r="AJ42" s="415"/>
      <c r="AK42" s="415"/>
      <c r="AL42" s="415"/>
      <c r="AM42" s="415"/>
      <c r="AN42" s="415"/>
      <c r="AO42" s="415"/>
      <c r="AP42" s="415"/>
      <c r="AQ42" s="415"/>
      <c r="AR42" s="415"/>
      <c r="AS42" s="415"/>
      <c r="AT42" s="415"/>
      <c r="AU42" s="415"/>
      <c r="AV42" s="415"/>
      <c r="AW42" s="415"/>
      <c r="AX42" s="415"/>
      <c r="AY42" s="415"/>
      <c r="AZ42" s="415"/>
      <c r="BA42" s="415"/>
      <c r="BB42" s="415"/>
      <c r="BC42" s="415"/>
      <c r="BD42" s="415"/>
      <c r="BE42" s="415"/>
      <c r="BF42" s="415"/>
      <c r="BG42" s="415"/>
      <c r="BH42" s="415"/>
      <c r="BI42" s="415"/>
      <c r="BJ42" s="415"/>
      <c r="BK42" s="415"/>
      <c r="BL42" s="415"/>
      <c r="BM42" s="415"/>
      <c r="BN42" s="415"/>
      <c r="BO42" s="415"/>
      <c r="BP42" s="415"/>
      <c r="BQ42" s="415"/>
      <c r="BR42" s="415"/>
      <c r="BS42" s="415"/>
      <c r="BT42" s="415"/>
      <c r="BU42" s="415"/>
      <c r="BV42" s="415"/>
      <c r="BW42" s="415"/>
      <c r="BX42" s="415"/>
      <c r="BY42" s="415"/>
      <c r="BZ42" s="415"/>
      <c r="CA42" s="415"/>
    </row>
    <row r="43" spans="1:80" s="412" customFormat="1" ht="17.399999999999999" customHeight="1" x14ac:dyDescent="0.3">
      <c r="A43" s="412">
        <f t="shared" si="4"/>
        <v>40</v>
      </c>
      <c r="B43" s="426" t="s">
        <v>98</v>
      </c>
      <c r="C43" s="426" t="s">
        <v>78</v>
      </c>
      <c r="D43" s="426" t="s">
        <v>79</v>
      </c>
      <c r="E43" s="426" t="s">
        <v>397</v>
      </c>
      <c r="F43" s="426" t="s">
        <v>630</v>
      </c>
      <c r="G43" s="475" t="s">
        <v>729</v>
      </c>
      <c r="H43" s="428">
        <v>38796</v>
      </c>
      <c r="I43" s="437">
        <v>1</v>
      </c>
      <c r="J43" s="478">
        <v>40984</v>
      </c>
      <c r="K43" s="479">
        <f t="shared" si="7"/>
        <v>5.9945205479452053</v>
      </c>
      <c r="L43" s="478" t="s">
        <v>732</v>
      </c>
      <c r="M43" s="482">
        <v>1</v>
      </c>
      <c r="N43" s="428">
        <v>39300</v>
      </c>
      <c r="O43" s="479">
        <f t="shared" si="5"/>
        <v>1.3808219178082193</v>
      </c>
      <c r="P43" s="475">
        <v>121</v>
      </c>
      <c r="Q43" s="475">
        <v>121</v>
      </c>
      <c r="R43" s="428">
        <v>39300</v>
      </c>
      <c r="S43" s="426">
        <v>121</v>
      </c>
      <c r="T43" s="426" t="s">
        <v>204</v>
      </c>
      <c r="U43" s="426" t="s">
        <v>440</v>
      </c>
      <c r="V43" s="426"/>
      <c r="W43" s="426" t="s">
        <v>205</v>
      </c>
      <c r="X43" s="679">
        <f t="shared" si="6"/>
        <v>42</v>
      </c>
      <c r="Y43" s="669">
        <v>3</v>
      </c>
      <c r="Z43" s="426" t="s">
        <v>108</v>
      </c>
      <c r="AA43" s="426"/>
      <c r="AB43" s="426" t="s">
        <v>654</v>
      </c>
      <c r="AC43" s="415"/>
      <c r="AD43" s="415"/>
      <c r="AE43" s="415"/>
      <c r="AF43" s="415"/>
      <c r="AG43" s="415"/>
      <c r="AH43" s="415"/>
      <c r="AI43" s="426"/>
      <c r="AJ43" s="426"/>
      <c r="AK43" s="426"/>
      <c r="AL43" s="426"/>
      <c r="AM43" s="426"/>
      <c r="AN43" s="426"/>
      <c r="AO43" s="426"/>
      <c r="AP43" s="426"/>
      <c r="AQ43" s="426"/>
      <c r="AR43" s="426"/>
      <c r="AS43" s="426"/>
      <c r="AT43" s="426"/>
      <c r="AU43" s="426"/>
      <c r="AV43" s="426"/>
      <c r="AW43" s="426"/>
      <c r="AX43" s="426"/>
      <c r="AY43" s="426"/>
      <c r="AZ43" s="426"/>
      <c r="BA43" s="426"/>
      <c r="BB43" s="426"/>
      <c r="BC43" s="426"/>
      <c r="BD43" s="426"/>
      <c r="BE43" s="426"/>
      <c r="BF43" s="426"/>
      <c r="BG43" s="426"/>
      <c r="BH43" s="426"/>
      <c r="BI43" s="426"/>
      <c r="BJ43" s="426"/>
      <c r="BK43" s="426"/>
      <c r="BL43" s="426"/>
      <c r="BM43" s="426"/>
      <c r="BN43" s="426"/>
      <c r="BO43" s="426"/>
      <c r="BP43" s="426"/>
      <c r="BQ43" s="426"/>
      <c r="BR43" s="426"/>
      <c r="BS43" s="426"/>
      <c r="BT43" s="426"/>
      <c r="BU43" s="426"/>
      <c r="BV43" s="426"/>
      <c r="BW43" s="426"/>
      <c r="BX43" s="426"/>
      <c r="BY43" s="426"/>
      <c r="BZ43" s="426"/>
      <c r="CA43" s="426"/>
      <c r="CB43" s="426"/>
    </row>
    <row r="44" spans="1:80" s="412" customFormat="1" ht="17.399999999999999" customHeight="1" x14ac:dyDescent="0.3">
      <c r="A44" s="412">
        <f t="shared" si="4"/>
        <v>41</v>
      </c>
      <c r="B44" s="451">
        <v>378571</v>
      </c>
      <c r="C44" s="451" t="s">
        <v>558</v>
      </c>
      <c r="D44" s="451" t="s">
        <v>559</v>
      </c>
      <c r="E44" s="451" t="s">
        <v>560</v>
      </c>
      <c r="F44" s="451" t="s">
        <v>781</v>
      </c>
      <c r="G44" s="536" t="s">
        <v>765</v>
      </c>
      <c r="H44" s="455">
        <v>39134</v>
      </c>
      <c r="I44" s="454">
        <v>1</v>
      </c>
      <c r="J44" s="484">
        <v>40269</v>
      </c>
      <c r="K44" s="487">
        <f t="shared" si="7"/>
        <v>3.1095890410958904</v>
      </c>
      <c r="L44" s="484" t="s">
        <v>732</v>
      </c>
      <c r="M44" s="488">
        <v>1</v>
      </c>
      <c r="N44" s="455">
        <v>39454</v>
      </c>
      <c r="O44" s="487">
        <f t="shared" si="5"/>
        <v>0.87671232876712324</v>
      </c>
      <c r="P44" s="569">
        <v>134.6</v>
      </c>
      <c r="Q44" s="569">
        <v>134.6</v>
      </c>
      <c r="R44" s="464">
        <v>39454</v>
      </c>
      <c r="S44" s="463">
        <v>134.6</v>
      </c>
      <c r="T44" s="465" t="s">
        <v>777</v>
      </c>
      <c r="U44" s="465" t="s">
        <v>731</v>
      </c>
      <c r="V44" s="466" t="s">
        <v>731</v>
      </c>
      <c r="W44" s="467" t="s">
        <v>205</v>
      </c>
      <c r="X44" s="679">
        <f t="shared" si="6"/>
        <v>43</v>
      </c>
      <c r="Y44" s="673">
        <v>3</v>
      </c>
      <c r="Z44" s="468" t="s">
        <v>108</v>
      </c>
      <c r="AA44" s="467" t="s">
        <v>561</v>
      </c>
      <c r="AB44" s="462" t="s">
        <v>661</v>
      </c>
      <c r="AC44" s="426"/>
      <c r="AD44" s="426"/>
      <c r="AE44" s="426"/>
      <c r="AF44" s="426"/>
      <c r="AG44" s="426"/>
      <c r="AH44" s="426"/>
    </row>
    <row r="45" spans="1:80" s="412" customFormat="1" ht="17.399999999999999" customHeight="1" x14ac:dyDescent="0.3">
      <c r="A45" s="412">
        <f t="shared" si="4"/>
        <v>42</v>
      </c>
      <c r="B45" s="451">
        <v>385255</v>
      </c>
      <c r="C45" s="451" t="s">
        <v>574</v>
      </c>
      <c r="D45" s="451"/>
      <c r="E45" s="451" t="s">
        <v>575</v>
      </c>
      <c r="F45" s="451" t="s">
        <v>728</v>
      </c>
      <c r="G45" s="536" t="s">
        <v>785</v>
      </c>
      <c r="H45" s="455">
        <v>39756</v>
      </c>
      <c r="I45" s="454">
        <v>1</v>
      </c>
      <c r="J45" s="484">
        <v>40090</v>
      </c>
      <c r="K45" s="487">
        <f t="shared" si="7"/>
        <v>0.91506849315068495</v>
      </c>
      <c r="L45" s="484" t="s">
        <v>732</v>
      </c>
      <c r="M45" s="488">
        <v>1</v>
      </c>
      <c r="N45" s="455">
        <v>39906</v>
      </c>
      <c r="O45" s="487">
        <f t="shared" si="5"/>
        <v>0.41095890410958902</v>
      </c>
      <c r="P45" s="569">
        <v>136.9</v>
      </c>
      <c r="Q45" s="569">
        <v>136.9</v>
      </c>
      <c r="R45" s="464">
        <v>39906</v>
      </c>
      <c r="S45" s="463">
        <v>136.9</v>
      </c>
      <c r="T45" s="465" t="s">
        <v>777</v>
      </c>
      <c r="U45" s="465" t="s">
        <v>731</v>
      </c>
      <c r="V45" s="469" t="s">
        <v>731</v>
      </c>
      <c r="W45" s="467" t="s">
        <v>205</v>
      </c>
      <c r="X45" s="679">
        <f t="shared" si="6"/>
        <v>44</v>
      </c>
      <c r="Y45" s="673">
        <v>3</v>
      </c>
      <c r="Z45" s="468" t="s">
        <v>108</v>
      </c>
      <c r="AA45" s="468"/>
      <c r="AB45" s="462" t="s">
        <v>661</v>
      </c>
      <c r="AC45" s="415"/>
      <c r="AI45" s="415"/>
      <c r="AJ45" s="415"/>
      <c r="AK45" s="415"/>
      <c r="AL45" s="415"/>
      <c r="AM45" s="415"/>
      <c r="AN45" s="415"/>
      <c r="AO45" s="415"/>
      <c r="AP45" s="415"/>
      <c r="AQ45" s="415"/>
      <c r="AR45" s="415"/>
      <c r="AS45" s="415"/>
      <c r="AT45" s="415"/>
      <c r="AU45" s="415"/>
      <c r="AV45" s="415"/>
      <c r="AW45" s="415"/>
      <c r="AX45" s="415"/>
      <c r="AY45" s="415"/>
      <c r="AZ45" s="415"/>
      <c r="BA45" s="415"/>
      <c r="BB45" s="415"/>
      <c r="BC45" s="415"/>
      <c r="BD45" s="415"/>
      <c r="BE45" s="415"/>
      <c r="BF45" s="415"/>
      <c r="BG45" s="415"/>
      <c r="BH45" s="415"/>
      <c r="BI45" s="415"/>
      <c r="BJ45" s="415"/>
      <c r="BK45" s="415"/>
      <c r="BL45" s="415"/>
      <c r="BM45" s="415"/>
      <c r="BN45" s="415"/>
      <c r="BO45" s="415"/>
      <c r="BP45" s="415"/>
      <c r="BQ45" s="415"/>
      <c r="BR45" s="415"/>
      <c r="BS45" s="415"/>
      <c r="BT45" s="415"/>
      <c r="BU45" s="415"/>
      <c r="BV45" s="415"/>
      <c r="BW45" s="415"/>
      <c r="BX45" s="415"/>
      <c r="BY45" s="415"/>
      <c r="BZ45" s="415"/>
      <c r="CA45" s="415"/>
    </row>
    <row r="46" spans="1:80" s="412" customFormat="1" ht="17.399999999999999" customHeight="1" x14ac:dyDescent="0.3">
      <c r="A46" s="412">
        <f t="shared" si="4"/>
        <v>43</v>
      </c>
      <c r="B46" s="451" t="s">
        <v>122</v>
      </c>
      <c r="C46" s="451" t="s">
        <v>123</v>
      </c>
      <c r="D46" s="451"/>
      <c r="E46" s="451" t="s">
        <v>124</v>
      </c>
      <c r="F46" s="451" t="s">
        <v>728</v>
      </c>
      <c r="G46" s="536" t="s">
        <v>765</v>
      </c>
      <c r="H46" s="455">
        <v>37604</v>
      </c>
      <c r="I46" s="454">
        <v>1</v>
      </c>
      <c r="J46" s="484">
        <v>39970</v>
      </c>
      <c r="K46" s="485">
        <f t="shared" si="7"/>
        <v>6.4821917808219176</v>
      </c>
      <c r="L46" s="484" t="s">
        <v>732</v>
      </c>
      <c r="M46" s="454">
        <v>1</v>
      </c>
      <c r="N46" s="455">
        <v>38441</v>
      </c>
      <c r="O46" s="485">
        <f t="shared" si="5"/>
        <v>2.2931506849315069</v>
      </c>
      <c r="P46" s="568">
        <v>138</v>
      </c>
      <c r="Q46" s="570">
        <v>138</v>
      </c>
      <c r="R46" s="455">
        <v>38441</v>
      </c>
      <c r="S46" s="470">
        <v>138</v>
      </c>
      <c r="T46" s="470" t="s">
        <v>204</v>
      </c>
      <c r="U46" s="470"/>
      <c r="V46" s="451"/>
      <c r="W46" s="470" t="s">
        <v>205</v>
      </c>
      <c r="X46" s="679">
        <f t="shared" si="6"/>
        <v>45</v>
      </c>
      <c r="Y46" s="672">
        <v>3</v>
      </c>
      <c r="Z46" s="451" t="s">
        <v>108</v>
      </c>
      <c r="AA46" s="451"/>
      <c r="AB46" s="470" t="s">
        <v>654</v>
      </c>
      <c r="AD46" s="415"/>
      <c r="AE46" s="415"/>
      <c r="AF46" s="415"/>
      <c r="AG46" s="415"/>
      <c r="AH46" s="415"/>
      <c r="AI46" s="415"/>
      <c r="AJ46" s="415"/>
      <c r="AK46" s="415"/>
      <c r="AL46" s="415"/>
      <c r="AM46" s="415"/>
      <c r="AN46" s="415"/>
      <c r="AO46" s="415"/>
      <c r="AP46" s="415"/>
      <c r="AQ46" s="415"/>
      <c r="AR46" s="415"/>
      <c r="AS46" s="415"/>
      <c r="AT46" s="415"/>
      <c r="AU46" s="415"/>
      <c r="AV46" s="415"/>
      <c r="AW46" s="415"/>
      <c r="AX46" s="415"/>
      <c r="AY46" s="415"/>
      <c r="AZ46" s="415"/>
      <c r="BA46" s="415"/>
      <c r="BB46" s="415"/>
      <c r="BC46" s="415"/>
      <c r="BD46" s="415"/>
      <c r="BE46" s="415"/>
      <c r="BF46" s="415"/>
      <c r="BG46" s="415"/>
      <c r="BH46" s="415"/>
      <c r="BI46" s="415"/>
      <c r="BJ46" s="415"/>
      <c r="BK46" s="415"/>
      <c r="BL46" s="415"/>
      <c r="BM46" s="415"/>
      <c r="BN46" s="415"/>
      <c r="BO46" s="415"/>
      <c r="BP46" s="415"/>
      <c r="BQ46" s="415"/>
      <c r="BR46" s="415"/>
      <c r="BS46" s="415"/>
      <c r="BT46" s="415"/>
      <c r="BU46" s="415"/>
      <c r="BV46" s="415"/>
      <c r="BW46" s="415"/>
      <c r="BX46" s="415"/>
      <c r="BY46" s="415"/>
      <c r="BZ46" s="415"/>
      <c r="CA46" s="415"/>
    </row>
    <row r="47" spans="1:80" s="412" customFormat="1" ht="17.399999999999999" customHeight="1" x14ac:dyDescent="0.3">
      <c r="A47" s="412">
        <f t="shared" si="4"/>
        <v>44</v>
      </c>
      <c r="B47" s="451">
        <v>359547</v>
      </c>
      <c r="C47" s="451" t="s">
        <v>691</v>
      </c>
      <c r="D47" s="451" t="s">
        <v>692</v>
      </c>
      <c r="E47" s="451" t="s">
        <v>693</v>
      </c>
      <c r="F47" s="451" t="s">
        <v>728</v>
      </c>
      <c r="G47" s="536" t="s">
        <v>737</v>
      </c>
      <c r="H47" s="455">
        <v>37895</v>
      </c>
      <c r="I47" s="454">
        <v>1</v>
      </c>
      <c r="J47" s="484">
        <v>38173</v>
      </c>
      <c r="K47" s="487">
        <f t="shared" si="7"/>
        <v>0.76164383561643834</v>
      </c>
      <c r="L47" s="484" t="s">
        <v>732</v>
      </c>
      <c r="M47" s="488">
        <v>1</v>
      </c>
      <c r="N47" s="455">
        <v>38120</v>
      </c>
      <c r="O47" s="487">
        <f t="shared" si="5"/>
        <v>0.61643835616438358</v>
      </c>
      <c r="P47" s="569">
        <v>142.5</v>
      </c>
      <c r="Q47" s="569">
        <v>142.5</v>
      </c>
      <c r="R47" s="464">
        <v>38120</v>
      </c>
      <c r="S47" s="463">
        <v>142.5</v>
      </c>
      <c r="T47" s="465" t="s">
        <v>777</v>
      </c>
      <c r="U47" s="465" t="s">
        <v>731</v>
      </c>
      <c r="V47" s="466" t="s">
        <v>694</v>
      </c>
      <c r="W47" s="467" t="s">
        <v>205</v>
      </c>
      <c r="X47" s="679">
        <f t="shared" si="6"/>
        <v>46</v>
      </c>
      <c r="Y47" s="673">
        <v>3</v>
      </c>
      <c r="Z47" s="468" t="s">
        <v>108</v>
      </c>
      <c r="AA47" s="468"/>
      <c r="AB47" s="462" t="s">
        <v>661</v>
      </c>
      <c r="AC47" s="415"/>
      <c r="AI47" s="588"/>
      <c r="AJ47" s="588"/>
      <c r="AK47" s="588"/>
      <c r="AL47" s="588"/>
      <c r="AM47" s="588"/>
      <c r="AN47" s="588"/>
      <c r="AO47" s="588"/>
      <c r="AP47" s="588"/>
      <c r="AQ47" s="588"/>
      <c r="AR47" s="588"/>
      <c r="AS47" s="588"/>
      <c r="AT47" s="588"/>
      <c r="AU47" s="588"/>
      <c r="AV47" s="588"/>
      <c r="AW47" s="588"/>
      <c r="AX47" s="588"/>
      <c r="AY47" s="588"/>
      <c r="AZ47" s="588"/>
      <c r="BA47" s="588"/>
      <c r="BB47" s="588"/>
      <c r="BC47" s="588"/>
      <c r="BD47" s="588"/>
      <c r="BE47" s="588"/>
      <c r="BF47" s="588"/>
      <c r="BG47" s="588"/>
      <c r="BH47" s="588"/>
      <c r="BI47" s="588"/>
      <c r="BJ47" s="588"/>
      <c r="BK47" s="588"/>
      <c r="BL47" s="588"/>
      <c r="BM47" s="588"/>
      <c r="BN47" s="588"/>
      <c r="BO47" s="588"/>
      <c r="BP47" s="588"/>
      <c r="BQ47" s="588"/>
      <c r="BR47" s="588"/>
      <c r="BS47" s="588"/>
      <c r="BT47" s="588"/>
      <c r="BU47" s="588"/>
      <c r="BV47" s="588"/>
      <c r="BW47" s="588"/>
      <c r="BX47" s="588"/>
      <c r="BY47" s="588"/>
      <c r="BZ47" s="588"/>
      <c r="CA47" s="588"/>
      <c r="CB47" s="572"/>
    </row>
    <row r="48" spans="1:80" s="412" customFormat="1" ht="17.399999999999999" customHeight="1" x14ac:dyDescent="0.3">
      <c r="A48" s="412">
        <f t="shared" si="4"/>
        <v>45</v>
      </c>
      <c r="B48" s="451">
        <v>358099</v>
      </c>
      <c r="C48" s="451" t="s">
        <v>686</v>
      </c>
      <c r="D48" s="451" t="s">
        <v>687</v>
      </c>
      <c r="E48" s="451" t="s">
        <v>688</v>
      </c>
      <c r="F48" s="451" t="s">
        <v>781</v>
      </c>
      <c r="G48" s="536" t="s">
        <v>785</v>
      </c>
      <c r="H48" s="455">
        <v>37773</v>
      </c>
      <c r="I48" s="454">
        <v>1</v>
      </c>
      <c r="J48" s="484">
        <v>38867</v>
      </c>
      <c r="K48" s="487">
        <f t="shared" si="7"/>
        <v>2.9972602739726026</v>
      </c>
      <c r="L48" s="484" t="s">
        <v>732</v>
      </c>
      <c r="M48" s="488">
        <v>1</v>
      </c>
      <c r="N48" s="455">
        <v>38009</v>
      </c>
      <c r="O48" s="487">
        <f t="shared" si="5"/>
        <v>0.64657534246575343</v>
      </c>
      <c r="P48" s="569">
        <v>168.4</v>
      </c>
      <c r="Q48" s="569">
        <v>168.4</v>
      </c>
      <c r="R48" s="464">
        <v>38009</v>
      </c>
      <c r="S48" s="463">
        <v>168.4</v>
      </c>
      <c r="T48" s="465" t="s">
        <v>777</v>
      </c>
      <c r="U48" s="465" t="s">
        <v>689</v>
      </c>
      <c r="V48" s="466" t="s">
        <v>690</v>
      </c>
      <c r="W48" s="467" t="s">
        <v>205</v>
      </c>
      <c r="X48" s="679">
        <f t="shared" si="6"/>
        <v>47</v>
      </c>
      <c r="Y48" s="673">
        <v>3</v>
      </c>
      <c r="Z48" s="468" t="s">
        <v>108</v>
      </c>
      <c r="AA48" s="468"/>
      <c r="AB48" s="462" t="s">
        <v>661</v>
      </c>
      <c r="AI48" s="415"/>
      <c r="AJ48" s="415"/>
      <c r="AK48" s="415"/>
      <c r="AL48" s="415"/>
      <c r="AM48" s="415"/>
      <c r="AN48" s="415"/>
      <c r="AO48" s="415"/>
      <c r="AP48" s="415"/>
      <c r="AQ48" s="415"/>
      <c r="AR48" s="415"/>
      <c r="AS48" s="415"/>
      <c r="AT48" s="415"/>
      <c r="AU48" s="415"/>
      <c r="AV48" s="415"/>
      <c r="AW48" s="415"/>
      <c r="AX48" s="415"/>
      <c r="AY48" s="415"/>
      <c r="AZ48" s="415"/>
      <c r="BA48" s="415"/>
      <c r="BB48" s="415"/>
      <c r="BC48" s="415"/>
      <c r="BD48" s="415"/>
      <c r="BE48" s="415"/>
      <c r="BF48" s="415"/>
      <c r="BG48" s="415"/>
      <c r="BH48" s="415"/>
      <c r="BI48" s="415"/>
      <c r="BJ48" s="415"/>
      <c r="BK48" s="415"/>
      <c r="BL48" s="415"/>
      <c r="BM48" s="415"/>
      <c r="BN48" s="415"/>
      <c r="BO48" s="415"/>
      <c r="BP48" s="415"/>
      <c r="BQ48" s="415"/>
      <c r="BR48" s="415"/>
      <c r="BS48" s="415"/>
      <c r="BT48" s="415"/>
      <c r="BU48" s="415"/>
      <c r="BV48" s="415"/>
      <c r="BW48" s="415"/>
      <c r="BX48" s="415"/>
      <c r="BY48" s="415"/>
      <c r="BZ48" s="415"/>
      <c r="CA48" s="415"/>
    </row>
    <row r="49" spans="1:80" s="412" customFormat="1" ht="17.399999999999999" customHeight="1" x14ac:dyDescent="0.3">
      <c r="A49" s="412">
        <f t="shared" si="4"/>
        <v>46</v>
      </c>
      <c r="B49" s="451" t="s">
        <v>95</v>
      </c>
      <c r="C49" s="451" t="s">
        <v>213</v>
      </c>
      <c r="D49" s="451" t="s">
        <v>692</v>
      </c>
      <c r="E49" s="451" t="s">
        <v>605</v>
      </c>
      <c r="F49" s="451" t="s">
        <v>214</v>
      </c>
      <c r="G49" s="536" t="s">
        <v>737</v>
      </c>
      <c r="H49" s="455">
        <v>38378</v>
      </c>
      <c r="I49" s="454">
        <v>1</v>
      </c>
      <c r="J49" s="484">
        <v>38924</v>
      </c>
      <c r="K49" s="485">
        <f t="shared" si="7"/>
        <v>1.4958904109589042</v>
      </c>
      <c r="L49" s="484" t="s">
        <v>732</v>
      </c>
      <c r="M49" s="454">
        <v>1</v>
      </c>
      <c r="N49" s="455">
        <v>38544</v>
      </c>
      <c r="O49" s="485">
        <f t="shared" si="5"/>
        <v>0.45479452054794522</v>
      </c>
      <c r="P49" s="536">
        <v>177</v>
      </c>
      <c r="Q49" s="536">
        <v>177</v>
      </c>
      <c r="R49" s="455">
        <v>38544</v>
      </c>
      <c r="S49" s="451">
        <v>177</v>
      </c>
      <c r="T49" s="451" t="s">
        <v>204</v>
      </c>
      <c r="U49" s="451" t="s">
        <v>215</v>
      </c>
      <c r="V49" s="451"/>
      <c r="W49" s="451" t="s">
        <v>732</v>
      </c>
      <c r="X49" s="679">
        <f t="shared" si="6"/>
        <v>48</v>
      </c>
      <c r="Y49" s="673">
        <v>3</v>
      </c>
      <c r="Z49" s="451" t="s">
        <v>108</v>
      </c>
      <c r="AA49" s="468" t="s">
        <v>140</v>
      </c>
      <c r="AB49" s="451" t="s">
        <v>654</v>
      </c>
    </row>
    <row r="50" spans="1:80" s="412" customFormat="1" ht="17.399999999999999" customHeight="1" x14ac:dyDescent="0.3">
      <c r="A50" s="412">
        <f t="shared" si="4"/>
        <v>47</v>
      </c>
      <c r="B50" s="451">
        <v>356468</v>
      </c>
      <c r="C50" s="451" t="s">
        <v>677</v>
      </c>
      <c r="D50" s="451" t="s">
        <v>678</v>
      </c>
      <c r="E50" s="451" t="s">
        <v>679</v>
      </c>
      <c r="F50" s="451" t="s">
        <v>680</v>
      </c>
      <c r="G50" s="536" t="s">
        <v>737</v>
      </c>
      <c r="H50" s="455">
        <v>37257</v>
      </c>
      <c r="I50" s="454">
        <v>1</v>
      </c>
      <c r="J50" s="484">
        <v>37967</v>
      </c>
      <c r="K50" s="487">
        <f t="shared" si="7"/>
        <v>1.9452054794520548</v>
      </c>
      <c r="L50" s="484" t="s">
        <v>732</v>
      </c>
      <c r="M50" s="488">
        <v>1</v>
      </c>
      <c r="N50" s="455">
        <v>37868</v>
      </c>
      <c r="O50" s="487">
        <f t="shared" si="5"/>
        <v>1.6739726027397259</v>
      </c>
      <c r="P50" s="569">
        <v>186.5</v>
      </c>
      <c r="Q50" s="569">
        <v>186.5</v>
      </c>
      <c r="R50" s="464">
        <v>37868</v>
      </c>
      <c r="S50" s="463">
        <v>186.51</v>
      </c>
      <c r="T50" s="465" t="s">
        <v>777</v>
      </c>
      <c r="U50" s="465" t="s">
        <v>731</v>
      </c>
      <c r="V50" s="466" t="s">
        <v>731</v>
      </c>
      <c r="W50" s="467" t="s">
        <v>205</v>
      </c>
      <c r="X50" s="679">
        <f t="shared" si="6"/>
        <v>49</v>
      </c>
      <c r="Y50" s="673">
        <v>3</v>
      </c>
      <c r="Z50" s="468" t="s">
        <v>108</v>
      </c>
      <c r="AA50" s="468"/>
      <c r="AB50" s="462" t="s">
        <v>661</v>
      </c>
      <c r="AI50" s="415"/>
      <c r="AJ50" s="415"/>
      <c r="AK50" s="415"/>
      <c r="AL50" s="415"/>
      <c r="AM50" s="415"/>
      <c r="AN50" s="415"/>
      <c r="AO50" s="415"/>
      <c r="AP50" s="415"/>
      <c r="AQ50" s="415"/>
      <c r="AR50" s="415"/>
      <c r="AS50" s="415"/>
      <c r="AT50" s="415"/>
      <c r="AU50" s="415"/>
      <c r="AV50" s="415"/>
      <c r="AW50" s="415"/>
      <c r="AX50" s="415"/>
      <c r="AY50" s="415"/>
      <c r="AZ50" s="415"/>
      <c r="BA50" s="415"/>
      <c r="BB50" s="415"/>
      <c r="BC50" s="415"/>
      <c r="BD50" s="415"/>
      <c r="BE50" s="415"/>
      <c r="BF50" s="415"/>
      <c r="BG50" s="415"/>
      <c r="BH50" s="415"/>
      <c r="BI50" s="415"/>
      <c r="BJ50" s="415"/>
      <c r="BK50" s="415"/>
      <c r="BL50" s="415"/>
      <c r="BM50" s="415"/>
      <c r="BN50" s="415"/>
      <c r="BO50" s="415"/>
      <c r="BP50" s="415"/>
      <c r="BQ50" s="415"/>
      <c r="BR50" s="415"/>
      <c r="BS50" s="415"/>
      <c r="BT50" s="415"/>
      <c r="BU50" s="415"/>
      <c r="BV50" s="415"/>
      <c r="BW50" s="415"/>
      <c r="BX50" s="415"/>
      <c r="BY50" s="415"/>
      <c r="BZ50" s="415"/>
      <c r="CA50" s="415"/>
    </row>
    <row r="51" spans="1:80" s="412" customFormat="1" ht="17.399999999999999" customHeight="1" x14ac:dyDescent="0.3">
      <c r="A51" s="412">
        <f t="shared" si="4"/>
        <v>48</v>
      </c>
      <c r="B51" s="451" t="s">
        <v>125</v>
      </c>
      <c r="C51" s="451" t="s">
        <v>126</v>
      </c>
      <c r="D51" s="451"/>
      <c r="E51" s="451" t="s">
        <v>743</v>
      </c>
      <c r="F51" s="451" t="s">
        <v>728</v>
      </c>
      <c r="G51" s="536" t="s">
        <v>729</v>
      </c>
      <c r="H51" s="455">
        <v>39401</v>
      </c>
      <c r="I51" s="454">
        <v>1</v>
      </c>
      <c r="J51" s="484">
        <v>39936</v>
      </c>
      <c r="K51" s="485">
        <f t="shared" si="7"/>
        <v>1.4657534246575343</v>
      </c>
      <c r="L51" s="484" t="s">
        <v>732</v>
      </c>
      <c r="M51" s="454">
        <v>1</v>
      </c>
      <c r="N51" s="455">
        <v>39706</v>
      </c>
      <c r="O51" s="485">
        <f t="shared" si="5"/>
        <v>0.83561643835616439</v>
      </c>
      <c r="P51" s="570">
        <v>190</v>
      </c>
      <c r="Q51" s="570">
        <v>190</v>
      </c>
      <c r="R51" s="455">
        <v>39706</v>
      </c>
      <c r="S51" s="470">
        <v>190</v>
      </c>
      <c r="T51" s="470" t="s">
        <v>204</v>
      </c>
      <c r="U51" s="470"/>
      <c r="V51" s="451"/>
      <c r="W51" s="470" t="s">
        <v>205</v>
      </c>
      <c r="X51" s="679">
        <f t="shared" si="6"/>
        <v>50</v>
      </c>
      <c r="Y51" s="673">
        <v>3</v>
      </c>
      <c r="Z51" s="451" t="s">
        <v>108</v>
      </c>
      <c r="AA51" s="451"/>
      <c r="AB51" s="470" t="s">
        <v>654</v>
      </c>
      <c r="CA51" s="418"/>
      <c r="CB51" s="418"/>
    </row>
    <row r="52" spans="1:80" s="412" customFormat="1" ht="17.399999999999999" customHeight="1" x14ac:dyDescent="0.3">
      <c r="A52" s="412">
        <f t="shared" si="4"/>
        <v>49</v>
      </c>
      <c r="B52" s="451">
        <v>373310</v>
      </c>
      <c r="C52" s="451" t="s">
        <v>549</v>
      </c>
      <c r="D52" s="451" t="s">
        <v>550</v>
      </c>
      <c r="E52" s="451" t="s">
        <v>551</v>
      </c>
      <c r="F52" s="451" t="s">
        <v>630</v>
      </c>
      <c r="G52" s="538" t="s">
        <v>737</v>
      </c>
      <c r="H52" s="455">
        <v>39028</v>
      </c>
      <c r="I52" s="454">
        <v>1</v>
      </c>
      <c r="J52" s="484">
        <v>39995</v>
      </c>
      <c r="K52" s="487">
        <f t="shared" si="7"/>
        <v>2.6493150684931508</v>
      </c>
      <c r="L52" s="484" t="s">
        <v>732</v>
      </c>
      <c r="M52" s="488">
        <v>1</v>
      </c>
      <c r="N52" s="455">
        <v>39118</v>
      </c>
      <c r="O52" s="487">
        <f t="shared" si="5"/>
        <v>0.24657534246575341</v>
      </c>
      <c r="P52" s="569">
        <v>196.1</v>
      </c>
      <c r="Q52" s="569">
        <v>196.1</v>
      </c>
      <c r="R52" s="464">
        <v>39118</v>
      </c>
      <c r="S52" s="463">
        <v>196.1</v>
      </c>
      <c r="T52" s="465" t="s">
        <v>777</v>
      </c>
      <c r="U52" s="465" t="s">
        <v>731</v>
      </c>
      <c r="V52" s="466" t="s">
        <v>754</v>
      </c>
      <c r="W52" s="467" t="s">
        <v>205</v>
      </c>
      <c r="X52" s="679">
        <f t="shared" si="6"/>
        <v>51</v>
      </c>
      <c r="Y52" s="673">
        <v>3</v>
      </c>
      <c r="Z52" s="468" t="s">
        <v>108</v>
      </c>
      <c r="AA52" s="467" t="s">
        <v>552</v>
      </c>
      <c r="AB52" s="462" t="s">
        <v>661</v>
      </c>
      <c r="AI52" s="416"/>
      <c r="AJ52" s="416"/>
      <c r="AK52" s="416"/>
      <c r="AL52" s="416"/>
      <c r="AM52" s="416"/>
      <c r="AN52" s="416"/>
      <c r="AO52" s="416"/>
      <c r="AP52" s="416"/>
      <c r="AQ52" s="416"/>
      <c r="AR52" s="416"/>
      <c r="AS52" s="416"/>
      <c r="AT52" s="416"/>
      <c r="AU52" s="416"/>
      <c r="AV52" s="416"/>
      <c r="AW52" s="416"/>
      <c r="AX52" s="416"/>
      <c r="AY52" s="416"/>
      <c r="AZ52" s="416"/>
      <c r="BA52" s="416"/>
      <c r="BB52" s="416"/>
      <c r="BC52" s="416"/>
      <c r="BD52" s="416"/>
      <c r="BE52" s="416"/>
      <c r="BF52" s="416"/>
      <c r="BG52" s="416"/>
      <c r="BH52" s="416"/>
      <c r="BI52" s="416"/>
      <c r="BJ52" s="416"/>
      <c r="BK52" s="416"/>
      <c r="BL52" s="416"/>
      <c r="BM52" s="416"/>
      <c r="BN52" s="416"/>
      <c r="BO52" s="416"/>
      <c r="BP52" s="416"/>
      <c r="BQ52" s="416"/>
      <c r="BR52" s="416"/>
      <c r="BS52" s="416"/>
      <c r="BT52" s="416"/>
      <c r="BU52" s="416"/>
      <c r="BV52" s="416"/>
      <c r="BW52" s="416"/>
      <c r="BX52" s="416"/>
      <c r="BY52" s="416"/>
      <c r="BZ52" s="416"/>
      <c r="CA52" s="416"/>
    </row>
    <row r="53" spans="1:80" s="412" customFormat="1" ht="17.399999999999999" customHeight="1" x14ac:dyDescent="0.3">
      <c r="A53" s="412">
        <f t="shared" si="4"/>
        <v>50</v>
      </c>
      <c r="B53" s="451" t="s">
        <v>112</v>
      </c>
      <c r="C53" s="451" t="s">
        <v>113</v>
      </c>
      <c r="D53" s="451"/>
      <c r="E53" s="451" t="s">
        <v>114</v>
      </c>
      <c r="F53" s="451" t="s">
        <v>311</v>
      </c>
      <c r="G53" s="536" t="s">
        <v>765</v>
      </c>
      <c r="H53" s="455">
        <v>39400</v>
      </c>
      <c r="I53" s="454">
        <v>1</v>
      </c>
      <c r="J53" s="484">
        <v>39656</v>
      </c>
      <c r="K53" s="485">
        <f t="shared" si="7"/>
        <v>0.70136986301369864</v>
      </c>
      <c r="L53" s="484" t="s">
        <v>732</v>
      </c>
      <c r="M53" s="454">
        <v>1</v>
      </c>
      <c r="N53" s="455">
        <v>39463</v>
      </c>
      <c r="O53" s="485">
        <f t="shared" si="5"/>
        <v>0.17260273972602741</v>
      </c>
      <c r="P53" s="568">
        <v>207</v>
      </c>
      <c r="Q53" s="568">
        <v>207</v>
      </c>
      <c r="R53" s="455">
        <v>39463</v>
      </c>
      <c r="S53" s="451">
        <v>207</v>
      </c>
      <c r="T53" s="451" t="s">
        <v>204</v>
      </c>
      <c r="U53" s="470"/>
      <c r="V53" s="470"/>
      <c r="W53" s="451" t="s">
        <v>205</v>
      </c>
      <c r="X53" s="679">
        <f t="shared" si="6"/>
        <v>52</v>
      </c>
      <c r="Y53" s="673">
        <v>3</v>
      </c>
      <c r="Z53" s="451" t="s">
        <v>108</v>
      </c>
      <c r="AA53" s="451"/>
      <c r="AB53" s="470" t="s">
        <v>654</v>
      </c>
    </row>
    <row r="54" spans="1:80" s="412" customFormat="1" ht="17.399999999999999" customHeight="1" x14ac:dyDescent="0.3">
      <c r="A54" s="412">
        <f t="shared" si="4"/>
        <v>51</v>
      </c>
      <c r="B54" s="451">
        <v>370197</v>
      </c>
      <c r="C54" s="451" t="s">
        <v>541</v>
      </c>
      <c r="D54" s="451" t="s">
        <v>542</v>
      </c>
      <c r="E54" s="451" t="s">
        <v>543</v>
      </c>
      <c r="F54" s="451" t="s">
        <v>630</v>
      </c>
      <c r="G54" s="536" t="s">
        <v>765</v>
      </c>
      <c r="H54" s="455">
        <v>38693</v>
      </c>
      <c r="I54" s="454">
        <v>1</v>
      </c>
      <c r="J54" s="484">
        <v>40594</v>
      </c>
      <c r="K54" s="487">
        <f t="shared" si="7"/>
        <v>5.2082191780821914</v>
      </c>
      <c r="L54" s="484" t="s">
        <v>732</v>
      </c>
      <c r="M54" s="488">
        <v>1</v>
      </c>
      <c r="N54" s="455">
        <v>38887</v>
      </c>
      <c r="O54" s="487">
        <f t="shared" si="5"/>
        <v>0.53150684931506853</v>
      </c>
      <c r="P54" s="569">
        <v>225.6</v>
      </c>
      <c r="Q54" s="569">
        <v>225.6</v>
      </c>
      <c r="R54" s="464">
        <v>38887</v>
      </c>
      <c r="S54" s="463">
        <v>225.6</v>
      </c>
      <c r="T54" s="465" t="s">
        <v>777</v>
      </c>
      <c r="U54" s="465" t="s">
        <v>731</v>
      </c>
      <c r="V54" s="466" t="s">
        <v>544</v>
      </c>
      <c r="W54" s="467" t="s">
        <v>205</v>
      </c>
      <c r="X54" s="679">
        <f t="shared" si="6"/>
        <v>53</v>
      </c>
      <c r="Y54" s="673">
        <v>3</v>
      </c>
      <c r="Z54" s="468" t="s">
        <v>108</v>
      </c>
      <c r="AA54" s="468"/>
      <c r="AB54" s="462" t="s">
        <v>661</v>
      </c>
    </row>
    <row r="55" spans="1:80" s="412" customFormat="1" ht="17.399999999999999" customHeight="1" x14ac:dyDescent="0.3">
      <c r="A55" s="412">
        <f t="shared" si="4"/>
        <v>52</v>
      </c>
      <c r="B55" s="426">
        <v>363612</v>
      </c>
      <c r="C55" s="426" t="s">
        <v>695</v>
      </c>
      <c r="D55" s="426" t="s">
        <v>696</v>
      </c>
      <c r="E55" s="426" t="s">
        <v>697</v>
      </c>
      <c r="F55" s="426" t="s">
        <v>793</v>
      </c>
      <c r="G55" s="475" t="s">
        <v>729</v>
      </c>
      <c r="H55" s="428">
        <v>37813</v>
      </c>
      <c r="I55" s="437">
        <v>1</v>
      </c>
      <c r="J55" s="478">
        <v>38777</v>
      </c>
      <c r="K55" s="476">
        <f t="shared" si="7"/>
        <v>2.6410958904109587</v>
      </c>
      <c r="L55" s="478" t="s">
        <v>732</v>
      </c>
      <c r="M55" s="482">
        <v>1</v>
      </c>
      <c r="N55" s="428">
        <v>38422</v>
      </c>
      <c r="O55" s="476">
        <f t="shared" si="5"/>
        <v>1.6684931506849314</v>
      </c>
      <c r="P55" s="565">
        <v>119.6</v>
      </c>
      <c r="Q55" s="565">
        <v>119.6</v>
      </c>
      <c r="R55" s="441">
        <v>38422</v>
      </c>
      <c r="S55" s="440">
        <v>119.6</v>
      </c>
      <c r="T55" s="443" t="s">
        <v>777</v>
      </c>
      <c r="U55" s="443" t="s">
        <v>731</v>
      </c>
      <c r="V55" s="447" t="s">
        <v>190</v>
      </c>
      <c r="W55" s="442" t="s">
        <v>205</v>
      </c>
      <c r="X55" s="679">
        <f t="shared" si="6"/>
        <v>54</v>
      </c>
      <c r="Y55" s="670">
        <v>5</v>
      </c>
      <c r="Z55" s="434" t="s">
        <v>144</v>
      </c>
      <c r="AA55" s="434"/>
      <c r="AB55" s="430" t="s">
        <v>661</v>
      </c>
      <c r="CA55" s="418"/>
    </row>
    <row r="56" spans="1:80" s="412" customFormat="1" ht="17.399999999999999" customHeight="1" x14ac:dyDescent="0.3">
      <c r="A56" s="412" t="e">
        <f>A67+1</f>
        <v>#REF!</v>
      </c>
      <c r="B56" s="451">
        <v>339288</v>
      </c>
      <c r="C56" s="451" t="s">
        <v>657</v>
      </c>
      <c r="D56" s="451" t="s">
        <v>658</v>
      </c>
      <c r="E56" s="451" t="s">
        <v>659</v>
      </c>
      <c r="F56" s="451" t="s">
        <v>660</v>
      </c>
      <c r="G56" s="536" t="s">
        <v>737</v>
      </c>
      <c r="H56" s="455">
        <v>36282</v>
      </c>
      <c r="I56" s="454">
        <v>1</v>
      </c>
      <c r="J56" s="484">
        <v>38657</v>
      </c>
      <c r="K56" s="487">
        <f t="shared" si="7"/>
        <v>6.506849315068493</v>
      </c>
      <c r="L56" s="484" t="s">
        <v>732</v>
      </c>
      <c r="M56" s="488">
        <v>1</v>
      </c>
      <c r="N56" s="455">
        <v>36433</v>
      </c>
      <c r="O56" s="487">
        <f t="shared" si="5"/>
        <v>0.41369863013698632</v>
      </c>
      <c r="P56" s="569">
        <v>227.6</v>
      </c>
      <c r="Q56" s="569">
        <v>227.6</v>
      </c>
      <c r="R56" s="464">
        <v>38516</v>
      </c>
      <c r="S56" s="463">
        <v>70.2</v>
      </c>
      <c r="T56" s="465" t="s">
        <v>662</v>
      </c>
      <c r="U56" s="465" t="s">
        <v>731</v>
      </c>
      <c r="V56" s="466" t="s">
        <v>663</v>
      </c>
      <c r="W56" s="467" t="s">
        <v>205</v>
      </c>
      <c r="X56" s="679">
        <f t="shared" si="6"/>
        <v>55</v>
      </c>
      <c r="Y56" s="673">
        <v>5</v>
      </c>
      <c r="Z56" s="468" t="s">
        <v>664</v>
      </c>
      <c r="AA56" s="467" t="s">
        <v>665</v>
      </c>
      <c r="AB56" s="462" t="s">
        <v>425</v>
      </c>
      <c r="AI56" s="415"/>
      <c r="AJ56" s="415"/>
      <c r="AK56" s="415"/>
      <c r="AL56" s="415"/>
      <c r="AM56" s="415"/>
      <c r="AN56" s="415"/>
      <c r="AO56" s="415"/>
      <c r="AP56" s="415"/>
      <c r="AQ56" s="415"/>
      <c r="AR56" s="415"/>
      <c r="AS56" s="415"/>
      <c r="AT56" s="415"/>
      <c r="AU56" s="415"/>
      <c r="AV56" s="415"/>
      <c r="AW56" s="415"/>
      <c r="AX56" s="415"/>
      <c r="AY56" s="415"/>
      <c r="AZ56" s="415"/>
      <c r="BA56" s="415"/>
      <c r="BB56" s="415"/>
      <c r="BC56" s="415"/>
      <c r="BD56" s="415"/>
      <c r="BE56" s="415"/>
      <c r="BF56" s="415"/>
      <c r="BG56" s="415"/>
      <c r="BH56" s="415"/>
      <c r="BI56" s="415"/>
      <c r="BJ56" s="415"/>
      <c r="BK56" s="415"/>
      <c r="BL56" s="415"/>
      <c r="BM56" s="415"/>
      <c r="BN56" s="415"/>
      <c r="BO56" s="415"/>
      <c r="BP56" s="415"/>
      <c r="BQ56" s="415"/>
      <c r="BR56" s="415"/>
      <c r="BS56" s="415"/>
      <c r="BT56" s="415"/>
      <c r="BU56" s="415"/>
      <c r="BV56" s="415"/>
      <c r="BW56" s="415"/>
      <c r="BX56" s="415"/>
      <c r="BY56" s="415"/>
      <c r="BZ56" s="415"/>
      <c r="CA56" s="415"/>
    </row>
    <row r="57" spans="1:80" s="412" customFormat="1" ht="17.399999999999999" customHeight="1" x14ac:dyDescent="0.3">
      <c r="A57" s="634" t="e">
        <f t="shared" ref="A57:A62" si="8">A56+1</f>
        <v>#REF!</v>
      </c>
      <c r="B57" s="634">
        <v>352572</v>
      </c>
      <c r="C57" s="634" t="s">
        <v>437</v>
      </c>
      <c r="D57" s="634" t="s">
        <v>438</v>
      </c>
      <c r="E57" s="634" t="s">
        <v>439</v>
      </c>
      <c r="F57" s="634" t="s">
        <v>744</v>
      </c>
      <c r="G57" s="635" t="s">
        <v>765</v>
      </c>
      <c r="H57" s="636">
        <v>36783</v>
      </c>
      <c r="I57" s="637">
        <v>1</v>
      </c>
      <c r="J57" s="638">
        <v>37648</v>
      </c>
      <c r="K57" s="639">
        <f t="shared" si="7"/>
        <v>2.3698630136986303</v>
      </c>
      <c r="L57" s="638" t="s">
        <v>732</v>
      </c>
      <c r="M57" s="635">
        <v>0</v>
      </c>
      <c r="N57" s="636">
        <v>37532</v>
      </c>
      <c r="O57" s="639">
        <f t="shared" si="5"/>
        <v>2.0520547945205481</v>
      </c>
      <c r="P57" s="635">
        <v>19</v>
      </c>
      <c r="Q57" s="635">
        <v>19</v>
      </c>
      <c r="R57" s="636">
        <v>37532</v>
      </c>
      <c r="S57" s="634">
        <v>19</v>
      </c>
      <c r="T57" s="634" t="s">
        <v>731</v>
      </c>
      <c r="U57" s="634" t="s">
        <v>731</v>
      </c>
      <c r="V57" s="634" t="s">
        <v>731</v>
      </c>
      <c r="W57" s="634" t="s">
        <v>732</v>
      </c>
      <c r="X57" s="679">
        <f t="shared" si="6"/>
        <v>56</v>
      </c>
      <c r="Y57" s="668" t="s">
        <v>588</v>
      </c>
      <c r="Z57" s="634" t="s">
        <v>440</v>
      </c>
      <c r="AA57" s="634"/>
      <c r="AB57" s="634"/>
      <c r="AI57" s="416"/>
      <c r="AJ57" s="416"/>
      <c r="AK57" s="416"/>
      <c r="AL57" s="416"/>
      <c r="AM57" s="416"/>
      <c r="AN57" s="416"/>
      <c r="AO57" s="416"/>
      <c r="AP57" s="416"/>
      <c r="AQ57" s="416"/>
      <c r="AR57" s="416"/>
      <c r="AS57" s="416"/>
      <c r="AT57" s="416"/>
      <c r="AU57" s="416"/>
      <c r="AV57" s="416"/>
      <c r="AW57" s="416"/>
      <c r="AX57" s="416"/>
      <c r="AY57" s="416"/>
      <c r="AZ57" s="416"/>
      <c r="BA57" s="416"/>
      <c r="BB57" s="416"/>
      <c r="BC57" s="416"/>
      <c r="BD57" s="416"/>
      <c r="BE57" s="416"/>
      <c r="BF57" s="416"/>
      <c r="BG57" s="416"/>
      <c r="BH57" s="416"/>
      <c r="BI57" s="416"/>
      <c r="BJ57" s="416"/>
      <c r="BK57" s="416"/>
      <c r="BL57" s="416"/>
      <c r="BM57" s="416"/>
      <c r="BN57" s="416"/>
      <c r="BO57" s="416"/>
      <c r="BP57" s="416"/>
      <c r="BQ57" s="416"/>
      <c r="BR57" s="416"/>
      <c r="BS57" s="416"/>
      <c r="BT57" s="416"/>
      <c r="BU57" s="416"/>
      <c r="BV57" s="416"/>
      <c r="BW57" s="416"/>
      <c r="BX57" s="416"/>
      <c r="BY57" s="416"/>
      <c r="BZ57" s="416"/>
      <c r="CA57" s="416"/>
    </row>
    <row r="58" spans="1:80" s="602" customFormat="1" ht="17.399999999999999" customHeight="1" x14ac:dyDescent="0.3">
      <c r="A58" s="634" t="e">
        <f t="shared" si="8"/>
        <v>#REF!</v>
      </c>
      <c r="B58" s="634">
        <v>354026</v>
      </c>
      <c r="C58" s="634" t="s">
        <v>627</v>
      </c>
      <c r="D58" s="634" t="s">
        <v>628</v>
      </c>
      <c r="E58" s="634" t="s">
        <v>453</v>
      </c>
      <c r="F58" s="634" t="s">
        <v>630</v>
      </c>
      <c r="G58" s="635" t="s">
        <v>765</v>
      </c>
      <c r="H58" s="636">
        <v>37541</v>
      </c>
      <c r="I58" s="637">
        <v>1</v>
      </c>
      <c r="J58" s="638">
        <v>39934</v>
      </c>
      <c r="K58" s="639">
        <f t="shared" si="7"/>
        <v>6.5561643835616437</v>
      </c>
      <c r="L58" s="638" t="s">
        <v>732</v>
      </c>
      <c r="M58" s="635">
        <v>0</v>
      </c>
      <c r="N58" s="636">
        <v>37666</v>
      </c>
      <c r="O58" s="639">
        <f t="shared" si="5"/>
        <v>0.34246575342465752</v>
      </c>
      <c r="P58" s="635">
        <v>19.899999999999999</v>
      </c>
      <c r="Q58" s="635">
        <v>19.899999999999999</v>
      </c>
      <c r="R58" s="636">
        <v>37666</v>
      </c>
      <c r="S58" s="634">
        <v>19.899999999999999</v>
      </c>
      <c r="T58" s="634" t="s">
        <v>731</v>
      </c>
      <c r="U58" s="634" t="s">
        <v>731</v>
      </c>
      <c r="V58" s="634" t="s">
        <v>454</v>
      </c>
      <c r="W58" s="634" t="s">
        <v>732</v>
      </c>
      <c r="X58" s="679">
        <f t="shared" si="6"/>
        <v>57</v>
      </c>
      <c r="Y58" s="668" t="s">
        <v>588</v>
      </c>
      <c r="Z58" s="634" t="s">
        <v>440</v>
      </c>
      <c r="AA58" s="634"/>
      <c r="AB58" s="634"/>
      <c r="AI58" s="712"/>
      <c r="AJ58" s="712"/>
      <c r="AK58" s="712"/>
      <c r="AL58" s="712"/>
      <c r="AM58" s="712"/>
      <c r="AN58" s="712"/>
      <c r="AO58" s="712"/>
      <c r="AP58" s="712"/>
      <c r="AQ58" s="712"/>
      <c r="AR58" s="712"/>
      <c r="AS58" s="712"/>
      <c r="AT58" s="712"/>
      <c r="AU58" s="712"/>
      <c r="AV58" s="712"/>
      <c r="AW58" s="712"/>
      <c r="AX58" s="712"/>
      <c r="AY58" s="712"/>
      <c r="AZ58" s="712"/>
      <c r="BA58" s="712"/>
      <c r="BB58" s="712"/>
      <c r="BC58" s="712"/>
      <c r="BD58" s="712"/>
      <c r="BE58" s="712"/>
      <c r="BF58" s="712"/>
      <c r="BG58" s="712"/>
      <c r="BH58" s="712"/>
      <c r="BI58" s="712"/>
      <c r="BJ58" s="712"/>
      <c r="BK58" s="712"/>
      <c r="BL58" s="712"/>
      <c r="BM58" s="712"/>
      <c r="BN58" s="712"/>
      <c r="BO58" s="712"/>
      <c r="BP58" s="712"/>
      <c r="BQ58" s="712"/>
      <c r="BR58" s="712"/>
      <c r="BS58" s="712"/>
      <c r="BT58" s="712"/>
      <c r="BU58" s="712"/>
      <c r="BV58" s="712"/>
      <c r="BW58" s="712"/>
      <c r="BX58" s="712"/>
      <c r="BY58" s="712"/>
      <c r="BZ58" s="712"/>
      <c r="CA58" s="712"/>
    </row>
    <row r="59" spans="1:80" s="602" customFormat="1" ht="17.399999999999999" customHeight="1" x14ac:dyDescent="0.3">
      <c r="A59" s="634" t="e">
        <f t="shared" si="8"/>
        <v>#REF!</v>
      </c>
      <c r="B59" s="634">
        <v>335720</v>
      </c>
      <c r="C59" s="634" t="s">
        <v>427</v>
      </c>
      <c r="D59" s="634" t="s">
        <v>428</v>
      </c>
      <c r="E59" s="634" t="s">
        <v>429</v>
      </c>
      <c r="F59" s="634" t="s">
        <v>744</v>
      </c>
      <c r="G59" s="635" t="s">
        <v>765</v>
      </c>
      <c r="H59" s="636">
        <v>35096</v>
      </c>
      <c r="I59" s="637">
        <v>1</v>
      </c>
      <c r="J59" s="638">
        <v>39841</v>
      </c>
      <c r="K59" s="639">
        <f t="shared" si="7"/>
        <v>13</v>
      </c>
      <c r="L59" s="638" t="s">
        <v>732</v>
      </c>
      <c r="M59" s="635">
        <v>0</v>
      </c>
      <c r="N59" s="636">
        <v>37532</v>
      </c>
      <c r="O59" s="639">
        <f t="shared" si="5"/>
        <v>6.6739726027397257</v>
      </c>
      <c r="P59" s="635">
        <v>28</v>
      </c>
      <c r="Q59" s="635">
        <v>28</v>
      </c>
      <c r="R59" s="636">
        <v>37532</v>
      </c>
      <c r="S59" s="634">
        <v>28</v>
      </c>
      <c r="T59" s="634" t="s">
        <v>731</v>
      </c>
      <c r="U59" s="634" t="s">
        <v>731</v>
      </c>
      <c r="V59" s="634" t="s">
        <v>430</v>
      </c>
      <c r="W59" s="634" t="s">
        <v>732</v>
      </c>
      <c r="X59" s="679">
        <f t="shared" si="6"/>
        <v>58</v>
      </c>
      <c r="Y59" s="668" t="s">
        <v>588</v>
      </c>
      <c r="Z59" s="634" t="s">
        <v>440</v>
      </c>
      <c r="AA59" s="634" t="s">
        <v>431</v>
      </c>
      <c r="AB59" s="634"/>
      <c r="AI59" s="712"/>
      <c r="AJ59" s="712"/>
      <c r="AK59" s="712"/>
      <c r="AL59" s="712"/>
      <c r="AM59" s="712"/>
      <c r="AN59" s="712"/>
      <c r="AO59" s="712"/>
      <c r="AP59" s="712"/>
      <c r="AQ59" s="712"/>
      <c r="AR59" s="712"/>
      <c r="AS59" s="712"/>
      <c r="AT59" s="712"/>
      <c r="AU59" s="712"/>
      <c r="AV59" s="712"/>
      <c r="AW59" s="712"/>
      <c r="AX59" s="712"/>
      <c r="AY59" s="712"/>
      <c r="AZ59" s="712"/>
      <c r="BA59" s="712"/>
      <c r="BB59" s="712"/>
      <c r="BC59" s="712"/>
      <c r="BD59" s="712"/>
      <c r="BE59" s="712"/>
      <c r="BF59" s="712"/>
      <c r="BG59" s="712"/>
      <c r="BH59" s="712"/>
      <c r="BI59" s="712"/>
      <c r="BJ59" s="712"/>
      <c r="BK59" s="712"/>
      <c r="BL59" s="712"/>
      <c r="BM59" s="712"/>
      <c r="BN59" s="712"/>
      <c r="BO59" s="712"/>
      <c r="BP59" s="712"/>
      <c r="BQ59" s="712"/>
      <c r="BR59" s="712"/>
      <c r="BS59" s="712"/>
      <c r="BT59" s="712"/>
      <c r="BU59" s="712"/>
      <c r="BV59" s="712"/>
      <c r="BW59" s="712"/>
      <c r="BX59" s="712"/>
      <c r="BY59" s="712"/>
      <c r="BZ59" s="712"/>
      <c r="CA59" s="712"/>
    </row>
    <row r="60" spans="1:80" s="412" customFormat="1" ht="17.399999999999999" customHeight="1" x14ac:dyDescent="0.3">
      <c r="A60" s="634" t="e">
        <f t="shared" si="8"/>
        <v>#REF!</v>
      </c>
      <c r="B60" s="634">
        <v>366366</v>
      </c>
      <c r="C60" s="634" t="s">
        <v>750</v>
      </c>
      <c r="D60" s="634" t="s">
        <v>751</v>
      </c>
      <c r="E60" s="634" t="s">
        <v>752</v>
      </c>
      <c r="F60" s="641" t="s">
        <v>753</v>
      </c>
      <c r="G60" s="635" t="s">
        <v>737</v>
      </c>
      <c r="H60" s="636">
        <v>38308</v>
      </c>
      <c r="I60" s="637">
        <v>1</v>
      </c>
      <c r="J60" s="638">
        <v>41153</v>
      </c>
      <c r="K60" s="639">
        <f t="shared" si="7"/>
        <v>7.7945205479452051</v>
      </c>
      <c r="L60" s="638" t="s">
        <v>732</v>
      </c>
      <c r="M60" s="635">
        <v>0</v>
      </c>
      <c r="N60" s="643">
        <v>38614</v>
      </c>
      <c r="O60" s="639">
        <f t="shared" si="5"/>
        <v>0.83835616438356164</v>
      </c>
      <c r="P60" s="644">
        <v>48.3</v>
      </c>
      <c r="Q60" s="644">
        <v>48.3</v>
      </c>
      <c r="R60" s="636">
        <v>38614</v>
      </c>
      <c r="S60" s="645">
        <v>48.3</v>
      </c>
      <c r="T60" s="646" t="s">
        <v>731</v>
      </c>
      <c r="U60" s="646" t="s">
        <v>731</v>
      </c>
      <c r="V60" s="647" t="s">
        <v>754</v>
      </c>
      <c r="W60" s="643" t="s">
        <v>732</v>
      </c>
      <c r="X60" s="679">
        <f t="shared" si="6"/>
        <v>59</v>
      </c>
      <c r="Y60" s="668" t="s">
        <v>588</v>
      </c>
      <c r="Z60" s="634" t="s">
        <v>440</v>
      </c>
      <c r="AA60" s="634"/>
      <c r="AB60" s="634"/>
      <c r="AI60" s="415"/>
      <c r="AJ60" s="415"/>
      <c r="AK60" s="415"/>
      <c r="AL60" s="415"/>
      <c r="AM60" s="415"/>
      <c r="AN60" s="415"/>
      <c r="AO60" s="415"/>
      <c r="AP60" s="415"/>
      <c r="AQ60" s="415"/>
      <c r="AR60" s="415"/>
      <c r="AS60" s="415"/>
      <c r="AT60" s="415"/>
      <c r="AU60" s="415"/>
      <c r="AV60" s="415"/>
      <c r="AW60" s="415"/>
      <c r="AX60" s="415"/>
      <c r="AY60" s="415"/>
      <c r="AZ60" s="415"/>
      <c r="BA60" s="415"/>
      <c r="BB60" s="415"/>
      <c r="BC60" s="415"/>
      <c r="BD60" s="415"/>
      <c r="BE60" s="415"/>
      <c r="BF60" s="415"/>
      <c r="BG60" s="415"/>
      <c r="BH60" s="415"/>
      <c r="BI60" s="415"/>
      <c r="BJ60" s="415"/>
      <c r="BK60" s="415"/>
      <c r="BL60" s="415"/>
      <c r="BM60" s="415"/>
      <c r="BN60" s="415"/>
      <c r="BO60" s="415"/>
      <c r="BP60" s="415"/>
      <c r="BQ60" s="415"/>
      <c r="BR60" s="415"/>
      <c r="BS60" s="415"/>
      <c r="BT60" s="415"/>
      <c r="BU60" s="415"/>
      <c r="BV60" s="415"/>
      <c r="BW60" s="415"/>
      <c r="BX60" s="415"/>
      <c r="BY60" s="415"/>
      <c r="BZ60" s="415"/>
      <c r="CA60" s="415"/>
    </row>
    <row r="61" spans="1:80" s="418" customFormat="1" ht="17.399999999999999" customHeight="1" x14ac:dyDescent="0.3">
      <c r="A61" s="412" t="e">
        <f t="shared" si="8"/>
        <v>#REF!</v>
      </c>
      <c r="B61" s="426">
        <v>360345</v>
      </c>
      <c r="C61" s="426" t="s">
        <v>585</v>
      </c>
      <c r="D61" s="426" t="s">
        <v>612</v>
      </c>
      <c r="E61" s="426" t="s">
        <v>586</v>
      </c>
      <c r="F61" s="436" t="s">
        <v>587</v>
      </c>
      <c r="G61" s="475" t="s">
        <v>765</v>
      </c>
      <c r="H61" s="431">
        <v>38075</v>
      </c>
      <c r="I61" s="437">
        <v>1</v>
      </c>
      <c r="J61" s="478">
        <v>41114</v>
      </c>
      <c r="K61" s="476">
        <f t="shared" si="7"/>
        <v>8.3260273972602743</v>
      </c>
      <c r="L61" s="478" t="s">
        <v>732</v>
      </c>
      <c r="M61" s="475">
        <v>0</v>
      </c>
      <c r="N61" s="431">
        <v>38184</v>
      </c>
      <c r="O61" s="476">
        <f t="shared" si="5"/>
        <v>0.29863013698630136</v>
      </c>
      <c r="P61" s="565">
        <v>70.099999999999994</v>
      </c>
      <c r="Q61" s="565">
        <v>64.12</v>
      </c>
      <c r="R61" s="441">
        <v>38873</v>
      </c>
      <c r="S61" s="440">
        <v>84.4</v>
      </c>
      <c r="T61" s="433" t="s">
        <v>777</v>
      </c>
      <c r="U61" s="433" t="s">
        <v>589</v>
      </c>
      <c r="V61" s="427" t="s">
        <v>731</v>
      </c>
      <c r="W61" s="431" t="s">
        <v>732</v>
      </c>
      <c r="X61" s="679">
        <f t="shared" si="6"/>
        <v>60</v>
      </c>
      <c r="Y61" s="669" t="s">
        <v>588</v>
      </c>
      <c r="Z61" s="426" t="s">
        <v>822</v>
      </c>
      <c r="AA61" s="431">
        <v>41114</v>
      </c>
      <c r="AB61" s="426"/>
      <c r="AC61" s="412"/>
      <c r="AD61" s="412"/>
      <c r="AE61" s="412"/>
      <c r="AF61" s="412"/>
      <c r="AG61" s="412"/>
      <c r="AH61" s="412"/>
      <c r="AI61" s="415"/>
      <c r="AJ61" s="415"/>
      <c r="AK61" s="415"/>
      <c r="AL61" s="415"/>
      <c r="AM61" s="415"/>
      <c r="AN61" s="415"/>
      <c r="AO61" s="415"/>
      <c r="AP61" s="415"/>
      <c r="AQ61" s="415"/>
      <c r="AR61" s="415"/>
      <c r="AS61" s="415"/>
      <c r="AT61" s="415"/>
      <c r="AU61" s="415"/>
      <c r="AV61" s="415"/>
      <c r="AW61" s="415"/>
      <c r="AX61" s="415"/>
      <c r="AY61" s="415"/>
      <c r="AZ61" s="415"/>
      <c r="BA61" s="415"/>
      <c r="BB61" s="415"/>
      <c r="BC61" s="415"/>
      <c r="BD61" s="415"/>
      <c r="BE61" s="415"/>
      <c r="BF61" s="415"/>
      <c r="BG61" s="415"/>
      <c r="BH61" s="415"/>
      <c r="BI61" s="415"/>
      <c r="BJ61" s="415"/>
      <c r="BK61" s="415"/>
      <c r="BL61" s="415"/>
      <c r="BM61" s="415"/>
      <c r="BN61" s="415"/>
      <c r="BO61" s="415"/>
      <c r="BP61" s="415"/>
      <c r="BQ61" s="415"/>
      <c r="BR61" s="415"/>
      <c r="BS61" s="415"/>
      <c r="BT61" s="415"/>
      <c r="BU61" s="415"/>
      <c r="BV61" s="415"/>
      <c r="BW61" s="415"/>
      <c r="BX61" s="415"/>
      <c r="BY61" s="415"/>
      <c r="BZ61" s="415"/>
      <c r="CA61" s="415"/>
      <c r="CB61" s="412"/>
    </row>
    <row r="62" spans="1:80" s="421" customFormat="1" ht="17.399999999999999" customHeight="1" x14ac:dyDescent="0.3">
      <c r="A62" s="412" t="e">
        <f t="shared" si="8"/>
        <v>#REF!</v>
      </c>
      <c r="B62" s="426">
        <v>357210</v>
      </c>
      <c r="C62" s="426" t="s">
        <v>733</v>
      </c>
      <c r="D62" s="426" t="s">
        <v>734</v>
      </c>
      <c r="E62" s="426" t="s">
        <v>735</v>
      </c>
      <c r="F62" s="436" t="s">
        <v>736</v>
      </c>
      <c r="G62" s="475" t="s">
        <v>737</v>
      </c>
      <c r="H62" s="428">
        <v>37822</v>
      </c>
      <c r="I62" s="437">
        <v>1</v>
      </c>
      <c r="J62" s="478">
        <v>39995</v>
      </c>
      <c r="K62" s="476">
        <f t="shared" si="7"/>
        <v>5.9534246575342467</v>
      </c>
      <c r="L62" s="478" t="s">
        <v>732</v>
      </c>
      <c r="M62" s="475">
        <v>0</v>
      </c>
      <c r="N62" s="431">
        <v>37928</v>
      </c>
      <c r="O62" s="476">
        <f t="shared" si="5"/>
        <v>0.29041095890410956</v>
      </c>
      <c r="P62" s="563">
        <v>71.400000000000006</v>
      </c>
      <c r="Q62" s="563">
        <v>71.400000000000006</v>
      </c>
      <c r="R62" s="428">
        <v>37928</v>
      </c>
      <c r="S62" s="432">
        <v>71.400000000000006</v>
      </c>
      <c r="T62" s="433" t="s">
        <v>738</v>
      </c>
      <c r="U62" s="433" t="s">
        <v>731</v>
      </c>
      <c r="V62" s="427" t="s">
        <v>739</v>
      </c>
      <c r="W62" s="431" t="s">
        <v>732</v>
      </c>
      <c r="X62" s="679">
        <f t="shared" si="6"/>
        <v>61</v>
      </c>
      <c r="Y62" s="669" t="s">
        <v>588</v>
      </c>
      <c r="Z62" s="426" t="s">
        <v>740</v>
      </c>
      <c r="AA62" s="426"/>
      <c r="AB62" s="426"/>
      <c r="AC62" s="412"/>
      <c r="AD62" s="412"/>
      <c r="AE62" s="412"/>
      <c r="AF62" s="412"/>
      <c r="AG62" s="412"/>
      <c r="AH62" s="412"/>
      <c r="AI62" s="415"/>
      <c r="AJ62" s="415"/>
      <c r="AK62" s="415"/>
      <c r="AL62" s="415"/>
      <c r="AM62" s="415"/>
      <c r="AN62" s="415"/>
      <c r="AO62" s="415"/>
      <c r="AP62" s="415"/>
      <c r="AQ62" s="415"/>
      <c r="AR62" s="415"/>
      <c r="AS62" s="415"/>
      <c r="AT62" s="415"/>
      <c r="AU62" s="415"/>
      <c r="AV62" s="415"/>
      <c r="AW62" s="415"/>
      <c r="AX62" s="415"/>
      <c r="AY62" s="415"/>
      <c r="AZ62" s="415"/>
      <c r="BA62" s="415"/>
      <c r="BB62" s="415"/>
      <c r="BC62" s="415"/>
      <c r="BD62" s="415"/>
      <c r="BE62" s="415"/>
      <c r="BF62" s="415"/>
      <c r="BG62" s="415"/>
      <c r="BH62" s="415"/>
      <c r="BI62" s="415"/>
      <c r="BJ62" s="415"/>
      <c r="BK62" s="415"/>
      <c r="BL62" s="415"/>
      <c r="BM62" s="415"/>
      <c r="BN62" s="415"/>
      <c r="BO62" s="415"/>
      <c r="BP62" s="415"/>
      <c r="BQ62" s="415"/>
      <c r="BR62" s="415"/>
      <c r="BS62" s="415"/>
      <c r="BT62" s="415"/>
      <c r="BU62" s="415"/>
      <c r="BV62" s="415"/>
      <c r="BW62" s="415"/>
      <c r="BX62" s="415"/>
      <c r="BY62" s="415"/>
      <c r="BZ62" s="415"/>
      <c r="CA62" s="633"/>
    </row>
    <row r="63" spans="1:80" s="412" customFormat="1" ht="17.399999999999999" customHeight="1" x14ac:dyDescent="0.3">
      <c r="A63" s="634" t="e">
        <f>#REF!+1</f>
        <v>#REF!</v>
      </c>
      <c r="B63" s="652" t="s">
        <v>93</v>
      </c>
      <c r="C63" s="652" t="s">
        <v>220</v>
      </c>
      <c r="D63" s="652" t="s">
        <v>221</v>
      </c>
      <c r="E63" s="652" t="s">
        <v>488</v>
      </c>
      <c r="F63" s="652" t="s">
        <v>222</v>
      </c>
      <c r="G63" s="653" t="s">
        <v>737</v>
      </c>
      <c r="H63" s="654">
        <v>39022</v>
      </c>
      <c r="I63" s="655">
        <v>0</v>
      </c>
      <c r="J63" s="653" t="s">
        <v>186</v>
      </c>
      <c r="K63" s="656">
        <f>(L63-H63)/365</f>
        <v>4.6630136986301371</v>
      </c>
      <c r="L63" s="657">
        <v>40724</v>
      </c>
      <c r="M63" s="655">
        <v>0</v>
      </c>
      <c r="N63" s="654">
        <v>39461</v>
      </c>
      <c r="O63" s="656">
        <f t="shared" si="5"/>
        <v>1.2027397260273973</v>
      </c>
      <c r="P63" s="658">
        <v>98</v>
      </c>
      <c r="Q63" s="658">
        <v>98</v>
      </c>
      <c r="R63" s="654">
        <v>40261</v>
      </c>
      <c r="S63" s="652">
        <v>98</v>
      </c>
      <c r="T63" s="652" t="s">
        <v>204</v>
      </c>
      <c r="U63" s="652"/>
      <c r="V63" s="652"/>
      <c r="W63" s="652" t="s">
        <v>211</v>
      </c>
      <c r="X63" s="679">
        <v>1</v>
      </c>
      <c r="Y63" s="670" t="s">
        <v>588</v>
      </c>
      <c r="Z63" s="652" t="s">
        <v>848</v>
      </c>
      <c r="AA63" s="652" t="s">
        <v>74</v>
      </c>
      <c r="AB63" s="660" t="s">
        <v>654</v>
      </c>
      <c r="AI63" s="415"/>
      <c r="AJ63" s="415"/>
      <c r="AK63" s="415"/>
      <c r="AL63" s="415"/>
      <c r="AM63" s="415"/>
      <c r="AN63" s="415"/>
      <c r="AO63" s="415"/>
      <c r="AP63" s="415"/>
      <c r="AQ63" s="415"/>
      <c r="AR63" s="415"/>
      <c r="AS63" s="415"/>
      <c r="AT63" s="415"/>
      <c r="AU63" s="415"/>
      <c r="AV63" s="415"/>
      <c r="AW63" s="415"/>
      <c r="AX63" s="415"/>
      <c r="AY63" s="415"/>
      <c r="AZ63" s="415"/>
      <c r="BA63" s="415"/>
      <c r="BB63" s="415"/>
      <c r="BC63" s="415"/>
      <c r="BD63" s="415"/>
      <c r="BE63" s="415"/>
      <c r="BF63" s="415"/>
      <c r="BG63" s="415"/>
      <c r="BH63" s="415"/>
      <c r="BI63" s="415"/>
      <c r="BJ63" s="415"/>
      <c r="BK63" s="415"/>
      <c r="BL63" s="415"/>
      <c r="BM63" s="415"/>
      <c r="BN63" s="415"/>
      <c r="BO63" s="415"/>
      <c r="BP63" s="415"/>
      <c r="BQ63" s="415"/>
      <c r="BR63" s="415"/>
      <c r="BS63" s="415"/>
      <c r="BT63" s="415"/>
      <c r="BU63" s="415"/>
      <c r="BV63" s="415"/>
      <c r="BW63" s="415"/>
      <c r="BX63" s="415"/>
      <c r="BY63" s="415"/>
      <c r="BZ63" s="415"/>
      <c r="CA63" s="415"/>
    </row>
    <row r="64" spans="1:80" s="412" customFormat="1" ht="17.399999999999999" customHeight="1" x14ac:dyDescent="0.3">
      <c r="A64" s="634" t="e">
        <f>A63+1</f>
        <v>#REF!</v>
      </c>
      <c r="B64" s="652" t="s">
        <v>94</v>
      </c>
      <c r="C64" s="652" t="s">
        <v>80</v>
      </c>
      <c r="D64" s="652" t="s">
        <v>81</v>
      </c>
      <c r="E64" s="652" t="s">
        <v>82</v>
      </c>
      <c r="F64" s="652" t="s">
        <v>744</v>
      </c>
      <c r="G64" s="653" t="s">
        <v>737</v>
      </c>
      <c r="H64" s="654">
        <v>38109</v>
      </c>
      <c r="I64" s="655">
        <v>0</v>
      </c>
      <c r="J64" s="664" t="s">
        <v>186</v>
      </c>
      <c r="K64" s="656">
        <f>(L64-H64)/365</f>
        <v>6.7945205479452051</v>
      </c>
      <c r="L64" s="657">
        <v>40589</v>
      </c>
      <c r="M64" s="659">
        <v>0</v>
      </c>
      <c r="N64" s="654">
        <v>40300</v>
      </c>
      <c r="O64" s="656">
        <f t="shared" si="5"/>
        <v>6.0027397260273974</v>
      </c>
      <c r="P64" s="658">
        <v>104</v>
      </c>
      <c r="Q64" s="658">
        <v>104</v>
      </c>
      <c r="R64" s="654">
        <v>40300</v>
      </c>
      <c r="S64" s="652">
        <v>104</v>
      </c>
      <c r="T64" s="652" t="s">
        <v>204</v>
      </c>
      <c r="U64" s="652"/>
      <c r="V64" s="652"/>
      <c r="W64" s="652" t="s">
        <v>211</v>
      </c>
      <c r="X64" s="679">
        <f t="shared" ref="X64:X69" si="9">X63+1</f>
        <v>2</v>
      </c>
      <c r="Y64" s="670" t="s">
        <v>588</v>
      </c>
      <c r="Z64" s="652" t="s">
        <v>848</v>
      </c>
      <c r="AA64" s="652" t="s">
        <v>83</v>
      </c>
      <c r="AB64" s="652" t="s">
        <v>654</v>
      </c>
      <c r="AI64" s="415"/>
      <c r="AJ64" s="415"/>
      <c r="AK64" s="415"/>
      <c r="AL64" s="415"/>
      <c r="AM64" s="415"/>
      <c r="AN64" s="415"/>
      <c r="AO64" s="415"/>
      <c r="AP64" s="415"/>
      <c r="AQ64" s="415"/>
      <c r="AR64" s="415"/>
      <c r="AS64" s="415"/>
      <c r="AT64" s="415"/>
      <c r="AU64" s="415"/>
      <c r="AV64" s="415"/>
      <c r="AW64" s="415"/>
      <c r="AX64" s="415"/>
      <c r="AY64" s="415"/>
      <c r="AZ64" s="415"/>
      <c r="BA64" s="415"/>
      <c r="BB64" s="415"/>
      <c r="BC64" s="415"/>
      <c r="BD64" s="415"/>
      <c r="BE64" s="415"/>
      <c r="BF64" s="415"/>
      <c r="BG64" s="415"/>
      <c r="BH64" s="415"/>
      <c r="BI64" s="415"/>
      <c r="BJ64" s="415"/>
      <c r="BK64" s="415"/>
      <c r="BL64" s="415"/>
      <c r="BM64" s="415"/>
      <c r="BN64" s="415"/>
      <c r="BO64" s="415"/>
      <c r="BP64" s="415"/>
      <c r="BQ64" s="415"/>
      <c r="BR64" s="415"/>
      <c r="BS64" s="415"/>
      <c r="BT64" s="415"/>
      <c r="BU64" s="415"/>
      <c r="BV64" s="415"/>
      <c r="BW64" s="415"/>
      <c r="BX64" s="415"/>
      <c r="BY64" s="415"/>
      <c r="BZ64" s="415"/>
      <c r="CA64" s="415"/>
    </row>
    <row r="65" spans="1:80" s="412" customFormat="1" ht="17.399999999999999" customHeight="1" x14ac:dyDescent="0.3">
      <c r="A65" s="634" t="e">
        <f>A64+1</f>
        <v>#REF!</v>
      </c>
      <c r="B65" s="652" t="s">
        <v>92</v>
      </c>
      <c r="C65" s="652" t="s">
        <v>209</v>
      </c>
      <c r="D65" s="652" t="s">
        <v>210</v>
      </c>
      <c r="E65" s="652" t="s">
        <v>800</v>
      </c>
      <c r="F65" s="652" t="s">
        <v>728</v>
      </c>
      <c r="G65" s="653" t="s">
        <v>203</v>
      </c>
      <c r="H65" s="654">
        <v>36049</v>
      </c>
      <c r="I65" s="655">
        <v>0</v>
      </c>
      <c r="J65" s="664" t="s">
        <v>186</v>
      </c>
      <c r="K65" s="656">
        <f>(L65-H65)/365</f>
        <v>3.8904109589041096</v>
      </c>
      <c r="L65" s="657">
        <v>37469</v>
      </c>
      <c r="M65" s="659">
        <v>0</v>
      </c>
      <c r="N65" s="654">
        <v>37153</v>
      </c>
      <c r="O65" s="656">
        <f t="shared" si="5"/>
        <v>3.0246575342465754</v>
      </c>
      <c r="P65" s="658">
        <v>111</v>
      </c>
      <c r="Q65" s="658">
        <v>111</v>
      </c>
      <c r="R65" s="654">
        <v>37153</v>
      </c>
      <c r="S65" s="652">
        <v>111</v>
      </c>
      <c r="T65" s="652" t="s">
        <v>204</v>
      </c>
      <c r="U65" s="652" t="s">
        <v>766</v>
      </c>
      <c r="V65" s="652"/>
      <c r="W65" s="652" t="s">
        <v>211</v>
      </c>
      <c r="X65" s="679">
        <f t="shared" si="9"/>
        <v>3</v>
      </c>
      <c r="Y65" s="670" t="s">
        <v>588</v>
      </c>
      <c r="Z65" s="652" t="s">
        <v>848</v>
      </c>
      <c r="AA65" s="652" t="s">
        <v>212</v>
      </c>
      <c r="AB65" s="652" t="s">
        <v>654</v>
      </c>
      <c r="AI65" s="426"/>
      <c r="AJ65" s="426"/>
      <c r="AK65" s="426"/>
      <c r="AL65" s="426"/>
      <c r="AM65" s="426"/>
      <c r="AN65" s="426"/>
      <c r="AO65" s="426"/>
      <c r="AP65" s="426"/>
      <c r="AQ65" s="426"/>
      <c r="AR65" s="426"/>
      <c r="AS65" s="426"/>
      <c r="AT65" s="426"/>
      <c r="AU65" s="426"/>
      <c r="AV65" s="426"/>
      <c r="AW65" s="426"/>
      <c r="AX65" s="426"/>
      <c r="AY65" s="426"/>
      <c r="AZ65" s="426"/>
      <c r="BA65" s="426"/>
      <c r="BB65" s="426"/>
      <c r="BC65" s="426"/>
      <c r="BD65" s="426"/>
      <c r="BE65" s="426"/>
      <c r="BF65" s="426"/>
      <c r="BG65" s="426"/>
      <c r="BH65" s="426"/>
      <c r="BI65" s="426"/>
      <c r="BJ65" s="426"/>
      <c r="BK65" s="426"/>
      <c r="BL65" s="426"/>
      <c r="BM65" s="426"/>
      <c r="BN65" s="426"/>
      <c r="BO65" s="426"/>
      <c r="BP65" s="426"/>
      <c r="BQ65" s="426"/>
      <c r="BR65" s="426"/>
      <c r="BS65" s="426"/>
      <c r="BT65" s="426"/>
      <c r="BU65" s="426"/>
      <c r="BV65" s="426"/>
      <c r="BW65" s="426"/>
      <c r="BX65" s="426"/>
      <c r="BY65" s="426"/>
      <c r="BZ65" s="426"/>
      <c r="CA65" s="426"/>
      <c r="CB65" s="426"/>
    </row>
    <row r="66" spans="1:80" s="412" customFormat="1" ht="17.399999999999999" customHeight="1" x14ac:dyDescent="0.3">
      <c r="A66" s="412" t="e">
        <f>A65+1</f>
        <v>#REF!</v>
      </c>
      <c r="B66" s="426">
        <v>369641</v>
      </c>
      <c r="C66" s="426" t="s">
        <v>531</v>
      </c>
      <c r="D66" s="426" t="s">
        <v>532</v>
      </c>
      <c r="E66" s="426" t="s">
        <v>533</v>
      </c>
      <c r="F66" s="426" t="s">
        <v>534</v>
      </c>
      <c r="G66" s="475" t="s">
        <v>729</v>
      </c>
      <c r="H66" s="428">
        <v>37736</v>
      </c>
      <c r="I66" s="437">
        <v>1</v>
      </c>
      <c r="J66" s="478">
        <v>39987</v>
      </c>
      <c r="K66" s="476">
        <f>(J66-H66)/365</f>
        <v>6.1671232876712327</v>
      </c>
      <c r="L66" s="478" t="s">
        <v>732</v>
      </c>
      <c r="M66" s="482">
        <v>0</v>
      </c>
      <c r="N66" s="428">
        <v>38838</v>
      </c>
      <c r="O66" s="476">
        <f t="shared" ref="O66:O97" si="10">(N66-H66)/365</f>
        <v>3.0191780821917806</v>
      </c>
      <c r="P66" s="565">
        <v>118.3</v>
      </c>
      <c r="Q66" s="565">
        <v>118.3</v>
      </c>
      <c r="R66" s="441">
        <v>38838</v>
      </c>
      <c r="S66" s="440">
        <v>118.3</v>
      </c>
      <c r="T66" s="443" t="s">
        <v>777</v>
      </c>
      <c r="U66" s="443" t="s">
        <v>731</v>
      </c>
      <c r="V66" s="447" t="s">
        <v>535</v>
      </c>
      <c r="W66" s="442" t="s">
        <v>205</v>
      </c>
      <c r="X66" s="679">
        <f t="shared" si="9"/>
        <v>4</v>
      </c>
      <c r="Y66" s="670" t="s">
        <v>588</v>
      </c>
      <c r="Z66" s="434" t="s">
        <v>184</v>
      </c>
      <c r="AA66" s="442" t="s">
        <v>536</v>
      </c>
      <c r="AB66" s="430" t="s">
        <v>661</v>
      </c>
    </row>
    <row r="67" spans="1:80" s="412" customFormat="1" ht="17.399999999999999" customHeight="1" x14ac:dyDescent="0.3">
      <c r="A67" s="412" t="e">
        <f>A66+1</f>
        <v>#REF!</v>
      </c>
      <c r="B67" s="451">
        <v>369814</v>
      </c>
      <c r="C67" s="451" t="s">
        <v>537</v>
      </c>
      <c r="D67" s="451" t="s">
        <v>538</v>
      </c>
      <c r="E67" s="451" t="s">
        <v>539</v>
      </c>
      <c r="F67" s="451" t="s">
        <v>728</v>
      </c>
      <c r="G67" s="536" t="s">
        <v>729</v>
      </c>
      <c r="H67" s="455">
        <v>38695</v>
      </c>
      <c r="I67" s="454">
        <v>1</v>
      </c>
      <c r="J67" s="484">
        <v>39279</v>
      </c>
      <c r="K67" s="487">
        <f>(J67-H67)/365</f>
        <v>1.6</v>
      </c>
      <c r="L67" s="484" t="s">
        <v>732</v>
      </c>
      <c r="M67" s="488">
        <v>0</v>
      </c>
      <c r="N67" s="455">
        <v>38852</v>
      </c>
      <c r="O67" s="487">
        <f t="shared" si="10"/>
        <v>0.43013698630136987</v>
      </c>
      <c r="P67" s="569">
        <v>138.6</v>
      </c>
      <c r="Q67" s="569">
        <v>138.6</v>
      </c>
      <c r="R67" s="464">
        <v>38852</v>
      </c>
      <c r="S67" s="463">
        <v>138.62</v>
      </c>
      <c r="T67" s="465" t="s">
        <v>777</v>
      </c>
      <c r="U67" s="465" t="s">
        <v>731</v>
      </c>
      <c r="V67" s="469" t="s">
        <v>540</v>
      </c>
      <c r="W67" s="467" t="s">
        <v>205</v>
      </c>
      <c r="X67" s="679">
        <f t="shared" si="9"/>
        <v>5</v>
      </c>
      <c r="Y67" s="673" t="s">
        <v>588</v>
      </c>
      <c r="Z67" s="468" t="s">
        <v>183</v>
      </c>
      <c r="AA67" s="468"/>
      <c r="AB67" s="462" t="s">
        <v>661</v>
      </c>
    </row>
    <row r="68" spans="1:80" s="412" customFormat="1" ht="17.399999999999999" customHeight="1" x14ac:dyDescent="0.3">
      <c r="A68" s="412" t="e">
        <f>A67+1</f>
        <v>#REF!</v>
      </c>
      <c r="B68" s="451">
        <v>365746</v>
      </c>
      <c r="C68" s="451" t="s">
        <v>698</v>
      </c>
      <c r="D68" s="451" t="s">
        <v>699</v>
      </c>
      <c r="E68" s="451" t="s">
        <v>700</v>
      </c>
      <c r="F68" s="451" t="s">
        <v>744</v>
      </c>
      <c r="G68" s="536" t="s">
        <v>737</v>
      </c>
      <c r="H68" s="455">
        <v>38344</v>
      </c>
      <c r="I68" s="454">
        <v>1</v>
      </c>
      <c r="J68" s="484">
        <v>38777</v>
      </c>
      <c r="K68" s="487">
        <f>(J68-H68)/365</f>
        <v>1.1863013698630136</v>
      </c>
      <c r="L68" s="484" t="s">
        <v>732</v>
      </c>
      <c r="M68" s="488">
        <v>0</v>
      </c>
      <c r="N68" s="455">
        <v>38582</v>
      </c>
      <c r="O68" s="487">
        <f t="shared" si="10"/>
        <v>0.65205479452054793</v>
      </c>
      <c r="P68" s="569">
        <v>199</v>
      </c>
      <c r="Q68" s="569">
        <v>199</v>
      </c>
      <c r="R68" s="464">
        <v>38582</v>
      </c>
      <c r="S68" s="463">
        <v>199.02</v>
      </c>
      <c r="T68" s="465" t="s">
        <v>777</v>
      </c>
      <c r="U68" s="465" t="s">
        <v>731</v>
      </c>
      <c r="V68" s="466" t="s">
        <v>701</v>
      </c>
      <c r="W68" s="467" t="s">
        <v>205</v>
      </c>
      <c r="X68" s="679">
        <f t="shared" si="9"/>
        <v>6</v>
      </c>
      <c r="Y68" s="673" t="s">
        <v>588</v>
      </c>
      <c r="Z68" s="468" t="s">
        <v>185</v>
      </c>
      <c r="AA68" s="468"/>
      <c r="AB68" s="462" t="s">
        <v>661</v>
      </c>
      <c r="AC68" s="418"/>
      <c r="AD68" s="418"/>
      <c r="AE68" s="418"/>
      <c r="AF68" s="418"/>
      <c r="AG68" s="418"/>
      <c r="AH68" s="418"/>
    </row>
    <row r="69" spans="1:80" s="634" customFormat="1" ht="17.399999999999999" customHeight="1" x14ac:dyDescent="0.3">
      <c r="A69" s="412" t="e">
        <f>A57+1</f>
        <v>#REF!</v>
      </c>
      <c r="B69" s="412">
        <v>362442</v>
      </c>
      <c r="C69" s="412" t="s">
        <v>319</v>
      </c>
      <c r="D69" s="412" t="s">
        <v>320</v>
      </c>
      <c r="E69" s="412" t="s">
        <v>321</v>
      </c>
      <c r="F69" s="412" t="s">
        <v>793</v>
      </c>
      <c r="G69" s="473" t="s">
        <v>765</v>
      </c>
      <c r="H69" s="413">
        <v>37456</v>
      </c>
      <c r="I69" s="414">
        <v>1</v>
      </c>
      <c r="J69" s="471">
        <v>39440</v>
      </c>
      <c r="K69" s="472">
        <f>(J69-H69)/365</f>
        <v>5.4356164383561643</v>
      </c>
      <c r="L69" s="471" t="s">
        <v>732</v>
      </c>
      <c r="M69" s="473">
        <v>0</v>
      </c>
      <c r="N69" s="413">
        <v>38338</v>
      </c>
      <c r="O69" s="472">
        <f t="shared" si="10"/>
        <v>2.4164383561643836</v>
      </c>
      <c r="P69" s="473">
        <v>17.899999999999999</v>
      </c>
      <c r="Q69" s="473">
        <v>17.899999999999999</v>
      </c>
      <c r="R69" s="413">
        <v>38338</v>
      </c>
      <c r="S69" s="412">
        <v>17.899999999999999</v>
      </c>
      <c r="T69" s="412" t="s">
        <v>731</v>
      </c>
      <c r="U69" s="412" t="s">
        <v>731</v>
      </c>
      <c r="V69" s="412" t="s">
        <v>731</v>
      </c>
      <c r="W69" s="412" t="s">
        <v>732</v>
      </c>
      <c r="X69" s="679">
        <f t="shared" si="9"/>
        <v>7</v>
      </c>
      <c r="Y69" s="668" t="s">
        <v>845</v>
      </c>
      <c r="Z69" s="412" t="s">
        <v>322</v>
      </c>
      <c r="AA69" s="412"/>
      <c r="AB69" s="412"/>
      <c r="AC69" s="640"/>
      <c r="AI69" s="640"/>
      <c r="AJ69" s="640"/>
      <c r="AK69" s="640"/>
      <c r="AL69" s="640"/>
      <c r="AM69" s="640"/>
      <c r="AN69" s="640"/>
      <c r="AO69" s="640"/>
      <c r="AP69" s="640"/>
      <c r="AQ69" s="640"/>
      <c r="AR69" s="640"/>
      <c r="AS69" s="640"/>
      <c r="AT69" s="640"/>
      <c r="AU69" s="640"/>
      <c r="AV69" s="640"/>
      <c r="AW69" s="640"/>
      <c r="AX69" s="640"/>
      <c r="AY69" s="640"/>
      <c r="AZ69" s="640"/>
      <c r="BA69" s="640"/>
      <c r="BB69" s="640"/>
      <c r="BC69" s="640"/>
      <c r="BD69" s="640"/>
      <c r="BE69" s="640"/>
      <c r="BF69" s="640"/>
      <c r="BG69" s="640"/>
      <c r="BH69" s="640"/>
      <c r="BI69" s="640"/>
      <c r="BJ69" s="640"/>
      <c r="BK69" s="640"/>
      <c r="BL69" s="640"/>
      <c r="BM69" s="640"/>
      <c r="BN69" s="640"/>
      <c r="BO69" s="640"/>
      <c r="BP69" s="640"/>
      <c r="BQ69" s="640"/>
      <c r="BR69" s="640"/>
      <c r="BS69" s="640"/>
      <c r="BT69" s="640"/>
      <c r="BU69" s="640"/>
      <c r="BV69" s="640"/>
      <c r="BW69" s="640"/>
      <c r="BX69" s="640"/>
      <c r="BY69" s="640"/>
      <c r="BZ69" s="640"/>
      <c r="CA69" s="640"/>
    </row>
    <row r="70" spans="1:80" s="634" customFormat="1" ht="17.399999999999999" customHeight="1" x14ac:dyDescent="0.3">
      <c r="A70" s="412" t="e">
        <f t="shared" ref="A70:A101" si="11">A69+1</f>
        <v>#REF!</v>
      </c>
      <c r="B70" s="412">
        <v>4347911</v>
      </c>
      <c r="C70" s="412" t="s">
        <v>268</v>
      </c>
      <c r="D70" s="412" t="s">
        <v>269</v>
      </c>
      <c r="E70" s="412" t="s">
        <v>270</v>
      </c>
      <c r="F70" s="412" t="s">
        <v>797</v>
      </c>
      <c r="G70" s="473" t="s">
        <v>729</v>
      </c>
      <c r="H70" s="413">
        <v>40575</v>
      </c>
      <c r="I70" s="414">
        <v>0</v>
      </c>
      <c r="J70" s="471" t="s">
        <v>745</v>
      </c>
      <c r="K70" s="472">
        <f t="shared" ref="K70:K101" si="12">(L70-H70)/365</f>
        <v>1.0986301369863014</v>
      </c>
      <c r="L70" s="471">
        <v>40976</v>
      </c>
      <c r="M70" s="473">
        <v>0</v>
      </c>
      <c r="N70" s="413">
        <v>40798</v>
      </c>
      <c r="O70" s="472">
        <f t="shared" si="10"/>
        <v>0.61095890410958908</v>
      </c>
      <c r="P70" s="473">
        <v>15.67</v>
      </c>
      <c r="Q70" s="473">
        <v>19.3</v>
      </c>
      <c r="R70" s="413">
        <v>40976</v>
      </c>
      <c r="S70" s="412">
        <v>19.260000000000002</v>
      </c>
      <c r="T70" s="412" t="s">
        <v>731</v>
      </c>
      <c r="U70" s="412" t="s">
        <v>271</v>
      </c>
      <c r="V70" s="412" t="s">
        <v>272</v>
      </c>
      <c r="W70" s="412" t="s">
        <v>745</v>
      </c>
      <c r="X70" s="678"/>
      <c r="Y70" s="668"/>
      <c r="Z70" s="412"/>
      <c r="AA70" s="412"/>
      <c r="AB70" s="412"/>
      <c r="AC70" s="641"/>
      <c r="AI70" s="640"/>
      <c r="AJ70" s="640"/>
      <c r="AK70" s="640"/>
      <c r="AL70" s="640"/>
      <c r="AM70" s="640"/>
      <c r="AN70" s="640"/>
      <c r="AO70" s="640"/>
      <c r="AP70" s="640"/>
      <c r="AQ70" s="640"/>
      <c r="AR70" s="640"/>
      <c r="AS70" s="640"/>
      <c r="AT70" s="640"/>
      <c r="AU70" s="640"/>
      <c r="AV70" s="640"/>
      <c r="AW70" s="640"/>
      <c r="AX70" s="640"/>
      <c r="AY70" s="640"/>
      <c r="AZ70" s="640"/>
      <c r="BA70" s="640"/>
      <c r="BB70" s="640"/>
      <c r="BC70" s="640"/>
      <c r="BD70" s="640"/>
      <c r="BE70" s="640"/>
      <c r="BF70" s="640"/>
      <c r="BG70" s="640"/>
      <c r="BH70" s="640"/>
      <c r="BI70" s="640"/>
      <c r="BJ70" s="640"/>
      <c r="BK70" s="640"/>
      <c r="BL70" s="640"/>
      <c r="BM70" s="640"/>
      <c r="BN70" s="640"/>
      <c r="BO70" s="640"/>
      <c r="BP70" s="640"/>
      <c r="BQ70" s="640"/>
      <c r="BR70" s="640"/>
      <c r="BS70" s="640"/>
      <c r="BT70" s="640"/>
      <c r="BU70" s="640"/>
      <c r="BV70" s="640"/>
      <c r="BW70" s="640"/>
      <c r="BX70" s="640"/>
      <c r="BY70" s="640"/>
      <c r="BZ70" s="640"/>
      <c r="CA70" s="640"/>
    </row>
    <row r="71" spans="1:80" s="634" customFormat="1" ht="17.399999999999999" customHeight="1" x14ac:dyDescent="0.3">
      <c r="A71" s="412" t="e">
        <f t="shared" si="11"/>
        <v>#REF!</v>
      </c>
      <c r="B71" s="412">
        <v>366365</v>
      </c>
      <c r="C71" s="412" t="s">
        <v>750</v>
      </c>
      <c r="D71" s="412" t="s">
        <v>751</v>
      </c>
      <c r="E71" s="412" t="s">
        <v>364</v>
      </c>
      <c r="F71" s="412" t="s">
        <v>480</v>
      </c>
      <c r="G71" s="473" t="s">
        <v>765</v>
      </c>
      <c r="H71" s="413">
        <v>38207</v>
      </c>
      <c r="I71" s="414">
        <v>0</v>
      </c>
      <c r="J71" s="471" t="s">
        <v>745</v>
      </c>
      <c r="K71" s="472">
        <f t="shared" si="12"/>
        <v>8.1205479452054803</v>
      </c>
      <c r="L71" s="471">
        <v>41171</v>
      </c>
      <c r="M71" s="473">
        <v>0</v>
      </c>
      <c r="N71" s="413">
        <v>38614</v>
      </c>
      <c r="O71" s="472">
        <f t="shared" si="10"/>
        <v>1.1150684931506849</v>
      </c>
      <c r="P71" s="473">
        <v>16</v>
      </c>
      <c r="Q71" s="473">
        <v>16</v>
      </c>
      <c r="R71" s="413">
        <v>38614</v>
      </c>
      <c r="S71" s="412">
        <v>16</v>
      </c>
      <c r="T71" s="412" t="s">
        <v>731</v>
      </c>
      <c r="U71" s="412" t="s">
        <v>731</v>
      </c>
      <c r="V71" s="412" t="s">
        <v>754</v>
      </c>
      <c r="W71" s="412" t="s">
        <v>745</v>
      </c>
      <c r="X71" s="678"/>
      <c r="Y71" s="668"/>
      <c r="Z71" s="412"/>
      <c r="AA71" s="412"/>
      <c r="AB71" s="412"/>
      <c r="AD71" s="640"/>
      <c r="AE71" s="640"/>
      <c r="AF71" s="640"/>
      <c r="AG71" s="640"/>
      <c r="AH71" s="640"/>
    </row>
    <row r="72" spans="1:80" s="634" customFormat="1" ht="17.399999999999999" customHeight="1" x14ac:dyDescent="0.3">
      <c r="A72" s="412" t="e">
        <f t="shared" si="11"/>
        <v>#REF!</v>
      </c>
      <c r="B72" s="412">
        <v>348814</v>
      </c>
      <c r="C72" s="412" t="s">
        <v>432</v>
      </c>
      <c r="D72" s="412" t="s">
        <v>433</v>
      </c>
      <c r="E72" s="412" t="s">
        <v>434</v>
      </c>
      <c r="F72" s="412" t="s">
        <v>435</v>
      </c>
      <c r="G72" s="473" t="s">
        <v>737</v>
      </c>
      <c r="H72" s="413">
        <v>37097</v>
      </c>
      <c r="I72" s="414">
        <v>0</v>
      </c>
      <c r="J72" s="471" t="s">
        <v>745</v>
      </c>
      <c r="K72" s="472">
        <f t="shared" si="12"/>
        <v>10.832876712328767</v>
      </c>
      <c r="L72" s="471">
        <v>41051</v>
      </c>
      <c r="M72" s="473">
        <v>0</v>
      </c>
      <c r="N72" s="413">
        <v>37215</v>
      </c>
      <c r="O72" s="472">
        <f t="shared" si="10"/>
        <v>0.32328767123287672</v>
      </c>
      <c r="P72" s="473">
        <v>16</v>
      </c>
      <c r="Q72" s="473">
        <v>16</v>
      </c>
      <c r="R72" s="413">
        <v>40954</v>
      </c>
      <c r="S72" s="412">
        <v>10.98</v>
      </c>
      <c r="T72" s="412" t="s">
        <v>731</v>
      </c>
      <c r="U72" s="412" t="s">
        <v>731</v>
      </c>
      <c r="V72" s="412" t="s">
        <v>731</v>
      </c>
      <c r="W72" s="412" t="s">
        <v>745</v>
      </c>
      <c r="X72" s="678"/>
      <c r="Y72" s="668"/>
      <c r="Z72" s="412"/>
      <c r="AA72" s="412" t="s">
        <v>436</v>
      </c>
      <c r="AB72" s="412"/>
      <c r="AC72" s="640"/>
      <c r="AD72" s="640"/>
      <c r="AE72" s="640"/>
      <c r="AF72" s="640"/>
      <c r="AG72" s="640"/>
      <c r="AH72" s="640"/>
      <c r="AI72" s="640"/>
      <c r="AJ72" s="640"/>
      <c r="AK72" s="640"/>
      <c r="AL72" s="640"/>
      <c r="AM72" s="640"/>
      <c r="AN72" s="640"/>
      <c r="AO72" s="640"/>
      <c r="AP72" s="640"/>
      <c r="AQ72" s="640"/>
      <c r="AR72" s="640"/>
      <c r="AS72" s="640"/>
      <c r="AT72" s="640"/>
      <c r="AU72" s="640"/>
      <c r="AV72" s="640"/>
      <c r="AW72" s="640"/>
      <c r="AX72" s="640"/>
      <c r="AY72" s="640"/>
      <c r="AZ72" s="640"/>
      <c r="BA72" s="640"/>
      <c r="BB72" s="640"/>
      <c r="BC72" s="640"/>
      <c r="BD72" s="640"/>
      <c r="BE72" s="640"/>
      <c r="BF72" s="640"/>
      <c r="BG72" s="640"/>
      <c r="BH72" s="640"/>
      <c r="BI72" s="640"/>
      <c r="BJ72" s="640"/>
      <c r="BK72" s="640"/>
      <c r="BL72" s="640"/>
      <c r="BM72" s="640"/>
      <c r="BN72" s="640"/>
      <c r="BO72" s="640"/>
      <c r="BP72" s="640"/>
      <c r="BQ72" s="640"/>
      <c r="BR72" s="640"/>
      <c r="BS72" s="640"/>
      <c r="BT72" s="640"/>
      <c r="BU72" s="640"/>
      <c r="BV72" s="640"/>
      <c r="BW72" s="640"/>
      <c r="BX72" s="640"/>
      <c r="BY72" s="640"/>
      <c r="BZ72" s="640"/>
      <c r="CA72" s="640"/>
    </row>
    <row r="73" spans="1:80" s="572" customFormat="1" ht="17.399999999999999" customHeight="1" x14ac:dyDescent="0.3">
      <c r="A73" s="412" t="e">
        <f t="shared" si="11"/>
        <v>#REF!</v>
      </c>
      <c r="B73" s="412">
        <v>7121839</v>
      </c>
      <c r="C73" s="412" t="s">
        <v>287</v>
      </c>
      <c r="D73" s="412" t="s">
        <v>288</v>
      </c>
      <c r="E73" s="412" t="s">
        <v>479</v>
      </c>
      <c r="F73" s="412" t="s">
        <v>480</v>
      </c>
      <c r="G73" s="473" t="s">
        <v>765</v>
      </c>
      <c r="H73" s="413">
        <v>40400</v>
      </c>
      <c r="I73" s="414">
        <v>0</v>
      </c>
      <c r="J73" s="471" t="s">
        <v>745</v>
      </c>
      <c r="K73" s="472">
        <f t="shared" si="12"/>
        <v>1.8876712328767122</v>
      </c>
      <c r="L73" s="471">
        <v>41089</v>
      </c>
      <c r="M73" s="473">
        <v>0</v>
      </c>
      <c r="N73" s="413">
        <v>41089</v>
      </c>
      <c r="O73" s="472">
        <f t="shared" si="10"/>
        <v>1.8876712328767122</v>
      </c>
      <c r="P73" s="473">
        <v>17</v>
      </c>
      <c r="Q73" s="473">
        <v>17</v>
      </c>
      <c r="R73" s="413">
        <v>41089</v>
      </c>
      <c r="S73" s="412">
        <v>17</v>
      </c>
      <c r="T73" s="412" t="s">
        <v>731</v>
      </c>
      <c r="U73" s="412"/>
      <c r="V73" s="412"/>
      <c r="W73" s="412" t="s">
        <v>745</v>
      </c>
      <c r="X73" s="678"/>
      <c r="Y73" s="668"/>
      <c r="Z73" s="412"/>
      <c r="AA73" s="412"/>
      <c r="AB73" s="412"/>
      <c r="AC73" s="588"/>
      <c r="AI73" s="588"/>
      <c r="AJ73" s="588"/>
      <c r="AK73" s="588"/>
      <c r="AL73" s="588"/>
      <c r="AM73" s="588"/>
      <c r="AN73" s="588"/>
      <c r="AO73" s="588"/>
      <c r="AP73" s="588"/>
      <c r="AQ73" s="588"/>
      <c r="AR73" s="588"/>
      <c r="AS73" s="588"/>
      <c r="AT73" s="588"/>
      <c r="AU73" s="588"/>
      <c r="AV73" s="588"/>
      <c r="AW73" s="588"/>
      <c r="AX73" s="588"/>
      <c r="AY73" s="588"/>
      <c r="AZ73" s="588"/>
      <c r="BA73" s="588"/>
      <c r="BB73" s="588"/>
      <c r="BC73" s="588"/>
      <c r="BD73" s="588"/>
      <c r="BE73" s="588"/>
      <c r="BF73" s="588"/>
      <c r="BG73" s="588"/>
      <c r="BH73" s="588"/>
      <c r="BI73" s="588"/>
      <c r="BJ73" s="588"/>
      <c r="BK73" s="588"/>
      <c r="BL73" s="588"/>
      <c r="BM73" s="588"/>
      <c r="BN73" s="588"/>
      <c r="BO73" s="588"/>
      <c r="BP73" s="588"/>
      <c r="BQ73" s="588"/>
      <c r="BR73" s="588"/>
      <c r="BS73" s="588"/>
      <c r="BT73" s="588"/>
      <c r="BU73" s="588"/>
      <c r="BV73" s="588"/>
      <c r="BW73" s="588"/>
      <c r="BX73" s="588"/>
      <c r="BY73" s="588"/>
      <c r="BZ73" s="588"/>
      <c r="CA73" s="588"/>
    </row>
    <row r="74" spans="1:80" s="572" customFormat="1" ht="17.399999999999999" customHeight="1" x14ac:dyDescent="0.3">
      <c r="A74" s="412" t="e">
        <f t="shared" si="11"/>
        <v>#REF!</v>
      </c>
      <c r="B74" s="412">
        <v>4703612</v>
      </c>
      <c r="C74" s="412" t="s">
        <v>282</v>
      </c>
      <c r="D74" s="412" t="s">
        <v>283</v>
      </c>
      <c r="E74" s="412" t="s">
        <v>284</v>
      </c>
      <c r="F74" s="412" t="s">
        <v>285</v>
      </c>
      <c r="G74" s="473" t="s">
        <v>765</v>
      </c>
      <c r="H74" s="413">
        <v>40836</v>
      </c>
      <c r="I74" s="414">
        <v>0</v>
      </c>
      <c r="J74" s="471" t="s">
        <v>745</v>
      </c>
      <c r="K74" s="472">
        <f t="shared" si="12"/>
        <v>0.74794520547945209</v>
      </c>
      <c r="L74" s="471">
        <v>41109</v>
      </c>
      <c r="M74" s="473">
        <v>0</v>
      </c>
      <c r="N74" s="413">
        <v>40959</v>
      </c>
      <c r="O74" s="472">
        <f t="shared" si="10"/>
        <v>0.33698630136986302</v>
      </c>
      <c r="P74" s="473">
        <v>17.100000000000001</v>
      </c>
      <c r="Q74" s="473">
        <v>17.100000000000001</v>
      </c>
      <c r="R74" s="413">
        <v>40959</v>
      </c>
      <c r="S74" s="412">
        <v>17.100000000000001</v>
      </c>
      <c r="T74" s="412" t="s">
        <v>731</v>
      </c>
      <c r="U74" s="412"/>
      <c r="V74" s="412" t="s">
        <v>286</v>
      </c>
      <c r="W74" s="412" t="s">
        <v>745</v>
      </c>
      <c r="X74" s="678"/>
      <c r="Y74" s="668"/>
      <c r="Z74" s="412"/>
      <c r="AA74" s="412"/>
      <c r="AB74" s="412"/>
      <c r="AC74" s="588"/>
      <c r="AI74" s="588"/>
      <c r="AJ74" s="588"/>
      <c r="AK74" s="588"/>
      <c r="AL74" s="588"/>
      <c r="AM74" s="588"/>
      <c r="AN74" s="588"/>
      <c r="AO74" s="588"/>
      <c r="AP74" s="588"/>
      <c r="AQ74" s="588"/>
      <c r="AR74" s="588"/>
      <c r="AS74" s="588"/>
      <c r="AT74" s="588"/>
      <c r="AU74" s="588"/>
      <c r="AV74" s="588"/>
      <c r="AW74" s="588"/>
      <c r="AX74" s="588"/>
      <c r="AY74" s="588"/>
      <c r="AZ74" s="588"/>
      <c r="BA74" s="588"/>
      <c r="BB74" s="588"/>
      <c r="BC74" s="588"/>
      <c r="BD74" s="588"/>
      <c r="BE74" s="588"/>
      <c r="BF74" s="588"/>
      <c r="BG74" s="588"/>
      <c r="BH74" s="588"/>
      <c r="BI74" s="588"/>
      <c r="BJ74" s="588"/>
      <c r="BK74" s="588"/>
      <c r="BL74" s="588"/>
      <c r="BM74" s="588"/>
      <c r="BN74" s="588"/>
      <c r="BO74" s="588"/>
      <c r="BP74" s="588"/>
      <c r="BQ74" s="588"/>
      <c r="BR74" s="588"/>
      <c r="BS74" s="588"/>
      <c r="BT74" s="588"/>
      <c r="BU74" s="588"/>
      <c r="BV74" s="588"/>
      <c r="BW74" s="588"/>
      <c r="BX74" s="588"/>
      <c r="BY74" s="588"/>
      <c r="BZ74" s="588"/>
      <c r="CA74" s="588"/>
    </row>
    <row r="75" spans="1:80" s="572" customFormat="1" ht="17.399999999999999" customHeight="1" x14ac:dyDescent="0.3">
      <c r="A75" s="412" t="e">
        <f t="shared" si="11"/>
        <v>#REF!</v>
      </c>
      <c r="B75" s="412">
        <v>384491</v>
      </c>
      <c r="C75" s="412" t="s">
        <v>252</v>
      </c>
      <c r="D75" s="412" t="s">
        <v>253</v>
      </c>
      <c r="E75" s="412" t="s">
        <v>629</v>
      </c>
      <c r="F75" s="412" t="s">
        <v>254</v>
      </c>
      <c r="G75" s="473" t="s">
        <v>737</v>
      </c>
      <c r="H75" s="413">
        <v>39783</v>
      </c>
      <c r="I75" s="414">
        <v>0</v>
      </c>
      <c r="J75" s="471" t="s">
        <v>745</v>
      </c>
      <c r="K75" s="472">
        <f t="shared" si="12"/>
        <v>3.8438356164383563</v>
      </c>
      <c r="L75" s="471">
        <v>41186</v>
      </c>
      <c r="M75" s="473">
        <v>0</v>
      </c>
      <c r="N75" s="413">
        <v>39843</v>
      </c>
      <c r="O75" s="472">
        <f t="shared" si="10"/>
        <v>0.16438356164383561</v>
      </c>
      <c r="P75" s="473">
        <v>18.100000000000001</v>
      </c>
      <c r="Q75" s="473">
        <v>18.100000000000001</v>
      </c>
      <c r="R75" s="413">
        <v>39843</v>
      </c>
      <c r="S75" s="412">
        <v>18.100000000000001</v>
      </c>
      <c r="T75" s="412" t="s">
        <v>731</v>
      </c>
      <c r="U75" s="412" t="s">
        <v>731</v>
      </c>
      <c r="V75" s="412" t="s">
        <v>731</v>
      </c>
      <c r="W75" s="412" t="s">
        <v>745</v>
      </c>
      <c r="X75" s="678"/>
      <c r="Y75" s="668"/>
      <c r="Z75" s="412"/>
      <c r="AA75" s="412"/>
      <c r="AB75" s="412"/>
      <c r="AC75" s="588"/>
      <c r="AI75" s="588"/>
      <c r="AJ75" s="588"/>
      <c r="AK75" s="588"/>
      <c r="AL75" s="588"/>
      <c r="AM75" s="588"/>
      <c r="AN75" s="588"/>
      <c r="AO75" s="588"/>
      <c r="AP75" s="588"/>
      <c r="AQ75" s="588"/>
      <c r="AR75" s="588"/>
      <c r="AS75" s="588"/>
      <c r="AT75" s="588"/>
      <c r="AU75" s="588"/>
      <c r="AV75" s="588"/>
      <c r="AW75" s="588"/>
      <c r="AX75" s="588"/>
      <c r="AY75" s="588"/>
      <c r="AZ75" s="588"/>
      <c r="BA75" s="588"/>
      <c r="BB75" s="588"/>
      <c r="BC75" s="588"/>
      <c r="BD75" s="588"/>
      <c r="BE75" s="588"/>
      <c r="BF75" s="588"/>
      <c r="BG75" s="588"/>
      <c r="BH75" s="588"/>
      <c r="BI75" s="588"/>
      <c r="BJ75" s="588"/>
      <c r="BK75" s="588"/>
      <c r="BL75" s="588"/>
      <c r="BM75" s="588"/>
      <c r="BN75" s="588"/>
      <c r="BO75" s="588"/>
      <c r="BP75" s="588"/>
      <c r="BQ75" s="588"/>
      <c r="BR75" s="588"/>
      <c r="BS75" s="588"/>
      <c r="BT75" s="588"/>
      <c r="BU75" s="588"/>
      <c r="BV75" s="588"/>
      <c r="BW75" s="588"/>
      <c r="BX75" s="588"/>
      <c r="BY75" s="588"/>
      <c r="BZ75" s="588"/>
      <c r="CA75" s="588"/>
    </row>
    <row r="76" spans="1:80" s="572" customFormat="1" ht="17.399999999999999" customHeight="1" x14ac:dyDescent="0.3">
      <c r="A76" s="412" t="e">
        <f t="shared" si="11"/>
        <v>#REF!</v>
      </c>
      <c r="B76" s="412">
        <v>380921</v>
      </c>
      <c r="C76" s="412" t="s">
        <v>242</v>
      </c>
      <c r="D76" s="412" t="s">
        <v>243</v>
      </c>
      <c r="E76" s="412" t="s">
        <v>244</v>
      </c>
      <c r="F76" s="412" t="s">
        <v>548</v>
      </c>
      <c r="G76" s="473" t="s">
        <v>765</v>
      </c>
      <c r="H76" s="413">
        <v>38236</v>
      </c>
      <c r="I76" s="414">
        <v>0</v>
      </c>
      <c r="J76" s="471" t="s">
        <v>745</v>
      </c>
      <c r="K76" s="472">
        <f t="shared" si="12"/>
        <v>8.0821917808219172</v>
      </c>
      <c r="L76" s="471">
        <v>41186</v>
      </c>
      <c r="M76" s="473">
        <v>0</v>
      </c>
      <c r="N76" s="413">
        <v>39615</v>
      </c>
      <c r="O76" s="472">
        <f t="shared" si="10"/>
        <v>3.7780821917808218</v>
      </c>
      <c r="P76" s="473">
        <v>19.100000000000001</v>
      </c>
      <c r="Q76" s="473">
        <v>19.100000000000001</v>
      </c>
      <c r="R76" s="413">
        <v>39615</v>
      </c>
      <c r="S76" s="412">
        <v>19.100000000000001</v>
      </c>
      <c r="T76" s="412" t="s">
        <v>731</v>
      </c>
      <c r="U76" s="412" t="s">
        <v>731</v>
      </c>
      <c r="V76" s="412" t="s">
        <v>230</v>
      </c>
      <c r="W76" s="412" t="s">
        <v>745</v>
      </c>
      <c r="X76" s="678"/>
      <c r="Y76" s="668"/>
      <c r="Z76" s="412"/>
      <c r="AA76" s="412" t="s">
        <v>245</v>
      </c>
      <c r="AB76" s="412"/>
      <c r="AC76" s="434"/>
      <c r="AD76" s="426"/>
      <c r="AE76" s="426"/>
      <c r="AF76" s="426"/>
      <c r="AG76" s="426"/>
      <c r="AH76" s="426"/>
      <c r="AI76" s="588"/>
      <c r="AJ76" s="588"/>
      <c r="AK76" s="588"/>
      <c r="AL76" s="588"/>
      <c r="AM76" s="588"/>
      <c r="AN76" s="588"/>
      <c r="AO76" s="588"/>
      <c r="AP76" s="588"/>
      <c r="AQ76" s="588"/>
      <c r="AR76" s="588"/>
      <c r="AS76" s="588"/>
      <c r="AT76" s="588"/>
      <c r="AU76" s="588"/>
      <c r="AV76" s="588"/>
      <c r="AW76" s="588"/>
      <c r="AX76" s="588"/>
      <c r="AY76" s="588"/>
      <c r="AZ76" s="588"/>
      <c r="BA76" s="588"/>
      <c r="BB76" s="588"/>
      <c r="BC76" s="588"/>
      <c r="BD76" s="588"/>
      <c r="BE76" s="588"/>
      <c r="BF76" s="588"/>
      <c r="BG76" s="588"/>
      <c r="BH76" s="588"/>
      <c r="BI76" s="588"/>
      <c r="BJ76" s="588"/>
      <c r="BK76" s="588"/>
      <c r="BL76" s="588"/>
      <c r="BM76" s="588"/>
      <c r="BN76" s="588"/>
      <c r="BO76" s="588"/>
      <c r="BP76" s="588"/>
      <c r="BQ76" s="588"/>
      <c r="BR76" s="588"/>
      <c r="BS76" s="588"/>
      <c r="BT76" s="588"/>
      <c r="BU76" s="588"/>
      <c r="BV76" s="588"/>
      <c r="BW76" s="588"/>
      <c r="BX76" s="588"/>
      <c r="BY76" s="588"/>
      <c r="BZ76" s="588"/>
      <c r="CA76" s="588"/>
    </row>
    <row r="77" spans="1:80" s="412" customFormat="1" ht="17.399999999999999" customHeight="1" x14ac:dyDescent="0.3">
      <c r="A77" s="412" t="e">
        <f t="shared" si="11"/>
        <v>#REF!</v>
      </c>
      <c r="B77" s="412">
        <v>390175</v>
      </c>
      <c r="C77" s="412" t="s">
        <v>297</v>
      </c>
      <c r="D77" s="412" t="s">
        <v>298</v>
      </c>
      <c r="E77" s="412" t="s">
        <v>299</v>
      </c>
      <c r="F77" s="412" t="s">
        <v>728</v>
      </c>
      <c r="G77" s="473" t="s">
        <v>785</v>
      </c>
      <c r="H77" s="413">
        <v>39959</v>
      </c>
      <c r="I77" s="414">
        <v>0</v>
      </c>
      <c r="J77" s="471" t="s">
        <v>745</v>
      </c>
      <c r="K77" s="472">
        <f t="shared" si="12"/>
        <v>3.0301369863013701</v>
      </c>
      <c r="L77" s="471">
        <v>41065</v>
      </c>
      <c r="M77" s="473">
        <v>0</v>
      </c>
      <c r="N77" s="413">
        <v>41017</v>
      </c>
      <c r="O77" s="472">
        <f t="shared" si="10"/>
        <v>2.8986301369863012</v>
      </c>
      <c r="P77" s="473">
        <v>19.5</v>
      </c>
      <c r="Q77" s="473">
        <v>19.5</v>
      </c>
      <c r="R77" s="413">
        <v>41017</v>
      </c>
      <c r="S77" s="412">
        <v>19.5</v>
      </c>
      <c r="T77" s="412" t="s">
        <v>731</v>
      </c>
      <c r="W77" s="412" t="s">
        <v>745</v>
      </c>
      <c r="X77" s="678"/>
      <c r="Y77" s="668"/>
      <c r="AC77" s="426"/>
      <c r="AD77" s="426"/>
      <c r="AE77" s="426"/>
      <c r="AF77" s="426"/>
      <c r="AG77" s="426"/>
      <c r="AH77" s="426"/>
    </row>
    <row r="78" spans="1:80" s="412" customFormat="1" ht="17.25" customHeight="1" x14ac:dyDescent="0.3">
      <c r="A78" s="412" t="e">
        <f t="shared" si="11"/>
        <v>#REF!</v>
      </c>
      <c r="B78" s="412">
        <v>373824</v>
      </c>
      <c r="C78" s="412" t="s">
        <v>402</v>
      </c>
      <c r="D78" s="412" t="s">
        <v>403</v>
      </c>
      <c r="E78" s="412" t="s">
        <v>404</v>
      </c>
      <c r="F78" s="412" t="s">
        <v>451</v>
      </c>
      <c r="G78" s="473" t="s">
        <v>737</v>
      </c>
      <c r="H78" s="413">
        <v>38853</v>
      </c>
      <c r="I78" s="414">
        <v>0</v>
      </c>
      <c r="J78" s="471" t="s">
        <v>745</v>
      </c>
      <c r="K78" s="472">
        <f t="shared" si="12"/>
        <v>6.1780821917808222</v>
      </c>
      <c r="L78" s="471">
        <v>41108</v>
      </c>
      <c r="M78" s="473">
        <v>0</v>
      </c>
      <c r="N78" s="413">
        <v>39129</v>
      </c>
      <c r="O78" s="472">
        <f t="shared" si="10"/>
        <v>0.75616438356164384</v>
      </c>
      <c r="P78" s="473">
        <v>19.5</v>
      </c>
      <c r="Q78" s="473">
        <v>19.5</v>
      </c>
      <c r="R78" s="413">
        <v>39129</v>
      </c>
      <c r="S78" s="412">
        <v>19.5</v>
      </c>
      <c r="T78" s="412" t="s">
        <v>731</v>
      </c>
      <c r="U78" s="412" t="s">
        <v>731</v>
      </c>
      <c r="V78" s="412" t="s">
        <v>405</v>
      </c>
      <c r="W78" s="412" t="s">
        <v>745</v>
      </c>
      <c r="X78" s="678"/>
      <c r="Y78" s="668"/>
      <c r="AC78" s="426"/>
      <c r="AD78" s="426"/>
      <c r="AE78" s="426"/>
      <c r="AF78" s="426"/>
      <c r="AG78" s="426"/>
      <c r="AH78" s="426"/>
      <c r="AI78" s="426"/>
      <c r="AJ78" s="426"/>
      <c r="AK78" s="426"/>
      <c r="AL78" s="426"/>
      <c r="AM78" s="426"/>
      <c r="AN78" s="426"/>
      <c r="AO78" s="426"/>
      <c r="AP78" s="426"/>
      <c r="AQ78" s="426"/>
      <c r="AR78" s="426"/>
      <c r="AS78" s="426"/>
      <c r="AT78" s="426"/>
      <c r="AU78" s="426"/>
      <c r="AV78" s="426"/>
      <c r="AW78" s="426"/>
      <c r="AX78" s="426"/>
      <c r="AY78" s="426"/>
      <c r="AZ78" s="426"/>
      <c r="BA78" s="426"/>
      <c r="BB78" s="426"/>
      <c r="BC78" s="426"/>
      <c r="BD78" s="426"/>
      <c r="BE78" s="426"/>
      <c r="BF78" s="426"/>
      <c r="BG78" s="426"/>
      <c r="BH78" s="426"/>
      <c r="BI78" s="426"/>
      <c r="BJ78" s="426"/>
      <c r="BK78" s="426"/>
      <c r="BL78" s="426"/>
      <c r="BM78" s="426"/>
      <c r="BN78" s="426"/>
      <c r="BO78" s="426"/>
      <c r="BP78" s="426"/>
      <c r="BQ78" s="426"/>
      <c r="BR78" s="426"/>
      <c r="BS78" s="426"/>
      <c r="BT78" s="426"/>
      <c r="BU78" s="426"/>
      <c r="BV78" s="426"/>
      <c r="BW78" s="426"/>
      <c r="BX78" s="426"/>
      <c r="BY78" s="426"/>
      <c r="BZ78" s="426"/>
      <c r="CA78" s="426"/>
      <c r="CB78" s="434"/>
    </row>
    <row r="79" spans="1:80" s="412" customFormat="1" ht="17.25" customHeight="1" x14ac:dyDescent="0.3">
      <c r="A79" s="412" t="e">
        <f t="shared" si="11"/>
        <v>#REF!</v>
      </c>
      <c r="B79" s="412">
        <v>355202</v>
      </c>
      <c r="C79" s="412" t="s">
        <v>468</v>
      </c>
      <c r="D79" s="412" t="s">
        <v>469</v>
      </c>
      <c r="E79" s="412" t="s">
        <v>470</v>
      </c>
      <c r="F79" s="412" t="s">
        <v>572</v>
      </c>
      <c r="G79" s="473" t="s">
        <v>737</v>
      </c>
      <c r="H79" s="413">
        <v>37592</v>
      </c>
      <c r="I79" s="414">
        <v>0</v>
      </c>
      <c r="J79" s="471" t="s">
        <v>745</v>
      </c>
      <c r="K79" s="472">
        <f t="shared" si="12"/>
        <v>9.8438356164383567</v>
      </c>
      <c r="L79" s="471">
        <v>41185</v>
      </c>
      <c r="M79" s="473">
        <v>0</v>
      </c>
      <c r="N79" s="413">
        <v>37768</v>
      </c>
      <c r="O79" s="472">
        <f t="shared" si="10"/>
        <v>0.48219178082191783</v>
      </c>
      <c r="P79" s="473">
        <v>19.600000000000001</v>
      </c>
      <c r="Q79" s="473">
        <v>19.600000000000001</v>
      </c>
      <c r="R79" s="413">
        <v>37768</v>
      </c>
      <c r="S79" s="412">
        <v>19.600000000000001</v>
      </c>
      <c r="T79" s="412" t="s">
        <v>731</v>
      </c>
      <c r="U79" s="412" t="s">
        <v>731</v>
      </c>
      <c r="V79" s="412" t="s">
        <v>731</v>
      </c>
      <c r="W79" s="412" t="s">
        <v>745</v>
      </c>
      <c r="X79" s="678"/>
      <c r="Y79" s="668"/>
      <c r="AA79" s="412" t="s">
        <v>471</v>
      </c>
      <c r="AC79" s="426"/>
      <c r="AD79" s="426"/>
      <c r="AE79" s="426"/>
      <c r="AF79" s="426"/>
      <c r="AG79" s="426"/>
      <c r="AH79" s="426"/>
      <c r="AI79" s="426"/>
      <c r="AJ79" s="426"/>
      <c r="AK79" s="426"/>
      <c r="AL79" s="426"/>
      <c r="AM79" s="426"/>
      <c r="AN79" s="426"/>
      <c r="AO79" s="426"/>
      <c r="AP79" s="426"/>
      <c r="AQ79" s="426"/>
      <c r="AR79" s="426"/>
      <c r="AS79" s="426"/>
      <c r="AT79" s="426"/>
      <c r="AU79" s="426"/>
      <c r="AV79" s="426"/>
      <c r="AW79" s="426"/>
      <c r="AX79" s="426"/>
      <c r="AY79" s="426"/>
      <c r="AZ79" s="426"/>
      <c r="BA79" s="426"/>
      <c r="BB79" s="426"/>
      <c r="BC79" s="426"/>
      <c r="BD79" s="426"/>
      <c r="BE79" s="426"/>
      <c r="BF79" s="426"/>
      <c r="BG79" s="426"/>
      <c r="BH79" s="426"/>
      <c r="BI79" s="426"/>
      <c r="BJ79" s="426"/>
      <c r="BK79" s="426"/>
      <c r="BL79" s="426"/>
      <c r="BM79" s="426"/>
      <c r="BN79" s="426"/>
      <c r="BO79" s="426"/>
      <c r="BP79" s="426"/>
      <c r="BQ79" s="426"/>
      <c r="BR79" s="426"/>
      <c r="BS79" s="426"/>
      <c r="BT79" s="426"/>
      <c r="BU79" s="426"/>
      <c r="BV79" s="426"/>
      <c r="BW79" s="426"/>
      <c r="BX79" s="426"/>
      <c r="BY79" s="426"/>
      <c r="BZ79" s="426"/>
      <c r="CA79" s="426"/>
      <c r="CB79" s="434"/>
    </row>
    <row r="80" spans="1:80" s="426" customFormat="1" ht="17.399999999999999" customHeight="1" x14ac:dyDescent="0.3">
      <c r="A80" s="412" t="e">
        <f t="shared" si="11"/>
        <v>#REF!</v>
      </c>
      <c r="B80" s="412">
        <v>368562</v>
      </c>
      <c r="C80" s="412" t="s">
        <v>377</v>
      </c>
      <c r="D80" s="412" t="s">
        <v>762</v>
      </c>
      <c r="E80" s="412" t="s">
        <v>378</v>
      </c>
      <c r="F80" s="412" t="s">
        <v>728</v>
      </c>
      <c r="G80" s="473" t="s">
        <v>785</v>
      </c>
      <c r="H80" s="413">
        <v>37195</v>
      </c>
      <c r="I80" s="414">
        <v>0</v>
      </c>
      <c r="J80" s="471" t="s">
        <v>745</v>
      </c>
      <c r="K80" s="472">
        <f t="shared" si="12"/>
        <v>10.931506849315069</v>
      </c>
      <c r="L80" s="471">
        <v>41185</v>
      </c>
      <c r="M80" s="473">
        <v>0</v>
      </c>
      <c r="N80" s="413">
        <v>38778</v>
      </c>
      <c r="O80" s="472">
        <f t="shared" si="10"/>
        <v>4.3369863013698629</v>
      </c>
      <c r="P80" s="473">
        <v>20.100000000000001</v>
      </c>
      <c r="Q80" s="473">
        <v>20.100000000000001</v>
      </c>
      <c r="R80" s="413">
        <v>38778</v>
      </c>
      <c r="S80" s="412">
        <v>20.100000000000001</v>
      </c>
      <c r="T80" s="412" t="s">
        <v>731</v>
      </c>
      <c r="U80" s="412" t="s">
        <v>731</v>
      </c>
      <c r="V80" s="412" t="s">
        <v>731</v>
      </c>
      <c r="W80" s="412" t="s">
        <v>745</v>
      </c>
      <c r="X80" s="678"/>
      <c r="Y80" s="668"/>
      <c r="Z80" s="412"/>
      <c r="AA80" s="412" t="s">
        <v>379</v>
      </c>
      <c r="AB80" s="412"/>
      <c r="CB80" s="436"/>
    </row>
    <row r="81" spans="1:80" s="426" customFormat="1" ht="17.399999999999999" customHeight="1" x14ac:dyDescent="0.3">
      <c r="A81" s="412" t="e">
        <f t="shared" si="11"/>
        <v>#REF!</v>
      </c>
      <c r="B81" s="412">
        <v>378444</v>
      </c>
      <c r="C81" s="412" t="s">
        <v>231</v>
      </c>
      <c r="D81" s="412" t="s">
        <v>734</v>
      </c>
      <c r="E81" s="412" t="s">
        <v>232</v>
      </c>
      <c r="F81" s="412" t="s">
        <v>359</v>
      </c>
      <c r="G81" s="473" t="s">
        <v>737</v>
      </c>
      <c r="H81" s="413">
        <v>39260</v>
      </c>
      <c r="I81" s="414">
        <v>0</v>
      </c>
      <c r="J81" s="471" t="s">
        <v>745</v>
      </c>
      <c r="K81" s="472">
        <f t="shared" si="12"/>
        <v>5.0767123287671234</v>
      </c>
      <c r="L81" s="471">
        <v>41113</v>
      </c>
      <c r="M81" s="473">
        <v>0</v>
      </c>
      <c r="N81" s="413">
        <v>39436</v>
      </c>
      <c r="O81" s="472">
        <f t="shared" si="10"/>
        <v>0.48219178082191783</v>
      </c>
      <c r="P81" s="473">
        <v>20.399999999999999</v>
      </c>
      <c r="Q81" s="473">
        <v>20.399999999999999</v>
      </c>
      <c r="R81" s="413">
        <v>39805</v>
      </c>
      <c r="S81" s="412">
        <v>17.600000000000001</v>
      </c>
      <c r="T81" s="412" t="s">
        <v>731</v>
      </c>
      <c r="U81" s="412" t="s">
        <v>731</v>
      </c>
      <c r="V81" s="412" t="s">
        <v>731</v>
      </c>
      <c r="W81" s="412" t="s">
        <v>745</v>
      </c>
      <c r="X81" s="678"/>
      <c r="Y81" s="668"/>
      <c r="Z81" s="412"/>
      <c r="AA81" s="412"/>
      <c r="AB81" s="412"/>
      <c r="AC81" s="412"/>
      <c r="AD81" s="418"/>
      <c r="AE81" s="418"/>
      <c r="AF81" s="418"/>
      <c r="AG81" s="418"/>
      <c r="AH81" s="418"/>
      <c r="CB81" s="434"/>
    </row>
    <row r="82" spans="1:80" s="426" customFormat="1" ht="17.399999999999999" customHeight="1" x14ac:dyDescent="0.3">
      <c r="A82" s="412" t="e">
        <f t="shared" si="11"/>
        <v>#REF!</v>
      </c>
      <c r="B82" s="412">
        <v>366236</v>
      </c>
      <c r="C82" s="412" t="s">
        <v>361</v>
      </c>
      <c r="D82" s="412" t="s">
        <v>362</v>
      </c>
      <c r="E82" s="412" t="s">
        <v>543</v>
      </c>
      <c r="F82" s="412" t="s">
        <v>480</v>
      </c>
      <c r="G82" s="473" t="s">
        <v>765</v>
      </c>
      <c r="H82" s="413">
        <v>37732</v>
      </c>
      <c r="I82" s="414">
        <v>0</v>
      </c>
      <c r="J82" s="471" t="s">
        <v>745</v>
      </c>
      <c r="K82" s="472">
        <f t="shared" si="12"/>
        <v>9.463013698630137</v>
      </c>
      <c r="L82" s="471">
        <v>41186</v>
      </c>
      <c r="M82" s="473">
        <v>0</v>
      </c>
      <c r="N82" s="413">
        <v>38610</v>
      </c>
      <c r="O82" s="472">
        <f t="shared" si="10"/>
        <v>2.4054794520547946</v>
      </c>
      <c r="P82" s="473">
        <v>20.8</v>
      </c>
      <c r="Q82" s="473">
        <v>20.8</v>
      </c>
      <c r="R82" s="413">
        <v>38610</v>
      </c>
      <c r="S82" s="412">
        <v>20.8</v>
      </c>
      <c r="T82" s="412" t="s">
        <v>731</v>
      </c>
      <c r="U82" s="412" t="s">
        <v>731</v>
      </c>
      <c r="V82" s="412" t="s">
        <v>731</v>
      </c>
      <c r="W82" s="412" t="s">
        <v>745</v>
      </c>
      <c r="X82" s="678"/>
      <c r="Y82" s="668"/>
      <c r="Z82" s="412"/>
      <c r="AA82" s="412" t="s">
        <v>363</v>
      </c>
      <c r="AB82" s="412"/>
    </row>
    <row r="83" spans="1:80" s="426" customFormat="1" ht="17.399999999999999" customHeight="1" x14ac:dyDescent="0.3">
      <c r="A83" s="412" t="e">
        <f t="shared" si="11"/>
        <v>#REF!</v>
      </c>
      <c r="B83" s="412">
        <v>370156</v>
      </c>
      <c r="C83" s="412" t="s">
        <v>394</v>
      </c>
      <c r="D83" s="412" t="s">
        <v>395</v>
      </c>
      <c r="E83" s="412" t="s">
        <v>396</v>
      </c>
      <c r="F83" s="412" t="s">
        <v>584</v>
      </c>
      <c r="G83" s="473" t="s">
        <v>765</v>
      </c>
      <c r="H83" s="413">
        <v>38640</v>
      </c>
      <c r="I83" s="414">
        <v>0</v>
      </c>
      <c r="J83" s="471" t="s">
        <v>745</v>
      </c>
      <c r="K83" s="472">
        <f t="shared" si="12"/>
        <v>6.8575342465753426</v>
      </c>
      <c r="L83" s="471">
        <v>41143</v>
      </c>
      <c r="M83" s="473">
        <v>0</v>
      </c>
      <c r="N83" s="413">
        <v>38918</v>
      </c>
      <c r="O83" s="472">
        <f t="shared" si="10"/>
        <v>0.76164383561643834</v>
      </c>
      <c r="P83" s="473">
        <v>21.3</v>
      </c>
      <c r="Q83" s="473">
        <v>21.3</v>
      </c>
      <c r="R83" s="413">
        <v>38918</v>
      </c>
      <c r="S83" s="412">
        <v>21.3</v>
      </c>
      <c r="T83" s="412" t="s">
        <v>731</v>
      </c>
      <c r="U83" s="412" t="s">
        <v>731</v>
      </c>
      <c r="V83" s="412" t="s">
        <v>731</v>
      </c>
      <c r="W83" s="412" t="s">
        <v>745</v>
      </c>
      <c r="X83" s="678"/>
      <c r="Y83" s="668"/>
      <c r="Z83" s="412"/>
      <c r="AA83" s="412"/>
      <c r="AB83" s="412"/>
      <c r="CB83" s="434"/>
    </row>
    <row r="84" spans="1:80" s="426" customFormat="1" ht="17.399999999999999" customHeight="1" x14ac:dyDescent="0.3">
      <c r="A84" s="412" t="e">
        <f t="shared" si="11"/>
        <v>#REF!</v>
      </c>
      <c r="B84" s="412">
        <v>365606</v>
      </c>
      <c r="C84" s="412" t="s">
        <v>348</v>
      </c>
      <c r="D84" s="412" t="s">
        <v>349</v>
      </c>
      <c r="E84" s="412" t="s">
        <v>350</v>
      </c>
      <c r="F84" s="412" t="s">
        <v>498</v>
      </c>
      <c r="G84" s="473" t="s">
        <v>737</v>
      </c>
      <c r="H84" s="413">
        <v>38182</v>
      </c>
      <c r="I84" s="414">
        <v>0</v>
      </c>
      <c r="J84" s="471" t="s">
        <v>745</v>
      </c>
      <c r="K84" s="472">
        <f t="shared" si="12"/>
        <v>8.2438356164383571</v>
      </c>
      <c r="L84" s="471">
        <v>41191</v>
      </c>
      <c r="M84" s="473">
        <v>0</v>
      </c>
      <c r="N84" s="413">
        <v>39059</v>
      </c>
      <c r="O84" s="472">
        <f t="shared" si="10"/>
        <v>2.4027397260273973</v>
      </c>
      <c r="P84" s="473">
        <v>21.7</v>
      </c>
      <c r="Q84" s="473">
        <v>21.7</v>
      </c>
      <c r="R84" s="413">
        <v>39059</v>
      </c>
      <c r="S84" s="412">
        <v>21.7</v>
      </c>
      <c r="T84" s="412" t="s">
        <v>731</v>
      </c>
      <c r="U84" s="412" t="s">
        <v>731</v>
      </c>
      <c r="V84" s="412" t="s">
        <v>351</v>
      </c>
      <c r="W84" s="412" t="s">
        <v>745</v>
      </c>
      <c r="X84" s="678"/>
      <c r="Y84" s="668"/>
      <c r="Z84" s="412"/>
      <c r="AA84" s="412"/>
      <c r="AB84" s="412"/>
      <c r="AI84" s="434"/>
      <c r="AJ84" s="434"/>
      <c r="AK84" s="434"/>
      <c r="AL84" s="434"/>
      <c r="AM84" s="434"/>
      <c r="AN84" s="434"/>
      <c r="AO84" s="434"/>
      <c r="AP84" s="434"/>
      <c r="AQ84" s="434"/>
      <c r="AR84" s="434"/>
      <c r="AS84" s="434"/>
      <c r="AT84" s="434"/>
      <c r="AU84" s="434"/>
      <c r="AV84" s="434"/>
      <c r="AW84" s="434"/>
      <c r="AX84" s="434"/>
      <c r="AY84" s="434"/>
      <c r="AZ84" s="434"/>
      <c r="BA84" s="434"/>
      <c r="BB84" s="434"/>
      <c r="BC84" s="434"/>
      <c r="BD84" s="434"/>
      <c r="BE84" s="434"/>
      <c r="BF84" s="434"/>
      <c r="BG84" s="434"/>
      <c r="BH84" s="434"/>
      <c r="BI84" s="434"/>
      <c r="BJ84" s="434"/>
      <c r="BK84" s="434"/>
      <c r="BL84" s="434"/>
      <c r="BM84" s="434"/>
      <c r="BN84" s="434"/>
      <c r="BO84" s="434"/>
      <c r="BP84" s="434"/>
      <c r="BQ84" s="434"/>
      <c r="BR84" s="434"/>
      <c r="BS84" s="434"/>
      <c r="BT84" s="434"/>
      <c r="BU84" s="434"/>
      <c r="BV84" s="434"/>
      <c r="BW84" s="434"/>
      <c r="BX84" s="434"/>
      <c r="BY84" s="434"/>
      <c r="BZ84" s="434"/>
      <c r="CA84" s="434"/>
      <c r="CB84" s="434"/>
    </row>
    <row r="85" spans="1:80" s="426" customFormat="1" ht="17.399999999999999" customHeight="1" x14ac:dyDescent="0.3">
      <c r="A85" s="412" t="e">
        <f t="shared" si="11"/>
        <v>#REF!</v>
      </c>
      <c r="B85" s="412">
        <v>365093</v>
      </c>
      <c r="C85" s="412" t="s">
        <v>345</v>
      </c>
      <c r="D85" s="412" t="s">
        <v>346</v>
      </c>
      <c r="E85" s="412" t="s">
        <v>347</v>
      </c>
      <c r="F85" s="412" t="s">
        <v>793</v>
      </c>
      <c r="G85" s="473" t="s">
        <v>765</v>
      </c>
      <c r="H85" s="413">
        <v>37309</v>
      </c>
      <c r="I85" s="414">
        <v>0</v>
      </c>
      <c r="J85" s="471" t="s">
        <v>745</v>
      </c>
      <c r="K85" s="472">
        <f t="shared" si="12"/>
        <v>10.421917808219177</v>
      </c>
      <c r="L85" s="471">
        <v>41113</v>
      </c>
      <c r="M85" s="473">
        <v>0</v>
      </c>
      <c r="N85" s="413">
        <v>38531</v>
      </c>
      <c r="O85" s="472">
        <f t="shared" si="10"/>
        <v>3.3479452054794518</v>
      </c>
      <c r="P85" s="473">
        <v>21.8</v>
      </c>
      <c r="Q85" s="473">
        <v>21.8</v>
      </c>
      <c r="R85" s="413">
        <v>38531</v>
      </c>
      <c r="S85" s="412">
        <v>21.8</v>
      </c>
      <c r="T85" s="412" t="s">
        <v>731</v>
      </c>
      <c r="U85" s="412" t="s">
        <v>731</v>
      </c>
      <c r="V85" s="412" t="s">
        <v>731</v>
      </c>
      <c r="W85" s="412" t="s">
        <v>745</v>
      </c>
      <c r="X85" s="678"/>
      <c r="Y85" s="668"/>
      <c r="Z85" s="412"/>
      <c r="AA85" s="412"/>
      <c r="AB85" s="412"/>
    </row>
    <row r="86" spans="1:80" s="426" customFormat="1" ht="17.399999999999999" customHeight="1" x14ac:dyDescent="0.3">
      <c r="A86" s="412" t="e">
        <f t="shared" si="11"/>
        <v>#REF!</v>
      </c>
      <c r="B86" s="412">
        <v>368647</v>
      </c>
      <c r="C86" s="412" t="s">
        <v>380</v>
      </c>
      <c r="D86" s="412" t="s">
        <v>381</v>
      </c>
      <c r="E86" s="412" t="s">
        <v>382</v>
      </c>
      <c r="F86" s="412" t="s">
        <v>728</v>
      </c>
      <c r="G86" s="473" t="s">
        <v>765</v>
      </c>
      <c r="H86" s="413">
        <v>38039</v>
      </c>
      <c r="I86" s="414">
        <v>0</v>
      </c>
      <c r="J86" s="471" t="s">
        <v>745</v>
      </c>
      <c r="K86" s="472">
        <f t="shared" si="12"/>
        <v>8.6219178082191785</v>
      </c>
      <c r="L86" s="471">
        <v>41186</v>
      </c>
      <c r="M86" s="473">
        <v>0</v>
      </c>
      <c r="N86" s="413">
        <v>38776</v>
      </c>
      <c r="O86" s="472">
        <f t="shared" si="10"/>
        <v>2.0191780821917806</v>
      </c>
      <c r="P86" s="473">
        <v>22</v>
      </c>
      <c r="Q86" s="473">
        <v>22</v>
      </c>
      <c r="R86" s="413">
        <v>38776</v>
      </c>
      <c r="S86" s="412">
        <v>22</v>
      </c>
      <c r="T86" s="412" t="s">
        <v>731</v>
      </c>
      <c r="U86" s="412" t="s">
        <v>731</v>
      </c>
      <c r="V86" s="412" t="s">
        <v>754</v>
      </c>
      <c r="W86" s="412" t="s">
        <v>745</v>
      </c>
      <c r="X86" s="678"/>
      <c r="Y86" s="668"/>
      <c r="Z86" s="412"/>
      <c r="AA86" s="412"/>
      <c r="AB86" s="412"/>
      <c r="AC86" s="412"/>
      <c r="AD86" s="412"/>
      <c r="AE86" s="412"/>
      <c r="AF86" s="412"/>
      <c r="AG86" s="412"/>
      <c r="AH86" s="412"/>
      <c r="CB86" s="434"/>
    </row>
    <row r="87" spans="1:80" s="426" customFormat="1" ht="17.399999999999999" customHeight="1" x14ac:dyDescent="0.3">
      <c r="A87" s="412" t="e">
        <f t="shared" si="11"/>
        <v>#REF!</v>
      </c>
      <c r="B87" s="412">
        <v>4347911</v>
      </c>
      <c r="C87" s="412" t="s">
        <v>273</v>
      </c>
      <c r="D87" s="412" t="s">
        <v>493</v>
      </c>
      <c r="E87" s="412" t="s">
        <v>274</v>
      </c>
      <c r="F87" s="412" t="s">
        <v>744</v>
      </c>
      <c r="G87" s="473" t="s">
        <v>729</v>
      </c>
      <c r="H87" s="413">
        <v>39526</v>
      </c>
      <c r="I87" s="414">
        <v>0</v>
      </c>
      <c r="J87" s="471" t="s">
        <v>745</v>
      </c>
      <c r="K87" s="472">
        <f t="shared" si="12"/>
        <v>4.3452054794520549</v>
      </c>
      <c r="L87" s="471">
        <v>41112</v>
      </c>
      <c r="M87" s="473">
        <v>0</v>
      </c>
      <c r="N87" s="413">
        <v>40816</v>
      </c>
      <c r="O87" s="472">
        <f t="shared" si="10"/>
        <v>3.5342465753424657</v>
      </c>
      <c r="P87" s="473">
        <v>22.8</v>
      </c>
      <c r="Q87" s="473">
        <v>22.8</v>
      </c>
      <c r="R87" s="413">
        <v>40816</v>
      </c>
      <c r="S87" s="412">
        <v>22.76</v>
      </c>
      <c r="T87" s="412" t="s">
        <v>731</v>
      </c>
      <c r="U87" s="412" t="s">
        <v>579</v>
      </c>
      <c r="V87" s="412" t="s">
        <v>579</v>
      </c>
      <c r="W87" s="412" t="s">
        <v>745</v>
      </c>
      <c r="X87" s="678"/>
      <c r="Y87" s="668"/>
      <c r="Z87" s="412"/>
      <c r="AA87" s="412"/>
      <c r="AB87" s="412"/>
      <c r="AI87" s="412"/>
      <c r="AJ87" s="412"/>
      <c r="AK87" s="412"/>
      <c r="AL87" s="412"/>
      <c r="AM87" s="412"/>
      <c r="AN87" s="412"/>
      <c r="AO87" s="412"/>
      <c r="AP87" s="412"/>
      <c r="AQ87" s="412"/>
      <c r="AR87" s="412"/>
      <c r="AS87" s="412"/>
      <c r="AT87" s="412"/>
      <c r="AU87" s="412"/>
      <c r="AV87" s="412"/>
      <c r="AW87" s="412"/>
      <c r="AX87" s="412"/>
      <c r="AY87" s="412"/>
      <c r="AZ87" s="412"/>
      <c r="BA87" s="412"/>
      <c r="BB87" s="412"/>
      <c r="BC87" s="412"/>
      <c r="BD87" s="412"/>
      <c r="BE87" s="412"/>
      <c r="BF87" s="412"/>
      <c r="BG87" s="412"/>
      <c r="BH87" s="412"/>
      <c r="BI87" s="412"/>
      <c r="BJ87" s="412"/>
      <c r="BK87" s="412"/>
      <c r="BL87" s="412"/>
      <c r="BM87" s="412"/>
      <c r="BN87" s="412"/>
      <c r="BO87" s="412"/>
      <c r="BP87" s="412"/>
      <c r="BQ87" s="412"/>
      <c r="BR87" s="412"/>
      <c r="BS87" s="412"/>
      <c r="BT87" s="412"/>
      <c r="BU87" s="412"/>
      <c r="BV87" s="412"/>
      <c r="BW87" s="412"/>
      <c r="BX87" s="412"/>
      <c r="BY87" s="412"/>
      <c r="BZ87" s="412"/>
      <c r="CA87" s="412"/>
      <c r="CB87" s="412"/>
    </row>
    <row r="88" spans="1:80" s="426" customFormat="1" ht="17.399999999999999" customHeight="1" x14ac:dyDescent="0.3">
      <c r="A88" s="412" t="e">
        <f t="shared" si="11"/>
        <v>#REF!</v>
      </c>
      <c r="B88" s="412">
        <v>4188411</v>
      </c>
      <c r="C88" s="412" t="s">
        <v>264</v>
      </c>
      <c r="D88" s="412" t="s">
        <v>265</v>
      </c>
      <c r="E88" s="412" t="s">
        <v>266</v>
      </c>
      <c r="F88" s="412" t="s">
        <v>797</v>
      </c>
      <c r="G88" s="473" t="s">
        <v>729</v>
      </c>
      <c r="H88" s="413">
        <v>38443</v>
      </c>
      <c r="I88" s="414">
        <v>0</v>
      </c>
      <c r="J88" s="471" t="s">
        <v>745</v>
      </c>
      <c r="K88" s="472">
        <f t="shared" si="12"/>
        <v>7.1863013698630134</v>
      </c>
      <c r="L88" s="471">
        <v>41066</v>
      </c>
      <c r="M88" s="473">
        <v>0</v>
      </c>
      <c r="N88" s="413">
        <v>40732</v>
      </c>
      <c r="O88" s="472">
        <f t="shared" si="10"/>
        <v>6.2712328767123289</v>
      </c>
      <c r="P88" s="473">
        <v>23.2</v>
      </c>
      <c r="Q88" s="473">
        <v>23.2</v>
      </c>
      <c r="R88" s="413">
        <v>40732</v>
      </c>
      <c r="S88" s="412">
        <v>23.2</v>
      </c>
      <c r="T88" s="412" t="s">
        <v>731</v>
      </c>
      <c r="U88" s="412" t="s">
        <v>731</v>
      </c>
      <c r="V88" s="412" t="s">
        <v>786</v>
      </c>
      <c r="W88" s="412" t="s">
        <v>745</v>
      </c>
      <c r="X88" s="678"/>
      <c r="Y88" s="668"/>
      <c r="Z88" s="412"/>
      <c r="AA88" s="412" t="s">
        <v>267</v>
      </c>
      <c r="AB88" s="412"/>
      <c r="AC88" s="451"/>
      <c r="AD88" s="451"/>
      <c r="AE88" s="451"/>
      <c r="AF88" s="451"/>
      <c r="AG88" s="451"/>
      <c r="AH88" s="451"/>
      <c r="CB88" s="434"/>
    </row>
    <row r="89" spans="1:80" s="426" customFormat="1" ht="17.399999999999999" customHeight="1" x14ac:dyDescent="0.3">
      <c r="A89" s="412" t="e">
        <f t="shared" si="11"/>
        <v>#REF!</v>
      </c>
      <c r="B89" s="412">
        <v>369273</v>
      </c>
      <c r="C89" s="412" t="s">
        <v>386</v>
      </c>
      <c r="D89" s="412" t="s">
        <v>375</v>
      </c>
      <c r="E89" s="412" t="s">
        <v>387</v>
      </c>
      <c r="F89" s="412" t="s">
        <v>744</v>
      </c>
      <c r="G89" s="473" t="s">
        <v>765</v>
      </c>
      <c r="H89" s="413">
        <v>38628</v>
      </c>
      <c r="I89" s="414">
        <v>0</v>
      </c>
      <c r="J89" s="471" t="s">
        <v>745</v>
      </c>
      <c r="K89" s="472">
        <f t="shared" si="12"/>
        <v>6.8986301369863012</v>
      </c>
      <c r="L89" s="471">
        <v>41146</v>
      </c>
      <c r="M89" s="473">
        <v>0</v>
      </c>
      <c r="N89" s="413">
        <v>38811</v>
      </c>
      <c r="O89" s="472">
        <f t="shared" si="10"/>
        <v>0.50136986301369868</v>
      </c>
      <c r="P89" s="473">
        <v>24.5</v>
      </c>
      <c r="Q89" s="473">
        <v>24.5</v>
      </c>
      <c r="R89" s="413">
        <v>38811</v>
      </c>
      <c r="S89" s="412">
        <v>24.5</v>
      </c>
      <c r="T89" s="412" t="s">
        <v>731</v>
      </c>
      <c r="U89" s="412" t="s">
        <v>731</v>
      </c>
      <c r="V89" s="412" t="s">
        <v>454</v>
      </c>
      <c r="W89" s="412" t="s">
        <v>745</v>
      </c>
      <c r="X89" s="678"/>
      <c r="Y89" s="668"/>
      <c r="Z89" s="412"/>
      <c r="AA89" s="412" t="s">
        <v>388</v>
      </c>
      <c r="AB89" s="412"/>
      <c r="CB89" s="434"/>
    </row>
    <row r="90" spans="1:80" s="436" customFormat="1" ht="17.399999999999999" customHeight="1" x14ac:dyDescent="0.3">
      <c r="A90" s="412" t="e">
        <f t="shared" si="11"/>
        <v>#REF!</v>
      </c>
      <c r="B90" s="412">
        <v>4488411</v>
      </c>
      <c r="C90" s="412" t="s">
        <v>329</v>
      </c>
      <c r="D90" s="412" t="s">
        <v>275</v>
      </c>
      <c r="E90" s="412" t="s">
        <v>276</v>
      </c>
      <c r="F90" s="412" t="s">
        <v>744</v>
      </c>
      <c r="G90" s="473" t="s">
        <v>737</v>
      </c>
      <c r="H90" s="413">
        <v>40136</v>
      </c>
      <c r="I90" s="414">
        <v>0</v>
      </c>
      <c r="J90" s="471" t="s">
        <v>745</v>
      </c>
      <c r="K90" s="472">
        <f t="shared" si="12"/>
        <v>2.6657534246575341</v>
      </c>
      <c r="L90" s="471">
        <v>41109</v>
      </c>
      <c r="M90" s="473">
        <v>0</v>
      </c>
      <c r="N90" s="413">
        <v>40868</v>
      </c>
      <c r="O90" s="472">
        <f t="shared" si="10"/>
        <v>2.0054794520547947</v>
      </c>
      <c r="P90" s="473">
        <v>25</v>
      </c>
      <c r="Q90" s="473">
        <v>25</v>
      </c>
      <c r="R90" s="413">
        <v>40868</v>
      </c>
      <c r="S90" s="412">
        <v>25.04</v>
      </c>
      <c r="T90" s="412" t="s">
        <v>731</v>
      </c>
      <c r="U90" s="412" t="s">
        <v>579</v>
      </c>
      <c r="V90" s="412" t="s">
        <v>236</v>
      </c>
      <c r="W90" s="412" t="s">
        <v>745</v>
      </c>
      <c r="X90" s="678"/>
      <c r="Y90" s="668"/>
      <c r="Z90" s="412"/>
      <c r="AA90" s="412"/>
      <c r="AB90" s="412"/>
      <c r="AC90" s="426"/>
      <c r="AD90" s="426"/>
      <c r="AE90" s="426"/>
      <c r="AF90" s="426"/>
      <c r="AG90" s="426"/>
      <c r="AH90" s="426"/>
      <c r="AI90" s="451"/>
      <c r="AJ90" s="451"/>
      <c r="AK90" s="451"/>
      <c r="AL90" s="451"/>
      <c r="AM90" s="451"/>
      <c r="AN90" s="451"/>
      <c r="AO90" s="451"/>
      <c r="AP90" s="451"/>
      <c r="AQ90" s="451"/>
      <c r="AR90" s="451"/>
      <c r="AS90" s="451"/>
      <c r="AT90" s="451"/>
      <c r="AU90" s="451"/>
      <c r="AV90" s="451"/>
      <c r="AW90" s="451"/>
      <c r="AX90" s="451"/>
      <c r="AY90" s="451"/>
      <c r="AZ90" s="451"/>
      <c r="BA90" s="451"/>
      <c r="BB90" s="451"/>
      <c r="BC90" s="451"/>
      <c r="BD90" s="451"/>
      <c r="BE90" s="451"/>
      <c r="BF90" s="451"/>
      <c r="BG90" s="451"/>
      <c r="BH90" s="451"/>
      <c r="BI90" s="451"/>
      <c r="BJ90" s="451"/>
      <c r="BK90" s="451"/>
      <c r="BL90" s="451"/>
      <c r="BM90" s="451"/>
      <c r="BN90" s="451"/>
      <c r="BO90" s="451"/>
      <c r="BP90" s="451"/>
      <c r="BQ90" s="451"/>
      <c r="BR90" s="451"/>
      <c r="BS90" s="451"/>
      <c r="BT90" s="451"/>
      <c r="BU90" s="451"/>
      <c r="BV90" s="451"/>
      <c r="BW90" s="451"/>
      <c r="BX90" s="451"/>
      <c r="BY90" s="451"/>
      <c r="BZ90" s="451"/>
      <c r="CA90" s="451"/>
      <c r="CB90" s="451"/>
    </row>
    <row r="91" spans="1:80" s="436" customFormat="1" ht="17.399999999999999" customHeight="1" x14ac:dyDescent="0.3">
      <c r="A91" s="412" t="e">
        <f t="shared" si="11"/>
        <v>#REF!</v>
      </c>
      <c r="B91" s="412">
        <v>362976</v>
      </c>
      <c r="C91" s="412" t="s">
        <v>329</v>
      </c>
      <c r="D91" s="412" t="s">
        <v>330</v>
      </c>
      <c r="E91" s="412" t="s">
        <v>333</v>
      </c>
      <c r="F91" s="412" t="s">
        <v>728</v>
      </c>
      <c r="G91" s="473" t="s">
        <v>729</v>
      </c>
      <c r="H91" s="413">
        <v>38212</v>
      </c>
      <c r="I91" s="414">
        <v>0</v>
      </c>
      <c r="J91" s="471" t="s">
        <v>745</v>
      </c>
      <c r="K91" s="472">
        <f t="shared" si="12"/>
        <v>7.9479452054794519</v>
      </c>
      <c r="L91" s="471">
        <v>41113</v>
      </c>
      <c r="M91" s="473">
        <v>0</v>
      </c>
      <c r="N91" s="413">
        <v>38390</v>
      </c>
      <c r="O91" s="472">
        <f t="shared" si="10"/>
        <v>0.48767123287671232</v>
      </c>
      <c r="P91" s="473">
        <v>25.1</v>
      </c>
      <c r="Q91" s="473">
        <v>25.1</v>
      </c>
      <c r="R91" s="413">
        <v>38390</v>
      </c>
      <c r="S91" s="412">
        <v>25.1</v>
      </c>
      <c r="T91" s="412" t="s">
        <v>789</v>
      </c>
      <c r="U91" s="412" t="s">
        <v>731</v>
      </c>
      <c r="V91" s="412" t="s">
        <v>731</v>
      </c>
      <c r="W91" s="412" t="s">
        <v>745</v>
      </c>
      <c r="X91" s="678"/>
      <c r="Y91" s="668"/>
      <c r="Z91" s="412"/>
      <c r="AA91" s="412"/>
      <c r="AB91" s="412"/>
      <c r="AC91" s="426"/>
      <c r="AD91" s="426"/>
      <c r="AE91" s="426"/>
      <c r="AF91" s="426"/>
      <c r="AG91" s="426"/>
      <c r="AH91" s="426"/>
      <c r="AI91" s="451"/>
      <c r="AJ91" s="451"/>
      <c r="AK91" s="451"/>
      <c r="AL91" s="451"/>
      <c r="AM91" s="451"/>
      <c r="AN91" s="451"/>
      <c r="AO91" s="451"/>
      <c r="AP91" s="451"/>
      <c r="AQ91" s="451"/>
      <c r="AR91" s="451"/>
      <c r="AS91" s="451"/>
      <c r="AT91" s="451"/>
      <c r="AU91" s="451"/>
      <c r="AV91" s="451"/>
      <c r="AW91" s="451"/>
      <c r="AX91" s="451"/>
      <c r="AY91" s="451"/>
      <c r="AZ91" s="451"/>
      <c r="BA91" s="451"/>
      <c r="BB91" s="451"/>
      <c r="BC91" s="451"/>
      <c r="BD91" s="451"/>
      <c r="BE91" s="451"/>
      <c r="BF91" s="451"/>
      <c r="BG91" s="451"/>
      <c r="BH91" s="451"/>
      <c r="BI91" s="451"/>
      <c r="BJ91" s="451"/>
      <c r="BK91" s="451"/>
      <c r="BL91" s="451"/>
      <c r="BM91" s="451"/>
      <c r="BN91" s="451"/>
      <c r="BO91" s="451"/>
      <c r="BP91" s="451"/>
      <c r="BQ91" s="451"/>
      <c r="BR91" s="451"/>
      <c r="BS91" s="451"/>
      <c r="BT91" s="451"/>
      <c r="BU91" s="451"/>
      <c r="BV91" s="451"/>
      <c r="BW91" s="451"/>
      <c r="BX91" s="451"/>
      <c r="BY91" s="451"/>
      <c r="BZ91" s="451"/>
      <c r="CA91" s="451"/>
      <c r="CB91" s="451"/>
    </row>
    <row r="92" spans="1:80" s="426" customFormat="1" ht="17.399999999999999" customHeight="1" x14ac:dyDescent="0.3">
      <c r="A92" s="412" t="e">
        <f t="shared" si="11"/>
        <v>#REF!</v>
      </c>
      <c r="B92" s="412">
        <v>376967</v>
      </c>
      <c r="C92" s="412" t="s">
        <v>702</v>
      </c>
      <c r="D92" s="412" t="s">
        <v>703</v>
      </c>
      <c r="E92" s="412" t="s">
        <v>224</v>
      </c>
      <c r="F92" s="412" t="s">
        <v>225</v>
      </c>
      <c r="G92" s="473" t="s">
        <v>785</v>
      </c>
      <c r="H92" s="413">
        <v>39160</v>
      </c>
      <c r="I92" s="414">
        <v>0</v>
      </c>
      <c r="J92" s="471" t="s">
        <v>745</v>
      </c>
      <c r="K92" s="472">
        <f t="shared" si="12"/>
        <v>5.3424657534246576</v>
      </c>
      <c r="L92" s="471">
        <v>41110</v>
      </c>
      <c r="M92" s="473">
        <v>0</v>
      </c>
      <c r="N92" s="413">
        <v>39351</v>
      </c>
      <c r="O92" s="472">
        <f t="shared" si="10"/>
        <v>0.52328767123287667</v>
      </c>
      <c r="P92" s="473">
        <v>26.1</v>
      </c>
      <c r="Q92" s="473">
        <v>26.1</v>
      </c>
      <c r="R92" s="413">
        <v>39351</v>
      </c>
      <c r="S92" s="412">
        <v>26.1</v>
      </c>
      <c r="T92" s="412" t="s">
        <v>731</v>
      </c>
      <c r="U92" s="412" t="s">
        <v>731</v>
      </c>
      <c r="V92" s="412" t="s">
        <v>731</v>
      </c>
      <c r="W92" s="412" t="s">
        <v>745</v>
      </c>
      <c r="X92" s="678"/>
      <c r="Y92" s="668"/>
      <c r="Z92" s="412"/>
      <c r="AA92" s="412"/>
      <c r="AB92" s="412"/>
      <c r="CB92" s="434"/>
    </row>
    <row r="93" spans="1:80" s="434" customFormat="1" ht="15.75" customHeight="1" x14ac:dyDescent="0.3">
      <c r="A93" s="412" t="e">
        <f t="shared" si="11"/>
        <v>#REF!</v>
      </c>
      <c r="B93" s="412">
        <v>374732</v>
      </c>
      <c r="C93" s="412" t="s">
        <v>416</v>
      </c>
      <c r="D93" s="412" t="s">
        <v>417</v>
      </c>
      <c r="E93" s="412" t="s">
        <v>418</v>
      </c>
      <c r="F93" s="412" t="s">
        <v>419</v>
      </c>
      <c r="G93" s="473" t="s">
        <v>765</v>
      </c>
      <c r="H93" s="413">
        <v>38673</v>
      </c>
      <c r="I93" s="414">
        <v>0</v>
      </c>
      <c r="J93" s="471" t="s">
        <v>745</v>
      </c>
      <c r="K93" s="472">
        <f t="shared" si="12"/>
        <v>5.9698630136986299</v>
      </c>
      <c r="L93" s="471">
        <v>40852</v>
      </c>
      <c r="M93" s="473">
        <v>0</v>
      </c>
      <c r="N93" s="413">
        <v>39178</v>
      </c>
      <c r="O93" s="472">
        <f t="shared" si="10"/>
        <v>1.3835616438356164</v>
      </c>
      <c r="P93" s="473">
        <v>26.2</v>
      </c>
      <c r="Q93" s="473">
        <v>26.2</v>
      </c>
      <c r="R93" s="413">
        <v>39178</v>
      </c>
      <c r="S93" s="412">
        <v>26.2</v>
      </c>
      <c r="T93" s="412" t="s">
        <v>731</v>
      </c>
      <c r="U93" s="412" t="s">
        <v>731</v>
      </c>
      <c r="V93" s="412" t="s">
        <v>731</v>
      </c>
      <c r="W93" s="412" t="s">
        <v>745</v>
      </c>
      <c r="X93" s="678"/>
      <c r="Y93" s="668"/>
      <c r="Z93" s="412"/>
      <c r="AA93" s="412" t="s">
        <v>420</v>
      </c>
      <c r="AB93" s="412"/>
      <c r="AC93" s="426"/>
      <c r="AD93" s="426"/>
      <c r="AE93" s="426"/>
      <c r="AF93" s="426"/>
      <c r="AG93" s="426"/>
      <c r="AH93" s="426"/>
      <c r="AI93" s="426"/>
      <c r="AJ93" s="426"/>
      <c r="AK93" s="426"/>
      <c r="AL93" s="426"/>
      <c r="AM93" s="426"/>
      <c r="AN93" s="426"/>
      <c r="AO93" s="426"/>
      <c r="AP93" s="426"/>
      <c r="AQ93" s="426"/>
      <c r="AR93" s="426"/>
      <c r="AS93" s="426"/>
      <c r="AT93" s="426"/>
      <c r="AU93" s="426"/>
      <c r="AV93" s="426"/>
      <c r="AW93" s="426"/>
      <c r="AX93" s="426"/>
      <c r="AY93" s="426"/>
      <c r="AZ93" s="426"/>
      <c r="BA93" s="426"/>
      <c r="BB93" s="426"/>
      <c r="BC93" s="426"/>
      <c r="BD93" s="426"/>
      <c r="BE93" s="426"/>
      <c r="BF93" s="426"/>
      <c r="BG93" s="426"/>
      <c r="BH93" s="426"/>
      <c r="BI93" s="426"/>
      <c r="BJ93" s="426"/>
      <c r="BK93" s="426"/>
      <c r="BL93" s="426"/>
      <c r="BM93" s="426"/>
      <c r="BN93" s="426"/>
      <c r="BO93" s="426"/>
      <c r="BP93" s="426"/>
      <c r="BQ93" s="426"/>
      <c r="BR93" s="426"/>
      <c r="BS93" s="426"/>
      <c r="BT93" s="426"/>
      <c r="BU93" s="426"/>
      <c r="BV93" s="426"/>
      <c r="BW93" s="426"/>
      <c r="BX93" s="426"/>
      <c r="BY93" s="426"/>
      <c r="BZ93" s="426"/>
      <c r="CA93" s="426"/>
    </row>
    <row r="94" spans="1:80" s="434" customFormat="1" ht="15.75" customHeight="1" x14ac:dyDescent="0.3">
      <c r="A94" s="412" t="e">
        <f t="shared" si="11"/>
        <v>#REF!</v>
      </c>
      <c r="B94" s="412">
        <v>378284</v>
      </c>
      <c r="C94" s="412" t="s">
        <v>228</v>
      </c>
      <c r="D94" s="412" t="s">
        <v>229</v>
      </c>
      <c r="E94" s="412" t="s">
        <v>693</v>
      </c>
      <c r="F94" s="412" t="s">
        <v>728</v>
      </c>
      <c r="G94" s="473" t="s">
        <v>785</v>
      </c>
      <c r="H94" s="413">
        <v>38488</v>
      </c>
      <c r="I94" s="414">
        <v>0</v>
      </c>
      <c r="J94" s="471" t="s">
        <v>745</v>
      </c>
      <c r="K94" s="472">
        <f t="shared" si="12"/>
        <v>7.2027397260273975</v>
      </c>
      <c r="L94" s="471">
        <v>41117</v>
      </c>
      <c r="M94" s="473">
        <v>0</v>
      </c>
      <c r="N94" s="413">
        <v>39402</v>
      </c>
      <c r="O94" s="472">
        <f t="shared" si="10"/>
        <v>2.504109589041096</v>
      </c>
      <c r="P94" s="473">
        <v>28</v>
      </c>
      <c r="Q94" s="473">
        <v>28</v>
      </c>
      <c r="R94" s="413">
        <v>39402</v>
      </c>
      <c r="S94" s="412">
        <v>28</v>
      </c>
      <c r="T94" s="412" t="s">
        <v>731</v>
      </c>
      <c r="U94" s="412" t="s">
        <v>731</v>
      </c>
      <c r="V94" s="412" t="s">
        <v>230</v>
      </c>
      <c r="W94" s="412" t="s">
        <v>745</v>
      </c>
      <c r="X94" s="678"/>
      <c r="Y94" s="668"/>
      <c r="Z94" s="412"/>
      <c r="AA94" s="412"/>
      <c r="AB94" s="412"/>
      <c r="AC94" s="426"/>
      <c r="AD94" s="426"/>
      <c r="AE94" s="426"/>
      <c r="AF94" s="426"/>
      <c r="AG94" s="426"/>
      <c r="AH94" s="426"/>
      <c r="AI94" s="426"/>
      <c r="AJ94" s="426"/>
      <c r="AK94" s="426"/>
      <c r="AL94" s="426"/>
      <c r="AM94" s="426"/>
      <c r="AN94" s="426"/>
      <c r="AO94" s="426"/>
      <c r="AP94" s="426"/>
      <c r="AQ94" s="426"/>
      <c r="AR94" s="426"/>
      <c r="AS94" s="426"/>
      <c r="AT94" s="426"/>
      <c r="AU94" s="426"/>
      <c r="AV94" s="426"/>
      <c r="AW94" s="426"/>
      <c r="AX94" s="426"/>
      <c r="AY94" s="426"/>
      <c r="AZ94" s="426"/>
      <c r="BA94" s="426"/>
      <c r="BB94" s="426"/>
      <c r="BC94" s="426"/>
      <c r="BD94" s="426"/>
      <c r="BE94" s="426"/>
      <c r="BF94" s="426"/>
      <c r="BG94" s="426"/>
      <c r="BH94" s="426"/>
      <c r="BI94" s="426"/>
      <c r="BJ94" s="426"/>
      <c r="BK94" s="426"/>
      <c r="BL94" s="426"/>
      <c r="BM94" s="426"/>
      <c r="BN94" s="426"/>
      <c r="BO94" s="426"/>
      <c r="BP94" s="426"/>
      <c r="BQ94" s="426"/>
      <c r="BR94" s="426"/>
      <c r="BS94" s="426"/>
      <c r="BT94" s="426"/>
      <c r="BU94" s="426"/>
      <c r="BV94" s="426"/>
      <c r="BW94" s="426"/>
      <c r="BX94" s="426"/>
      <c r="BY94" s="426"/>
      <c r="BZ94" s="426"/>
      <c r="CA94" s="426"/>
    </row>
    <row r="95" spans="1:80" s="434" customFormat="1" ht="15.75" customHeight="1" x14ac:dyDescent="0.3">
      <c r="A95" s="412" t="e">
        <f t="shared" si="11"/>
        <v>#REF!</v>
      </c>
      <c r="B95" s="412">
        <v>368962</v>
      </c>
      <c r="C95" s="412" t="s">
        <v>383</v>
      </c>
      <c r="D95" s="412" t="s">
        <v>384</v>
      </c>
      <c r="E95" s="412" t="s">
        <v>385</v>
      </c>
      <c r="F95" s="412" t="s">
        <v>728</v>
      </c>
      <c r="G95" s="473" t="s">
        <v>737</v>
      </c>
      <c r="H95" s="413">
        <v>38644</v>
      </c>
      <c r="I95" s="414">
        <v>0</v>
      </c>
      <c r="J95" s="471" t="s">
        <v>745</v>
      </c>
      <c r="K95" s="472">
        <f t="shared" si="12"/>
        <v>6.978082191780822</v>
      </c>
      <c r="L95" s="471">
        <v>41191</v>
      </c>
      <c r="M95" s="473">
        <v>0</v>
      </c>
      <c r="N95" s="413">
        <v>38813</v>
      </c>
      <c r="O95" s="472">
        <f t="shared" si="10"/>
        <v>0.46301369863013697</v>
      </c>
      <c r="P95" s="473">
        <v>28.3</v>
      </c>
      <c r="Q95" s="473">
        <v>28.3</v>
      </c>
      <c r="R95" s="413">
        <v>38813</v>
      </c>
      <c r="S95" s="412">
        <v>28.3</v>
      </c>
      <c r="T95" s="412" t="s">
        <v>731</v>
      </c>
      <c r="U95" s="412" t="s">
        <v>731</v>
      </c>
      <c r="V95" s="412" t="s">
        <v>731</v>
      </c>
      <c r="W95" s="412" t="s">
        <v>745</v>
      </c>
      <c r="X95" s="678"/>
      <c r="Y95" s="668"/>
      <c r="Z95" s="412"/>
      <c r="AA95" s="412"/>
      <c r="AB95" s="412"/>
      <c r="AC95" s="426"/>
      <c r="AD95" s="426"/>
      <c r="AE95" s="426"/>
      <c r="AF95" s="426"/>
      <c r="AG95" s="426"/>
      <c r="AH95" s="426"/>
      <c r="AI95" s="426"/>
      <c r="AJ95" s="426"/>
      <c r="AK95" s="426"/>
      <c r="AL95" s="426"/>
      <c r="AM95" s="426"/>
      <c r="AN95" s="426"/>
      <c r="AO95" s="426"/>
      <c r="AP95" s="426"/>
      <c r="AQ95" s="426"/>
      <c r="AR95" s="426"/>
      <c r="AS95" s="426"/>
      <c r="AT95" s="426"/>
      <c r="AU95" s="426"/>
      <c r="AV95" s="426"/>
      <c r="AW95" s="426"/>
      <c r="AX95" s="426"/>
      <c r="AY95" s="426"/>
      <c r="AZ95" s="426"/>
      <c r="BA95" s="426"/>
      <c r="BB95" s="426"/>
      <c r="BC95" s="426"/>
      <c r="BD95" s="426"/>
      <c r="BE95" s="426"/>
      <c r="BF95" s="426"/>
      <c r="BG95" s="426"/>
      <c r="BH95" s="426"/>
      <c r="BI95" s="426"/>
      <c r="BJ95" s="426"/>
      <c r="BK95" s="426"/>
      <c r="BL95" s="426"/>
      <c r="BM95" s="426"/>
      <c r="BN95" s="426"/>
      <c r="BO95" s="426"/>
      <c r="BP95" s="426"/>
      <c r="BQ95" s="426"/>
      <c r="BR95" s="426"/>
      <c r="BS95" s="426"/>
      <c r="BT95" s="426"/>
      <c r="BU95" s="426"/>
      <c r="BV95" s="426"/>
      <c r="BW95" s="426"/>
      <c r="BX95" s="426"/>
      <c r="BY95" s="426"/>
      <c r="BZ95" s="426"/>
      <c r="CA95" s="426"/>
    </row>
    <row r="96" spans="1:80" s="434" customFormat="1" ht="15.75" customHeight="1" x14ac:dyDescent="0.3">
      <c r="A96" s="412" t="e">
        <f t="shared" si="11"/>
        <v>#REF!</v>
      </c>
      <c r="B96" s="412">
        <v>358115</v>
      </c>
      <c r="C96" s="412" t="s">
        <v>507</v>
      </c>
      <c r="D96" s="412" t="s">
        <v>508</v>
      </c>
      <c r="E96" s="412" t="s">
        <v>509</v>
      </c>
      <c r="F96" s="412" t="s">
        <v>635</v>
      </c>
      <c r="G96" s="473" t="s">
        <v>729</v>
      </c>
      <c r="H96" s="413">
        <v>37946</v>
      </c>
      <c r="I96" s="414">
        <v>0</v>
      </c>
      <c r="J96" s="471" t="s">
        <v>745</v>
      </c>
      <c r="K96" s="472">
        <f t="shared" si="12"/>
        <v>8.868493150684932</v>
      </c>
      <c r="L96" s="471">
        <v>41183</v>
      </c>
      <c r="M96" s="473">
        <v>0</v>
      </c>
      <c r="N96" s="413">
        <v>38789</v>
      </c>
      <c r="O96" s="472">
        <f t="shared" si="10"/>
        <v>2.3095890410958906</v>
      </c>
      <c r="P96" s="473">
        <v>29.06</v>
      </c>
      <c r="Q96" s="473">
        <v>29.1</v>
      </c>
      <c r="R96" s="413">
        <v>38789</v>
      </c>
      <c r="S96" s="412">
        <v>29.06</v>
      </c>
      <c r="T96" s="412" t="s">
        <v>731</v>
      </c>
      <c r="U96" s="412" t="s">
        <v>731</v>
      </c>
      <c r="V96" s="412" t="s">
        <v>731</v>
      </c>
      <c r="W96" s="412" t="s">
        <v>745</v>
      </c>
      <c r="X96" s="678"/>
      <c r="Y96" s="668"/>
      <c r="Z96" s="412"/>
      <c r="AA96" s="412" t="s">
        <v>510</v>
      </c>
      <c r="AB96" s="412"/>
      <c r="AC96" s="426"/>
      <c r="AD96" s="426"/>
      <c r="AE96" s="426"/>
      <c r="AF96" s="426"/>
      <c r="AG96" s="426"/>
      <c r="AH96" s="426"/>
      <c r="AI96" s="451"/>
      <c r="AJ96" s="451"/>
      <c r="AK96" s="451"/>
      <c r="AL96" s="451"/>
      <c r="AM96" s="451"/>
      <c r="AN96" s="451"/>
      <c r="AO96" s="451"/>
      <c r="AP96" s="451"/>
      <c r="AQ96" s="451"/>
      <c r="AR96" s="451"/>
      <c r="AS96" s="451"/>
      <c r="AT96" s="451"/>
      <c r="AU96" s="451"/>
      <c r="AV96" s="451"/>
      <c r="AW96" s="451"/>
      <c r="AX96" s="451"/>
      <c r="AY96" s="451"/>
      <c r="AZ96" s="451"/>
      <c r="BA96" s="451"/>
      <c r="BB96" s="451"/>
      <c r="BC96" s="451"/>
      <c r="BD96" s="451"/>
      <c r="BE96" s="451"/>
      <c r="BF96" s="451"/>
      <c r="BG96" s="451"/>
      <c r="BH96" s="451"/>
      <c r="BI96" s="451"/>
      <c r="BJ96" s="451"/>
      <c r="BK96" s="451"/>
      <c r="BL96" s="451"/>
      <c r="BM96" s="451"/>
      <c r="BN96" s="451"/>
      <c r="BO96" s="451"/>
      <c r="BP96" s="451"/>
      <c r="BQ96" s="451"/>
      <c r="BR96" s="451"/>
      <c r="BS96" s="451"/>
      <c r="BT96" s="451"/>
      <c r="BU96" s="451"/>
      <c r="BV96" s="451"/>
      <c r="BW96" s="451"/>
      <c r="BX96" s="451"/>
      <c r="BY96" s="451"/>
      <c r="BZ96" s="451"/>
      <c r="CA96" s="451"/>
      <c r="CB96" s="451"/>
    </row>
    <row r="97" spans="1:80" s="434" customFormat="1" ht="15.75" customHeight="1" x14ac:dyDescent="0.3">
      <c r="A97" s="412" t="e">
        <f t="shared" si="11"/>
        <v>#REF!</v>
      </c>
      <c r="B97" s="412">
        <v>389103</v>
      </c>
      <c r="C97" s="412" t="s">
        <v>289</v>
      </c>
      <c r="D97" s="412" t="s">
        <v>290</v>
      </c>
      <c r="E97" s="412" t="s">
        <v>291</v>
      </c>
      <c r="F97" s="412" t="s">
        <v>744</v>
      </c>
      <c r="G97" s="473" t="s">
        <v>729</v>
      </c>
      <c r="H97" s="413">
        <v>37530</v>
      </c>
      <c r="I97" s="414">
        <v>0</v>
      </c>
      <c r="J97" s="471" t="s">
        <v>745</v>
      </c>
      <c r="K97" s="472">
        <f t="shared" si="12"/>
        <v>9.7643835616438359</v>
      </c>
      <c r="L97" s="471">
        <v>41094</v>
      </c>
      <c r="M97" s="473">
        <v>0</v>
      </c>
      <c r="N97" s="413">
        <v>41094</v>
      </c>
      <c r="O97" s="472">
        <f t="shared" si="10"/>
        <v>9.7643835616438359</v>
      </c>
      <c r="P97" s="473">
        <v>29.4</v>
      </c>
      <c r="Q97" s="473">
        <v>29.4</v>
      </c>
      <c r="R97" s="413">
        <v>41094</v>
      </c>
      <c r="S97" s="412">
        <v>29.4</v>
      </c>
      <c r="T97" s="412" t="s">
        <v>731</v>
      </c>
      <c r="U97" s="412"/>
      <c r="V97" s="412"/>
      <c r="W97" s="412" t="s">
        <v>745</v>
      </c>
      <c r="X97" s="678"/>
      <c r="Y97" s="668"/>
      <c r="Z97" s="412"/>
      <c r="AA97" s="412"/>
      <c r="AB97" s="412"/>
      <c r="AC97" s="426"/>
      <c r="AD97" s="426"/>
      <c r="AE97" s="426"/>
      <c r="AF97" s="426"/>
      <c r="AG97" s="426"/>
      <c r="AH97" s="426"/>
      <c r="AI97" s="426"/>
      <c r="AJ97" s="426"/>
      <c r="AK97" s="426"/>
      <c r="AL97" s="426"/>
      <c r="AM97" s="426"/>
      <c r="AN97" s="426"/>
      <c r="AO97" s="426"/>
      <c r="AP97" s="426"/>
      <c r="AQ97" s="426"/>
      <c r="AR97" s="426"/>
      <c r="AS97" s="426"/>
      <c r="AT97" s="426"/>
      <c r="AU97" s="426"/>
      <c r="AV97" s="426"/>
      <c r="AW97" s="426"/>
      <c r="AX97" s="426"/>
      <c r="AY97" s="426"/>
      <c r="AZ97" s="426"/>
      <c r="BA97" s="426"/>
      <c r="BB97" s="426"/>
      <c r="BC97" s="426"/>
      <c r="BD97" s="426"/>
      <c r="BE97" s="426"/>
      <c r="BF97" s="426"/>
      <c r="BG97" s="426"/>
      <c r="BH97" s="426"/>
      <c r="BI97" s="426"/>
      <c r="BJ97" s="426"/>
      <c r="BK97" s="426"/>
      <c r="BL97" s="426"/>
      <c r="BM97" s="426"/>
      <c r="BN97" s="426"/>
      <c r="BO97" s="426"/>
      <c r="BP97" s="426"/>
      <c r="BQ97" s="426"/>
      <c r="BR97" s="426"/>
      <c r="BS97" s="426"/>
      <c r="BT97" s="426"/>
      <c r="BU97" s="426"/>
      <c r="BV97" s="426"/>
      <c r="BW97" s="426"/>
      <c r="BX97" s="426"/>
      <c r="BY97" s="426"/>
      <c r="BZ97" s="426"/>
      <c r="CA97" s="426"/>
      <c r="CB97" s="426"/>
    </row>
    <row r="98" spans="1:80" s="434" customFormat="1" ht="15.75" customHeight="1" x14ac:dyDescent="0.3">
      <c r="A98" s="412" t="e">
        <f t="shared" si="11"/>
        <v>#REF!</v>
      </c>
      <c r="B98" s="412">
        <v>364168</v>
      </c>
      <c r="C98" s="412" t="s">
        <v>261</v>
      </c>
      <c r="D98" s="412" t="s">
        <v>262</v>
      </c>
      <c r="E98" s="412" t="s">
        <v>263</v>
      </c>
      <c r="F98" s="412" t="s">
        <v>793</v>
      </c>
      <c r="G98" s="473" t="s">
        <v>729</v>
      </c>
      <c r="H98" s="413">
        <v>36621</v>
      </c>
      <c r="I98" s="414">
        <v>0</v>
      </c>
      <c r="J98" s="471" t="s">
        <v>745</v>
      </c>
      <c r="K98" s="472">
        <f t="shared" si="12"/>
        <v>12.273972602739725</v>
      </c>
      <c r="L98" s="471">
        <v>41101</v>
      </c>
      <c r="M98" s="473">
        <v>0</v>
      </c>
      <c r="N98" s="413">
        <v>40730</v>
      </c>
      <c r="O98" s="472">
        <f t="shared" ref="O98:O129" si="13">(N98-H98)/365</f>
        <v>11.257534246575343</v>
      </c>
      <c r="P98" s="473">
        <v>29.4</v>
      </c>
      <c r="Q98" s="473">
        <v>29.4</v>
      </c>
      <c r="R98" s="413">
        <v>40730</v>
      </c>
      <c r="S98" s="412">
        <v>29.4</v>
      </c>
      <c r="T98" s="412" t="s">
        <v>731</v>
      </c>
      <c r="U98" s="412" t="s">
        <v>731</v>
      </c>
      <c r="V98" s="412" t="s">
        <v>731</v>
      </c>
      <c r="W98" s="412" t="s">
        <v>745</v>
      </c>
      <c r="X98" s="678"/>
      <c r="Y98" s="668"/>
      <c r="Z98" s="412"/>
      <c r="AA98" s="412"/>
      <c r="AB98" s="412"/>
      <c r="AC98" s="426"/>
      <c r="AD98" s="426"/>
      <c r="AE98" s="426"/>
      <c r="AF98" s="426"/>
      <c r="AG98" s="426"/>
      <c r="AH98" s="426"/>
      <c r="AI98" s="426"/>
      <c r="AJ98" s="426"/>
      <c r="AK98" s="426"/>
      <c r="AL98" s="426"/>
      <c r="AM98" s="426"/>
      <c r="AN98" s="426"/>
      <c r="AO98" s="426"/>
      <c r="AP98" s="426"/>
      <c r="AQ98" s="426"/>
      <c r="AR98" s="426"/>
      <c r="AS98" s="426"/>
      <c r="AT98" s="426"/>
      <c r="AU98" s="426"/>
      <c r="AV98" s="426"/>
      <c r="AW98" s="426"/>
      <c r="AX98" s="426"/>
      <c r="AY98" s="426"/>
      <c r="AZ98" s="426"/>
      <c r="BA98" s="426"/>
      <c r="BB98" s="426"/>
      <c r="BC98" s="426"/>
      <c r="BD98" s="426"/>
      <c r="BE98" s="426"/>
      <c r="BF98" s="426"/>
      <c r="BG98" s="426"/>
      <c r="BH98" s="426"/>
      <c r="BI98" s="426"/>
      <c r="BJ98" s="426"/>
      <c r="BK98" s="426"/>
      <c r="BL98" s="426"/>
      <c r="BM98" s="426"/>
      <c r="BN98" s="426"/>
      <c r="BO98" s="426"/>
      <c r="BP98" s="426"/>
      <c r="BQ98" s="426"/>
      <c r="BR98" s="426"/>
      <c r="BS98" s="426"/>
      <c r="BT98" s="426"/>
      <c r="BU98" s="426"/>
      <c r="BV98" s="426"/>
      <c r="BW98" s="426"/>
      <c r="BX98" s="426"/>
      <c r="BY98" s="426"/>
      <c r="BZ98" s="426"/>
      <c r="CA98" s="426"/>
      <c r="CB98" s="436"/>
    </row>
    <row r="99" spans="1:80" s="434" customFormat="1" ht="15.75" customHeight="1" x14ac:dyDescent="0.3">
      <c r="A99" s="412" t="e">
        <f t="shared" si="11"/>
        <v>#REF!</v>
      </c>
      <c r="B99" s="412">
        <v>355790</v>
      </c>
      <c r="C99" s="412" t="s">
        <v>472</v>
      </c>
      <c r="D99" s="412" t="s">
        <v>473</v>
      </c>
      <c r="E99" s="412" t="s">
        <v>474</v>
      </c>
      <c r="F99" s="412" t="s">
        <v>475</v>
      </c>
      <c r="G99" s="473" t="s">
        <v>737</v>
      </c>
      <c r="H99" s="413">
        <v>37369</v>
      </c>
      <c r="I99" s="414">
        <v>0</v>
      </c>
      <c r="J99" s="471" t="s">
        <v>745</v>
      </c>
      <c r="K99" s="472">
        <f t="shared" si="12"/>
        <v>10.457534246575342</v>
      </c>
      <c r="L99" s="471">
        <v>41186</v>
      </c>
      <c r="M99" s="473">
        <v>0</v>
      </c>
      <c r="N99" s="413">
        <v>38625</v>
      </c>
      <c r="O99" s="472">
        <f t="shared" si="13"/>
        <v>3.441095890410959</v>
      </c>
      <c r="P99" s="473">
        <v>29.67</v>
      </c>
      <c r="Q99" s="473">
        <v>29.67</v>
      </c>
      <c r="R99" s="413">
        <v>38924</v>
      </c>
      <c r="S99" s="412">
        <v>25.8</v>
      </c>
      <c r="T99" s="412" t="s">
        <v>789</v>
      </c>
      <c r="U99" s="412" t="s">
        <v>789</v>
      </c>
      <c r="V99" s="412" t="s">
        <v>195</v>
      </c>
      <c r="W99" s="412" t="s">
        <v>745</v>
      </c>
      <c r="X99" s="678"/>
      <c r="Y99" s="668"/>
      <c r="Z99" s="412"/>
      <c r="AA99" s="412" t="s">
        <v>476</v>
      </c>
      <c r="AB99" s="412"/>
      <c r="AC99" s="426"/>
      <c r="AD99" s="426"/>
      <c r="AE99" s="426"/>
      <c r="AF99" s="426"/>
      <c r="AG99" s="426"/>
      <c r="AH99" s="426"/>
      <c r="AI99" s="426"/>
      <c r="AJ99" s="426"/>
      <c r="AK99" s="426"/>
      <c r="AL99" s="426"/>
      <c r="AM99" s="426"/>
      <c r="AN99" s="426"/>
      <c r="AO99" s="426"/>
      <c r="AP99" s="426"/>
      <c r="AQ99" s="426"/>
      <c r="AR99" s="426"/>
      <c r="AS99" s="426"/>
      <c r="AT99" s="426"/>
      <c r="AU99" s="426"/>
      <c r="AV99" s="426"/>
      <c r="AW99" s="426"/>
      <c r="AX99" s="426"/>
      <c r="AY99" s="426"/>
      <c r="AZ99" s="426"/>
      <c r="BA99" s="426"/>
      <c r="BB99" s="426"/>
      <c r="BC99" s="426"/>
      <c r="BD99" s="426"/>
      <c r="BE99" s="426"/>
      <c r="BF99" s="426"/>
      <c r="BG99" s="426"/>
      <c r="BH99" s="426"/>
      <c r="BI99" s="426"/>
      <c r="BJ99" s="426"/>
      <c r="BK99" s="426"/>
      <c r="BL99" s="426"/>
      <c r="BM99" s="426"/>
      <c r="BN99" s="426"/>
      <c r="BO99" s="426"/>
      <c r="BP99" s="426"/>
      <c r="BQ99" s="426"/>
      <c r="BR99" s="426"/>
      <c r="BS99" s="426"/>
      <c r="BT99" s="426"/>
      <c r="BU99" s="426"/>
      <c r="BV99" s="426"/>
      <c r="BW99" s="426"/>
      <c r="BX99" s="426"/>
      <c r="BY99" s="426"/>
      <c r="BZ99" s="426"/>
      <c r="CA99" s="426"/>
    </row>
    <row r="100" spans="1:80" s="434" customFormat="1" ht="15.75" customHeight="1" x14ac:dyDescent="0.3">
      <c r="A100" s="412" t="e">
        <f t="shared" si="11"/>
        <v>#REF!</v>
      </c>
      <c r="B100" s="412">
        <v>4127411</v>
      </c>
      <c r="C100" s="412" t="s">
        <v>258</v>
      </c>
      <c r="D100" s="412" t="s">
        <v>259</v>
      </c>
      <c r="E100" s="412" t="s">
        <v>260</v>
      </c>
      <c r="F100" s="412" t="s">
        <v>419</v>
      </c>
      <c r="G100" s="473" t="s">
        <v>785</v>
      </c>
      <c r="H100" s="413">
        <v>38870</v>
      </c>
      <c r="I100" s="414">
        <v>0</v>
      </c>
      <c r="J100" s="471" t="s">
        <v>745</v>
      </c>
      <c r="K100" s="472">
        <f t="shared" si="12"/>
        <v>6.3452054794520549</v>
      </c>
      <c r="L100" s="471">
        <v>41186</v>
      </c>
      <c r="M100" s="473">
        <v>0</v>
      </c>
      <c r="N100" s="413">
        <v>40722</v>
      </c>
      <c r="O100" s="472">
        <f t="shared" si="13"/>
        <v>5.0739726027397261</v>
      </c>
      <c r="P100" s="473">
        <v>30.9</v>
      </c>
      <c r="Q100" s="473">
        <v>30.9</v>
      </c>
      <c r="R100" s="413">
        <v>40722</v>
      </c>
      <c r="S100" s="412">
        <v>30.9</v>
      </c>
      <c r="T100" s="412" t="s">
        <v>731</v>
      </c>
      <c r="U100" s="412" t="s">
        <v>731</v>
      </c>
      <c r="V100" s="412" t="s">
        <v>731</v>
      </c>
      <c r="W100" s="412" t="s">
        <v>745</v>
      </c>
      <c r="X100" s="678"/>
      <c r="Y100" s="668"/>
      <c r="Z100" s="412"/>
      <c r="AA100" s="412"/>
      <c r="AB100" s="412"/>
      <c r="AC100" s="426"/>
      <c r="AD100" s="426"/>
      <c r="AE100" s="426"/>
      <c r="AF100" s="426"/>
      <c r="AG100" s="426"/>
      <c r="AH100" s="426"/>
      <c r="AI100" s="426"/>
      <c r="AJ100" s="426"/>
      <c r="AK100" s="426"/>
      <c r="AL100" s="426"/>
      <c r="AM100" s="426"/>
      <c r="AN100" s="426"/>
      <c r="AO100" s="426"/>
      <c r="AP100" s="426"/>
      <c r="AQ100" s="426"/>
      <c r="AR100" s="426"/>
      <c r="AS100" s="426"/>
      <c r="AT100" s="426"/>
      <c r="AU100" s="426"/>
      <c r="AV100" s="426"/>
      <c r="AW100" s="426"/>
      <c r="AX100" s="426"/>
      <c r="AY100" s="426"/>
      <c r="AZ100" s="426"/>
      <c r="BA100" s="426"/>
      <c r="BB100" s="426"/>
      <c r="BC100" s="426"/>
      <c r="BD100" s="426"/>
      <c r="BE100" s="426"/>
      <c r="BF100" s="426"/>
      <c r="BG100" s="426"/>
      <c r="BH100" s="426"/>
      <c r="BI100" s="426"/>
      <c r="BJ100" s="426"/>
      <c r="BK100" s="426"/>
      <c r="BL100" s="426"/>
      <c r="BM100" s="426"/>
      <c r="BN100" s="426"/>
      <c r="BO100" s="426"/>
      <c r="BP100" s="426"/>
      <c r="BQ100" s="426"/>
      <c r="BR100" s="426"/>
      <c r="BS100" s="426"/>
      <c r="BT100" s="426"/>
      <c r="BU100" s="426"/>
      <c r="BV100" s="426"/>
      <c r="BW100" s="426"/>
      <c r="BX100" s="426"/>
      <c r="BY100" s="426"/>
      <c r="BZ100" s="426"/>
      <c r="CA100" s="426"/>
      <c r="CB100" s="426"/>
    </row>
    <row r="101" spans="1:80" s="434" customFormat="1" ht="15.75" customHeight="1" x14ac:dyDescent="0.3">
      <c r="A101" s="412" t="e">
        <f t="shared" si="11"/>
        <v>#REF!</v>
      </c>
      <c r="B101" s="412">
        <v>376999</v>
      </c>
      <c r="C101" s="412" t="s">
        <v>681</v>
      </c>
      <c r="D101" s="412" t="s">
        <v>678</v>
      </c>
      <c r="E101" s="412" t="s">
        <v>226</v>
      </c>
      <c r="F101" s="412" t="s">
        <v>227</v>
      </c>
      <c r="G101" s="473" t="s">
        <v>737</v>
      </c>
      <c r="H101" s="413">
        <v>38640</v>
      </c>
      <c r="I101" s="414">
        <v>0</v>
      </c>
      <c r="J101" s="471" t="s">
        <v>745</v>
      </c>
      <c r="K101" s="472">
        <f t="shared" si="12"/>
        <v>6.7753424657534245</v>
      </c>
      <c r="L101" s="471">
        <v>41113</v>
      </c>
      <c r="M101" s="473">
        <v>0</v>
      </c>
      <c r="N101" s="413">
        <v>39329</v>
      </c>
      <c r="O101" s="472">
        <f t="shared" si="13"/>
        <v>1.8876712328767122</v>
      </c>
      <c r="P101" s="473">
        <v>31.19</v>
      </c>
      <c r="Q101" s="473">
        <v>31.19</v>
      </c>
      <c r="R101" s="413">
        <v>39329</v>
      </c>
      <c r="S101" s="412">
        <v>31.19</v>
      </c>
      <c r="T101" s="412" t="s">
        <v>731</v>
      </c>
      <c r="U101" s="412" t="s">
        <v>731</v>
      </c>
      <c r="V101" s="412" t="s">
        <v>731</v>
      </c>
      <c r="W101" s="412" t="s">
        <v>745</v>
      </c>
      <c r="X101" s="678"/>
      <c r="Y101" s="668"/>
      <c r="Z101" s="412"/>
      <c r="AA101" s="412"/>
      <c r="AB101" s="412"/>
      <c r="AC101" s="426"/>
      <c r="AD101" s="426"/>
      <c r="AE101" s="426"/>
      <c r="AF101" s="426"/>
      <c r="AG101" s="426"/>
      <c r="AH101" s="426"/>
      <c r="AI101" s="451"/>
      <c r="AJ101" s="451"/>
      <c r="AK101" s="451"/>
      <c r="AL101" s="451"/>
      <c r="AM101" s="451"/>
      <c r="AN101" s="451"/>
      <c r="AO101" s="451"/>
      <c r="AP101" s="451"/>
      <c r="AQ101" s="451"/>
      <c r="AR101" s="451"/>
      <c r="AS101" s="451"/>
      <c r="AT101" s="451"/>
      <c r="AU101" s="451"/>
      <c r="AV101" s="451"/>
      <c r="AW101" s="451"/>
      <c r="AX101" s="451"/>
      <c r="AY101" s="451"/>
      <c r="AZ101" s="451"/>
      <c r="BA101" s="451"/>
      <c r="BB101" s="451"/>
      <c r="BC101" s="451"/>
      <c r="BD101" s="451"/>
      <c r="BE101" s="451"/>
      <c r="BF101" s="451"/>
      <c r="BG101" s="451"/>
      <c r="BH101" s="451"/>
      <c r="BI101" s="451"/>
      <c r="BJ101" s="451"/>
      <c r="BK101" s="451"/>
      <c r="BL101" s="451"/>
      <c r="BM101" s="451"/>
      <c r="BN101" s="451"/>
      <c r="BO101" s="451"/>
      <c r="BP101" s="451"/>
      <c r="BQ101" s="451"/>
      <c r="BR101" s="451"/>
      <c r="BS101" s="451"/>
      <c r="BT101" s="451"/>
      <c r="BU101" s="451"/>
      <c r="BV101" s="451"/>
      <c r="BW101" s="451"/>
      <c r="BX101" s="451"/>
      <c r="BY101" s="451"/>
      <c r="BZ101" s="451"/>
      <c r="CA101" s="451"/>
      <c r="CB101" s="451"/>
    </row>
    <row r="102" spans="1:80" s="434" customFormat="1" ht="15.75" customHeight="1" x14ac:dyDescent="0.3">
      <c r="A102" s="412" t="e">
        <f t="shared" ref="A102:A130" si="14">A101+1</f>
        <v>#REF!</v>
      </c>
      <c r="B102" s="412">
        <v>367631</v>
      </c>
      <c r="C102" s="412" t="s">
        <v>371</v>
      </c>
      <c r="D102" s="412" t="s">
        <v>372</v>
      </c>
      <c r="E102" s="412" t="s">
        <v>373</v>
      </c>
      <c r="F102" s="412" t="s">
        <v>498</v>
      </c>
      <c r="G102" s="473" t="s">
        <v>765</v>
      </c>
      <c r="H102" s="413">
        <v>38207</v>
      </c>
      <c r="I102" s="414">
        <v>0</v>
      </c>
      <c r="J102" s="471" t="s">
        <v>745</v>
      </c>
      <c r="K102" s="472">
        <f t="shared" ref="K102:K133" si="15">(L102-H102)/365</f>
        <v>8.161643835616438</v>
      </c>
      <c r="L102" s="471">
        <v>41186</v>
      </c>
      <c r="M102" s="473">
        <v>0</v>
      </c>
      <c r="N102" s="413">
        <v>38597</v>
      </c>
      <c r="O102" s="472">
        <f t="shared" si="13"/>
        <v>1.0684931506849316</v>
      </c>
      <c r="P102" s="473">
        <v>32.799999999999997</v>
      </c>
      <c r="Q102" s="473">
        <v>32.799999999999997</v>
      </c>
      <c r="R102" s="413">
        <v>40064</v>
      </c>
      <c r="S102" s="412">
        <v>24</v>
      </c>
      <c r="T102" s="412" t="s">
        <v>731</v>
      </c>
      <c r="U102" s="412" t="s">
        <v>731</v>
      </c>
      <c r="V102" s="412" t="s">
        <v>731</v>
      </c>
      <c r="W102" s="412" t="s">
        <v>745</v>
      </c>
      <c r="X102" s="678"/>
      <c r="Y102" s="668"/>
      <c r="Z102" s="412"/>
      <c r="AA102" s="412" t="s">
        <v>166</v>
      </c>
      <c r="AB102" s="412"/>
      <c r="AC102" s="426"/>
      <c r="AD102" s="426"/>
      <c r="AE102" s="426"/>
      <c r="AF102" s="426"/>
      <c r="AG102" s="426"/>
      <c r="AH102" s="426"/>
      <c r="AI102" s="426"/>
      <c r="AJ102" s="426"/>
      <c r="AK102" s="426"/>
      <c r="AL102" s="426"/>
      <c r="AM102" s="426"/>
      <c r="AN102" s="426"/>
      <c r="AO102" s="426"/>
      <c r="AP102" s="426"/>
      <c r="AQ102" s="426"/>
      <c r="AR102" s="426"/>
      <c r="AS102" s="426"/>
      <c r="AT102" s="426"/>
      <c r="AU102" s="426"/>
      <c r="AV102" s="426"/>
      <c r="AW102" s="426"/>
      <c r="AX102" s="426"/>
      <c r="AY102" s="426"/>
      <c r="AZ102" s="426"/>
      <c r="BA102" s="426"/>
      <c r="BB102" s="426"/>
      <c r="BC102" s="426"/>
      <c r="BD102" s="426"/>
      <c r="BE102" s="426"/>
      <c r="BF102" s="426"/>
      <c r="BG102" s="426"/>
      <c r="BH102" s="426"/>
      <c r="BI102" s="426"/>
      <c r="BJ102" s="426"/>
      <c r="BK102" s="426"/>
      <c r="BL102" s="426"/>
      <c r="BM102" s="426"/>
      <c r="BN102" s="426"/>
      <c r="BO102" s="426"/>
      <c r="BP102" s="426"/>
      <c r="BQ102" s="426"/>
      <c r="BR102" s="426"/>
      <c r="BS102" s="426"/>
      <c r="BT102" s="426"/>
      <c r="BU102" s="426"/>
      <c r="BV102" s="426"/>
      <c r="BW102" s="426"/>
      <c r="BX102" s="426"/>
      <c r="BY102" s="426"/>
      <c r="BZ102" s="426"/>
      <c r="CA102" s="426"/>
    </row>
    <row r="103" spans="1:80" s="434" customFormat="1" ht="15.75" customHeight="1" x14ac:dyDescent="0.3">
      <c r="A103" s="412" t="e">
        <f t="shared" si="14"/>
        <v>#REF!</v>
      </c>
      <c r="B103" s="426">
        <v>385513</v>
      </c>
      <c r="C103" s="426" t="s">
        <v>618</v>
      </c>
      <c r="D103" s="426" t="s">
        <v>619</v>
      </c>
      <c r="E103" s="426" t="s">
        <v>620</v>
      </c>
      <c r="F103" s="426" t="s">
        <v>797</v>
      </c>
      <c r="G103" s="475" t="s">
        <v>765</v>
      </c>
      <c r="H103" s="428">
        <v>39814</v>
      </c>
      <c r="I103" s="429">
        <v>0</v>
      </c>
      <c r="J103" s="475" t="s">
        <v>745</v>
      </c>
      <c r="K103" s="476">
        <f t="shared" si="15"/>
        <v>2.6657534246575341</v>
      </c>
      <c r="L103" s="477">
        <v>40787</v>
      </c>
      <c r="M103" s="475">
        <v>0</v>
      </c>
      <c r="N103" s="431">
        <v>39959</v>
      </c>
      <c r="O103" s="476">
        <f t="shared" si="13"/>
        <v>0.39726027397260272</v>
      </c>
      <c r="P103" s="564">
        <v>36</v>
      </c>
      <c r="Q103" s="564">
        <v>60.3</v>
      </c>
      <c r="R103" s="428">
        <v>40326</v>
      </c>
      <c r="S103" s="432">
        <v>60.25</v>
      </c>
      <c r="T103" s="433" t="s">
        <v>731</v>
      </c>
      <c r="U103" s="433" t="s">
        <v>731</v>
      </c>
      <c r="V103" s="435" t="s">
        <v>731</v>
      </c>
      <c r="W103" s="431" t="s">
        <v>745</v>
      </c>
      <c r="X103" s="680"/>
      <c r="Y103" s="669"/>
      <c r="Z103" s="426"/>
      <c r="AA103" s="426"/>
      <c r="AB103" s="436"/>
      <c r="AC103" s="426"/>
      <c r="AD103" s="426"/>
      <c r="AE103" s="426"/>
      <c r="AF103" s="426"/>
      <c r="AG103" s="426"/>
      <c r="AH103" s="426"/>
      <c r="AI103" s="426"/>
      <c r="AJ103" s="426"/>
      <c r="AK103" s="426"/>
      <c r="AL103" s="426"/>
      <c r="AM103" s="426"/>
      <c r="AN103" s="426"/>
      <c r="AO103" s="426"/>
      <c r="AP103" s="426"/>
      <c r="AQ103" s="426"/>
      <c r="AR103" s="426"/>
      <c r="AS103" s="426"/>
      <c r="AT103" s="426"/>
      <c r="AU103" s="426"/>
      <c r="AV103" s="426"/>
      <c r="AW103" s="426"/>
      <c r="AX103" s="426"/>
      <c r="AY103" s="426"/>
      <c r="AZ103" s="426"/>
      <c r="BA103" s="426"/>
      <c r="BB103" s="426"/>
      <c r="BC103" s="426"/>
      <c r="BD103" s="426"/>
      <c r="BE103" s="426"/>
      <c r="BF103" s="426"/>
      <c r="BG103" s="426"/>
      <c r="BH103" s="426"/>
      <c r="BI103" s="426"/>
      <c r="BJ103" s="426"/>
      <c r="BK103" s="426"/>
      <c r="BL103" s="426"/>
      <c r="BM103" s="426"/>
      <c r="BN103" s="426"/>
      <c r="BO103" s="426"/>
      <c r="BP103" s="426"/>
      <c r="BQ103" s="426"/>
      <c r="BR103" s="426"/>
      <c r="BS103" s="426"/>
      <c r="BT103" s="426"/>
      <c r="BU103" s="426"/>
      <c r="BV103" s="426"/>
      <c r="BW103" s="426"/>
      <c r="BX103" s="426"/>
      <c r="BY103" s="426"/>
      <c r="BZ103" s="426"/>
      <c r="CA103" s="426"/>
    </row>
    <row r="104" spans="1:80" s="434" customFormat="1" ht="15.75" customHeight="1" x14ac:dyDescent="0.3">
      <c r="A104" s="412" t="e">
        <f t="shared" si="14"/>
        <v>#REF!</v>
      </c>
      <c r="B104" s="412">
        <v>358910</v>
      </c>
      <c r="C104" s="412" t="s">
        <v>621</v>
      </c>
      <c r="D104" s="412" t="s">
        <v>622</v>
      </c>
      <c r="E104" s="412" t="s">
        <v>623</v>
      </c>
      <c r="F104" s="418" t="s">
        <v>744</v>
      </c>
      <c r="G104" s="473" t="s">
        <v>785</v>
      </c>
      <c r="H104" s="413">
        <v>37883</v>
      </c>
      <c r="I104" s="422">
        <v>0</v>
      </c>
      <c r="J104" s="473" t="s">
        <v>745</v>
      </c>
      <c r="K104" s="472">
        <f t="shared" si="15"/>
        <v>9.0054794520547947</v>
      </c>
      <c r="L104" s="474">
        <v>41170</v>
      </c>
      <c r="M104" s="473">
        <v>0</v>
      </c>
      <c r="N104" s="420">
        <v>38071</v>
      </c>
      <c r="O104" s="472">
        <f t="shared" si="13"/>
        <v>0.51506849315068493</v>
      </c>
      <c r="P104" s="562">
        <v>37.200000000000003</v>
      </c>
      <c r="Q104" s="562">
        <v>46.8</v>
      </c>
      <c r="R104" s="413">
        <v>38243</v>
      </c>
      <c r="S104" s="424">
        <v>46.8</v>
      </c>
      <c r="T104" s="417" t="s">
        <v>789</v>
      </c>
      <c r="U104" s="417" t="s">
        <v>731</v>
      </c>
      <c r="V104" s="425" t="s">
        <v>731</v>
      </c>
      <c r="W104" s="420" t="s">
        <v>745</v>
      </c>
      <c r="X104" s="681"/>
      <c r="Y104" s="668"/>
      <c r="Z104" s="412"/>
      <c r="AA104" s="412"/>
      <c r="AB104" s="412"/>
      <c r="AC104" s="426"/>
      <c r="AD104" s="426"/>
      <c r="AE104" s="426"/>
      <c r="AF104" s="426"/>
      <c r="AG104" s="426"/>
      <c r="AH104" s="426"/>
      <c r="AI104" s="426"/>
      <c r="AJ104" s="426"/>
      <c r="AK104" s="426"/>
      <c r="AL104" s="426"/>
      <c r="AM104" s="426"/>
      <c r="AN104" s="426"/>
      <c r="AO104" s="426"/>
      <c r="AP104" s="426"/>
      <c r="AQ104" s="426"/>
      <c r="AR104" s="426"/>
      <c r="AS104" s="426"/>
      <c r="AT104" s="426"/>
      <c r="AU104" s="426"/>
      <c r="AV104" s="426"/>
      <c r="AW104" s="426"/>
      <c r="AX104" s="426"/>
      <c r="AY104" s="426"/>
      <c r="AZ104" s="426"/>
      <c r="BA104" s="426"/>
      <c r="BB104" s="426"/>
      <c r="BC104" s="426"/>
      <c r="BD104" s="426"/>
      <c r="BE104" s="426"/>
      <c r="BF104" s="426"/>
      <c r="BG104" s="426"/>
      <c r="BH104" s="426"/>
      <c r="BI104" s="426"/>
      <c r="BJ104" s="426"/>
      <c r="BK104" s="426"/>
      <c r="BL104" s="426"/>
      <c r="BM104" s="426"/>
      <c r="BN104" s="426"/>
      <c r="BO104" s="426"/>
      <c r="BP104" s="426"/>
      <c r="BQ104" s="426"/>
      <c r="BR104" s="426"/>
      <c r="BS104" s="426"/>
      <c r="BT104" s="426"/>
      <c r="BU104" s="426"/>
      <c r="BV104" s="426"/>
      <c r="BW104" s="426"/>
      <c r="BX104" s="426"/>
      <c r="BY104" s="426"/>
      <c r="BZ104" s="426"/>
      <c r="CA104" s="426"/>
    </row>
    <row r="105" spans="1:80" s="434" customFormat="1" ht="15.75" customHeight="1" x14ac:dyDescent="0.3">
      <c r="A105" s="412" t="e">
        <f t="shared" si="14"/>
        <v>#REF!</v>
      </c>
      <c r="B105" s="418">
        <v>369958</v>
      </c>
      <c r="C105" s="418" t="s">
        <v>307</v>
      </c>
      <c r="D105" s="418" t="s">
        <v>308</v>
      </c>
      <c r="E105" s="418" t="s">
        <v>309</v>
      </c>
      <c r="F105" s="418" t="s">
        <v>435</v>
      </c>
      <c r="G105" s="532" t="s">
        <v>785</v>
      </c>
      <c r="H105" s="419">
        <v>36434</v>
      </c>
      <c r="I105" s="422">
        <v>0</v>
      </c>
      <c r="J105" s="473" t="s">
        <v>745</v>
      </c>
      <c r="K105" s="472">
        <f t="shared" si="15"/>
        <v>12.810958904109588</v>
      </c>
      <c r="L105" s="474">
        <v>41110</v>
      </c>
      <c r="M105" s="473">
        <v>0</v>
      </c>
      <c r="N105" s="420">
        <v>40927</v>
      </c>
      <c r="O105" s="561">
        <f t="shared" si="13"/>
        <v>12.30958904109589</v>
      </c>
      <c r="P105" s="473">
        <v>39.299999999999997</v>
      </c>
      <c r="Q105" s="473">
        <v>39.299999999999997</v>
      </c>
      <c r="R105" s="412">
        <v>40927</v>
      </c>
      <c r="S105" s="412">
        <v>39.299999999999997</v>
      </c>
      <c r="T105" s="418" t="s">
        <v>731</v>
      </c>
      <c r="U105" s="418"/>
      <c r="V105" s="418" t="s">
        <v>310</v>
      </c>
      <c r="W105" s="418" t="s">
        <v>745</v>
      </c>
      <c r="X105" s="682"/>
      <c r="Y105" s="674"/>
      <c r="Z105" s="418"/>
      <c r="AA105" s="419">
        <v>41110</v>
      </c>
      <c r="AB105" s="412"/>
      <c r="AC105" s="426"/>
      <c r="AD105" s="426"/>
      <c r="AE105" s="426"/>
      <c r="AF105" s="426"/>
      <c r="AG105" s="426"/>
      <c r="AH105" s="426"/>
      <c r="AI105" s="426"/>
      <c r="AJ105" s="426"/>
      <c r="AK105" s="426"/>
      <c r="AL105" s="426"/>
      <c r="AM105" s="426"/>
      <c r="AN105" s="426"/>
      <c r="AO105" s="426"/>
      <c r="AP105" s="426"/>
      <c r="AQ105" s="426"/>
      <c r="AR105" s="426"/>
      <c r="AS105" s="426"/>
      <c r="AT105" s="426"/>
      <c r="AU105" s="426"/>
      <c r="AV105" s="426"/>
      <c r="AW105" s="426"/>
      <c r="AX105" s="426"/>
      <c r="AY105" s="426"/>
      <c r="AZ105" s="426"/>
      <c r="BA105" s="426"/>
      <c r="BB105" s="426"/>
      <c r="BC105" s="426"/>
      <c r="BD105" s="426"/>
      <c r="BE105" s="426"/>
      <c r="BF105" s="426"/>
      <c r="BG105" s="426"/>
      <c r="BH105" s="426"/>
      <c r="BI105" s="426"/>
      <c r="BJ105" s="426"/>
      <c r="BK105" s="426"/>
      <c r="BL105" s="426"/>
      <c r="BM105" s="426"/>
      <c r="BN105" s="426"/>
      <c r="BO105" s="426"/>
      <c r="BP105" s="426"/>
      <c r="BQ105" s="426"/>
      <c r="BR105" s="426"/>
      <c r="BS105" s="426"/>
      <c r="BT105" s="426"/>
      <c r="BU105" s="426"/>
      <c r="BV105" s="426"/>
      <c r="BW105" s="426"/>
      <c r="BX105" s="426"/>
      <c r="BY105" s="426"/>
      <c r="BZ105" s="426"/>
      <c r="CA105" s="426"/>
    </row>
    <row r="106" spans="1:80" s="434" customFormat="1" ht="15.75" customHeight="1" x14ac:dyDescent="0.3">
      <c r="A106" s="412" t="e">
        <f t="shared" si="14"/>
        <v>#REF!</v>
      </c>
      <c r="B106" s="426">
        <v>380228</v>
      </c>
      <c r="C106" s="426" t="s">
        <v>773</v>
      </c>
      <c r="D106" s="426" t="s">
        <v>774</v>
      </c>
      <c r="E106" s="426" t="s">
        <v>775</v>
      </c>
      <c r="F106" s="426" t="s">
        <v>728</v>
      </c>
      <c r="G106" s="475" t="s">
        <v>737</v>
      </c>
      <c r="H106" s="428">
        <v>39463</v>
      </c>
      <c r="I106" s="429">
        <v>0</v>
      </c>
      <c r="J106" s="475" t="s">
        <v>776</v>
      </c>
      <c r="K106" s="476">
        <f t="shared" si="15"/>
        <v>4.5232876712328771</v>
      </c>
      <c r="L106" s="477">
        <v>41114</v>
      </c>
      <c r="M106" s="475">
        <v>0</v>
      </c>
      <c r="N106" s="431">
        <v>39555</v>
      </c>
      <c r="O106" s="476">
        <f t="shared" si="13"/>
        <v>0.25205479452054796</v>
      </c>
      <c r="P106" s="563">
        <v>39.65</v>
      </c>
      <c r="Q106" s="563">
        <v>52.3</v>
      </c>
      <c r="R106" s="428">
        <v>40864</v>
      </c>
      <c r="S106" s="432">
        <v>53</v>
      </c>
      <c r="T106" s="433" t="s">
        <v>777</v>
      </c>
      <c r="U106" s="433" t="s">
        <v>730</v>
      </c>
      <c r="V106" s="435" t="s">
        <v>192</v>
      </c>
      <c r="W106" s="431" t="s">
        <v>745</v>
      </c>
      <c r="X106" s="680"/>
      <c r="Y106" s="669"/>
      <c r="Z106" s="426"/>
      <c r="AA106" s="426"/>
      <c r="AB106" s="426"/>
      <c r="AC106" s="426"/>
      <c r="AD106" s="426"/>
      <c r="AE106" s="426"/>
      <c r="AF106" s="426"/>
      <c r="AG106" s="426"/>
      <c r="AH106" s="426"/>
      <c r="AI106" s="426"/>
      <c r="AJ106" s="426"/>
      <c r="AK106" s="426"/>
      <c r="AL106" s="426"/>
      <c r="AM106" s="426"/>
      <c r="AN106" s="426"/>
      <c r="AO106" s="426"/>
      <c r="AP106" s="426"/>
      <c r="AQ106" s="426"/>
      <c r="AR106" s="426"/>
      <c r="AS106" s="426"/>
      <c r="AT106" s="426"/>
      <c r="AU106" s="426"/>
      <c r="AV106" s="426"/>
      <c r="AW106" s="426"/>
      <c r="AX106" s="426"/>
      <c r="AY106" s="426"/>
      <c r="AZ106" s="426"/>
      <c r="BA106" s="426"/>
      <c r="BB106" s="426"/>
      <c r="BC106" s="426"/>
      <c r="BD106" s="426"/>
      <c r="BE106" s="426"/>
      <c r="BF106" s="426"/>
      <c r="BG106" s="426"/>
      <c r="BH106" s="426"/>
      <c r="BI106" s="426"/>
      <c r="BJ106" s="426"/>
      <c r="BK106" s="426"/>
      <c r="BL106" s="426"/>
      <c r="BM106" s="426"/>
      <c r="BN106" s="426"/>
      <c r="BO106" s="426"/>
      <c r="BP106" s="426"/>
      <c r="BQ106" s="426"/>
      <c r="BR106" s="426"/>
      <c r="BS106" s="426"/>
      <c r="BT106" s="426"/>
      <c r="BU106" s="426"/>
      <c r="BV106" s="426"/>
      <c r="BW106" s="426"/>
      <c r="BX106" s="426"/>
      <c r="BY106" s="426"/>
      <c r="BZ106" s="426"/>
      <c r="CA106" s="426"/>
    </row>
    <row r="107" spans="1:80" s="434" customFormat="1" ht="15.75" customHeight="1" x14ac:dyDescent="0.3">
      <c r="A107" s="412" t="e">
        <f t="shared" si="14"/>
        <v>#REF!</v>
      </c>
      <c r="B107" s="412">
        <v>4194611</v>
      </c>
      <c r="C107" s="412" t="s">
        <v>790</v>
      </c>
      <c r="D107" s="412" t="s">
        <v>791</v>
      </c>
      <c r="E107" s="412" t="s">
        <v>792</v>
      </c>
      <c r="F107" s="418" t="s">
        <v>793</v>
      </c>
      <c r="G107" s="531" t="s">
        <v>785</v>
      </c>
      <c r="H107" s="413">
        <v>39574</v>
      </c>
      <c r="I107" s="422">
        <v>0</v>
      </c>
      <c r="J107" s="473" t="s">
        <v>745</v>
      </c>
      <c r="K107" s="472">
        <f t="shared" si="15"/>
        <v>4.2164383561643834</v>
      </c>
      <c r="L107" s="474">
        <v>41113</v>
      </c>
      <c r="M107" s="473">
        <v>0</v>
      </c>
      <c r="N107" s="420">
        <v>40739</v>
      </c>
      <c r="O107" s="472">
        <f t="shared" si="13"/>
        <v>3.1917808219178081</v>
      </c>
      <c r="P107" s="562">
        <v>39.799999999999997</v>
      </c>
      <c r="Q107" s="562">
        <v>39.799999999999997</v>
      </c>
      <c r="R107" s="413">
        <v>40739</v>
      </c>
      <c r="S107" s="424">
        <v>39.79</v>
      </c>
      <c r="T107" s="417" t="s">
        <v>731</v>
      </c>
      <c r="U107" s="417" t="s">
        <v>731</v>
      </c>
      <c r="V107" s="423" t="s">
        <v>731</v>
      </c>
      <c r="W107" s="420" t="s">
        <v>745</v>
      </c>
      <c r="X107" s="681"/>
      <c r="Y107" s="668"/>
      <c r="Z107" s="412"/>
      <c r="AA107" s="412"/>
      <c r="AB107" s="412"/>
      <c r="AC107" s="426"/>
      <c r="AD107" s="426"/>
      <c r="AE107" s="426"/>
      <c r="AF107" s="426"/>
      <c r="AG107" s="426"/>
      <c r="AH107" s="426"/>
      <c r="AI107" s="426"/>
      <c r="AJ107" s="426"/>
      <c r="AK107" s="426"/>
      <c r="AL107" s="426"/>
      <c r="AM107" s="426"/>
      <c r="AN107" s="426"/>
      <c r="AO107" s="426"/>
      <c r="AP107" s="426"/>
      <c r="AQ107" s="426"/>
      <c r="AR107" s="426"/>
      <c r="AS107" s="426"/>
      <c r="AT107" s="426"/>
      <c r="AU107" s="426"/>
      <c r="AV107" s="426"/>
      <c r="AW107" s="426"/>
      <c r="AX107" s="426"/>
      <c r="AY107" s="426"/>
      <c r="AZ107" s="426"/>
      <c r="BA107" s="426"/>
      <c r="BB107" s="426"/>
      <c r="BC107" s="426"/>
      <c r="BD107" s="426"/>
      <c r="BE107" s="426"/>
      <c r="BF107" s="426"/>
      <c r="BG107" s="426"/>
      <c r="BH107" s="426"/>
      <c r="BI107" s="426"/>
      <c r="BJ107" s="426"/>
      <c r="BK107" s="426"/>
      <c r="BL107" s="426"/>
      <c r="BM107" s="426"/>
      <c r="BN107" s="426"/>
      <c r="BO107" s="426"/>
      <c r="BP107" s="426"/>
      <c r="BQ107" s="426"/>
      <c r="BR107" s="426"/>
      <c r="BS107" s="426"/>
      <c r="BT107" s="426"/>
      <c r="BU107" s="426"/>
      <c r="BV107" s="426"/>
      <c r="BW107" s="426"/>
      <c r="BX107" s="426"/>
      <c r="BY107" s="426"/>
      <c r="BZ107" s="426"/>
      <c r="CA107" s="426"/>
      <c r="CB107" s="448"/>
    </row>
    <row r="108" spans="1:80" s="434" customFormat="1" ht="15.75" customHeight="1" x14ac:dyDescent="0.3">
      <c r="A108" s="412" t="e">
        <f t="shared" si="14"/>
        <v>#REF!</v>
      </c>
      <c r="B108" s="412">
        <v>380230</v>
      </c>
      <c r="C108" s="412" t="s">
        <v>778</v>
      </c>
      <c r="D108" s="412" t="s">
        <v>779</v>
      </c>
      <c r="E108" s="412" t="s">
        <v>780</v>
      </c>
      <c r="F108" s="418" t="s">
        <v>781</v>
      </c>
      <c r="G108" s="531" t="s">
        <v>737</v>
      </c>
      <c r="H108" s="413">
        <v>39421</v>
      </c>
      <c r="I108" s="422">
        <v>0</v>
      </c>
      <c r="J108" s="473" t="s">
        <v>745</v>
      </c>
      <c r="K108" s="472">
        <f t="shared" si="15"/>
        <v>4.6356164383561644</v>
      </c>
      <c r="L108" s="474">
        <v>41113</v>
      </c>
      <c r="M108" s="473">
        <v>0</v>
      </c>
      <c r="N108" s="420">
        <v>39555</v>
      </c>
      <c r="O108" s="472">
        <f t="shared" si="13"/>
        <v>0.36712328767123287</v>
      </c>
      <c r="P108" s="562">
        <v>41.3</v>
      </c>
      <c r="Q108" s="562">
        <v>41.3</v>
      </c>
      <c r="R108" s="413">
        <v>39555</v>
      </c>
      <c r="S108" s="424">
        <v>41.3</v>
      </c>
      <c r="T108" s="417" t="s">
        <v>731</v>
      </c>
      <c r="U108" s="417" t="s">
        <v>731</v>
      </c>
      <c r="V108" s="423" t="s">
        <v>731</v>
      </c>
      <c r="W108" s="420" t="s">
        <v>745</v>
      </c>
      <c r="X108" s="681"/>
      <c r="Y108" s="668"/>
      <c r="Z108" s="412"/>
      <c r="AA108" s="412"/>
      <c r="AB108" s="412"/>
      <c r="AC108" s="426"/>
      <c r="AD108" s="426"/>
      <c r="AE108" s="426"/>
      <c r="AF108" s="426"/>
      <c r="AG108" s="426"/>
      <c r="AH108" s="426"/>
      <c r="AI108" s="426"/>
      <c r="AJ108" s="426"/>
      <c r="AK108" s="426"/>
      <c r="AL108" s="426"/>
      <c r="AM108" s="426"/>
      <c r="AN108" s="426"/>
      <c r="AO108" s="426"/>
      <c r="AP108" s="426"/>
      <c r="AQ108" s="426"/>
      <c r="AR108" s="426"/>
      <c r="AS108" s="426"/>
      <c r="AT108" s="426"/>
      <c r="AU108" s="426"/>
      <c r="AV108" s="426"/>
      <c r="AW108" s="426"/>
      <c r="AX108" s="426"/>
      <c r="AY108" s="426"/>
      <c r="AZ108" s="426"/>
      <c r="BA108" s="426"/>
      <c r="BB108" s="426"/>
      <c r="BC108" s="426"/>
      <c r="BD108" s="426"/>
      <c r="BE108" s="426"/>
      <c r="BF108" s="426"/>
      <c r="BG108" s="426"/>
      <c r="BH108" s="426"/>
      <c r="BI108" s="426"/>
      <c r="BJ108" s="426"/>
      <c r="BK108" s="426"/>
      <c r="BL108" s="426"/>
      <c r="BM108" s="426"/>
      <c r="BN108" s="426"/>
      <c r="BO108" s="426"/>
      <c r="BP108" s="426"/>
      <c r="BQ108" s="426"/>
      <c r="BR108" s="426"/>
      <c r="BS108" s="426"/>
      <c r="BT108" s="426"/>
      <c r="BU108" s="426"/>
      <c r="BV108" s="426"/>
      <c r="BW108" s="426"/>
      <c r="BX108" s="426"/>
      <c r="BY108" s="426"/>
      <c r="BZ108" s="426"/>
      <c r="CA108" s="426"/>
    </row>
    <row r="109" spans="1:80" s="434" customFormat="1" ht="15.75" customHeight="1" x14ac:dyDescent="0.3">
      <c r="A109" s="412" t="e">
        <f t="shared" si="14"/>
        <v>#REF!</v>
      </c>
      <c r="B109" s="412">
        <v>4634912</v>
      </c>
      <c r="C109" s="412" t="s">
        <v>803</v>
      </c>
      <c r="D109" s="412" t="s">
        <v>804</v>
      </c>
      <c r="E109" s="412" t="s">
        <v>805</v>
      </c>
      <c r="F109" s="418" t="s">
        <v>806</v>
      </c>
      <c r="G109" s="531" t="s">
        <v>765</v>
      </c>
      <c r="H109" s="413">
        <v>40798</v>
      </c>
      <c r="I109" s="422">
        <v>0</v>
      </c>
      <c r="J109" s="473" t="s">
        <v>745</v>
      </c>
      <c r="K109" s="472">
        <f t="shared" si="15"/>
        <v>0.852054794520548</v>
      </c>
      <c r="L109" s="474">
        <v>41109</v>
      </c>
      <c r="M109" s="473">
        <v>0</v>
      </c>
      <c r="N109" s="420">
        <v>40931</v>
      </c>
      <c r="O109" s="472">
        <f t="shared" si="13"/>
        <v>0.36438356164383562</v>
      </c>
      <c r="P109" s="562">
        <v>41.39</v>
      </c>
      <c r="Q109" s="562">
        <v>41.39</v>
      </c>
      <c r="R109" s="413">
        <v>40931</v>
      </c>
      <c r="S109" s="424">
        <v>41.39</v>
      </c>
      <c r="T109" s="417" t="s">
        <v>731</v>
      </c>
      <c r="U109" s="412"/>
      <c r="V109" s="412" t="s">
        <v>807</v>
      </c>
      <c r="W109" s="420" t="s">
        <v>745</v>
      </c>
      <c r="X109" s="681"/>
      <c r="Y109" s="668"/>
      <c r="Z109" s="412"/>
      <c r="AA109" s="412"/>
      <c r="AB109" s="412"/>
      <c r="AC109" s="426"/>
      <c r="AD109" s="426"/>
      <c r="AE109" s="426"/>
      <c r="AF109" s="426"/>
      <c r="AG109" s="426"/>
      <c r="AH109" s="426"/>
      <c r="AI109" s="426"/>
      <c r="AJ109" s="426"/>
      <c r="AK109" s="426"/>
      <c r="AL109" s="426"/>
      <c r="AM109" s="426"/>
      <c r="AN109" s="426"/>
      <c r="AO109" s="426"/>
      <c r="AP109" s="426"/>
      <c r="AQ109" s="426"/>
      <c r="AR109" s="426"/>
      <c r="AS109" s="426"/>
      <c r="AT109" s="426"/>
      <c r="AU109" s="426"/>
      <c r="AV109" s="426"/>
      <c r="AW109" s="426"/>
      <c r="AX109" s="426"/>
      <c r="AY109" s="426"/>
      <c r="AZ109" s="426"/>
      <c r="BA109" s="426"/>
      <c r="BB109" s="426"/>
      <c r="BC109" s="426"/>
      <c r="BD109" s="426"/>
      <c r="BE109" s="426"/>
      <c r="BF109" s="426"/>
      <c r="BG109" s="426"/>
      <c r="BH109" s="426"/>
      <c r="BI109" s="426"/>
      <c r="BJ109" s="426"/>
      <c r="BK109" s="426"/>
      <c r="BL109" s="426"/>
      <c r="BM109" s="426"/>
      <c r="BN109" s="426"/>
      <c r="BO109" s="426"/>
      <c r="BP109" s="426"/>
      <c r="BQ109" s="426"/>
      <c r="BR109" s="426"/>
      <c r="BS109" s="426"/>
      <c r="BT109" s="426"/>
      <c r="BU109" s="426"/>
      <c r="BV109" s="426"/>
      <c r="BW109" s="426"/>
      <c r="BX109" s="426"/>
      <c r="BY109" s="426"/>
      <c r="BZ109" s="426"/>
      <c r="CA109" s="426"/>
      <c r="CB109" s="426"/>
    </row>
    <row r="110" spans="1:80" s="434" customFormat="1" ht="15.75" customHeight="1" x14ac:dyDescent="0.3">
      <c r="A110" s="412" t="e">
        <f t="shared" si="14"/>
        <v>#REF!</v>
      </c>
      <c r="B110" s="426">
        <v>377479</v>
      </c>
      <c r="C110" s="426" t="s">
        <v>769</v>
      </c>
      <c r="D110" s="426" t="s">
        <v>770</v>
      </c>
      <c r="E110" s="426" t="s">
        <v>771</v>
      </c>
      <c r="F110" s="426" t="s">
        <v>728</v>
      </c>
      <c r="G110" s="533" t="s">
        <v>737</v>
      </c>
      <c r="H110" s="428">
        <v>39258</v>
      </c>
      <c r="I110" s="429">
        <v>0</v>
      </c>
      <c r="J110" s="475" t="s">
        <v>745</v>
      </c>
      <c r="K110" s="476">
        <f t="shared" si="15"/>
        <v>5.1013698630136988</v>
      </c>
      <c r="L110" s="477">
        <v>41120</v>
      </c>
      <c r="M110" s="475">
        <v>0</v>
      </c>
      <c r="N110" s="431">
        <v>39357</v>
      </c>
      <c r="O110" s="476">
        <f t="shared" si="13"/>
        <v>0.27123287671232876</v>
      </c>
      <c r="P110" s="563">
        <v>42.2</v>
      </c>
      <c r="Q110" s="563">
        <v>53.6</v>
      </c>
      <c r="R110" s="428">
        <v>39476</v>
      </c>
      <c r="S110" s="432">
        <v>53.6</v>
      </c>
      <c r="T110" s="433" t="s">
        <v>730</v>
      </c>
      <c r="U110" s="433" t="s">
        <v>731</v>
      </c>
      <c r="V110" s="427" t="s">
        <v>772</v>
      </c>
      <c r="W110" s="431" t="s">
        <v>745</v>
      </c>
      <c r="X110" s="680"/>
      <c r="Y110" s="669"/>
      <c r="Z110" s="426"/>
      <c r="AA110" s="426"/>
      <c r="AB110" s="426"/>
      <c r="AC110" s="426"/>
      <c r="AD110" s="426"/>
      <c r="AE110" s="426"/>
      <c r="AF110" s="426"/>
      <c r="AG110" s="426"/>
      <c r="AH110" s="426"/>
      <c r="AI110" s="426"/>
      <c r="AJ110" s="426"/>
      <c r="AK110" s="426"/>
      <c r="AL110" s="426"/>
      <c r="AM110" s="426"/>
      <c r="AN110" s="426"/>
      <c r="AO110" s="426"/>
      <c r="AP110" s="426"/>
      <c r="AQ110" s="426"/>
      <c r="AR110" s="426"/>
      <c r="AS110" s="426"/>
      <c r="AT110" s="426"/>
      <c r="AU110" s="426"/>
      <c r="AV110" s="426"/>
      <c r="AW110" s="426"/>
      <c r="AX110" s="426"/>
      <c r="AY110" s="426"/>
      <c r="AZ110" s="426"/>
      <c r="BA110" s="426"/>
      <c r="BB110" s="426"/>
      <c r="BC110" s="426"/>
      <c r="BD110" s="426"/>
      <c r="BE110" s="426"/>
      <c r="BF110" s="426"/>
      <c r="BG110" s="426"/>
      <c r="BH110" s="426"/>
      <c r="BI110" s="426"/>
      <c r="BJ110" s="426"/>
      <c r="BK110" s="426"/>
      <c r="BL110" s="426"/>
      <c r="BM110" s="426"/>
      <c r="BN110" s="426"/>
      <c r="BO110" s="426"/>
      <c r="BP110" s="426"/>
      <c r="BQ110" s="426"/>
      <c r="BR110" s="426"/>
      <c r="BS110" s="426"/>
      <c r="BT110" s="426"/>
      <c r="BU110" s="426"/>
      <c r="BV110" s="426"/>
      <c r="BW110" s="426"/>
      <c r="BX110" s="426"/>
      <c r="BY110" s="426"/>
      <c r="BZ110" s="426"/>
      <c r="CA110" s="426"/>
    </row>
    <row r="111" spans="1:80" s="434" customFormat="1" ht="15.75" customHeight="1" x14ac:dyDescent="0.3">
      <c r="A111" s="412" t="e">
        <f t="shared" si="14"/>
        <v>#REF!</v>
      </c>
      <c r="B111" s="412">
        <v>381164</v>
      </c>
      <c r="C111" s="412" t="s">
        <v>782</v>
      </c>
      <c r="D111" s="412" t="s">
        <v>783</v>
      </c>
      <c r="E111" s="412" t="s">
        <v>784</v>
      </c>
      <c r="F111" s="412" t="s">
        <v>728</v>
      </c>
      <c r="G111" s="473" t="s">
        <v>785</v>
      </c>
      <c r="H111" s="413">
        <v>39516</v>
      </c>
      <c r="I111" s="422">
        <v>0</v>
      </c>
      <c r="J111" s="473" t="s">
        <v>745</v>
      </c>
      <c r="K111" s="472">
        <f t="shared" si="15"/>
        <v>4.1287671232876715</v>
      </c>
      <c r="L111" s="474">
        <v>41023</v>
      </c>
      <c r="M111" s="473">
        <v>0</v>
      </c>
      <c r="N111" s="420">
        <v>39648</v>
      </c>
      <c r="O111" s="472">
        <f t="shared" si="13"/>
        <v>0.36164383561643837</v>
      </c>
      <c r="P111" s="562">
        <v>42.3</v>
      </c>
      <c r="Q111" s="562">
        <v>48.1</v>
      </c>
      <c r="R111" s="413">
        <v>40939</v>
      </c>
      <c r="S111" s="424">
        <v>58.05</v>
      </c>
      <c r="T111" s="417" t="s">
        <v>777</v>
      </c>
      <c r="U111" s="417" t="s">
        <v>731</v>
      </c>
      <c r="V111" s="425" t="s">
        <v>786</v>
      </c>
      <c r="W111" s="420" t="s">
        <v>745</v>
      </c>
      <c r="X111" s="681"/>
      <c r="Y111" s="668"/>
      <c r="Z111" s="412"/>
      <c r="AA111" s="412"/>
      <c r="AB111" s="418"/>
      <c r="AC111" s="426"/>
      <c r="AD111" s="426"/>
      <c r="AE111" s="426"/>
      <c r="AF111" s="426"/>
      <c r="AG111" s="426"/>
      <c r="AH111" s="426"/>
      <c r="AI111" s="426"/>
      <c r="AJ111" s="426"/>
      <c r="AK111" s="426"/>
      <c r="AL111" s="426"/>
      <c r="AM111" s="426"/>
      <c r="AN111" s="426"/>
      <c r="AO111" s="426"/>
      <c r="AP111" s="426"/>
      <c r="AQ111" s="426"/>
      <c r="AR111" s="426"/>
      <c r="AS111" s="426"/>
      <c r="AT111" s="426"/>
      <c r="AU111" s="426"/>
      <c r="AV111" s="426"/>
      <c r="AW111" s="426"/>
      <c r="AX111" s="426"/>
      <c r="AY111" s="426"/>
      <c r="AZ111" s="426"/>
      <c r="BA111" s="426"/>
      <c r="BB111" s="426"/>
      <c r="BC111" s="426"/>
      <c r="BD111" s="426"/>
      <c r="BE111" s="426"/>
      <c r="BF111" s="426"/>
      <c r="BG111" s="426"/>
      <c r="BH111" s="426"/>
      <c r="BI111" s="426"/>
      <c r="BJ111" s="426"/>
      <c r="BK111" s="426"/>
      <c r="BL111" s="426"/>
      <c r="BM111" s="426"/>
      <c r="BN111" s="426"/>
      <c r="BO111" s="426"/>
      <c r="BP111" s="426"/>
      <c r="BQ111" s="426"/>
      <c r="BR111" s="426"/>
      <c r="BS111" s="426"/>
      <c r="BT111" s="426"/>
      <c r="BU111" s="426"/>
      <c r="BV111" s="426"/>
      <c r="BW111" s="426"/>
      <c r="BX111" s="426"/>
      <c r="BY111" s="426"/>
      <c r="BZ111" s="426"/>
      <c r="CA111" s="426"/>
    </row>
    <row r="112" spans="1:80" s="434" customFormat="1" ht="15.75" customHeight="1" x14ac:dyDescent="0.3">
      <c r="A112" s="412" t="e">
        <f t="shared" si="14"/>
        <v>#REF!</v>
      </c>
      <c r="B112" s="412">
        <v>4190011</v>
      </c>
      <c r="C112" s="412" t="s">
        <v>794</v>
      </c>
      <c r="D112" s="412" t="s">
        <v>795</v>
      </c>
      <c r="E112" s="412" t="s">
        <v>796</v>
      </c>
      <c r="F112" s="418" t="s">
        <v>797</v>
      </c>
      <c r="G112" s="531" t="s">
        <v>765</v>
      </c>
      <c r="H112" s="413">
        <v>40511</v>
      </c>
      <c r="I112" s="422">
        <v>0</v>
      </c>
      <c r="J112" s="473" t="s">
        <v>745</v>
      </c>
      <c r="K112" s="472">
        <f t="shared" si="15"/>
        <v>1.6410958904109589</v>
      </c>
      <c r="L112" s="474">
        <v>41110</v>
      </c>
      <c r="M112" s="473">
        <v>0</v>
      </c>
      <c r="N112" s="420">
        <v>40724</v>
      </c>
      <c r="O112" s="472">
        <f t="shared" si="13"/>
        <v>0.58356164383561648</v>
      </c>
      <c r="P112" s="562">
        <v>48.2</v>
      </c>
      <c r="Q112" s="562">
        <v>48.2</v>
      </c>
      <c r="R112" s="413">
        <v>40724</v>
      </c>
      <c r="S112" s="424">
        <v>48.2</v>
      </c>
      <c r="T112" s="417" t="s">
        <v>731</v>
      </c>
      <c r="U112" s="417" t="s">
        <v>798</v>
      </c>
      <c r="V112" s="423" t="s">
        <v>754</v>
      </c>
      <c r="W112" s="420" t="s">
        <v>745</v>
      </c>
      <c r="X112" s="681"/>
      <c r="Y112" s="668"/>
      <c r="Z112" s="412"/>
      <c r="AA112" s="412" t="s">
        <v>196</v>
      </c>
      <c r="AB112" s="412"/>
      <c r="AC112" s="426"/>
      <c r="AD112" s="426"/>
      <c r="AE112" s="426"/>
      <c r="AF112" s="426"/>
      <c r="AG112" s="426"/>
      <c r="AH112" s="426"/>
      <c r="AI112" s="426"/>
      <c r="AJ112" s="426"/>
      <c r="AK112" s="426"/>
      <c r="AL112" s="426"/>
      <c r="AM112" s="426"/>
      <c r="AN112" s="426"/>
      <c r="AO112" s="426"/>
      <c r="AP112" s="426"/>
      <c r="AQ112" s="426"/>
      <c r="AR112" s="426"/>
      <c r="AS112" s="426"/>
      <c r="AT112" s="426"/>
      <c r="AU112" s="426"/>
      <c r="AV112" s="426"/>
      <c r="AW112" s="426"/>
      <c r="AX112" s="426"/>
      <c r="AY112" s="426"/>
      <c r="AZ112" s="426"/>
      <c r="BA112" s="426"/>
      <c r="BB112" s="426"/>
      <c r="BC112" s="426"/>
      <c r="BD112" s="426"/>
      <c r="BE112" s="426"/>
      <c r="BF112" s="426"/>
      <c r="BG112" s="426"/>
      <c r="BH112" s="426"/>
      <c r="BI112" s="426"/>
      <c r="BJ112" s="426"/>
      <c r="BK112" s="426"/>
      <c r="BL112" s="426"/>
      <c r="BM112" s="426"/>
      <c r="BN112" s="426"/>
      <c r="BO112" s="426"/>
      <c r="BP112" s="426"/>
      <c r="BQ112" s="426"/>
      <c r="BR112" s="426"/>
      <c r="BS112" s="426"/>
      <c r="BT112" s="426"/>
      <c r="BU112" s="426"/>
      <c r="BV112" s="426"/>
      <c r="BW112" s="426"/>
      <c r="BX112" s="426"/>
      <c r="BY112" s="426"/>
      <c r="BZ112" s="426"/>
      <c r="CA112" s="426"/>
    </row>
    <row r="113" spans="1:80" s="434" customFormat="1" ht="15.75" customHeight="1" x14ac:dyDescent="0.3">
      <c r="A113" s="412" t="e">
        <f t="shared" si="14"/>
        <v>#REF!</v>
      </c>
      <c r="B113" s="412">
        <v>390684</v>
      </c>
      <c r="C113" s="412" t="s">
        <v>787</v>
      </c>
      <c r="D113" s="412"/>
      <c r="E113" s="412" t="s">
        <v>788</v>
      </c>
      <c r="F113" s="412" t="s">
        <v>744</v>
      </c>
      <c r="G113" s="473" t="s">
        <v>729</v>
      </c>
      <c r="H113" s="413">
        <v>39939</v>
      </c>
      <c r="I113" s="422">
        <v>0</v>
      </c>
      <c r="J113" s="473" t="s">
        <v>745</v>
      </c>
      <c r="K113" s="472">
        <f t="shared" si="15"/>
        <v>3.3726027397260272</v>
      </c>
      <c r="L113" s="474">
        <v>41170</v>
      </c>
      <c r="M113" s="473">
        <v>0</v>
      </c>
      <c r="N113" s="420">
        <v>40322</v>
      </c>
      <c r="O113" s="472">
        <f t="shared" si="13"/>
        <v>1.0493150684931507</v>
      </c>
      <c r="P113" s="562">
        <v>50</v>
      </c>
      <c r="Q113" s="562">
        <v>50</v>
      </c>
      <c r="R113" s="413">
        <v>40322</v>
      </c>
      <c r="S113" s="424">
        <v>50</v>
      </c>
      <c r="T113" s="417" t="s">
        <v>789</v>
      </c>
      <c r="U113" s="417" t="s">
        <v>731</v>
      </c>
      <c r="V113" s="425" t="s">
        <v>731</v>
      </c>
      <c r="W113" s="420" t="s">
        <v>745</v>
      </c>
      <c r="X113" s="681"/>
      <c r="Y113" s="668"/>
      <c r="Z113" s="412"/>
      <c r="AA113" s="412"/>
      <c r="AB113" s="412"/>
      <c r="AI113" s="418"/>
      <c r="AJ113" s="418"/>
      <c r="AK113" s="418"/>
      <c r="AL113" s="418"/>
      <c r="AM113" s="418"/>
      <c r="AN113" s="418"/>
      <c r="AO113" s="418"/>
      <c r="AP113" s="418"/>
      <c r="AQ113" s="418"/>
      <c r="AR113" s="418"/>
      <c r="AS113" s="418"/>
      <c r="AT113" s="418"/>
      <c r="AU113" s="418"/>
      <c r="AV113" s="418"/>
      <c r="AW113" s="418"/>
      <c r="AX113" s="418"/>
      <c r="AY113" s="418"/>
      <c r="AZ113" s="418"/>
      <c r="BA113" s="418"/>
      <c r="BB113" s="418"/>
      <c r="BC113" s="418"/>
      <c r="BD113" s="418"/>
      <c r="BE113" s="418"/>
      <c r="BF113" s="418"/>
      <c r="BG113" s="418"/>
      <c r="BH113" s="418"/>
      <c r="BI113" s="418"/>
      <c r="BJ113" s="418"/>
      <c r="BK113" s="418"/>
      <c r="BL113" s="418"/>
      <c r="BM113" s="418"/>
      <c r="BN113" s="418"/>
      <c r="BO113" s="418"/>
      <c r="BP113" s="418"/>
      <c r="BQ113" s="418"/>
      <c r="BR113" s="418"/>
      <c r="BS113" s="418"/>
      <c r="BT113" s="418"/>
      <c r="BU113" s="418"/>
      <c r="BV113" s="418"/>
      <c r="BW113" s="418"/>
      <c r="BX113" s="418"/>
      <c r="BY113" s="418"/>
      <c r="BZ113" s="418"/>
      <c r="CA113" s="418"/>
      <c r="CB113" s="412"/>
    </row>
    <row r="114" spans="1:80" s="434" customFormat="1" ht="15.75" customHeight="1" x14ac:dyDescent="0.3">
      <c r="A114" s="412" t="e">
        <f t="shared" si="14"/>
        <v>#REF!</v>
      </c>
      <c r="B114" s="426">
        <v>369770</v>
      </c>
      <c r="C114" s="426" t="s">
        <v>614</v>
      </c>
      <c r="D114" s="426" t="s">
        <v>615</v>
      </c>
      <c r="E114" s="426" t="s">
        <v>616</v>
      </c>
      <c r="F114" s="426" t="s">
        <v>781</v>
      </c>
      <c r="G114" s="533" t="s">
        <v>737</v>
      </c>
      <c r="H114" s="428">
        <v>38415</v>
      </c>
      <c r="I114" s="429">
        <v>0</v>
      </c>
      <c r="J114" s="475" t="s">
        <v>745</v>
      </c>
      <c r="K114" s="476">
        <f t="shared" si="15"/>
        <v>7.1643835616438354</v>
      </c>
      <c r="L114" s="477">
        <v>41030</v>
      </c>
      <c r="M114" s="475">
        <v>0</v>
      </c>
      <c r="N114" s="431">
        <v>39420</v>
      </c>
      <c r="O114" s="476">
        <f t="shared" si="13"/>
        <v>2.7534246575342465</v>
      </c>
      <c r="P114" s="563">
        <v>51.6</v>
      </c>
      <c r="Q114" s="563">
        <v>51.6</v>
      </c>
      <c r="R114" s="428">
        <v>39420</v>
      </c>
      <c r="S114" s="432">
        <v>51.6</v>
      </c>
      <c r="T114" s="433" t="s">
        <v>731</v>
      </c>
      <c r="U114" s="433" t="s">
        <v>731</v>
      </c>
      <c r="V114" s="427" t="s">
        <v>772</v>
      </c>
      <c r="W114" s="431" t="s">
        <v>745</v>
      </c>
      <c r="X114" s="680"/>
      <c r="Y114" s="669"/>
      <c r="Z114" s="426"/>
      <c r="AA114" s="426" t="s">
        <v>617</v>
      </c>
      <c r="AB114" s="426"/>
    </row>
    <row r="115" spans="1:80" s="663" customFormat="1" ht="15.75" customHeight="1" x14ac:dyDescent="0.3">
      <c r="A115" s="412" t="e">
        <f t="shared" si="14"/>
        <v>#REF!</v>
      </c>
      <c r="B115" s="426">
        <v>373474</v>
      </c>
      <c r="C115" s="426" t="s">
        <v>761</v>
      </c>
      <c r="D115" s="426" t="s">
        <v>762</v>
      </c>
      <c r="E115" s="426" t="s">
        <v>763</v>
      </c>
      <c r="F115" s="426" t="s">
        <v>764</v>
      </c>
      <c r="G115" s="533" t="s">
        <v>765</v>
      </c>
      <c r="H115" s="428">
        <v>38588</v>
      </c>
      <c r="I115" s="429">
        <v>0</v>
      </c>
      <c r="J115" s="475" t="s">
        <v>745</v>
      </c>
      <c r="K115" s="476">
        <f t="shared" si="15"/>
        <v>7.0739726027397261</v>
      </c>
      <c r="L115" s="477">
        <v>41170</v>
      </c>
      <c r="M115" s="475">
        <v>0</v>
      </c>
      <c r="N115" s="431">
        <v>39100</v>
      </c>
      <c r="O115" s="476">
        <f t="shared" si="13"/>
        <v>1.4027397260273973</v>
      </c>
      <c r="P115" s="563">
        <v>53.1</v>
      </c>
      <c r="Q115" s="563">
        <v>53.1</v>
      </c>
      <c r="R115" s="428">
        <v>39110</v>
      </c>
      <c r="S115" s="432">
        <v>53.1</v>
      </c>
      <c r="T115" s="433" t="s">
        <v>767</v>
      </c>
      <c r="U115" s="433" t="s">
        <v>731</v>
      </c>
      <c r="V115" s="427" t="s">
        <v>768</v>
      </c>
      <c r="W115" s="431" t="s">
        <v>745</v>
      </c>
      <c r="X115" s="680"/>
      <c r="Y115" s="669"/>
      <c r="Z115" s="426"/>
      <c r="AA115" s="426"/>
      <c r="AB115" s="426"/>
      <c r="AC115" s="642"/>
      <c r="AD115" s="642"/>
      <c r="AE115" s="642"/>
      <c r="AF115" s="642"/>
      <c r="AG115" s="642"/>
      <c r="AH115" s="642"/>
      <c r="AI115" s="661"/>
      <c r="AJ115" s="661"/>
      <c r="AK115" s="661"/>
      <c r="AL115" s="661"/>
      <c r="AM115" s="661"/>
      <c r="AN115" s="661"/>
      <c r="AO115" s="661"/>
      <c r="AP115" s="661"/>
      <c r="AQ115" s="661"/>
      <c r="AR115" s="661"/>
      <c r="AS115" s="661"/>
      <c r="AT115" s="661"/>
      <c r="AU115" s="661"/>
      <c r="AV115" s="661"/>
      <c r="AW115" s="661"/>
      <c r="AX115" s="661"/>
      <c r="AY115" s="661"/>
      <c r="AZ115" s="661"/>
      <c r="BA115" s="661"/>
      <c r="BB115" s="661"/>
      <c r="BC115" s="661"/>
      <c r="BD115" s="661"/>
      <c r="BE115" s="661"/>
      <c r="BF115" s="661"/>
      <c r="BG115" s="661"/>
      <c r="BH115" s="661"/>
      <c r="BI115" s="661"/>
      <c r="BJ115" s="661"/>
      <c r="BK115" s="661"/>
      <c r="BL115" s="661"/>
      <c r="BM115" s="661"/>
      <c r="BN115" s="661"/>
      <c r="BO115" s="661"/>
      <c r="BP115" s="661"/>
      <c r="BQ115" s="661"/>
      <c r="BR115" s="661"/>
      <c r="BS115" s="661"/>
      <c r="BT115" s="661"/>
      <c r="BU115" s="661"/>
      <c r="BV115" s="661"/>
      <c r="BW115" s="661"/>
      <c r="BX115" s="661"/>
      <c r="BY115" s="661"/>
      <c r="BZ115" s="661"/>
      <c r="CA115" s="661"/>
      <c r="CB115" s="662"/>
    </row>
    <row r="116" spans="1:80" s="652" customFormat="1" ht="15.75" customHeight="1" x14ac:dyDescent="0.3">
      <c r="A116" s="412" t="e">
        <f t="shared" si="14"/>
        <v>#REF!</v>
      </c>
      <c r="B116" s="426">
        <v>365569</v>
      </c>
      <c r="C116" s="426" t="s">
        <v>611</v>
      </c>
      <c r="D116" s="426" t="s">
        <v>612</v>
      </c>
      <c r="E116" s="426" t="s">
        <v>613</v>
      </c>
      <c r="F116" s="436" t="s">
        <v>728</v>
      </c>
      <c r="G116" s="475" t="s">
        <v>729</v>
      </c>
      <c r="H116" s="428">
        <v>38189</v>
      </c>
      <c r="I116" s="429">
        <v>0</v>
      </c>
      <c r="J116" s="475" t="s">
        <v>745</v>
      </c>
      <c r="K116" s="476">
        <f t="shared" si="15"/>
        <v>8.0109589041095894</v>
      </c>
      <c r="L116" s="477">
        <v>41113</v>
      </c>
      <c r="M116" s="475">
        <v>0</v>
      </c>
      <c r="N116" s="431">
        <v>38799</v>
      </c>
      <c r="O116" s="476">
        <f t="shared" si="13"/>
        <v>1.6712328767123288</v>
      </c>
      <c r="P116" s="563">
        <v>57.4</v>
      </c>
      <c r="Q116" s="563">
        <v>57.4</v>
      </c>
      <c r="R116" s="428">
        <v>38799</v>
      </c>
      <c r="S116" s="432">
        <v>57.4</v>
      </c>
      <c r="T116" s="433" t="s">
        <v>731</v>
      </c>
      <c r="U116" s="433" t="s">
        <v>731</v>
      </c>
      <c r="V116" s="427" t="s">
        <v>731</v>
      </c>
      <c r="W116" s="431" t="s">
        <v>745</v>
      </c>
      <c r="X116" s="680"/>
      <c r="Y116" s="669"/>
      <c r="Z116" s="426"/>
      <c r="AA116" s="426"/>
      <c r="AB116" s="426"/>
      <c r="AC116" s="642"/>
      <c r="AD116" s="642"/>
      <c r="AE116" s="642"/>
      <c r="AF116" s="642"/>
      <c r="AG116" s="642"/>
      <c r="AH116" s="642"/>
      <c r="AI116" s="642"/>
      <c r="AJ116" s="642"/>
      <c r="AK116" s="642"/>
      <c r="AL116" s="642"/>
      <c r="AM116" s="642"/>
      <c r="AN116" s="642"/>
      <c r="AO116" s="642"/>
      <c r="AP116" s="642"/>
      <c r="AQ116" s="642"/>
      <c r="AR116" s="642"/>
      <c r="AS116" s="642"/>
      <c r="AT116" s="642"/>
      <c r="AU116" s="642"/>
      <c r="AV116" s="642"/>
      <c r="AW116" s="642"/>
      <c r="AX116" s="642"/>
      <c r="AY116" s="642"/>
      <c r="AZ116" s="642"/>
      <c r="BA116" s="642"/>
      <c r="BB116" s="642"/>
      <c r="BC116" s="642"/>
      <c r="BD116" s="642"/>
      <c r="BE116" s="642"/>
      <c r="BF116" s="642"/>
      <c r="BG116" s="642"/>
      <c r="BH116" s="642"/>
      <c r="BI116" s="642"/>
      <c r="BJ116" s="642"/>
      <c r="BK116" s="642"/>
      <c r="BL116" s="642"/>
      <c r="BM116" s="642"/>
      <c r="BN116" s="642"/>
      <c r="BO116" s="642"/>
      <c r="BP116" s="642"/>
      <c r="BQ116" s="642"/>
      <c r="BR116" s="642"/>
      <c r="BS116" s="642"/>
      <c r="BT116" s="642"/>
      <c r="BU116" s="642"/>
      <c r="BV116" s="642"/>
      <c r="BW116" s="642"/>
      <c r="BX116" s="642"/>
      <c r="BY116" s="642"/>
      <c r="BZ116" s="642"/>
      <c r="CA116" s="642"/>
      <c r="CB116" s="642"/>
    </row>
    <row r="117" spans="1:80" s="652" customFormat="1" ht="15.75" customHeight="1" x14ac:dyDescent="0.3">
      <c r="A117" s="412" t="e">
        <f t="shared" si="14"/>
        <v>#REF!</v>
      </c>
      <c r="B117" s="426">
        <v>368314</v>
      </c>
      <c r="C117" s="426" t="s">
        <v>526</v>
      </c>
      <c r="D117" s="426"/>
      <c r="E117" s="426" t="s">
        <v>796</v>
      </c>
      <c r="F117" s="426" t="s">
        <v>548</v>
      </c>
      <c r="G117" s="475" t="s">
        <v>729</v>
      </c>
      <c r="H117" s="428">
        <v>38590</v>
      </c>
      <c r="I117" s="437">
        <v>0</v>
      </c>
      <c r="J117" s="478" t="s">
        <v>186</v>
      </c>
      <c r="K117" s="479">
        <f t="shared" si="15"/>
        <v>6.9150684931506845</v>
      </c>
      <c r="L117" s="480">
        <v>41114</v>
      </c>
      <c r="M117" s="437">
        <v>0</v>
      </c>
      <c r="N117" s="428">
        <v>38768</v>
      </c>
      <c r="O117" s="476">
        <f t="shared" si="13"/>
        <v>0.48767123287671232</v>
      </c>
      <c r="P117" s="565">
        <v>59.38</v>
      </c>
      <c r="Q117" s="565">
        <v>80.430000000000007</v>
      </c>
      <c r="R117" s="441">
        <v>40925</v>
      </c>
      <c r="S117" s="440">
        <v>144.6</v>
      </c>
      <c r="T117" s="443" t="s">
        <v>777</v>
      </c>
      <c r="U117" s="434"/>
      <c r="V117" s="444" t="s">
        <v>191</v>
      </c>
      <c r="W117" s="442" t="s">
        <v>186</v>
      </c>
      <c r="X117" s="683"/>
      <c r="Y117" s="670"/>
      <c r="Z117" s="434"/>
      <c r="AA117" s="434" t="s">
        <v>590</v>
      </c>
      <c r="AB117" s="430" t="s">
        <v>661</v>
      </c>
      <c r="AC117" s="642"/>
      <c r="AD117" s="642"/>
      <c r="AE117" s="642"/>
      <c r="AF117" s="642"/>
      <c r="AG117" s="642"/>
      <c r="AH117" s="642"/>
      <c r="AI117" s="642"/>
      <c r="AJ117" s="642"/>
      <c r="AK117" s="642"/>
      <c r="AL117" s="642"/>
      <c r="AM117" s="642"/>
      <c r="AN117" s="642"/>
      <c r="AO117" s="642"/>
      <c r="AP117" s="642"/>
      <c r="AQ117" s="642"/>
      <c r="AR117" s="642"/>
      <c r="AS117" s="642"/>
      <c r="AT117" s="642"/>
      <c r="AU117" s="642"/>
      <c r="AV117" s="642"/>
      <c r="AW117" s="642"/>
      <c r="AX117" s="642"/>
      <c r="AY117" s="642"/>
      <c r="AZ117" s="642"/>
      <c r="BA117" s="642"/>
      <c r="BB117" s="642"/>
      <c r="BC117" s="642"/>
      <c r="BD117" s="642"/>
      <c r="BE117" s="642"/>
      <c r="BF117" s="642"/>
      <c r="BG117" s="642"/>
      <c r="BH117" s="642"/>
      <c r="BI117" s="642"/>
      <c r="BJ117" s="642"/>
      <c r="BK117" s="642"/>
      <c r="BL117" s="642"/>
      <c r="BM117" s="642"/>
      <c r="BN117" s="642"/>
      <c r="BO117" s="642"/>
      <c r="BP117" s="642"/>
      <c r="BQ117" s="642"/>
      <c r="BR117" s="642"/>
      <c r="BS117" s="642"/>
      <c r="BT117" s="642"/>
      <c r="BU117" s="642"/>
      <c r="BV117" s="642"/>
      <c r="BW117" s="642"/>
      <c r="BX117" s="642"/>
      <c r="BY117" s="642"/>
      <c r="BZ117" s="642"/>
      <c r="CA117" s="642"/>
    </row>
    <row r="118" spans="1:80" s="574" customFormat="1" ht="15.75" customHeight="1" x14ac:dyDescent="0.3">
      <c r="A118" s="412" t="e">
        <f t="shared" si="14"/>
        <v>#REF!</v>
      </c>
      <c r="B118" s="426">
        <v>7120913</v>
      </c>
      <c r="C118" s="426" t="s">
        <v>808</v>
      </c>
      <c r="D118" s="426" t="s">
        <v>809</v>
      </c>
      <c r="E118" s="426" t="s">
        <v>810</v>
      </c>
      <c r="F118" s="436" t="s">
        <v>806</v>
      </c>
      <c r="G118" s="533" t="s">
        <v>765</v>
      </c>
      <c r="H118" s="428">
        <v>40948</v>
      </c>
      <c r="I118" s="429">
        <v>0</v>
      </c>
      <c r="J118" s="475" t="s">
        <v>745</v>
      </c>
      <c r="K118" s="476">
        <f t="shared" si="15"/>
        <v>0.32602739726027397</v>
      </c>
      <c r="L118" s="477">
        <v>41067</v>
      </c>
      <c r="M118" s="475">
        <v>0</v>
      </c>
      <c r="N118" s="431">
        <v>41067</v>
      </c>
      <c r="O118" s="476">
        <f t="shared" si="13"/>
        <v>0.32602739726027397</v>
      </c>
      <c r="P118" s="563">
        <v>62</v>
      </c>
      <c r="Q118" s="563">
        <v>62</v>
      </c>
      <c r="R118" s="428">
        <v>41067</v>
      </c>
      <c r="S118" s="432">
        <v>62</v>
      </c>
      <c r="T118" s="433" t="s">
        <v>731</v>
      </c>
      <c r="U118" s="426"/>
      <c r="V118" s="427"/>
      <c r="W118" s="431" t="s">
        <v>745</v>
      </c>
      <c r="X118" s="680"/>
      <c r="Y118" s="669"/>
      <c r="Z118" s="426"/>
      <c r="AA118" s="426"/>
      <c r="AB118" s="426"/>
      <c r="AC118" s="573"/>
      <c r="AD118" s="573"/>
      <c r="AE118" s="573"/>
      <c r="AF118" s="573"/>
      <c r="AG118" s="573"/>
      <c r="AH118" s="573"/>
      <c r="AI118" s="601"/>
      <c r="AJ118" s="601"/>
      <c r="AK118" s="601"/>
      <c r="AL118" s="601"/>
      <c r="AM118" s="601"/>
      <c r="AN118" s="601"/>
      <c r="AO118" s="601"/>
      <c r="AP118" s="601"/>
      <c r="AQ118" s="601"/>
      <c r="AR118" s="601"/>
      <c r="AS118" s="601"/>
      <c r="AT118" s="601"/>
      <c r="AU118" s="601"/>
      <c r="AV118" s="601"/>
      <c r="AW118" s="601"/>
      <c r="AX118" s="601"/>
      <c r="AY118" s="601"/>
      <c r="AZ118" s="601"/>
      <c r="BA118" s="601"/>
      <c r="BB118" s="601"/>
      <c r="BC118" s="601"/>
      <c r="BD118" s="601"/>
      <c r="BE118" s="601"/>
      <c r="BF118" s="601"/>
      <c r="BG118" s="601"/>
      <c r="BH118" s="601"/>
      <c r="BI118" s="601"/>
      <c r="BJ118" s="601"/>
      <c r="BK118" s="601"/>
      <c r="BL118" s="601"/>
      <c r="BM118" s="601"/>
      <c r="BN118" s="601"/>
      <c r="BO118" s="601"/>
      <c r="BP118" s="601"/>
      <c r="BQ118" s="601"/>
      <c r="BR118" s="601"/>
      <c r="BS118" s="601"/>
      <c r="BT118" s="601"/>
      <c r="BU118" s="601"/>
      <c r="BV118" s="601"/>
      <c r="BW118" s="601"/>
      <c r="BX118" s="601"/>
      <c r="BY118" s="601"/>
      <c r="BZ118" s="601"/>
      <c r="CA118" s="601"/>
      <c r="CB118" s="601"/>
    </row>
    <row r="119" spans="1:80" s="574" customFormat="1" ht="15.75" customHeight="1" x14ac:dyDescent="0.3">
      <c r="A119" s="412" t="e">
        <f t="shared" si="14"/>
        <v>#REF!</v>
      </c>
      <c r="B119" s="412">
        <v>4193311</v>
      </c>
      <c r="C119" s="412" t="s">
        <v>277</v>
      </c>
      <c r="D119" s="412" t="s">
        <v>278</v>
      </c>
      <c r="E119" s="412" t="s">
        <v>321</v>
      </c>
      <c r="F119" s="412" t="s">
        <v>279</v>
      </c>
      <c r="G119" s="473" t="s">
        <v>729</v>
      </c>
      <c r="H119" s="413">
        <v>39994</v>
      </c>
      <c r="I119" s="414">
        <v>0</v>
      </c>
      <c r="J119" s="471" t="s">
        <v>745</v>
      </c>
      <c r="K119" s="472">
        <f t="shared" si="15"/>
        <v>3.0547945205479454</v>
      </c>
      <c r="L119" s="471">
        <v>41109</v>
      </c>
      <c r="M119" s="473">
        <v>0</v>
      </c>
      <c r="N119" s="413">
        <v>40814</v>
      </c>
      <c r="O119" s="472">
        <f t="shared" si="13"/>
        <v>2.2465753424657535</v>
      </c>
      <c r="P119" s="473">
        <v>62.43</v>
      </c>
      <c r="Q119" s="473">
        <v>31.1</v>
      </c>
      <c r="R119" s="413">
        <v>40896</v>
      </c>
      <c r="S119" s="412">
        <v>31.1</v>
      </c>
      <c r="T119" s="412" t="s">
        <v>731</v>
      </c>
      <c r="U119" s="412" t="s">
        <v>280</v>
      </c>
      <c r="V119" s="412" t="s">
        <v>281</v>
      </c>
      <c r="W119" s="412" t="s">
        <v>745</v>
      </c>
      <c r="X119" s="678"/>
      <c r="Y119" s="668"/>
      <c r="Z119" s="412"/>
      <c r="AA119" s="412"/>
      <c r="AB119" s="412"/>
      <c r="AC119" s="573"/>
      <c r="AD119" s="573"/>
      <c r="AE119" s="573"/>
      <c r="AF119" s="573"/>
      <c r="AG119" s="573"/>
      <c r="AH119" s="573"/>
      <c r="AI119" s="601"/>
      <c r="AJ119" s="601"/>
      <c r="AK119" s="601"/>
      <c r="AL119" s="601"/>
      <c r="AM119" s="601"/>
      <c r="AN119" s="601"/>
      <c r="AO119" s="601"/>
      <c r="AP119" s="601"/>
      <c r="AQ119" s="601"/>
      <c r="AR119" s="601"/>
      <c r="AS119" s="601"/>
      <c r="AT119" s="601"/>
      <c r="AU119" s="601"/>
      <c r="AV119" s="601"/>
      <c r="AW119" s="601"/>
      <c r="AX119" s="601"/>
      <c r="AY119" s="601"/>
      <c r="AZ119" s="601"/>
      <c r="BA119" s="601"/>
      <c r="BB119" s="601"/>
      <c r="BC119" s="601"/>
      <c r="BD119" s="601"/>
      <c r="BE119" s="601"/>
      <c r="BF119" s="601"/>
      <c r="BG119" s="601"/>
      <c r="BH119" s="601"/>
      <c r="BI119" s="601"/>
      <c r="BJ119" s="601"/>
      <c r="BK119" s="601"/>
      <c r="BL119" s="601"/>
      <c r="BM119" s="601"/>
      <c r="BN119" s="601"/>
      <c r="BO119" s="601"/>
      <c r="BP119" s="601"/>
      <c r="BQ119" s="601"/>
      <c r="BR119" s="601"/>
      <c r="BS119" s="601"/>
      <c r="BT119" s="601"/>
      <c r="BU119" s="601"/>
      <c r="BV119" s="601"/>
      <c r="BW119" s="601"/>
      <c r="BX119" s="601"/>
      <c r="BY119" s="601"/>
      <c r="BZ119" s="601"/>
      <c r="CA119" s="601"/>
      <c r="CB119" s="601"/>
    </row>
    <row r="120" spans="1:80" s="574" customFormat="1" ht="15.75" customHeight="1" x14ac:dyDescent="0.3">
      <c r="A120" s="412" t="e">
        <f t="shared" si="14"/>
        <v>#REF!</v>
      </c>
      <c r="B120" s="426">
        <v>369665</v>
      </c>
      <c r="C120" s="426" t="s">
        <v>389</v>
      </c>
      <c r="D120" s="426" t="s">
        <v>390</v>
      </c>
      <c r="E120" s="426" t="s">
        <v>391</v>
      </c>
      <c r="F120" s="426" t="s">
        <v>781</v>
      </c>
      <c r="G120" s="475" t="s">
        <v>785</v>
      </c>
      <c r="H120" s="428">
        <v>38712</v>
      </c>
      <c r="I120" s="437">
        <v>0</v>
      </c>
      <c r="J120" s="478" t="s">
        <v>745</v>
      </c>
      <c r="K120" s="476">
        <f t="shared" si="15"/>
        <v>6.7780821917808218</v>
      </c>
      <c r="L120" s="478">
        <v>41186</v>
      </c>
      <c r="M120" s="475">
        <v>0</v>
      </c>
      <c r="N120" s="428">
        <v>38839</v>
      </c>
      <c r="O120" s="476">
        <f t="shared" si="13"/>
        <v>0.34794520547945207</v>
      </c>
      <c r="P120" s="534">
        <v>63.32</v>
      </c>
      <c r="Q120" s="534">
        <v>63.32</v>
      </c>
      <c r="R120" s="439">
        <v>38933</v>
      </c>
      <c r="S120" s="436">
        <v>34.5</v>
      </c>
      <c r="T120" s="426" t="s">
        <v>731</v>
      </c>
      <c r="U120" s="426" t="s">
        <v>731</v>
      </c>
      <c r="V120" s="426" t="s">
        <v>392</v>
      </c>
      <c r="W120" s="426" t="s">
        <v>745</v>
      </c>
      <c r="X120" s="684"/>
      <c r="Y120" s="669"/>
      <c r="Z120" s="426"/>
      <c r="AA120" s="426" t="s">
        <v>393</v>
      </c>
      <c r="AB120" s="426"/>
      <c r="AC120" s="573"/>
      <c r="AD120" s="573"/>
      <c r="AE120" s="573"/>
      <c r="AF120" s="573"/>
      <c r="AG120" s="573"/>
      <c r="AH120" s="573"/>
      <c r="AI120" s="601"/>
      <c r="AJ120" s="601"/>
      <c r="AK120" s="601"/>
      <c r="AL120" s="601"/>
      <c r="AM120" s="601"/>
      <c r="AN120" s="601"/>
      <c r="AO120" s="601"/>
      <c r="AP120" s="601"/>
      <c r="AQ120" s="601"/>
      <c r="AR120" s="601"/>
      <c r="AS120" s="601"/>
      <c r="AT120" s="601"/>
      <c r="AU120" s="601"/>
      <c r="AV120" s="601"/>
      <c r="AW120" s="601"/>
      <c r="AX120" s="601"/>
      <c r="AY120" s="601"/>
      <c r="AZ120" s="601"/>
      <c r="BA120" s="601"/>
      <c r="BB120" s="601"/>
      <c r="BC120" s="601"/>
      <c r="BD120" s="601"/>
      <c r="BE120" s="601"/>
      <c r="BF120" s="601"/>
      <c r="BG120" s="601"/>
      <c r="BH120" s="601"/>
      <c r="BI120" s="601"/>
      <c r="BJ120" s="601"/>
      <c r="BK120" s="601"/>
      <c r="BL120" s="601"/>
      <c r="BM120" s="601"/>
      <c r="BN120" s="601"/>
      <c r="BO120" s="601"/>
      <c r="BP120" s="601"/>
      <c r="BQ120" s="601"/>
      <c r="BR120" s="601"/>
      <c r="BS120" s="601"/>
      <c r="BT120" s="601"/>
      <c r="BU120" s="601"/>
      <c r="BV120" s="601"/>
      <c r="BW120" s="601"/>
      <c r="BX120" s="601"/>
      <c r="BY120" s="601"/>
      <c r="BZ120" s="601"/>
      <c r="CA120" s="601"/>
      <c r="CB120" s="601"/>
    </row>
    <row r="121" spans="1:80" s="434" customFormat="1" ht="15.75" customHeight="1" x14ac:dyDescent="0.3">
      <c r="A121" s="412" t="e">
        <f t="shared" si="14"/>
        <v>#REF!</v>
      </c>
      <c r="B121" s="426">
        <v>4592411</v>
      </c>
      <c r="C121" s="426" t="s">
        <v>799</v>
      </c>
      <c r="D121" s="426"/>
      <c r="E121" s="426" t="s">
        <v>800</v>
      </c>
      <c r="F121" s="436" t="s">
        <v>801</v>
      </c>
      <c r="G121" s="533" t="s">
        <v>785</v>
      </c>
      <c r="H121" s="428">
        <v>39803</v>
      </c>
      <c r="I121" s="429">
        <v>0</v>
      </c>
      <c r="J121" s="475" t="s">
        <v>745</v>
      </c>
      <c r="K121" s="476">
        <f t="shared" si="15"/>
        <v>3.5780821917808221</v>
      </c>
      <c r="L121" s="477">
        <v>41109</v>
      </c>
      <c r="M121" s="475">
        <v>0</v>
      </c>
      <c r="N121" s="428">
        <v>40899</v>
      </c>
      <c r="O121" s="476">
        <f t="shared" si="13"/>
        <v>3.0027397260273974</v>
      </c>
      <c r="P121" s="563">
        <v>74.8</v>
      </c>
      <c r="Q121" s="563">
        <v>74.8</v>
      </c>
      <c r="R121" s="428">
        <v>40983</v>
      </c>
      <c r="S121" s="432">
        <v>51.49</v>
      </c>
      <c r="T121" s="433" t="s">
        <v>777</v>
      </c>
      <c r="U121" s="426"/>
      <c r="V121" s="427" t="s">
        <v>802</v>
      </c>
      <c r="W121" s="431" t="s">
        <v>745</v>
      </c>
      <c r="X121" s="680"/>
      <c r="Y121" s="669"/>
      <c r="Z121" s="426"/>
      <c r="AA121" s="426"/>
      <c r="AB121" s="426"/>
      <c r="AC121" s="451"/>
      <c r="AD121" s="451"/>
      <c r="AE121" s="451"/>
      <c r="AF121" s="451"/>
      <c r="AG121" s="451"/>
      <c r="AH121" s="451"/>
      <c r="AI121" s="451"/>
      <c r="AJ121" s="451"/>
      <c r="AK121" s="451"/>
      <c r="AL121" s="451"/>
      <c r="AM121" s="451"/>
      <c r="AN121" s="451"/>
      <c r="AO121" s="451"/>
      <c r="AP121" s="451"/>
      <c r="AQ121" s="451"/>
      <c r="AR121" s="451"/>
      <c r="AS121" s="451"/>
      <c r="AT121" s="451"/>
      <c r="AU121" s="451"/>
      <c r="AV121" s="451"/>
      <c r="AW121" s="451"/>
      <c r="AX121" s="451"/>
      <c r="AY121" s="451"/>
      <c r="AZ121" s="451"/>
      <c r="BA121" s="451"/>
      <c r="BB121" s="451"/>
      <c r="BC121" s="451"/>
      <c r="BD121" s="451"/>
      <c r="BE121" s="451"/>
      <c r="BF121" s="451"/>
      <c r="BG121" s="451"/>
      <c r="BH121" s="451"/>
      <c r="BI121" s="451"/>
      <c r="BJ121" s="451"/>
      <c r="BK121" s="451"/>
      <c r="BL121" s="451"/>
      <c r="BM121" s="451"/>
      <c r="BN121" s="451"/>
      <c r="BO121" s="451"/>
      <c r="BP121" s="451"/>
      <c r="BQ121" s="451"/>
      <c r="BR121" s="451"/>
      <c r="BS121" s="451"/>
      <c r="BT121" s="451"/>
      <c r="BU121" s="451"/>
      <c r="BV121" s="451"/>
      <c r="BW121" s="451"/>
      <c r="BX121" s="451"/>
      <c r="BY121" s="451"/>
      <c r="BZ121" s="451"/>
      <c r="CA121" s="451"/>
      <c r="CB121" s="451"/>
    </row>
    <row r="122" spans="1:80" s="434" customFormat="1" ht="15.75" customHeight="1" x14ac:dyDescent="0.3">
      <c r="A122" s="412" t="e">
        <f t="shared" si="14"/>
        <v>#REF!</v>
      </c>
      <c r="B122" s="426" t="s">
        <v>99</v>
      </c>
      <c r="C122" s="426" t="s">
        <v>84</v>
      </c>
      <c r="D122" s="426" t="s">
        <v>809</v>
      </c>
      <c r="E122" s="426" t="s">
        <v>340</v>
      </c>
      <c r="F122" s="426" t="s">
        <v>85</v>
      </c>
      <c r="G122" s="475" t="s">
        <v>737</v>
      </c>
      <c r="H122" s="428">
        <v>39548</v>
      </c>
      <c r="I122" s="437">
        <v>0</v>
      </c>
      <c r="J122" s="478" t="s">
        <v>186</v>
      </c>
      <c r="K122" s="479">
        <f t="shared" si="15"/>
        <v>4.0410958904109586</v>
      </c>
      <c r="L122" s="477">
        <v>41023</v>
      </c>
      <c r="M122" s="437">
        <v>0</v>
      </c>
      <c r="N122" s="428">
        <v>39709</v>
      </c>
      <c r="O122" s="479">
        <f t="shared" si="13"/>
        <v>0.44109589041095892</v>
      </c>
      <c r="P122" s="475">
        <v>80</v>
      </c>
      <c r="Q122" s="475">
        <v>80</v>
      </c>
      <c r="R122" s="428">
        <v>39709</v>
      </c>
      <c r="S122" s="426" t="s">
        <v>86</v>
      </c>
      <c r="T122" s="426" t="s">
        <v>204</v>
      </c>
      <c r="U122" s="426" t="s">
        <v>731</v>
      </c>
      <c r="V122" s="426"/>
      <c r="W122" s="426" t="s">
        <v>186</v>
      </c>
      <c r="X122" s="684"/>
      <c r="Y122" s="669"/>
      <c r="Z122" s="426"/>
      <c r="AA122" s="426" t="s">
        <v>138</v>
      </c>
      <c r="AB122" s="426" t="s">
        <v>654</v>
      </c>
      <c r="AC122" s="451"/>
      <c r="AD122" s="451"/>
      <c r="AE122" s="451"/>
      <c r="AF122" s="451"/>
      <c r="AG122" s="451"/>
      <c r="AH122" s="451"/>
      <c r="AI122" s="451"/>
      <c r="AJ122" s="451"/>
      <c r="AK122" s="451"/>
      <c r="AL122" s="451"/>
      <c r="AM122" s="451"/>
      <c r="AN122" s="451"/>
      <c r="AO122" s="451"/>
      <c r="AP122" s="451"/>
      <c r="AQ122" s="451"/>
      <c r="AR122" s="451"/>
      <c r="AS122" s="451"/>
      <c r="AT122" s="451"/>
      <c r="AU122" s="451"/>
      <c r="AV122" s="451"/>
      <c r="AW122" s="451"/>
      <c r="AX122" s="451"/>
      <c r="AY122" s="451"/>
      <c r="AZ122" s="451"/>
      <c r="BA122" s="451"/>
      <c r="BB122" s="451"/>
      <c r="BC122" s="451"/>
      <c r="BD122" s="451"/>
      <c r="BE122" s="451"/>
      <c r="BF122" s="451"/>
      <c r="BG122" s="451"/>
      <c r="BH122" s="451"/>
      <c r="BI122" s="451"/>
      <c r="BJ122" s="451"/>
      <c r="BK122" s="451"/>
      <c r="BL122" s="451"/>
      <c r="BM122" s="451"/>
      <c r="BN122" s="451"/>
      <c r="BO122" s="451"/>
      <c r="BP122" s="451"/>
      <c r="BQ122" s="451"/>
      <c r="BR122" s="451"/>
      <c r="BS122" s="451"/>
      <c r="BT122" s="451"/>
      <c r="BU122" s="451"/>
      <c r="BV122" s="451"/>
      <c r="BW122" s="451"/>
      <c r="BX122" s="451"/>
      <c r="BY122" s="451"/>
      <c r="BZ122" s="451"/>
      <c r="CA122" s="451"/>
      <c r="CB122" s="451"/>
    </row>
    <row r="123" spans="1:80" s="434" customFormat="1" ht="15.75" customHeight="1" x14ac:dyDescent="0.3">
      <c r="A123" s="412" t="e">
        <f t="shared" si="14"/>
        <v>#REF!</v>
      </c>
      <c r="B123" s="426">
        <v>391897</v>
      </c>
      <c r="C123" s="426" t="s">
        <v>576</v>
      </c>
      <c r="D123" s="426" t="s">
        <v>577</v>
      </c>
      <c r="E123" s="426" t="s">
        <v>578</v>
      </c>
      <c r="F123" s="426" t="s">
        <v>635</v>
      </c>
      <c r="G123" s="475" t="s">
        <v>729</v>
      </c>
      <c r="H123" s="428">
        <v>39872</v>
      </c>
      <c r="I123" s="437">
        <v>0</v>
      </c>
      <c r="J123" s="478" t="s">
        <v>186</v>
      </c>
      <c r="K123" s="479">
        <f t="shared" si="15"/>
        <v>3.3917808219178083</v>
      </c>
      <c r="L123" s="480">
        <v>41110</v>
      </c>
      <c r="M123" s="437">
        <v>0</v>
      </c>
      <c r="N123" s="428">
        <v>40374</v>
      </c>
      <c r="O123" s="476">
        <f t="shared" si="13"/>
        <v>1.3753424657534246</v>
      </c>
      <c r="P123" s="565">
        <v>80.7</v>
      </c>
      <c r="Q123" s="565">
        <v>80.7</v>
      </c>
      <c r="R123" s="441">
        <v>40721</v>
      </c>
      <c r="S123" s="440">
        <v>82.16</v>
      </c>
      <c r="T123" s="443" t="s">
        <v>777</v>
      </c>
      <c r="U123" s="443" t="s">
        <v>731</v>
      </c>
      <c r="V123" s="445" t="s">
        <v>731</v>
      </c>
      <c r="W123" s="442" t="s">
        <v>186</v>
      </c>
      <c r="X123" s="683"/>
      <c r="Y123" s="670"/>
      <c r="AB123" s="430" t="s">
        <v>661</v>
      </c>
      <c r="AC123" s="451"/>
      <c r="AD123" s="451"/>
      <c r="AE123" s="451"/>
      <c r="AF123" s="451"/>
      <c r="AG123" s="451"/>
      <c r="AH123" s="451"/>
      <c r="AI123" s="451"/>
      <c r="AJ123" s="451"/>
      <c r="AK123" s="451"/>
      <c r="AL123" s="451"/>
      <c r="AM123" s="451"/>
      <c r="AN123" s="451"/>
      <c r="AO123" s="451"/>
      <c r="AP123" s="451"/>
      <c r="AQ123" s="451"/>
      <c r="AR123" s="451"/>
      <c r="AS123" s="451"/>
      <c r="AT123" s="451"/>
      <c r="AU123" s="451"/>
      <c r="AV123" s="451"/>
      <c r="AW123" s="451"/>
      <c r="AX123" s="451"/>
      <c r="AY123" s="451"/>
      <c r="AZ123" s="451"/>
      <c r="BA123" s="451"/>
      <c r="BB123" s="451"/>
      <c r="BC123" s="451"/>
      <c r="BD123" s="451"/>
      <c r="BE123" s="451"/>
      <c r="BF123" s="451"/>
      <c r="BG123" s="451"/>
      <c r="BH123" s="451"/>
      <c r="BI123" s="451"/>
      <c r="BJ123" s="451"/>
      <c r="BK123" s="451"/>
      <c r="BL123" s="451"/>
      <c r="BM123" s="451"/>
      <c r="BN123" s="451"/>
      <c r="BO123" s="451"/>
      <c r="BP123" s="451"/>
      <c r="BQ123" s="451"/>
      <c r="BR123" s="451"/>
      <c r="BS123" s="451"/>
      <c r="BT123" s="451"/>
      <c r="BU123" s="451"/>
      <c r="BV123" s="451"/>
      <c r="BW123" s="451"/>
      <c r="BX123" s="451"/>
      <c r="BY123" s="451"/>
      <c r="BZ123" s="451"/>
      <c r="CA123" s="451"/>
      <c r="CB123" s="451"/>
    </row>
    <row r="124" spans="1:80" s="434" customFormat="1" ht="15.75" customHeight="1" x14ac:dyDescent="0.3">
      <c r="A124" s="412" t="e">
        <f t="shared" si="14"/>
        <v>#REF!</v>
      </c>
      <c r="B124" s="412">
        <v>384335</v>
      </c>
      <c r="C124" s="412" t="s">
        <v>249</v>
      </c>
      <c r="D124" s="412" t="s">
        <v>250</v>
      </c>
      <c r="E124" s="412" t="s">
        <v>251</v>
      </c>
      <c r="F124" s="412" t="s">
        <v>630</v>
      </c>
      <c r="G124" s="473" t="s">
        <v>765</v>
      </c>
      <c r="H124" s="413">
        <v>39782</v>
      </c>
      <c r="I124" s="414">
        <v>0</v>
      </c>
      <c r="J124" s="471" t="s">
        <v>745</v>
      </c>
      <c r="K124" s="472">
        <f t="shared" si="15"/>
        <v>3.8465753424657536</v>
      </c>
      <c r="L124" s="471">
        <v>41186</v>
      </c>
      <c r="M124" s="473">
        <v>0</v>
      </c>
      <c r="N124" s="413">
        <v>39864</v>
      </c>
      <c r="O124" s="472">
        <f t="shared" si="13"/>
        <v>0.22465753424657534</v>
      </c>
      <c r="P124" s="532">
        <v>89.7</v>
      </c>
      <c r="Q124" s="532">
        <v>42.5</v>
      </c>
      <c r="R124" s="419">
        <v>40268</v>
      </c>
      <c r="S124" s="418">
        <v>31.27</v>
      </c>
      <c r="T124" s="412" t="s">
        <v>731</v>
      </c>
      <c r="U124" s="412" t="s">
        <v>731</v>
      </c>
      <c r="V124" s="412" t="s">
        <v>820</v>
      </c>
      <c r="W124" s="412" t="s">
        <v>745</v>
      </c>
      <c r="X124" s="678"/>
      <c r="Y124" s="668"/>
      <c r="Z124" s="412"/>
      <c r="AA124" s="412"/>
      <c r="AB124" s="412"/>
      <c r="AC124" s="426"/>
      <c r="AD124" s="426"/>
      <c r="AE124" s="426"/>
      <c r="AF124" s="426"/>
      <c r="AG124" s="426"/>
      <c r="AH124" s="426"/>
      <c r="AI124" s="426"/>
      <c r="AJ124" s="426"/>
      <c r="AK124" s="426"/>
      <c r="AL124" s="426"/>
      <c r="AM124" s="426"/>
      <c r="AN124" s="426"/>
      <c r="AO124" s="426"/>
      <c r="AP124" s="426"/>
      <c r="AQ124" s="426"/>
      <c r="AR124" s="426"/>
      <c r="AS124" s="426"/>
      <c r="AT124" s="426"/>
      <c r="AU124" s="426"/>
      <c r="AV124" s="426"/>
      <c r="AW124" s="426"/>
      <c r="AX124" s="426"/>
      <c r="AY124" s="426"/>
      <c r="AZ124" s="426"/>
      <c r="BA124" s="426"/>
      <c r="BB124" s="426"/>
      <c r="BC124" s="426"/>
      <c r="BD124" s="426"/>
      <c r="BE124" s="426"/>
      <c r="BF124" s="426"/>
      <c r="BG124" s="426"/>
      <c r="BH124" s="426"/>
      <c r="BI124" s="426"/>
      <c r="BJ124" s="426"/>
      <c r="BK124" s="426"/>
      <c r="BL124" s="426"/>
      <c r="BM124" s="426"/>
      <c r="BN124" s="426"/>
      <c r="BO124" s="426"/>
      <c r="BP124" s="426"/>
      <c r="BQ124" s="426"/>
      <c r="BR124" s="426"/>
      <c r="BS124" s="426"/>
      <c r="BT124" s="426"/>
      <c r="BU124" s="426"/>
      <c r="BV124" s="426"/>
      <c r="BW124" s="426"/>
      <c r="BX124" s="426"/>
      <c r="BY124" s="426"/>
      <c r="BZ124" s="426"/>
      <c r="CA124" s="426"/>
    </row>
    <row r="125" spans="1:80" s="434" customFormat="1" ht="15.75" customHeight="1" x14ac:dyDescent="0.3">
      <c r="A125" s="412" t="e">
        <f t="shared" si="14"/>
        <v>#REF!</v>
      </c>
      <c r="B125" s="426" t="s">
        <v>101</v>
      </c>
      <c r="C125" s="426" t="s">
        <v>89</v>
      </c>
      <c r="D125" s="426" t="s">
        <v>90</v>
      </c>
      <c r="E125" s="426" t="s">
        <v>91</v>
      </c>
      <c r="F125" s="426" t="s">
        <v>630</v>
      </c>
      <c r="G125" s="475" t="s">
        <v>737</v>
      </c>
      <c r="H125" s="428">
        <v>39267</v>
      </c>
      <c r="I125" s="437">
        <v>0</v>
      </c>
      <c r="J125" s="478" t="s">
        <v>186</v>
      </c>
      <c r="K125" s="479">
        <f t="shared" si="15"/>
        <v>5.3671232876712329</v>
      </c>
      <c r="L125" s="477">
        <v>41226</v>
      </c>
      <c r="M125" s="437">
        <v>0</v>
      </c>
      <c r="N125" s="428">
        <v>40210</v>
      </c>
      <c r="O125" s="479">
        <f t="shared" si="13"/>
        <v>2.5835616438356164</v>
      </c>
      <c r="P125" s="475">
        <v>98</v>
      </c>
      <c r="Q125" s="475">
        <v>98</v>
      </c>
      <c r="R125" s="428">
        <v>40500</v>
      </c>
      <c r="S125" s="426">
        <v>98</v>
      </c>
      <c r="T125" s="426" t="s">
        <v>204</v>
      </c>
      <c r="U125" s="426" t="s">
        <v>731</v>
      </c>
      <c r="V125" s="426"/>
      <c r="W125" s="426" t="s">
        <v>186</v>
      </c>
      <c r="X125" s="684"/>
      <c r="Y125" s="669"/>
      <c r="Z125" s="426"/>
      <c r="AA125" s="426" t="s">
        <v>216</v>
      </c>
      <c r="AB125" s="426" t="s">
        <v>654</v>
      </c>
      <c r="AC125" s="451"/>
      <c r="AD125" s="451"/>
      <c r="AE125" s="451"/>
      <c r="AF125" s="451"/>
      <c r="AG125" s="451"/>
      <c r="AH125" s="451"/>
      <c r="AI125" s="451"/>
      <c r="AJ125" s="451"/>
      <c r="AK125" s="451"/>
      <c r="AL125" s="451"/>
      <c r="AM125" s="451"/>
      <c r="AN125" s="451"/>
      <c r="AO125" s="451"/>
      <c r="AP125" s="451"/>
      <c r="AQ125" s="451"/>
      <c r="AR125" s="451"/>
      <c r="AS125" s="451"/>
      <c r="AT125" s="451"/>
      <c r="AU125" s="451"/>
      <c r="AV125" s="451"/>
      <c r="AW125" s="451"/>
      <c r="AX125" s="451"/>
      <c r="AY125" s="451"/>
      <c r="AZ125" s="451"/>
      <c r="BA125" s="451"/>
      <c r="BB125" s="451"/>
      <c r="BC125" s="451"/>
      <c r="BD125" s="451"/>
      <c r="BE125" s="451"/>
      <c r="BF125" s="451"/>
      <c r="BG125" s="451"/>
      <c r="BH125" s="451"/>
      <c r="BI125" s="451"/>
      <c r="BJ125" s="451"/>
      <c r="BK125" s="451"/>
      <c r="BL125" s="451"/>
      <c r="BM125" s="451"/>
      <c r="BN125" s="451"/>
      <c r="BO125" s="451"/>
      <c r="BP125" s="451"/>
      <c r="BQ125" s="451"/>
      <c r="BR125" s="451"/>
      <c r="BS125" s="451"/>
      <c r="BT125" s="451"/>
      <c r="BU125" s="451"/>
      <c r="BV125" s="451"/>
      <c r="BW125" s="451"/>
      <c r="BX125" s="451"/>
      <c r="BY125" s="451"/>
      <c r="BZ125" s="451"/>
      <c r="CA125" s="451"/>
      <c r="CB125" s="451"/>
    </row>
    <row r="126" spans="1:80" s="574" customFormat="1" ht="15.75" customHeight="1" x14ac:dyDescent="0.3">
      <c r="A126" s="412" t="e">
        <f t="shared" si="14"/>
        <v>#REF!</v>
      </c>
      <c r="B126" s="452">
        <v>4878112</v>
      </c>
      <c r="C126" s="452" t="s">
        <v>580</v>
      </c>
      <c r="D126" s="452" t="s">
        <v>581</v>
      </c>
      <c r="E126" s="452" t="s">
        <v>582</v>
      </c>
      <c r="F126" s="452" t="s">
        <v>583</v>
      </c>
      <c r="G126" s="535" t="s">
        <v>785</v>
      </c>
      <c r="H126" s="453">
        <v>39554</v>
      </c>
      <c r="I126" s="454">
        <v>0</v>
      </c>
      <c r="J126" s="489" t="s">
        <v>186</v>
      </c>
      <c r="K126" s="485">
        <f t="shared" si="15"/>
        <v>4.161643835616438</v>
      </c>
      <c r="L126" s="486">
        <v>41073</v>
      </c>
      <c r="M126" s="490">
        <v>0</v>
      </c>
      <c r="N126" s="453">
        <v>39738</v>
      </c>
      <c r="O126" s="485">
        <f t="shared" si="13"/>
        <v>0.50410958904109593</v>
      </c>
      <c r="P126" s="567">
        <v>98.01</v>
      </c>
      <c r="Q126" s="567">
        <v>217.4</v>
      </c>
      <c r="R126" s="458">
        <v>41064</v>
      </c>
      <c r="S126" s="457">
        <v>217.4</v>
      </c>
      <c r="T126" s="459" t="s">
        <v>731</v>
      </c>
      <c r="U126" s="461"/>
      <c r="V126" s="460"/>
      <c r="W126" s="456" t="s">
        <v>186</v>
      </c>
      <c r="X126" s="685"/>
      <c r="Y126" s="675"/>
      <c r="Z126" s="461"/>
      <c r="AA126" s="461" t="s">
        <v>198</v>
      </c>
      <c r="AB126" s="453" t="s">
        <v>654</v>
      </c>
      <c r="AC126" s="451"/>
      <c r="AD126" s="451"/>
      <c r="AE126" s="451"/>
      <c r="AF126" s="451"/>
      <c r="AG126" s="451"/>
      <c r="AH126" s="451"/>
      <c r="AI126" s="426"/>
      <c r="AJ126" s="426"/>
      <c r="AK126" s="426"/>
      <c r="AL126" s="426"/>
      <c r="AM126" s="426"/>
      <c r="AN126" s="426"/>
      <c r="AO126" s="426"/>
      <c r="AP126" s="426"/>
      <c r="AQ126" s="426"/>
      <c r="AR126" s="426"/>
      <c r="AS126" s="426"/>
      <c r="AT126" s="426"/>
      <c r="AU126" s="426"/>
      <c r="AV126" s="426"/>
      <c r="AW126" s="426"/>
      <c r="AX126" s="426"/>
      <c r="AY126" s="426"/>
      <c r="AZ126" s="426"/>
      <c r="BA126" s="426"/>
      <c r="BB126" s="426"/>
      <c r="BC126" s="426"/>
      <c r="BD126" s="426"/>
      <c r="BE126" s="426"/>
      <c r="BF126" s="426"/>
      <c r="BG126" s="426"/>
      <c r="BH126" s="426"/>
      <c r="BI126" s="426"/>
      <c r="BJ126" s="426"/>
      <c r="BK126" s="426"/>
      <c r="BL126" s="426"/>
      <c r="BM126" s="426"/>
      <c r="BN126" s="426"/>
      <c r="BO126" s="426"/>
      <c r="BP126" s="426"/>
      <c r="BQ126" s="426"/>
      <c r="BR126" s="426"/>
      <c r="BS126" s="426"/>
      <c r="BT126" s="426"/>
      <c r="BU126" s="426"/>
      <c r="BV126" s="426"/>
      <c r="BW126" s="426"/>
      <c r="BX126" s="426"/>
      <c r="BY126" s="426"/>
      <c r="BZ126" s="426"/>
      <c r="CA126" s="426"/>
      <c r="CB126" s="434"/>
    </row>
    <row r="127" spans="1:80" s="574" customFormat="1" ht="15.75" customHeight="1" x14ac:dyDescent="0.3">
      <c r="A127" s="412" t="e">
        <f t="shared" si="14"/>
        <v>#REF!</v>
      </c>
      <c r="B127" s="426" t="s">
        <v>97</v>
      </c>
      <c r="C127" s="426" t="s">
        <v>75</v>
      </c>
      <c r="D127" s="426" t="s">
        <v>76</v>
      </c>
      <c r="E127" s="426" t="s">
        <v>77</v>
      </c>
      <c r="F127" s="426" t="s">
        <v>728</v>
      </c>
      <c r="G127" s="475" t="s">
        <v>765</v>
      </c>
      <c r="H127" s="428">
        <v>38680</v>
      </c>
      <c r="I127" s="437">
        <v>0</v>
      </c>
      <c r="J127" s="478" t="s">
        <v>186</v>
      </c>
      <c r="K127" s="479">
        <f t="shared" si="15"/>
        <v>6.9753424657534246</v>
      </c>
      <c r="L127" s="477">
        <v>41226</v>
      </c>
      <c r="M127" s="437">
        <v>0</v>
      </c>
      <c r="N127" s="428">
        <v>38967</v>
      </c>
      <c r="O127" s="479">
        <f t="shared" si="13"/>
        <v>0.78630136986301369</v>
      </c>
      <c r="P127" s="475">
        <v>105</v>
      </c>
      <c r="Q127" s="475">
        <v>105</v>
      </c>
      <c r="R127" s="428">
        <v>38967</v>
      </c>
      <c r="S127" s="426">
        <v>105</v>
      </c>
      <c r="T127" s="426" t="s">
        <v>204</v>
      </c>
      <c r="U127" s="426" t="s">
        <v>731</v>
      </c>
      <c r="V127" s="426"/>
      <c r="W127" s="426" t="s">
        <v>186</v>
      </c>
      <c r="X127" s="684"/>
      <c r="Y127" s="669"/>
      <c r="Z127" s="426"/>
      <c r="AA127" s="426" t="s">
        <v>216</v>
      </c>
      <c r="AB127" s="426" t="s">
        <v>654</v>
      </c>
      <c r="AC127" s="451"/>
      <c r="AD127" s="451"/>
      <c r="AE127" s="451"/>
      <c r="AF127" s="451"/>
      <c r="AG127" s="451"/>
      <c r="AH127" s="451"/>
      <c r="AI127" s="451"/>
      <c r="AJ127" s="451"/>
      <c r="AK127" s="451"/>
      <c r="AL127" s="451"/>
      <c r="AM127" s="451"/>
      <c r="AN127" s="451"/>
      <c r="AO127" s="451"/>
      <c r="AP127" s="451"/>
      <c r="AQ127" s="451"/>
      <c r="AR127" s="451"/>
      <c r="AS127" s="451"/>
      <c r="AT127" s="451"/>
      <c r="AU127" s="451"/>
      <c r="AV127" s="451"/>
      <c r="AW127" s="451"/>
      <c r="AX127" s="451"/>
      <c r="AY127" s="451"/>
      <c r="AZ127" s="451"/>
      <c r="BA127" s="451"/>
      <c r="BB127" s="451"/>
      <c r="BC127" s="451"/>
      <c r="BD127" s="451"/>
      <c r="BE127" s="451"/>
      <c r="BF127" s="451"/>
      <c r="BG127" s="451"/>
      <c r="BH127" s="451"/>
      <c r="BI127" s="451"/>
      <c r="BJ127" s="451"/>
      <c r="BK127" s="451"/>
      <c r="BL127" s="451"/>
      <c r="BM127" s="451"/>
      <c r="BN127" s="451"/>
      <c r="BO127" s="451"/>
      <c r="BP127" s="451"/>
      <c r="BQ127" s="451"/>
      <c r="BR127" s="451"/>
      <c r="BS127" s="451"/>
      <c r="BT127" s="451"/>
      <c r="BU127" s="451"/>
      <c r="BV127" s="451"/>
      <c r="BW127" s="451"/>
      <c r="BX127" s="451"/>
      <c r="BY127" s="451"/>
      <c r="BZ127" s="451"/>
      <c r="CA127" s="451"/>
      <c r="CB127" s="468"/>
    </row>
    <row r="128" spans="1:80" s="574" customFormat="1" ht="15.75" customHeight="1" x14ac:dyDescent="0.3">
      <c r="A128" s="412" t="e">
        <f t="shared" si="14"/>
        <v>#REF!</v>
      </c>
      <c r="B128" s="426">
        <v>370533</v>
      </c>
      <c r="C128" s="426" t="s">
        <v>591</v>
      </c>
      <c r="D128" s="426" t="s">
        <v>592</v>
      </c>
      <c r="E128" s="426" t="s">
        <v>593</v>
      </c>
      <c r="F128" s="426" t="s">
        <v>630</v>
      </c>
      <c r="G128" s="475" t="s">
        <v>765</v>
      </c>
      <c r="H128" s="428">
        <v>38662</v>
      </c>
      <c r="I128" s="437">
        <v>0</v>
      </c>
      <c r="J128" s="478" t="s">
        <v>186</v>
      </c>
      <c r="K128" s="479">
        <f t="shared" si="15"/>
        <v>6.7424657534246579</v>
      </c>
      <c r="L128" s="480">
        <v>41123</v>
      </c>
      <c r="M128" s="437">
        <v>0</v>
      </c>
      <c r="N128" s="428">
        <v>38981</v>
      </c>
      <c r="O128" s="476">
        <f t="shared" si="13"/>
        <v>0.87397260273972599</v>
      </c>
      <c r="P128" s="565">
        <v>126.7</v>
      </c>
      <c r="Q128" s="565">
        <v>126.7</v>
      </c>
      <c r="R128" s="441">
        <v>38981</v>
      </c>
      <c r="S128" s="440">
        <v>126.7</v>
      </c>
      <c r="T128" s="443" t="s">
        <v>777</v>
      </c>
      <c r="U128" s="443" t="s">
        <v>731</v>
      </c>
      <c r="V128" s="447" t="s">
        <v>675</v>
      </c>
      <c r="W128" s="442" t="s">
        <v>186</v>
      </c>
      <c r="X128" s="683"/>
      <c r="Y128" s="670"/>
      <c r="Z128" s="434"/>
      <c r="AA128" s="434" t="s">
        <v>594</v>
      </c>
      <c r="AB128" s="430" t="s">
        <v>661</v>
      </c>
      <c r="AC128" s="451"/>
      <c r="AD128" s="451"/>
      <c r="AE128" s="451"/>
      <c r="AF128" s="451"/>
      <c r="AG128" s="451"/>
      <c r="AH128" s="451"/>
      <c r="AI128" s="451"/>
      <c r="AJ128" s="451"/>
      <c r="AK128" s="451"/>
      <c r="AL128" s="451"/>
      <c r="AM128" s="451"/>
      <c r="AN128" s="451"/>
      <c r="AO128" s="451"/>
      <c r="AP128" s="451"/>
      <c r="AQ128" s="451"/>
      <c r="AR128" s="451"/>
      <c r="AS128" s="451"/>
      <c r="AT128" s="451"/>
      <c r="AU128" s="451"/>
      <c r="AV128" s="451"/>
      <c r="AW128" s="451"/>
      <c r="AX128" s="451"/>
      <c r="AY128" s="451"/>
      <c r="AZ128" s="451"/>
      <c r="BA128" s="451"/>
      <c r="BB128" s="451"/>
      <c r="BC128" s="451"/>
      <c r="BD128" s="451"/>
      <c r="BE128" s="451"/>
      <c r="BF128" s="451"/>
      <c r="BG128" s="451"/>
      <c r="BH128" s="451"/>
      <c r="BI128" s="451"/>
      <c r="BJ128" s="451"/>
      <c r="BK128" s="451"/>
      <c r="BL128" s="451"/>
      <c r="BM128" s="451"/>
      <c r="BN128" s="451"/>
      <c r="BO128" s="451"/>
      <c r="BP128" s="451"/>
      <c r="BQ128" s="451"/>
      <c r="BR128" s="451"/>
      <c r="BS128" s="451"/>
      <c r="BT128" s="451"/>
      <c r="BU128" s="451"/>
      <c r="BV128" s="451"/>
      <c r="BW128" s="451"/>
      <c r="BX128" s="451"/>
      <c r="BY128" s="451"/>
      <c r="BZ128" s="451"/>
      <c r="CA128" s="451"/>
      <c r="CB128" s="451"/>
    </row>
    <row r="129" spans="1:80" s="461" customFormat="1" ht="15.75" customHeight="1" x14ac:dyDescent="0.3">
      <c r="A129" s="412" t="e">
        <f t="shared" si="14"/>
        <v>#REF!</v>
      </c>
      <c r="B129" s="426" t="s">
        <v>100</v>
      </c>
      <c r="C129" s="426" t="s">
        <v>87</v>
      </c>
      <c r="D129" s="426" t="s">
        <v>243</v>
      </c>
      <c r="E129" s="426" t="s">
        <v>88</v>
      </c>
      <c r="F129" s="426" t="s">
        <v>744</v>
      </c>
      <c r="G129" s="475" t="s">
        <v>729</v>
      </c>
      <c r="H129" s="428">
        <v>39534</v>
      </c>
      <c r="I129" s="437">
        <v>0</v>
      </c>
      <c r="J129" s="478" t="s">
        <v>186</v>
      </c>
      <c r="K129" s="479">
        <f t="shared" si="15"/>
        <v>4.375342465753425</v>
      </c>
      <c r="L129" s="477">
        <v>41131</v>
      </c>
      <c r="M129" s="437">
        <v>0</v>
      </c>
      <c r="N129" s="428">
        <v>39723</v>
      </c>
      <c r="O129" s="479">
        <f t="shared" si="13"/>
        <v>0.51780821917808217</v>
      </c>
      <c r="P129" s="475">
        <v>128</v>
      </c>
      <c r="Q129" s="475">
        <v>128</v>
      </c>
      <c r="R129" s="428">
        <v>39723</v>
      </c>
      <c r="S129" s="426">
        <v>128</v>
      </c>
      <c r="T129" s="426" t="s">
        <v>204</v>
      </c>
      <c r="U129" s="426" t="s">
        <v>731</v>
      </c>
      <c r="V129" s="426"/>
      <c r="W129" s="426" t="s">
        <v>186</v>
      </c>
      <c r="X129" s="684"/>
      <c r="Y129" s="669"/>
      <c r="Z129" s="426"/>
      <c r="AA129" s="426" t="s">
        <v>139</v>
      </c>
      <c r="AB129" s="426" t="s">
        <v>654</v>
      </c>
      <c r="AC129" s="451"/>
      <c r="AD129" s="451"/>
      <c r="AE129" s="451"/>
      <c r="AF129" s="451"/>
      <c r="AG129" s="451"/>
      <c r="AH129" s="451"/>
      <c r="AI129" s="451"/>
      <c r="AJ129" s="451"/>
      <c r="AK129" s="451"/>
      <c r="AL129" s="451"/>
      <c r="AM129" s="451"/>
      <c r="AN129" s="451"/>
      <c r="AO129" s="451"/>
      <c r="AP129" s="451"/>
      <c r="AQ129" s="451"/>
      <c r="AR129" s="451"/>
      <c r="AS129" s="451"/>
      <c r="AT129" s="451"/>
      <c r="AU129" s="451"/>
      <c r="AV129" s="451"/>
      <c r="AW129" s="451"/>
      <c r="AX129" s="451"/>
      <c r="AY129" s="451"/>
      <c r="AZ129" s="451"/>
      <c r="BA129" s="451"/>
      <c r="BB129" s="451"/>
      <c r="BC129" s="451"/>
      <c r="BD129" s="451"/>
      <c r="BE129" s="451"/>
      <c r="BF129" s="451"/>
      <c r="BG129" s="451"/>
      <c r="BH129" s="451"/>
      <c r="BI129" s="451"/>
      <c r="BJ129" s="451"/>
      <c r="BK129" s="451"/>
      <c r="BL129" s="451"/>
      <c r="BM129" s="451"/>
      <c r="BN129" s="451"/>
      <c r="BO129" s="451"/>
      <c r="BP129" s="451"/>
      <c r="BQ129" s="451"/>
      <c r="BR129" s="451"/>
      <c r="BS129" s="451"/>
      <c r="BT129" s="451"/>
      <c r="BU129" s="451"/>
      <c r="BV129" s="451"/>
      <c r="BW129" s="451"/>
      <c r="BX129" s="451"/>
      <c r="BY129" s="451"/>
      <c r="BZ129" s="451"/>
      <c r="CA129" s="451"/>
      <c r="CB129" s="451"/>
    </row>
    <row r="130" spans="1:80" s="452" customFormat="1" ht="15.75" customHeight="1" x14ac:dyDescent="0.3">
      <c r="A130" s="412" t="e">
        <f t="shared" si="14"/>
        <v>#REF!</v>
      </c>
      <c r="B130" s="452">
        <v>363650</v>
      </c>
      <c r="C130" s="452" t="s">
        <v>601</v>
      </c>
      <c r="D130" s="452" t="s">
        <v>602</v>
      </c>
      <c r="E130" s="452" t="s">
        <v>603</v>
      </c>
      <c r="F130" s="452" t="s">
        <v>806</v>
      </c>
      <c r="G130" s="537" t="s">
        <v>729</v>
      </c>
      <c r="H130" s="453">
        <v>38139</v>
      </c>
      <c r="I130" s="454">
        <v>0</v>
      </c>
      <c r="J130" s="484" t="s">
        <v>186</v>
      </c>
      <c r="K130" s="485">
        <f t="shared" si="15"/>
        <v>8.1479452054794521</v>
      </c>
      <c r="L130" s="486">
        <v>41113</v>
      </c>
      <c r="M130" s="454">
        <v>0</v>
      </c>
      <c r="N130" s="453">
        <v>38425</v>
      </c>
      <c r="O130" s="485">
        <f t="shared" ref="O130:O161" si="16">(N130-H130)/365</f>
        <v>0.78356164383561644</v>
      </c>
      <c r="P130" s="567">
        <v>130.5</v>
      </c>
      <c r="Q130" s="567">
        <v>130.5</v>
      </c>
      <c r="R130" s="458">
        <v>38425</v>
      </c>
      <c r="S130" s="457">
        <v>130.54</v>
      </c>
      <c r="T130" s="459" t="s">
        <v>134</v>
      </c>
      <c r="U130" s="459" t="s">
        <v>604</v>
      </c>
      <c r="V130" s="460" t="s">
        <v>754</v>
      </c>
      <c r="W130" s="456" t="s">
        <v>186</v>
      </c>
      <c r="X130" s="685"/>
      <c r="Y130" s="675"/>
      <c r="Z130" s="461"/>
      <c r="AA130" s="461"/>
      <c r="AB130" s="453" t="s">
        <v>654</v>
      </c>
      <c r="AC130" s="451"/>
      <c r="AD130" s="451"/>
      <c r="AE130" s="451"/>
      <c r="AF130" s="451"/>
      <c r="AG130" s="451"/>
      <c r="AH130" s="451"/>
      <c r="CB130" s="451"/>
    </row>
    <row r="131" spans="1:80" s="451" customFormat="1" ht="15.75" customHeight="1" x14ac:dyDescent="0.3">
      <c r="A131" s="602"/>
      <c r="B131" s="616"/>
      <c r="C131" s="616"/>
      <c r="D131" s="616"/>
      <c r="E131" s="616"/>
      <c r="F131" s="616"/>
      <c r="G131" s="621"/>
      <c r="H131" s="688"/>
      <c r="I131" s="623"/>
      <c r="J131" s="689"/>
      <c r="K131" s="690"/>
      <c r="L131" s="689"/>
      <c r="M131" s="691"/>
      <c r="N131" s="688"/>
      <c r="O131" s="690"/>
      <c r="P131" s="692"/>
      <c r="Q131" s="692"/>
      <c r="R131" s="693"/>
      <c r="S131" s="694"/>
      <c r="T131" s="695"/>
      <c r="U131" s="695"/>
      <c r="V131" s="696"/>
      <c r="W131" s="697"/>
      <c r="X131" s="698"/>
      <c r="Y131" s="627"/>
      <c r="Z131" s="617"/>
      <c r="AA131" s="697"/>
      <c r="AB131" s="699"/>
    </row>
    <row r="132" spans="1:80" s="451" customFormat="1" ht="15.75" customHeight="1" x14ac:dyDescent="0.3">
      <c r="A132" s="602"/>
      <c r="B132" s="616"/>
      <c r="C132" s="616"/>
      <c r="D132" s="616"/>
      <c r="E132" s="616"/>
      <c r="F132" s="616"/>
      <c r="G132" s="621"/>
      <c r="H132" s="688"/>
      <c r="I132" s="623"/>
      <c r="J132" s="689"/>
      <c r="K132" s="690"/>
      <c r="L132" s="689"/>
      <c r="M132" s="691"/>
      <c r="N132" s="688"/>
      <c r="O132" s="690"/>
      <c r="P132" s="692"/>
      <c r="Q132" s="692"/>
      <c r="R132" s="693"/>
      <c r="S132" s="694"/>
      <c r="T132" s="695"/>
      <c r="U132" s="695"/>
      <c r="V132" s="696"/>
      <c r="W132" s="697"/>
      <c r="X132" s="698"/>
      <c r="Y132" s="627"/>
      <c r="Z132" s="617"/>
      <c r="AA132" s="697"/>
      <c r="AB132" s="699"/>
      <c r="AC132" s="452"/>
      <c r="AD132" s="452"/>
      <c r="AE132" s="452"/>
      <c r="AF132" s="452"/>
      <c r="AG132" s="452"/>
      <c r="AH132" s="452"/>
    </row>
    <row r="133" spans="1:80" s="451" customFormat="1" ht="15.75" customHeight="1" x14ac:dyDescent="0.3">
      <c r="A133" s="602"/>
      <c r="B133" s="615"/>
      <c r="C133" s="615"/>
      <c r="D133" s="615"/>
      <c r="E133" s="615"/>
      <c r="F133" s="615"/>
      <c r="G133" s="700"/>
      <c r="H133" s="701"/>
      <c r="I133" s="665"/>
      <c r="J133" s="702"/>
      <c r="K133" s="703"/>
      <c r="L133" s="702"/>
      <c r="M133" s="704"/>
      <c r="N133" s="701"/>
      <c r="O133" s="703"/>
      <c r="P133" s="705"/>
      <c r="Q133" s="705"/>
      <c r="R133" s="706"/>
      <c r="S133" s="707"/>
      <c r="T133" s="708"/>
      <c r="U133" s="708"/>
      <c r="V133" s="709"/>
      <c r="W133" s="710"/>
      <c r="X133" s="698"/>
      <c r="Y133" s="666"/>
      <c r="Z133" s="630"/>
      <c r="AA133" s="710"/>
      <c r="AB133" s="711"/>
    </row>
    <row r="134" spans="1:80" s="451" customFormat="1" ht="15.75" customHeight="1" x14ac:dyDescent="0.3">
      <c r="A134" s="602"/>
      <c r="B134" s="615"/>
      <c r="C134" s="615"/>
      <c r="D134" s="615"/>
      <c r="E134" s="615"/>
      <c r="F134" s="615"/>
      <c r="G134" s="700"/>
      <c r="H134" s="701"/>
      <c r="I134" s="665"/>
      <c r="J134" s="702"/>
      <c r="K134" s="703"/>
      <c r="L134" s="702"/>
      <c r="M134" s="704"/>
      <c r="N134" s="701"/>
      <c r="O134" s="703"/>
      <c r="P134" s="705"/>
      <c r="Q134" s="705"/>
      <c r="R134" s="706"/>
      <c r="S134" s="707"/>
      <c r="T134" s="708"/>
      <c r="U134" s="708"/>
      <c r="V134" s="709"/>
      <c r="W134" s="710"/>
      <c r="X134" s="698"/>
      <c r="Y134" s="666"/>
      <c r="Z134" s="630"/>
      <c r="AA134" s="710"/>
      <c r="AB134" s="711"/>
      <c r="CB134" s="452"/>
    </row>
    <row r="135" spans="1:80" s="451" customFormat="1" ht="15.75" customHeight="1" x14ac:dyDescent="0.3">
      <c r="A135" s="572"/>
      <c r="B135" s="572"/>
      <c r="C135" s="572"/>
      <c r="D135" s="572"/>
      <c r="E135" s="572"/>
      <c r="F135" s="572"/>
      <c r="G135" s="578"/>
      <c r="H135" s="579"/>
      <c r="I135" s="580"/>
      <c r="J135" s="578"/>
      <c r="K135" s="581"/>
      <c r="L135" s="582"/>
      <c r="M135" s="578"/>
      <c r="N135" s="583"/>
      <c r="O135" s="581"/>
      <c r="P135" s="584"/>
      <c r="Q135" s="584"/>
      <c r="R135" s="579"/>
      <c r="S135" s="585"/>
      <c r="T135" s="586"/>
      <c r="U135" s="586"/>
      <c r="V135" s="587"/>
      <c r="W135" s="583"/>
      <c r="X135" s="681"/>
      <c r="Y135" s="668"/>
      <c r="Z135" s="572"/>
      <c r="AA135" s="572"/>
      <c r="AB135" s="572"/>
    </row>
    <row r="136" spans="1:80" s="451" customFormat="1" ht="15.75" customHeight="1" x14ac:dyDescent="0.3">
      <c r="A136" s="572"/>
      <c r="B136" s="572"/>
      <c r="C136" s="572"/>
      <c r="D136" s="572"/>
      <c r="E136" s="572"/>
      <c r="F136" s="572"/>
      <c r="G136" s="578"/>
      <c r="H136" s="579"/>
      <c r="I136" s="580"/>
      <c r="J136" s="578"/>
      <c r="K136" s="581"/>
      <c r="L136" s="582"/>
      <c r="M136" s="578"/>
      <c r="N136" s="583"/>
      <c r="O136" s="581"/>
      <c r="P136" s="584"/>
      <c r="Q136" s="584"/>
      <c r="R136" s="579"/>
      <c r="S136" s="585"/>
      <c r="T136" s="586"/>
      <c r="U136" s="586"/>
      <c r="V136" s="587"/>
      <c r="W136" s="583"/>
      <c r="X136" s="681"/>
      <c r="Y136" s="668"/>
      <c r="Z136" s="572"/>
      <c r="AA136" s="572"/>
      <c r="AB136" s="572"/>
      <c r="AI136" s="426"/>
      <c r="AJ136" s="426"/>
      <c r="AK136" s="426"/>
      <c r="AL136" s="426"/>
      <c r="AM136" s="426"/>
      <c r="AN136" s="426"/>
      <c r="AO136" s="426"/>
      <c r="AP136" s="426"/>
      <c r="AQ136" s="426"/>
      <c r="AR136" s="426"/>
      <c r="AS136" s="426"/>
      <c r="AT136" s="426"/>
      <c r="AU136" s="426"/>
      <c r="AV136" s="426"/>
      <c r="AW136" s="426"/>
      <c r="AX136" s="426"/>
      <c r="AY136" s="426"/>
      <c r="AZ136" s="426"/>
      <c r="BA136" s="426"/>
      <c r="BB136" s="426"/>
      <c r="BC136" s="426"/>
      <c r="BD136" s="426"/>
      <c r="BE136" s="426"/>
      <c r="BF136" s="426"/>
      <c r="BG136" s="426"/>
      <c r="BH136" s="426"/>
      <c r="BI136" s="426"/>
      <c r="BJ136" s="426"/>
      <c r="BK136" s="426"/>
      <c r="BL136" s="426"/>
      <c r="BM136" s="426"/>
      <c r="BN136" s="426"/>
      <c r="BO136" s="426"/>
      <c r="BP136" s="426"/>
      <c r="BQ136" s="426"/>
      <c r="BR136" s="426"/>
      <c r="BS136" s="426"/>
      <c r="BT136" s="426"/>
      <c r="BU136" s="426"/>
      <c r="BV136" s="426"/>
      <c r="BW136" s="426"/>
      <c r="BX136" s="426"/>
      <c r="BY136" s="426"/>
      <c r="BZ136" s="426"/>
      <c r="CA136" s="426"/>
      <c r="CB136" s="426"/>
    </row>
    <row r="137" spans="1:80" s="451" customFormat="1" ht="15.75" customHeight="1" x14ac:dyDescent="0.3">
      <c r="A137" s="572"/>
      <c r="B137" s="572"/>
      <c r="C137" s="572"/>
      <c r="D137" s="572"/>
      <c r="E137" s="572"/>
      <c r="F137" s="572"/>
      <c r="G137" s="578"/>
      <c r="H137" s="579"/>
      <c r="I137" s="580"/>
      <c r="J137" s="578"/>
      <c r="K137" s="581"/>
      <c r="L137" s="582"/>
      <c r="M137" s="578"/>
      <c r="N137" s="583"/>
      <c r="O137" s="581"/>
      <c r="P137" s="584"/>
      <c r="Q137" s="584"/>
      <c r="R137" s="579"/>
      <c r="S137" s="585"/>
      <c r="T137" s="586"/>
      <c r="U137" s="586"/>
      <c r="V137" s="587"/>
      <c r="W137" s="583"/>
      <c r="X137" s="681"/>
      <c r="Y137" s="668"/>
      <c r="Z137" s="572"/>
      <c r="AA137" s="572"/>
      <c r="AB137" s="572"/>
      <c r="AI137" s="415"/>
      <c r="AJ137" s="415"/>
      <c r="AK137" s="415"/>
      <c r="AL137" s="415"/>
      <c r="AM137" s="415"/>
      <c r="AN137" s="415"/>
      <c r="AO137" s="415"/>
      <c r="AP137" s="415"/>
      <c r="AQ137" s="415"/>
      <c r="AR137" s="415"/>
      <c r="AS137" s="415"/>
      <c r="AT137" s="415"/>
      <c r="AU137" s="415"/>
      <c r="AV137" s="415"/>
      <c r="AW137" s="415"/>
      <c r="AX137" s="415"/>
      <c r="AY137" s="415"/>
      <c r="AZ137" s="415"/>
      <c r="BA137" s="415"/>
      <c r="BB137" s="415"/>
      <c r="BC137" s="415"/>
      <c r="BD137" s="415"/>
      <c r="BE137" s="415"/>
      <c r="BF137" s="415"/>
      <c r="BG137" s="415"/>
      <c r="BH137" s="415"/>
      <c r="BI137" s="415"/>
      <c r="BJ137" s="415"/>
      <c r="BK137" s="415"/>
      <c r="BL137" s="415"/>
      <c r="BM137" s="415"/>
      <c r="BN137" s="415"/>
      <c r="BO137" s="415"/>
      <c r="BP137" s="415"/>
      <c r="BQ137" s="415"/>
      <c r="BR137" s="415"/>
      <c r="BS137" s="415"/>
      <c r="BT137" s="415"/>
      <c r="BU137" s="415"/>
      <c r="BV137" s="415"/>
      <c r="BW137" s="415"/>
      <c r="BX137" s="415"/>
      <c r="BY137" s="415"/>
      <c r="BZ137" s="415"/>
      <c r="CA137" s="415"/>
      <c r="CB137" s="412"/>
    </row>
    <row r="138" spans="1:80" s="451" customFormat="1" ht="15.75" customHeight="1" x14ac:dyDescent="0.3">
      <c r="A138" s="572"/>
      <c r="B138" s="573"/>
      <c r="C138" s="573"/>
      <c r="D138" s="573"/>
      <c r="E138" s="573"/>
      <c r="F138" s="573"/>
      <c r="G138" s="575"/>
      <c r="H138" s="590"/>
      <c r="I138" s="576"/>
      <c r="J138" s="591"/>
      <c r="K138" s="592"/>
      <c r="L138" s="591"/>
      <c r="M138" s="593"/>
      <c r="N138" s="590"/>
      <c r="O138" s="592"/>
      <c r="P138" s="594"/>
      <c r="Q138" s="594"/>
      <c r="R138" s="595"/>
      <c r="S138" s="596"/>
      <c r="T138" s="597"/>
      <c r="U138" s="597"/>
      <c r="V138" s="598"/>
      <c r="W138" s="599"/>
      <c r="X138" s="683"/>
      <c r="Y138" s="670"/>
      <c r="Z138" s="574"/>
      <c r="AA138" s="574"/>
      <c r="AB138" s="600"/>
      <c r="AI138" s="426"/>
      <c r="AJ138" s="426"/>
      <c r="AK138" s="426"/>
      <c r="AL138" s="426"/>
      <c r="AM138" s="426"/>
      <c r="AN138" s="426"/>
      <c r="AO138" s="426"/>
      <c r="AP138" s="426"/>
      <c r="AQ138" s="426"/>
      <c r="AR138" s="426"/>
      <c r="AS138" s="426"/>
      <c r="AT138" s="426"/>
      <c r="AU138" s="426"/>
      <c r="AV138" s="426"/>
      <c r="AW138" s="426"/>
      <c r="AX138" s="426"/>
      <c r="AY138" s="426"/>
      <c r="AZ138" s="426"/>
      <c r="BA138" s="426"/>
      <c r="BB138" s="426"/>
      <c r="BC138" s="426"/>
      <c r="BD138" s="426"/>
      <c r="BE138" s="426"/>
      <c r="BF138" s="426"/>
      <c r="BG138" s="426"/>
      <c r="BH138" s="426"/>
      <c r="BI138" s="426"/>
      <c r="BJ138" s="426"/>
      <c r="BK138" s="426"/>
      <c r="BL138" s="426"/>
      <c r="BM138" s="426"/>
      <c r="BN138" s="426"/>
      <c r="BO138" s="426"/>
      <c r="BP138" s="426"/>
      <c r="BQ138" s="426"/>
      <c r="BR138" s="426"/>
      <c r="BS138" s="426"/>
      <c r="BT138" s="426"/>
      <c r="BU138" s="426"/>
      <c r="BV138" s="426"/>
      <c r="BW138" s="426"/>
      <c r="BX138" s="426"/>
      <c r="BY138" s="426"/>
      <c r="BZ138" s="426"/>
      <c r="CA138" s="426"/>
      <c r="CB138" s="426"/>
    </row>
    <row r="139" spans="1:80" s="451" customFormat="1" ht="15.75" customHeight="1" x14ac:dyDescent="0.3">
      <c r="A139" s="572"/>
      <c r="B139" s="573"/>
      <c r="C139" s="573"/>
      <c r="D139" s="573"/>
      <c r="E139" s="573"/>
      <c r="F139" s="573"/>
      <c r="G139" s="575"/>
      <c r="H139" s="590"/>
      <c r="I139" s="576"/>
      <c r="J139" s="591"/>
      <c r="K139" s="592"/>
      <c r="L139" s="591"/>
      <c r="M139" s="593"/>
      <c r="N139" s="590"/>
      <c r="O139" s="592"/>
      <c r="P139" s="594"/>
      <c r="Q139" s="594"/>
      <c r="R139" s="595"/>
      <c r="S139" s="596"/>
      <c r="T139" s="597"/>
      <c r="U139" s="597"/>
      <c r="V139" s="598"/>
      <c r="W139" s="599"/>
      <c r="X139" s="683"/>
      <c r="Y139" s="670"/>
      <c r="Z139" s="574"/>
      <c r="AA139" s="574"/>
      <c r="AB139" s="600"/>
      <c r="CA139" s="452"/>
    </row>
    <row r="140" spans="1:80" s="451" customFormat="1" ht="15.75" customHeight="1" x14ac:dyDescent="0.3">
      <c r="A140" s="572"/>
      <c r="B140" s="573"/>
      <c r="C140" s="573"/>
      <c r="D140" s="573"/>
      <c r="E140" s="573"/>
      <c r="F140" s="573"/>
      <c r="G140" s="575"/>
      <c r="H140" s="590"/>
      <c r="I140" s="576"/>
      <c r="J140" s="591"/>
      <c r="K140" s="592"/>
      <c r="L140" s="591"/>
      <c r="M140" s="593"/>
      <c r="N140" s="590"/>
      <c r="O140" s="592"/>
      <c r="P140" s="594"/>
      <c r="Q140" s="594"/>
      <c r="R140" s="595"/>
      <c r="S140" s="596"/>
      <c r="T140" s="597"/>
      <c r="U140" s="597"/>
      <c r="V140" s="598"/>
      <c r="W140" s="599"/>
      <c r="X140" s="683"/>
      <c r="Y140" s="670"/>
      <c r="Z140" s="574"/>
      <c r="AA140" s="574"/>
      <c r="AB140" s="600"/>
      <c r="CB140" s="468"/>
    </row>
    <row r="141" spans="1:80" s="615" customFormat="1" ht="15.75" customHeight="1" x14ac:dyDescent="0.3">
      <c r="A141" s="602"/>
      <c r="B141" s="602"/>
      <c r="C141" s="602"/>
      <c r="D141" s="602"/>
      <c r="E141" s="602"/>
      <c r="F141" s="603"/>
      <c r="G141" s="604"/>
      <c r="H141" s="605"/>
      <c r="I141" s="606"/>
      <c r="J141" s="607"/>
      <c r="K141" s="608"/>
      <c r="L141" s="607"/>
      <c r="M141" s="604"/>
      <c r="N141" s="609"/>
      <c r="O141" s="608"/>
      <c r="P141" s="610"/>
      <c r="Q141" s="610"/>
      <c r="R141" s="605"/>
      <c r="S141" s="611"/>
      <c r="T141" s="612"/>
      <c r="U141" s="612"/>
      <c r="V141" s="613"/>
      <c r="W141" s="609"/>
      <c r="X141" s="681"/>
      <c r="Y141" s="668"/>
      <c r="Z141" s="602"/>
      <c r="AA141" s="602"/>
      <c r="AB141" s="602"/>
      <c r="AC141" s="614"/>
      <c r="AD141" s="614"/>
      <c r="AE141" s="614"/>
      <c r="AF141" s="614"/>
      <c r="AG141" s="614"/>
      <c r="AH141" s="614"/>
      <c r="AI141" s="602"/>
      <c r="AJ141" s="602"/>
      <c r="AK141" s="602"/>
      <c r="AL141" s="602"/>
      <c r="AM141" s="602"/>
      <c r="AN141" s="602"/>
      <c r="AO141" s="602"/>
      <c r="AP141" s="602"/>
      <c r="AQ141" s="602"/>
      <c r="AR141" s="602"/>
      <c r="AS141" s="602"/>
      <c r="AT141" s="602"/>
      <c r="AU141" s="602"/>
      <c r="AV141" s="602"/>
      <c r="AW141" s="602"/>
      <c r="AX141" s="602"/>
      <c r="AY141" s="602"/>
      <c r="AZ141" s="602"/>
      <c r="BA141" s="602"/>
      <c r="BB141" s="602"/>
      <c r="BC141" s="602"/>
      <c r="BD141" s="602"/>
      <c r="BE141" s="602"/>
      <c r="BF141" s="602"/>
      <c r="BG141" s="602"/>
      <c r="BH141" s="602"/>
      <c r="BI141" s="602"/>
      <c r="BJ141" s="602"/>
      <c r="BK141" s="602"/>
      <c r="BL141" s="602"/>
      <c r="BM141" s="602"/>
      <c r="BN141" s="602"/>
      <c r="BO141" s="602"/>
      <c r="BP141" s="602"/>
      <c r="BQ141" s="602"/>
      <c r="BR141" s="602"/>
      <c r="BS141" s="602"/>
      <c r="BT141" s="602"/>
      <c r="BU141" s="602"/>
      <c r="BV141" s="602"/>
      <c r="BW141" s="602"/>
      <c r="BX141" s="602"/>
      <c r="BY141" s="602"/>
      <c r="BZ141" s="602"/>
      <c r="CA141" s="602"/>
      <c r="CB141" s="602"/>
    </row>
    <row r="142" spans="1:80" s="615" customFormat="1" ht="15.75" customHeight="1" x14ac:dyDescent="0.3">
      <c r="A142" s="602"/>
      <c r="B142" s="602"/>
      <c r="C142" s="602"/>
      <c r="D142" s="602"/>
      <c r="E142" s="602"/>
      <c r="F142" s="603"/>
      <c r="G142" s="604"/>
      <c r="H142" s="605"/>
      <c r="I142" s="606"/>
      <c r="J142" s="607"/>
      <c r="K142" s="608"/>
      <c r="L142" s="607"/>
      <c r="M142" s="604"/>
      <c r="N142" s="609"/>
      <c r="O142" s="608"/>
      <c r="P142" s="610"/>
      <c r="Q142" s="610"/>
      <c r="R142" s="605"/>
      <c r="S142" s="611"/>
      <c r="T142" s="612"/>
      <c r="U142" s="612"/>
      <c r="V142" s="613"/>
      <c r="W142" s="609"/>
      <c r="X142" s="681"/>
      <c r="Y142" s="668"/>
      <c r="Z142" s="602"/>
      <c r="AA142" s="602"/>
      <c r="AB142" s="602"/>
      <c r="AC142" s="614"/>
      <c r="AD142" s="614"/>
      <c r="AE142" s="614"/>
      <c r="AF142" s="614"/>
      <c r="AG142" s="614"/>
      <c r="AH142" s="614"/>
      <c r="AI142" s="602"/>
      <c r="AJ142" s="602"/>
      <c r="AK142" s="602"/>
      <c r="AL142" s="602"/>
      <c r="AM142" s="602"/>
      <c r="AN142" s="602"/>
      <c r="AO142" s="602"/>
      <c r="AP142" s="602"/>
      <c r="AQ142" s="602"/>
      <c r="AR142" s="602"/>
      <c r="AS142" s="602"/>
      <c r="AT142" s="602"/>
      <c r="AU142" s="602"/>
      <c r="AV142" s="602"/>
      <c r="AW142" s="602"/>
      <c r="AX142" s="602"/>
      <c r="AY142" s="602"/>
      <c r="AZ142" s="602"/>
      <c r="BA142" s="602"/>
      <c r="BB142" s="602"/>
      <c r="BC142" s="602"/>
      <c r="BD142" s="602"/>
      <c r="BE142" s="602"/>
      <c r="BF142" s="602"/>
      <c r="BG142" s="602"/>
      <c r="BH142" s="602"/>
      <c r="BI142" s="602"/>
      <c r="BJ142" s="602"/>
      <c r="BK142" s="602"/>
      <c r="BL142" s="602"/>
      <c r="BM142" s="602"/>
      <c r="BN142" s="602"/>
      <c r="BO142" s="602"/>
      <c r="BP142" s="602"/>
      <c r="BQ142" s="602"/>
      <c r="BR142" s="602"/>
      <c r="BS142" s="602"/>
      <c r="BT142" s="602"/>
      <c r="BU142" s="602"/>
      <c r="BV142" s="602"/>
      <c r="BW142" s="602"/>
      <c r="BX142" s="602"/>
      <c r="BY142" s="602"/>
      <c r="BZ142" s="602"/>
      <c r="CA142" s="602"/>
      <c r="CB142" s="602"/>
    </row>
    <row r="143" spans="1:80" s="615" customFormat="1" ht="15.75" customHeight="1" x14ac:dyDescent="0.3">
      <c r="A143" s="602"/>
      <c r="B143" s="602"/>
      <c r="C143" s="602"/>
      <c r="D143" s="602"/>
      <c r="E143" s="602"/>
      <c r="F143" s="603"/>
      <c r="G143" s="604"/>
      <c r="H143" s="605"/>
      <c r="I143" s="606"/>
      <c r="J143" s="607"/>
      <c r="K143" s="608"/>
      <c r="L143" s="607"/>
      <c r="M143" s="604"/>
      <c r="N143" s="609"/>
      <c r="O143" s="608"/>
      <c r="P143" s="610"/>
      <c r="Q143" s="610"/>
      <c r="R143" s="605"/>
      <c r="S143" s="611"/>
      <c r="T143" s="612"/>
      <c r="U143" s="612"/>
      <c r="V143" s="613"/>
      <c r="W143" s="609"/>
      <c r="X143" s="681"/>
      <c r="Y143" s="668"/>
      <c r="Z143" s="602"/>
      <c r="AA143" s="602"/>
      <c r="AB143" s="602"/>
      <c r="AC143" s="614"/>
      <c r="AD143" s="614"/>
      <c r="AE143" s="614"/>
      <c r="AF143" s="614"/>
      <c r="AG143" s="614"/>
      <c r="AH143" s="614"/>
      <c r="AI143" s="616"/>
      <c r="AJ143" s="616"/>
      <c r="AK143" s="616"/>
      <c r="AL143" s="616"/>
      <c r="AM143" s="616"/>
      <c r="AN143" s="616"/>
      <c r="AO143" s="616"/>
      <c r="AP143" s="616"/>
      <c r="AQ143" s="616"/>
      <c r="AR143" s="616"/>
      <c r="AS143" s="616"/>
      <c r="AT143" s="616"/>
      <c r="AU143" s="616"/>
      <c r="AV143" s="616"/>
      <c r="AW143" s="616"/>
      <c r="AX143" s="616"/>
      <c r="AY143" s="616"/>
      <c r="AZ143" s="616"/>
      <c r="BA143" s="616"/>
      <c r="BB143" s="616"/>
      <c r="BC143" s="616"/>
      <c r="BD143" s="616"/>
      <c r="BE143" s="616"/>
      <c r="BF143" s="616"/>
      <c r="BG143" s="616"/>
      <c r="BH143" s="616"/>
      <c r="BI143" s="616"/>
      <c r="BJ143" s="616"/>
      <c r="BK143" s="616"/>
      <c r="BL143" s="616"/>
      <c r="BM143" s="616"/>
      <c r="BN143" s="616"/>
      <c r="BO143" s="616"/>
      <c r="BP143" s="616"/>
      <c r="BQ143" s="616"/>
      <c r="BR143" s="616"/>
      <c r="BS143" s="616"/>
      <c r="BT143" s="616"/>
      <c r="BU143" s="616"/>
      <c r="BV143" s="616"/>
      <c r="BW143" s="616"/>
      <c r="BX143" s="616"/>
      <c r="BY143" s="616"/>
      <c r="BZ143" s="616"/>
      <c r="CA143" s="616"/>
      <c r="CB143" s="617"/>
    </row>
    <row r="144" spans="1:80" s="615" customFormat="1" ht="15.75" customHeight="1" x14ac:dyDescent="0.3">
      <c r="A144" s="602"/>
      <c r="B144" s="602"/>
      <c r="C144" s="602"/>
      <c r="D144" s="602"/>
      <c r="E144" s="602"/>
      <c r="F144" s="602"/>
      <c r="G144" s="604"/>
      <c r="H144" s="605"/>
      <c r="I144" s="606"/>
      <c r="J144" s="607"/>
      <c r="K144" s="608"/>
      <c r="L144" s="607"/>
      <c r="M144" s="604"/>
      <c r="N144" s="605"/>
      <c r="O144" s="608"/>
      <c r="P144" s="618"/>
      <c r="Q144" s="618"/>
      <c r="R144" s="619"/>
      <c r="S144" s="603"/>
      <c r="T144" s="620"/>
      <c r="U144" s="602"/>
      <c r="V144" s="602"/>
      <c r="W144" s="602"/>
      <c r="X144" s="678"/>
      <c r="Y144" s="668"/>
      <c r="Z144" s="602"/>
      <c r="AA144" s="602"/>
      <c r="AB144" s="602"/>
      <c r="AC144" s="602"/>
      <c r="AD144" s="602"/>
      <c r="AE144" s="602"/>
      <c r="AF144" s="602"/>
      <c r="AG144" s="602"/>
      <c r="AH144" s="602"/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616"/>
      <c r="AS144" s="616"/>
      <c r="AT144" s="616"/>
      <c r="AU144" s="616"/>
      <c r="AV144" s="616"/>
      <c r="AW144" s="616"/>
      <c r="AX144" s="616"/>
      <c r="AY144" s="616"/>
      <c r="AZ144" s="616"/>
      <c r="BA144" s="616"/>
      <c r="BB144" s="616"/>
      <c r="BC144" s="616"/>
      <c r="BD144" s="616"/>
      <c r="BE144" s="616"/>
      <c r="BF144" s="616"/>
      <c r="BG144" s="616"/>
      <c r="BH144" s="616"/>
      <c r="BI144" s="616"/>
      <c r="BJ144" s="616"/>
      <c r="BK144" s="616"/>
      <c r="BL144" s="616"/>
      <c r="BM144" s="616"/>
      <c r="BN144" s="616"/>
      <c r="BO144" s="616"/>
      <c r="BP144" s="616"/>
      <c r="BQ144" s="616"/>
      <c r="BR144" s="616"/>
      <c r="BS144" s="616"/>
      <c r="BT144" s="616"/>
      <c r="BU144" s="616"/>
      <c r="BV144" s="616"/>
      <c r="BW144" s="616"/>
      <c r="BX144" s="616"/>
      <c r="BY144" s="616"/>
      <c r="BZ144" s="616"/>
      <c r="CA144" s="616"/>
      <c r="CB144" s="617"/>
    </row>
    <row r="145" spans="1:80" s="615" customFormat="1" ht="15.75" customHeight="1" x14ac:dyDescent="0.3">
      <c r="A145" s="602"/>
      <c r="B145" s="602"/>
      <c r="C145" s="602"/>
      <c r="D145" s="602"/>
      <c r="E145" s="602"/>
      <c r="F145" s="602"/>
      <c r="G145" s="604"/>
      <c r="H145" s="605"/>
      <c r="I145" s="606"/>
      <c r="J145" s="607"/>
      <c r="K145" s="608"/>
      <c r="L145" s="607"/>
      <c r="M145" s="604"/>
      <c r="N145" s="605"/>
      <c r="O145" s="608"/>
      <c r="P145" s="618"/>
      <c r="Q145" s="618"/>
      <c r="R145" s="619"/>
      <c r="S145" s="603"/>
      <c r="T145" s="620"/>
      <c r="U145" s="602"/>
      <c r="V145" s="602"/>
      <c r="W145" s="602"/>
      <c r="X145" s="678"/>
      <c r="Y145" s="668"/>
      <c r="Z145" s="602"/>
      <c r="AA145" s="602"/>
      <c r="AB145" s="602"/>
      <c r="AC145" s="602"/>
      <c r="AD145" s="602"/>
      <c r="AE145" s="602"/>
      <c r="AF145" s="602"/>
      <c r="AG145" s="602"/>
      <c r="AH145" s="602"/>
      <c r="AI145" s="616"/>
      <c r="AJ145" s="616"/>
      <c r="AK145" s="616"/>
      <c r="AL145" s="616"/>
      <c r="AM145" s="616"/>
      <c r="AN145" s="616"/>
      <c r="AO145" s="616"/>
      <c r="AP145" s="616"/>
      <c r="AQ145" s="616"/>
      <c r="AR145" s="616"/>
      <c r="AS145" s="616"/>
      <c r="AT145" s="616"/>
      <c r="AU145" s="616"/>
      <c r="AV145" s="616"/>
      <c r="AW145" s="616"/>
      <c r="AX145" s="616"/>
      <c r="AY145" s="616"/>
      <c r="AZ145" s="616"/>
      <c r="BA145" s="616"/>
      <c r="BB145" s="616"/>
      <c r="BC145" s="616"/>
      <c r="BD145" s="616"/>
      <c r="BE145" s="616"/>
      <c r="BF145" s="616"/>
      <c r="BG145" s="616"/>
      <c r="BH145" s="616"/>
      <c r="BI145" s="616"/>
      <c r="BJ145" s="616"/>
      <c r="BK145" s="616"/>
      <c r="BL145" s="616"/>
      <c r="BM145" s="616"/>
      <c r="BN145" s="616"/>
      <c r="BO145" s="616"/>
      <c r="BP145" s="616"/>
      <c r="BQ145" s="616"/>
      <c r="BR145" s="616"/>
      <c r="BS145" s="616"/>
      <c r="BT145" s="616"/>
      <c r="BU145" s="616"/>
      <c r="BV145" s="616"/>
      <c r="BW145" s="616"/>
      <c r="BX145" s="616"/>
      <c r="BY145" s="616"/>
      <c r="BZ145" s="616"/>
      <c r="CA145" s="616"/>
      <c r="CB145" s="617"/>
    </row>
    <row r="146" spans="1:80" s="615" customFormat="1" ht="15.75" customHeight="1" x14ac:dyDescent="0.3">
      <c r="A146" s="602"/>
      <c r="B146" s="617"/>
      <c r="C146" s="617"/>
      <c r="D146" s="617"/>
      <c r="E146" s="617"/>
      <c r="F146" s="617"/>
      <c r="G146" s="621"/>
      <c r="H146" s="622"/>
      <c r="I146" s="623"/>
      <c r="J146" s="624"/>
      <c r="K146" s="625"/>
      <c r="L146" s="626"/>
      <c r="M146" s="627"/>
      <c r="N146" s="622"/>
      <c r="O146" s="625"/>
      <c r="P146" s="621"/>
      <c r="Q146" s="628"/>
      <c r="R146" s="622"/>
      <c r="S146" s="617"/>
      <c r="T146" s="617"/>
      <c r="U146" s="629"/>
      <c r="V146" s="617"/>
      <c r="W146" s="617"/>
      <c r="X146" s="686"/>
      <c r="Y146" s="670"/>
      <c r="Z146" s="617"/>
      <c r="AA146" s="617"/>
      <c r="AB146" s="617"/>
      <c r="AC146" s="616"/>
      <c r="AD146" s="616"/>
      <c r="AE146" s="616"/>
      <c r="AF146" s="616"/>
      <c r="AG146" s="616"/>
      <c r="AH146" s="616"/>
      <c r="AI146" s="616"/>
      <c r="AJ146" s="616"/>
      <c r="AK146" s="616"/>
      <c r="AL146" s="616"/>
      <c r="AM146" s="616"/>
      <c r="AN146" s="616"/>
      <c r="AO146" s="616"/>
      <c r="AP146" s="616"/>
      <c r="AQ146" s="616"/>
      <c r="AR146" s="616"/>
      <c r="AS146" s="616"/>
      <c r="AT146" s="616"/>
      <c r="AU146" s="616"/>
      <c r="AV146" s="616"/>
      <c r="AW146" s="616"/>
      <c r="AX146" s="616"/>
      <c r="AY146" s="616"/>
      <c r="AZ146" s="616"/>
      <c r="BA146" s="616"/>
      <c r="BB146" s="616"/>
      <c r="BC146" s="616"/>
      <c r="BD146" s="616"/>
      <c r="BE146" s="616"/>
      <c r="BF146" s="616"/>
      <c r="BG146" s="616"/>
      <c r="BH146" s="616"/>
      <c r="BI146" s="616"/>
      <c r="BJ146" s="616"/>
      <c r="BK146" s="616"/>
      <c r="BL146" s="616"/>
      <c r="BM146" s="616"/>
      <c r="BN146" s="616"/>
      <c r="BO146" s="616"/>
      <c r="BP146" s="616"/>
      <c r="BQ146" s="616"/>
      <c r="BR146" s="616"/>
      <c r="BS146" s="616"/>
      <c r="BT146" s="616"/>
      <c r="BU146" s="616"/>
      <c r="BV146" s="616"/>
      <c r="BW146" s="616"/>
      <c r="BX146" s="616"/>
      <c r="BY146" s="616"/>
      <c r="BZ146" s="616"/>
      <c r="CA146" s="616"/>
      <c r="CB146" s="617"/>
    </row>
    <row r="147" spans="1:80" s="630" customFormat="1" ht="15.75" customHeight="1" x14ac:dyDescent="0.3">
      <c r="A147" s="602"/>
      <c r="B147" s="617"/>
      <c r="C147" s="617"/>
      <c r="D147" s="617"/>
      <c r="E147" s="617"/>
      <c r="F147" s="617"/>
      <c r="G147" s="621"/>
      <c r="H147" s="622"/>
      <c r="I147" s="623"/>
      <c r="J147" s="624"/>
      <c r="K147" s="625"/>
      <c r="L147" s="626"/>
      <c r="M147" s="627"/>
      <c r="N147" s="622"/>
      <c r="O147" s="625"/>
      <c r="P147" s="621"/>
      <c r="Q147" s="628"/>
      <c r="R147" s="622"/>
      <c r="S147" s="617"/>
      <c r="T147" s="617"/>
      <c r="U147" s="629"/>
      <c r="V147" s="617"/>
      <c r="W147" s="617"/>
      <c r="X147" s="686"/>
      <c r="Y147" s="670"/>
      <c r="Z147" s="617"/>
      <c r="AA147" s="617"/>
      <c r="AB147" s="617"/>
      <c r="AC147" s="616"/>
      <c r="AD147" s="616"/>
      <c r="AE147" s="616"/>
      <c r="AF147" s="616"/>
      <c r="AG147" s="616"/>
      <c r="AH147" s="616"/>
      <c r="AI147" s="616"/>
      <c r="AJ147" s="616"/>
      <c r="AK147" s="616"/>
      <c r="AL147" s="616"/>
      <c r="AM147" s="616"/>
      <c r="AN147" s="616"/>
      <c r="AO147" s="616"/>
      <c r="AP147" s="616"/>
      <c r="AQ147" s="616"/>
      <c r="AR147" s="616"/>
      <c r="AS147" s="616"/>
      <c r="AT147" s="616"/>
      <c r="AU147" s="616"/>
      <c r="AV147" s="616"/>
      <c r="AW147" s="616"/>
      <c r="AX147" s="616"/>
      <c r="AY147" s="616"/>
      <c r="AZ147" s="616"/>
      <c r="BA147" s="616"/>
      <c r="BB147" s="616"/>
      <c r="BC147" s="616"/>
      <c r="BD147" s="616"/>
      <c r="BE147" s="616"/>
      <c r="BF147" s="616"/>
      <c r="BG147" s="616"/>
      <c r="BH147" s="616"/>
      <c r="BI147" s="616"/>
      <c r="BJ147" s="616"/>
      <c r="BK147" s="616"/>
      <c r="BL147" s="616"/>
      <c r="BM147" s="616"/>
      <c r="BN147" s="616"/>
      <c r="BO147" s="616"/>
      <c r="BP147" s="616"/>
      <c r="BQ147" s="616"/>
      <c r="BR147" s="616"/>
      <c r="BS147" s="616"/>
      <c r="BT147" s="616"/>
      <c r="BU147" s="616"/>
      <c r="BV147" s="616"/>
      <c r="BW147" s="616"/>
      <c r="BX147" s="616"/>
      <c r="BY147" s="616"/>
      <c r="BZ147" s="616"/>
      <c r="CA147" s="616"/>
      <c r="CB147" s="617"/>
    </row>
    <row r="148" spans="1:80" s="630" customFormat="1" ht="15.75" customHeight="1" x14ac:dyDescent="0.3">
      <c r="A148" s="602"/>
      <c r="B148" s="617"/>
      <c r="C148" s="617"/>
      <c r="D148" s="617"/>
      <c r="E148" s="617"/>
      <c r="F148" s="617"/>
      <c r="G148" s="621"/>
      <c r="H148" s="622"/>
      <c r="I148" s="623"/>
      <c r="J148" s="624"/>
      <c r="K148" s="625"/>
      <c r="L148" s="626"/>
      <c r="M148" s="627"/>
      <c r="N148" s="622"/>
      <c r="O148" s="625"/>
      <c r="P148" s="621"/>
      <c r="Q148" s="628"/>
      <c r="R148" s="622"/>
      <c r="S148" s="617"/>
      <c r="T148" s="617"/>
      <c r="U148" s="629"/>
      <c r="V148" s="617"/>
      <c r="W148" s="617"/>
      <c r="X148" s="686"/>
      <c r="Y148" s="670"/>
      <c r="Z148" s="617"/>
      <c r="AA148" s="617"/>
      <c r="AB148" s="617"/>
      <c r="AC148" s="616"/>
      <c r="AD148" s="616"/>
      <c r="AE148" s="616"/>
      <c r="AF148" s="616"/>
      <c r="AG148" s="616"/>
      <c r="AH148" s="616"/>
      <c r="AI148" s="616"/>
      <c r="AJ148" s="616"/>
      <c r="AK148" s="616"/>
      <c r="AL148" s="616"/>
      <c r="AM148" s="616"/>
      <c r="AN148" s="616"/>
      <c r="AO148" s="616"/>
      <c r="AP148" s="616"/>
      <c r="AQ148" s="616"/>
      <c r="AR148" s="616"/>
      <c r="AS148" s="616"/>
      <c r="AT148" s="616"/>
      <c r="AU148" s="616"/>
      <c r="AV148" s="616"/>
      <c r="AW148" s="616"/>
      <c r="AX148" s="616"/>
      <c r="AY148" s="616"/>
      <c r="AZ148" s="616"/>
      <c r="BA148" s="616"/>
      <c r="BB148" s="616"/>
      <c r="BC148" s="616"/>
      <c r="BD148" s="616"/>
      <c r="BE148" s="616"/>
      <c r="BF148" s="616"/>
      <c r="BG148" s="616"/>
      <c r="BH148" s="616"/>
      <c r="BI148" s="616"/>
      <c r="BJ148" s="616"/>
      <c r="BK148" s="616"/>
      <c r="BL148" s="616"/>
      <c r="BM148" s="616"/>
      <c r="BN148" s="616"/>
      <c r="BO148" s="616"/>
      <c r="BP148" s="616"/>
      <c r="BQ148" s="616"/>
      <c r="BR148" s="616"/>
      <c r="BS148" s="616"/>
      <c r="BT148" s="616"/>
      <c r="BU148" s="616"/>
      <c r="BV148" s="616"/>
      <c r="BW148" s="616"/>
      <c r="BX148" s="616"/>
      <c r="BY148" s="616"/>
      <c r="BZ148" s="616"/>
      <c r="CA148" s="616"/>
      <c r="CB148" s="617"/>
    </row>
    <row r="149" spans="1:80" s="220" customFormat="1" x14ac:dyDescent="0.3">
      <c r="G149" s="493"/>
      <c r="I149" s="314"/>
      <c r="J149" s="493"/>
      <c r="K149" s="493"/>
      <c r="L149" s="493"/>
      <c r="M149" s="493"/>
      <c r="P149" s="493"/>
      <c r="Q149" s="493"/>
      <c r="T149" s="631"/>
      <c r="U149" s="632"/>
      <c r="V149" s="631"/>
      <c r="W149" s="631"/>
      <c r="X149" s="687"/>
      <c r="Y149" s="676"/>
      <c r="Z149" s="631"/>
      <c r="AA149" s="631"/>
    </row>
    <row r="150" spans="1:80" s="220" customFormat="1" x14ac:dyDescent="0.3">
      <c r="C150" s="220">
        <f>63+66</f>
        <v>129</v>
      </c>
      <c r="G150" s="493"/>
      <c r="I150" s="314"/>
      <c r="J150" s="493"/>
      <c r="K150" s="493"/>
      <c r="L150" s="493"/>
      <c r="M150" s="493"/>
      <c r="P150" s="493"/>
      <c r="Q150" s="493"/>
      <c r="T150" s="631"/>
      <c r="U150" s="631"/>
      <c r="V150" s="631"/>
      <c r="W150" s="631"/>
      <c r="X150" s="687"/>
      <c r="Y150" s="676"/>
      <c r="Z150" s="631"/>
      <c r="AA150" s="631"/>
    </row>
    <row r="151" spans="1:80" s="220" customFormat="1" x14ac:dyDescent="0.3">
      <c r="G151" s="493"/>
      <c r="I151" s="314"/>
      <c r="J151" s="493"/>
      <c r="K151" s="493"/>
      <c r="L151" s="493"/>
      <c r="M151" s="493"/>
      <c r="P151" s="493"/>
      <c r="Q151" s="493"/>
      <c r="T151" s="631"/>
      <c r="U151" s="631"/>
      <c r="V151" s="631"/>
      <c r="W151" s="631"/>
      <c r="X151" s="687"/>
      <c r="Y151" s="676"/>
      <c r="Z151" s="631"/>
      <c r="AA151" s="631"/>
    </row>
    <row r="152" spans="1:80" s="220" customFormat="1" x14ac:dyDescent="0.3">
      <c r="G152" s="493"/>
      <c r="I152" s="314"/>
      <c r="J152" s="493"/>
      <c r="K152" s="493"/>
      <c r="L152" s="493"/>
      <c r="M152" s="493"/>
      <c r="P152" s="493"/>
      <c r="Q152" s="493"/>
      <c r="T152" s="631"/>
      <c r="U152" s="631"/>
      <c r="V152" s="631"/>
      <c r="W152" s="631"/>
      <c r="X152" s="687"/>
      <c r="Y152" s="676"/>
      <c r="Z152" s="631"/>
      <c r="AA152" s="631"/>
    </row>
    <row r="153" spans="1:80" s="220" customFormat="1" x14ac:dyDescent="0.3">
      <c r="G153" s="493"/>
      <c r="I153" s="314"/>
      <c r="J153" s="493"/>
      <c r="K153" s="493"/>
      <c r="L153" s="493"/>
      <c r="M153" s="493"/>
      <c r="P153" s="493"/>
      <c r="Q153" s="493"/>
      <c r="T153" s="631"/>
      <c r="U153" s="631"/>
      <c r="V153" s="631"/>
      <c r="W153" s="631"/>
      <c r="X153" s="687"/>
      <c r="Y153" s="676"/>
      <c r="Z153" s="631"/>
      <c r="AA153" s="631"/>
    </row>
    <row r="154" spans="1:80" s="220" customFormat="1" x14ac:dyDescent="0.3">
      <c r="G154" s="493"/>
      <c r="I154" s="314"/>
      <c r="J154" s="493"/>
      <c r="K154" s="493"/>
      <c r="L154" s="493"/>
      <c r="M154" s="493"/>
      <c r="P154" s="493"/>
      <c r="Q154" s="493"/>
      <c r="T154" s="631"/>
      <c r="U154" s="631"/>
      <c r="V154" s="631"/>
      <c r="W154" s="631"/>
      <c r="X154" s="687"/>
      <c r="Y154" s="676"/>
      <c r="Z154" s="631"/>
      <c r="AA154" s="631"/>
    </row>
    <row r="155" spans="1:80" s="220" customFormat="1" x14ac:dyDescent="0.3">
      <c r="G155" s="493"/>
      <c r="I155" s="314"/>
      <c r="J155" s="493"/>
      <c r="K155" s="493"/>
      <c r="L155" s="493"/>
      <c r="M155" s="493"/>
      <c r="P155" s="493"/>
      <c r="Q155" s="493"/>
      <c r="T155" s="631"/>
      <c r="U155" s="631"/>
      <c r="V155" s="631"/>
      <c r="W155" s="631"/>
      <c r="X155" s="687"/>
      <c r="Y155" s="676"/>
      <c r="Z155" s="631"/>
      <c r="AA155" s="631"/>
    </row>
    <row r="156" spans="1:80" s="220" customFormat="1" x14ac:dyDescent="0.3">
      <c r="G156" s="493"/>
      <c r="I156" s="314"/>
      <c r="J156" s="493"/>
      <c r="K156" s="493"/>
      <c r="L156" s="493"/>
      <c r="M156" s="493"/>
      <c r="P156" s="493"/>
      <c r="Q156" s="493"/>
      <c r="T156" s="631"/>
      <c r="U156" s="631"/>
      <c r="V156" s="631"/>
      <c r="W156" s="631"/>
      <c r="X156" s="687"/>
      <c r="Y156" s="676"/>
      <c r="Z156" s="631"/>
      <c r="AA156" s="631"/>
    </row>
    <row r="157" spans="1:80" s="220" customFormat="1" x14ac:dyDescent="0.3">
      <c r="G157" s="493"/>
      <c r="I157" s="314"/>
      <c r="J157" s="493"/>
      <c r="K157" s="493"/>
      <c r="L157" s="493"/>
      <c r="M157" s="493"/>
      <c r="P157" s="493"/>
      <c r="Q157" s="493"/>
      <c r="T157" s="631"/>
      <c r="U157" s="631"/>
      <c r="V157" s="631"/>
      <c r="W157" s="631"/>
      <c r="X157" s="687"/>
      <c r="Y157" s="676"/>
      <c r="Z157" s="631"/>
      <c r="AA157" s="631"/>
    </row>
    <row r="158" spans="1:80" s="220" customFormat="1" x14ac:dyDescent="0.3">
      <c r="G158" s="493"/>
      <c r="I158" s="314"/>
      <c r="J158" s="493"/>
      <c r="K158" s="493"/>
      <c r="L158" s="493"/>
      <c r="M158" s="493"/>
      <c r="P158" s="493"/>
      <c r="Q158" s="493"/>
      <c r="T158" s="631"/>
      <c r="U158" s="631"/>
      <c r="V158" s="631"/>
      <c r="W158" s="631"/>
      <c r="X158" s="687"/>
      <c r="Y158" s="676"/>
      <c r="Z158" s="631"/>
      <c r="AA158" s="631"/>
    </row>
    <row r="159" spans="1:80" s="220" customFormat="1" x14ac:dyDescent="0.3">
      <c r="G159" s="493"/>
      <c r="I159" s="314"/>
      <c r="J159" s="493"/>
      <c r="K159" s="493"/>
      <c r="L159" s="493"/>
      <c r="M159" s="493"/>
      <c r="P159" s="493"/>
      <c r="Q159" s="493"/>
      <c r="T159" s="631"/>
      <c r="U159" s="631"/>
      <c r="V159" s="631"/>
      <c r="W159" s="631"/>
      <c r="X159" s="687"/>
      <c r="Y159" s="676"/>
      <c r="Z159" s="631"/>
      <c r="AA159" s="631"/>
    </row>
  </sheetData>
  <sortState ref="A2:AB159">
    <sortCondition ref="Y2:Y159"/>
    <sortCondition ref="P2:P159"/>
    <sortCondition descending="1" ref="W2:W15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55"/>
  <sheetViews>
    <sheetView workbookViewId="0">
      <pane ySplit="1" topLeftCell="A2" activePane="bottomLeft" state="frozen"/>
      <selection activeCell="H1" sqref="H1"/>
      <selection pane="bottomLeft" sqref="A1:AB1048576"/>
    </sheetView>
  </sheetViews>
  <sheetFormatPr defaultColWidth="9.109375" defaultRowHeight="14.4" x14ac:dyDescent="0.3"/>
  <cols>
    <col min="1" max="2" width="5.77734375" style="25" customWidth="1"/>
    <col min="3" max="7" width="9.109375" style="25"/>
    <col min="8" max="8" width="9.109375" style="491"/>
    <col min="9" max="9" width="10.109375" style="25" customWidth="1"/>
    <col min="10" max="10" width="8.5546875" style="362" customWidth="1"/>
    <col min="11" max="12" width="9.109375" style="491"/>
    <col min="13" max="13" width="11.88671875" style="491" customWidth="1"/>
    <col min="14" max="14" width="9.109375" style="491"/>
    <col min="15" max="15" width="10.6640625" style="25" customWidth="1"/>
    <col min="16" max="16" width="10.44140625" style="25" bestFit="1" customWidth="1"/>
    <col min="17" max="18" width="9.109375" style="571"/>
    <col min="19" max="19" width="9.6640625" style="25" bestFit="1" customWidth="1"/>
    <col min="20" max="20" width="9.109375" style="25"/>
    <col min="21" max="22" width="9.109375" style="375"/>
    <col min="23" max="23" width="13.5546875" style="375" customWidth="1"/>
    <col min="24" max="24" width="9.88671875" style="375" customWidth="1"/>
    <col min="25" max="25" width="8.109375" style="651" customWidth="1"/>
    <col min="26" max="26" width="35.33203125" style="375" customWidth="1"/>
    <col min="27" max="27" width="10.88671875" style="375" customWidth="1"/>
    <col min="28" max="16384" width="9.109375" style="25"/>
  </cols>
  <sheetData>
    <row r="1" spans="1:80" s="364" customFormat="1" ht="58.65" customHeight="1" x14ac:dyDescent="0.3">
      <c r="A1" s="364" t="s">
        <v>142</v>
      </c>
      <c r="B1" s="364" t="s">
        <v>851</v>
      </c>
      <c r="C1" s="320" t="s">
        <v>708</v>
      </c>
      <c r="D1" s="320" t="s">
        <v>709</v>
      </c>
      <c r="E1" s="320" t="s">
        <v>710</v>
      </c>
      <c r="F1" s="320" t="s">
        <v>711</v>
      </c>
      <c r="G1" s="320" t="s">
        <v>712</v>
      </c>
      <c r="H1" s="320" t="s">
        <v>812</v>
      </c>
      <c r="I1" s="318" t="s">
        <v>713</v>
      </c>
      <c r="J1" s="319" t="s">
        <v>813</v>
      </c>
      <c r="K1" s="318" t="s">
        <v>714</v>
      </c>
      <c r="L1" s="215" t="s">
        <v>179</v>
      </c>
      <c r="M1" s="318" t="s">
        <v>180</v>
      </c>
      <c r="N1" s="320" t="s">
        <v>814</v>
      </c>
      <c r="O1" s="318" t="s">
        <v>716</v>
      </c>
      <c r="P1" s="320" t="s">
        <v>426</v>
      </c>
      <c r="Q1" s="321" t="s">
        <v>718</v>
      </c>
      <c r="R1" s="321" t="s">
        <v>168</v>
      </c>
      <c r="S1" s="318" t="s">
        <v>174</v>
      </c>
      <c r="T1" s="320" t="s">
        <v>181</v>
      </c>
      <c r="U1" s="365" t="s">
        <v>811</v>
      </c>
      <c r="V1" s="365" t="s">
        <v>720</v>
      </c>
      <c r="W1" s="365" t="s">
        <v>721</v>
      </c>
      <c r="X1" s="365" t="s">
        <v>722</v>
      </c>
      <c r="Y1" s="319" t="s">
        <v>846</v>
      </c>
      <c r="Z1" s="411" t="s">
        <v>723</v>
      </c>
      <c r="AA1" s="365" t="s">
        <v>724</v>
      </c>
      <c r="AB1" s="320" t="s">
        <v>850</v>
      </c>
      <c r="AC1" s="320"/>
      <c r="AD1" s="320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6"/>
      <c r="BL1" s="366"/>
      <c r="BM1" s="366"/>
      <c r="BN1" s="366"/>
      <c r="BO1" s="366"/>
      <c r="BP1" s="366"/>
      <c r="BQ1" s="366"/>
      <c r="BR1" s="366"/>
      <c r="BS1" s="366"/>
      <c r="BT1" s="366"/>
      <c r="BU1" s="366"/>
      <c r="BV1" s="366"/>
      <c r="BW1" s="366"/>
      <c r="BX1" s="366"/>
      <c r="BY1" s="366"/>
      <c r="BZ1" s="366"/>
    </row>
    <row r="2" spans="1:80" s="412" customFormat="1" ht="17.399999999999999" customHeight="1" x14ac:dyDescent="0.3">
      <c r="A2" s="412" t="e">
        <f t="shared" ref="A2:B9" si="0">A1+1</f>
        <v>#VALUE!</v>
      </c>
      <c r="B2" s="426" t="e">
        <f t="shared" si="0"/>
        <v>#VALUE!</v>
      </c>
      <c r="C2" s="426">
        <v>7120913</v>
      </c>
      <c r="D2" s="426" t="s">
        <v>808</v>
      </c>
      <c r="E2" s="426" t="s">
        <v>809</v>
      </c>
      <c r="F2" s="426" t="s">
        <v>810</v>
      </c>
      <c r="G2" s="436" t="s">
        <v>806</v>
      </c>
      <c r="H2" s="533" t="s">
        <v>765</v>
      </c>
      <c r="I2" s="428">
        <v>40948</v>
      </c>
      <c r="J2" s="429">
        <v>0</v>
      </c>
      <c r="K2" s="475" t="s">
        <v>745</v>
      </c>
      <c r="L2" s="476">
        <f>(M2-I2)/365</f>
        <v>0.32602739726027397</v>
      </c>
      <c r="M2" s="477">
        <v>41067</v>
      </c>
      <c r="N2" s="475">
        <v>0</v>
      </c>
      <c r="O2" s="431">
        <v>41067</v>
      </c>
      <c r="P2" s="476">
        <f t="shared" ref="P2:P33" si="1">(O2-I2)/365</f>
        <v>0.32602739726027397</v>
      </c>
      <c r="Q2" s="563">
        <v>62</v>
      </c>
      <c r="R2" s="563">
        <v>62</v>
      </c>
      <c r="S2" s="428">
        <v>41067</v>
      </c>
      <c r="T2" s="432">
        <v>62</v>
      </c>
      <c r="U2" s="433" t="s">
        <v>731</v>
      </c>
      <c r="V2" s="426"/>
      <c r="W2" s="427"/>
      <c r="X2" s="431" t="s">
        <v>745</v>
      </c>
      <c r="Y2" s="437"/>
      <c r="Z2" s="426"/>
      <c r="AA2" s="426"/>
      <c r="AB2" s="426"/>
      <c r="AC2" s="415"/>
      <c r="AD2" s="415"/>
      <c r="AE2" s="415"/>
      <c r="AF2" s="415"/>
      <c r="AG2" s="415"/>
      <c r="AH2" s="415"/>
      <c r="AI2" s="415"/>
      <c r="AJ2" s="415"/>
      <c r="AK2" s="415"/>
      <c r="AL2" s="415"/>
      <c r="AM2" s="415"/>
      <c r="AN2" s="415"/>
      <c r="AO2" s="415"/>
      <c r="AP2" s="415"/>
      <c r="AQ2" s="415"/>
      <c r="AR2" s="415"/>
      <c r="AS2" s="415"/>
      <c r="AT2" s="415"/>
      <c r="AU2" s="415"/>
      <c r="AV2" s="415"/>
      <c r="AW2" s="415"/>
      <c r="AX2" s="415"/>
      <c r="AY2" s="415"/>
      <c r="AZ2" s="415"/>
      <c r="BA2" s="415"/>
      <c r="BB2" s="415"/>
      <c r="BC2" s="415"/>
      <c r="BD2" s="415"/>
      <c r="BE2" s="415"/>
      <c r="BF2" s="415"/>
      <c r="BG2" s="415"/>
      <c r="BH2" s="415"/>
      <c r="BI2" s="415"/>
      <c r="BJ2" s="415"/>
      <c r="BK2" s="415"/>
      <c r="BL2" s="415"/>
      <c r="BM2" s="415"/>
      <c r="BN2" s="415"/>
      <c r="BO2" s="415"/>
      <c r="BP2" s="415"/>
      <c r="BQ2" s="415"/>
      <c r="BR2" s="415"/>
      <c r="BS2" s="415"/>
      <c r="BT2" s="415"/>
      <c r="BU2" s="415"/>
      <c r="BV2" s="415"/>
      <c r="BW2" s="415"/>
      <c r="BX2" s="415"/>
      <c r="BY2" s="415"/>
      <c r="BZ2" s="415"/>
      <c r="CA2" s="415"/>
    </row>
    <row r="3" spans="1:80" s="412" customFormat="1" ht="17.399999999999999" customHeight="1" x14ac:dyDescent="0.3">
      <c r="A3" s="412" t="e">
        <f t="shared" si="0"/>
        <v>#VALUE!</v>
      </c>
      <c r="B3" s="451" t="e">
        <f t="shared" si="0"/>
        <v>#VALUE!</v>
      </c>
      <c r="C3" s="451" t="s">
        <v>112</v>
      </c>
      <c r="D3" s="451" t="s">
        <v>113</v>
      </c>
      <c r="E3" s="451"/>
      <c r="F3" s="451" t="s">
        <v>114</v>
      </c>
      <c r="G3" s="451" t="s">
        <v>311</v>
      </c>
      <c r="H3" s="536" t="s">
        <v>765</v>
      </c>
      <c r="I3" s="455">
        <v>39400</v>
      </c>
      <c r="J3" s="454">
        <v>1</v>
      </c>
      <c r="K3" s="484">
        <v>39656</v>
      </c>
      <c r="L3" s="485">
        <f>(K3-I3)/365</f>
        <v>0.70136986301369864</v>
      </c>
      <c r="M3" s="484" t="s">
        <v>732</v>
      </c>
      <c r="N3" s="454">
        <v>1</v>
      </c>
      <c r="O3" s="455">
        <v>39463</v>
      </c>
      <c r="P3" s="485">
        <f t="shared" si="1"/>
        <v>0.17260273972602741</v>
      </c>
      <c r="Q3" s="568">
        <v>207</v>
      </c>
      <c r="R3" s="568">
        <v>207</v>
      </c>
      <c r="S3" s="455">
        <v>39463</v>
      </c>
      <c r="T3" s="451">
        <v>207</v>
      </c>
      <c r="U3" s="451" t="s">
        <v>204</v>
      </c>
      <c r="V3" s="470"/>
      <c r="W3" s="470"/>
      <c r="X3" s="451" t="s">
        <v>205</v>
      </c>
      <c r="Y3" s="649">
        <v>3</v>
      </c>
      <c r="Z3" s="451" t="s">
        <v>108</v>
      </c>
      <c r="AA3" s="451"/>
      <c r="AB3" s="470" t="s">
        <v>654</v>
      </c>
      <c r="AC3" s="416"/>
    </row>
    <row r="4" spans="1:80" s="412" customFormat="1" ht="17.399999999999999" customHeight="1" x14ac:dyDescent="0.3">
      <c r="A4" s="412" t="e">
        <f t="shared" si="0"/>
        <v>#VALUE!</v>
      </c>
      <c r="B4" s="412" t="e">
        <f t="shared" si="0"/>
        <v>#VALUE!</v>
      </c>
      <c r="C4" s="412">
        <v>4703612</v>
      </c>
      <c r="D4" s="412" t="s">
        <v>282</v>
      </c>
      <c r="E4" s="412" t="s">
        <v>283</v>
      </c>
      <c r="F4" s="412" t="s">
        <v>284</v>
      </c>
      <c r="G4" s="412" t="s">
        <v>285</v>
      </c>
      <c r="H4" s="473" t="s">
        <v>765</v>
      </c>
      <c r="I4" s="413">
        <v>40836</v>
      </c>
      <c r="J4" s="414">
        <v>0</v>
      </c>
      <c r="K4" s="471" t="s">
        <v>745</v>
      </c>
      <c r="L4" s="472">
        <f>(M4-I4)/365</f>
        <v>0.74794520547945209</v>
      </c>
      <c r="M4" s="471">
        <v>41109</v>
      </c>
      <c r="N4" s="473">
        <v>0</v>
      </c>
      <c r="O4" s="413">
        <v>40959</v>
      </c>
      <c r="P4" s="472">
        <f t="shared" si="1"/>
        <v>0.33698630136986302</v>
      </c>
      <c r="Q4" s="473">
        <v>17.100000000000001</v>
      </c>
      <c r="R4" s="473">
        <v>17.100000000000001</v>
      </c>
      <c r="S4" s="413">
        <v>40959</v>
      </c>
      <c r="T4" s="412">
        <v>17.100000000000001</v>
      </c>
      <c r="U4" s="412" t="s">
        <v>731</v>
      </c>
      <c r="W4" s="412" t="s">
        <v>286</v>
      </c>
      <c r="X4" s="412" t="s">
        <v>745</v>
      </c>
      <c r="Y4" s="414"/>
      <c r="AC4" s="415"/>
      <c r="AD4" s="415"/>
      <c r="AE4" s="415"/>
      <c r="AF4" s="415"/>
      <c r="AG4" s="415"/>
      <c r="AH4" s="415"/>
      <c r="CA4" s="418"/>
      <c r="CB4" s="418"/>
    </row>
    <row r="5" spans="1:80" s="412" customFormat="1" ht="17.399999999999999" customHeight="1" x14ac:dyDescent="0.3">
      <c r="A5" s="412" t="e">
        <f t="shared" si="0"/>
        <v>#VALUE!</v>
      </c>
      <c r="B5" s="451" t="e">
        <f t="shared" si="0"/>
        <v>#VALUE!</v>
      </c>
      <c r="C5" s="451">
        <v>359547</v>
      </c>
      <c r="D5" s="451" t="s">
        <v>691</v>
      </c>
      <c r="E5" s="451" t="s">
        <v>692</v>
      </c>
      <c r="F5" s="451" t="s">
        <v>693</v>
      </c>
      <c r="G5" s="451" t="s">
        <v>728</v>
      </c>
      <c r="H5" s="536" t="s">
        <v>737</v>
      </c>
      <c r="I5" s="455">
        <v>37895</v>
      </c>
      <c r="J5" s="454">
        <v>1</v>
      </c>
      <c r="K5" s="484">
        <v>38173</v>
      </c>
      <c r="L5" s="487">
        <f>(K5-I5)/365</f>
        <v>0.76164383561643834</v>
      </c>
      <c r="M5" s="484" t="s">
        <v>732</v>
      </c>
      <c r="N5" s="488">
        <v>1</v>
      </c>
      <c r="O5" s="455">
        <v>38120</v>
      </c>
      <c r="P5" s="487">
        <f t="shared" si="1"/>
        <v>0.61643835616438358</v>
      </c>
      <c r="Q5" s="569">
        <v>142.5</v>
      </c>
      <c r="R5" s="569">
        <v>142.5</v>
      </c>
      <c r="S5" s="464">
        <v>38120</v>
      </c>
      <c r="T5" s="463">
        <v>142.5</v>
      </c>
      <c r="U5" s="465" t="s">
        <v>777</v>
      </c>
      <c r="V5" s="465" t="s">
        <v>731</v>
      </c>
      <c r="W5" s="466" t="s">
        <v>694</v>
      </c>
      <c r="X5" s="467" t="s">
        <v>205</v>
      </c>
      <c r="Y5" s="649">
        <v>3</v>
      </c>
      <c r="Z5" s="468" t="s">
        <v>108</v>
      </c>
      <c r="AA5" s="468"/>
      <c r="AB5" s="462" t="s">
        <v>661</v>
      </c>
      <c r="AC5" s="417"/>
      <c r="AI5" s="415"/>
      <c r="AJ5" s="415"/>
      <c r="AK5" s="415"/>
      <c r="AL5" s="415"/>
      <c r="AM5" s="415"/>
      <c r="AN5" s="415"/>
      <c r="AO5" s="415"/>
      <c r="AP5" s="415"/>
      <c r="AQ5" s="415"/>
      <c r="AR5" s="415"/>
      <c r="AS5" s="415"/>
      <c r="AT5" s="415"/>
      <c r="AU5" s="415"/>
      <c r="AV5" s="415"/>
      <c r="AW5" s="415"/>
      <c r="AX5" s="415"/>
      <c r="AY5" s="415"/>
      <c r="AZ5" s="415"/>
      <c r="BA5" s="415"/>
      <c r="BB5" s="415"/>
      <c r="BC5" s="415"/>
      <c r="BD5" s="415"/>
      <c r="BE5" s="415"/>
      <c r="BF5" s="415"/>
      <c r="BG5" s="415"/>
      <c r="BH5" s="415"/>
      <c r="BI5" s="415"/>
      <c r="BJ5" s="415"/>
      <c r="BK5" s="415"/>
      <c r="BL5" s="415"/>
      <c r="BM5" s="415"/>
      <c r="BN5" s="415"/>
      <c r="BO5" s="415"/>
      <c r="BP5" s="415"/>
      <c r="BQ5" s="415"/>
      <c r="BR5" s="415"/>
      <c r="BS5" s="415"/>
      <c r="BT5" s="415"/>
      <c r="BU5" s="415"/>
      <c r="BV5" s="415"/>
      <c r="BW5" s="415"/>
      <c r="BX5" s="415"/>
      <c r="BY5" s="415"/>
      <c r="BZ5" s="415"/>
      <c r="CA5" s="415"/>
    </row>
    <row r="6" spans="1:80" s="412" customFormat="1" ht="17.399999999999999" customHeight="1" x14ac:dyDescent="0.3">
      <c r="A6" s="412" t="e">
        <f t="shared" si="0"/>
        <v>#VALUE!</v>
      </c>
      <c r="B6" s="412" t="e">
        <f t="shared" si="0"/>
        <v>#VALUE!</v>
      </c>
      <c r="C6" s="412">
        <v>4634912</v>
      </c>
      <c r="D6" s="412" t="s">
        <v>803</v>
      </c>
      <c r="E6" s="412" t="s">
        <v>804</v>
      </c>
      <c r="F6" s="412" t="s">
        <v>805</v>
      </c>
      <c r="G6" s="418" t="s">
        <v>806</v>
      </c>
      <c r="H6" s="531" t="s">
        <v>765</v>
      </c>
      <c r="I6" s="413">
        <v>40798</v>
      </c>
      <c r="J6" s="422">
        <v>0</v>
      </c>
      <c r="K6" s="473" t="s">
        <v>745</v>
      </c>
      <c r="L6" s="472">
        <f>(M6-I6)/365</f>
        <v>0.852054794520548</v>
      </c>
      <c r="M6" s="474">
        <v>41109</v>
      </c>
      <c r="N6" s="473">
        <v>0</v>
      </c>
      <c r="O6" s="420">
        <v>40931</v>
      </c>
      <c r="P6" s="472">
        <f t="shared" si="1"/>
        <v>0.36438356164383562</v>
      </c>
      <c r="Q6" s="562">
        <v>41.39</v>
      </c>
      <c r="R6" s="562">
        <v>41.39</v>
      </c>
      <c r="S6" s="413">
        <v>40931</v>
      </c>
      <c r="T6" s="424">
        <v>41.39</v>
      </c>
      <c r="U6" s="417" t="s">
        <v>731</v>
      </c>
      <c r="W6" s="412" t="s">
        <v>807</v>
      </c>
      <c r="X6" s="420" t="s">
        <v>745</v>
      </c>
      <c r="Y6" s="414"/>
      <c r="AC6" s="415"/>
      <c r="AD6" s="415"/>
      <c r="AE6" s="415"/>
      <c r="AF6" s="415"/>
      <c r="AG6" s="415"/>
      <c r="AH6" s="415"/>
    </row>
    <row r="7" spans="1:80" s="412" customFormat="1" ht="17.399999999999999" customHeight="1" x14ac:dyDescent="0.3">
      <c r="A7" s="412" t="e">
        <f t="shared" si="0"/>
        <v>#VALUE!</v>
      </c>
      <c r="B7" s="451" t="e">
        <f t="shared" si="0"/>
        <v>#VALUE!</v>
      </c>
      <c r="C7" s="451">
        <v>385255</v>
      </c>
      <c r="D7" s="451" t="s">
        <v>574</v>
      </c>
      <c r="E7" s="451"/>
      <c r="F7" s="451" t="s">
        <v>575</v>
      </c>
      <c r="G7" s="451" t="s">
        <v>728</v>
      </c>
      <c r="H7" s="536" t="s">
        <v>785</v>
      </c>
      <c r="I7" s="455">
        <v>39756</v>
      </c>
      <c r="J7" s="454">
        <v>1</v>
      </c>
      <c r="K7" s="484">
        <v>40090</v>
      </c>
      <c r="L7" s="487">
        <f>(K7-I7)/365</f>
        <v>0.91506849315068495</v>
      </c>
      <c r="M7" s="484" t="s">
        <v>732</v>
      </c>
      <c r="N7" s="488">
        <v>1</v>
      </c>
      <c r="O7" s="455">
        <v>39906</v>
      </c>
      <c r="P7" s="487">
        <f t="shared" si="1"/>
        <v>0.41095890410958902</v>
      </c>
      <c r="Q7" s="569">
        <v>136.9</v>
      </c>
      <c r="R7" s="569">
        <v>136.9</v>
      </c>
      <c r="S7" s="464">
        <v>39906</v>
      </c>
      <c r="T7" s="463">
        <v>136.9</v>
      </c>
      <c r="U7" s="465" t="s">
        <v>777</v>
      </c>
      <c r="V7" s="465" t="s">
        <v>731</v>
      </c>
      <c r="W7" s="469" t="s">
        <v>731</v>
      </c>
      <c r="X7" s="467" t="s">
        <v>205</v>
      </c>
      <c r="Y7" s="649">
        <v>3</v>
      </c>
      <c r="Z7" s="468" t="s">
        <v>108</v>
      </c>
      <c r="AA7" s="468"/>
      <c r="AB7" s="462" t="s">
        <v>661</v>
      </c>
      <c r="AC7" s="415"/>
      <c r="AD7" s="415"/>
      <c r="AE7" s="415"/>
      <c r="AF7" s="415"/>
      <c r="AG7" s="415"/>
      <c r="AH7" s="415"/>
    </row>
    <row r="8" spans="1:80" s="412" customFormat="1" ht="17.399999999999999" customHeight="1" x14ac:dyDescent="0.3">
      <c r="A8" s="412" t="e">
        <f t="shared" si="0"/>
        <v>#VALUE!</v>
      </c>
      <c r="B8" s="412" t="e">
        <f t="shared" si="0"/>
        <v>#VALUE!</v>
      </c>
      <c r="C8" s="412">
        <v>374951</v>
      </c>
      <c r="D8" s="412" t="s">
        <v>421</v>
      </c>
      <c r="E8" s="412" t="s">
        <v>422</v>
      </c>
      <c r="F8" s="412" t="s">
        <v>423</v>
      </c>
      <c r="G8" s="418" t="s">
        <v>806</v>
      </c>
      <c r="H8" s="473" t="s">
        <v>765</v>
      </c>
      <c r="I8" s="413">
        <v>38938</v>
      </c>
      <c r="J8" s="414">
        <v>1</v>
      </c>
      <c r="K8" s="471">
        <v>39295</v>
      </c>
      <c r="L8" s="472">
        <f>(K8-I8)/365</f>
        <v>0.9780821917808219</v>
      </c>
      <c r="M8" s="471" t="s">
        <v>732</v>
      </c>
      <c r="N8" s="473">
        <v>0</v>
      </c>
      <c r="O8" s="420">
        <v>39188</v>
      </c>
      <c r="P8" s="472">
        <f t="shared" si="1"/>
        <v>0.68493150684931503</v>
      </c>
      <c r="Q8" s="473">
        <v>38</v>
      </c>
      <c r="R8" s="473">
        <v>38</v>
      </c>
      <c r="S8" s="413">
        <v>39188</v>
      </c>
      <c r="T8" s="412">
        <v>38</v>
      </c>
      <c r="U8" s="412" t="s">
        <v>731</v>
      </c>
      <c r="V8" s="412" t="s">
        <v>731</v>
      </c>
      <c r="W8" s="412" t="s">
        <v>731</v>
      </c>
      <c r="X8" s="412" t="s">
        <v>732</v>
      </c>
      <c r="Y8" s="414">
        <v>1</v>
      </c>
      <c r="Z8" s="412" t="s">
        <v>223</v>
      </c>
      <c r="AA8" s="413">
        <v>39295</v>
      </c>
      <c r="AD8" s="415"/>
      <c r="AE8" s="415"/>
      <c r="AF8" s="415"/>
      <c r="AG8" s="415"/>
      <c r="AH8" s="415"/>
    </row>
    <row r="9" spans="1:80" s="412" customFormat="1" ht="17.399999999999999" customHeight="1" x14ac:dyDescent="0.3">
      <c r="A9" s="412" t="e">
        <f t="shared" si="0"/>
        <v>#VALUE!</v>
      </c>
      <c r="B9" s="426" t="e">
        <f t="shared" si="0"/>
        <v>#VALUE!</v>
      </c>
      <c r="C9" s="426">
        <v>366543</v>
      </c>
      <c r="D9" s="426" t="s">
        <v>702</v>
      </c>
      <c r="E9" s="426" t="s">
        <v>703</v>
      </c>
      <c r="F9" s="426" t="s">
        <v>704</v>
      </c>
      <c r="G9" s="426" t="s">
        <v>728</v>
      </c>
      <c r="H9" s="475" t="s">
        <v>737</v>
      </c>
      <c r="I9" s="428">
        <v>38460</v>
      </c>
      <c r="J9" s="437">
        <v>1</v>
      </c>
      <c r="K9" s="478">
        <v>38825</v>
      </c>
      <c r="L9" s="476">
        <v>1</v>
      </c>
      <c r="M9" s="478" t="s">
        <v>732</v>
      </c>
      <c r="N9" s="482">
        <v>1</v>
      </c>
      <c r="O9" s="428">
        <v>38623</v>
      </c>
      <c r="P9" s="476">
        <f t="shared" si="1"/>
        <v>0.44657534246575342</v>
      </c>
      <c r="Q9" s="565">
        <v>89.3</v>
      </c>
      <c r="R9" s="565">
        <v>89.3</v>
      </c>
      <c r="S9" s="441">
        <v>38623</v>
      </c>
      <c r="T9" s="440">
        <v>89.3</v>
      </c>
      <c r="U9" s="443" t="s">
        <v>777</v>
      </c>
      <c r="V9" s="443" t="s">
        <v>731</v>
      </c>
      <c r="W9" s="447" t="s">
        <v>731</v>
      </c>
      <c r="X9" s="442" t="s">
        <v>205</v>
      </c>
      <c r="Y9" s="483">
        <v>3</v>
      </c>
      <c r="Z9" s="434" t="s">
        <v>108</v>
      </c>
      <c r="AA9" s="434"/>
      <c r="AB9" s="430" t="s">
        <v>661</v>
      </c>
      <c r="AI9" s="415"/>
      <c r="AJ9" s="415"/>
      <c r="AK9" s="415"/>
      <c r="AL9" s="415"/>
      <c r="AM9" s="415"/>
      <c r="AN9" s="415"/>
      <c r="AO9" s="415"/>
      <c r="AP9" s="415"/>
      <c r="AQ9" s="415"/>
      <c r="AR9" s="415"/>
      <c r="AS9" s="415"/>
      <c r="AT9" s="415"/>
      <c r="AU9" s="415"/>
      <c r="AV9" s="415"/>
      <c r="AW9" s="415"/>
      <c r="AX9" s="415"/>
      <c r="AY9" s="415"/>
      <c r="AZ9" s="415"/>
      <c r="BA9" s="415"/>
      <c r="BB9" s="415"/>
      <c r="BC9" s="415"/>
      <c r="BD9" s="415"/>
      <c r="BE9" s="415"/>
      <c r="BF9" s="415"/>
      <c r="BG9" s="415"/>
      <c r="BH9" s="415"/>
      <c r="BI9" s="415"/>
      <c r="BJ9" s="415"/>
      <c r="BK9" s="415"/>
      <c r="BL9" s="415"/>
      <c r="BM9" s="415"/>
      <c r="BN9" s="415"/>
      <c r="BO9" s="415"/>
      <c r="BP9" s="415"/>
      <c r="BQ9" s="415"/>
      <c r="BR9" s="415"/>
      <c r="BS9" s="415"/>
      <c r="BT9" s="415"/>
      <c r="BU9" s="415"/>
      <c r="BV9" s="415"/>
      <c r="BW9" s="415"/>
      <c r="BX9" s="415"/>
      <c r="BY9" s="415"/>
      <c r="BZ9" s="415"/>
      <c r="CA9" s="415"/>
    </row>
    <row r="10" spans="1:80" s="412" customFormat="1" ht="17.399999999999999" customHeight="1" x14ac:dyDescent="0.3">
      <c r="A10" s="412">
        <v>1</v>
      </c>
      <c r="B10" s="412">
        <v>1</v>
      </c>
      <c r="C10" s="412">
        <v>4347911</v>
      </c>
      <c r="D10" s="412" t="s">
        <v>268</v>
      </c>
      <c r="E10" s="412" t="s">
        <v>269</v>
      </c>
      <c r="F10" s="412" t="s">
        <v>270</v>
      </c>
      <c r="G10" s="412" t="s">
        <v>797</v>
      </c>
      <c r="H10" s="473" t="s">
        <v>729</v>
      </c>
      <c r="I10" s="413">
        <v>40575</v>
      </c>
      <c r="J10" s="414">
        <v>0</v>
      </c>
      <c r="K10" s="471" t="s">
        <v>745</v>
      </c>
      <c r="L10" s="472">
        <f>(M10-I10)/365</f>
        <v>1.0986301369863014</v>
      </c>
      <c r="M10" s="471">
        <v>40976</v>
      </c>
      <c r="N10" s="473">
        <v>0</v>
      </c>
      <c r="O10" s="413">
        <v>40798</v>
      </c>
      <c r="P10" s="472">
        <f t="shared" si="1"/>
        <v>0.61095890410958908</v>
      </c>
      <c r="Q10" s="473">
        <v>15.67</v>
      </c>
      <c r="R10" s="473">
        <v>19.3</v>
      </c>
      <c r="S10" s="413">
        <v>40976</v>
      </c>
      <c r="T10" s="412">
        <v>19.260000000000002</v>
      </c>
      <c r="U10" s="412" t="s">
        <v>731</v>
      </c>
      <c r="V10" s="412" t="s">
        <v>271</v>
      </c>
      <c r="W10" s="412" t="s">
        <v>272</v>
      </c>
      <c r="X10" s="412" t="s">
        <v>745</v>
      </c>
      <c r="Y10" s="414"/>
      <c r="AC10" s="415"/>
      <c r="AD10" s="415"/>
      <c r="AE10" s="415"/>
      <c r="AF10" s="415"/>
      <c r="AG10" s="415"/>
      <c r="AH10" s="415"/>
      <c r="AI10" s="415"/>
      <c r="AJ10" s="415"/>
      <c r="AK10" s="415"/>
      <c r="AL10" s="415"/>
      <c r="AM10" s="415"/>
      <c r="AN10" s="415"/>
      <c r="AO10" s="415"/>
      <c r="AP10" s="415"/>
      <c r="AQ10" s="415"/>
      <c r="AR10" s="415"/>
      <c r="AS10" s="415"/>
      <c r="AT10" s="415"/>
      <c r="AU10" s="415"/>
      <c r="AV10" s="415"/>
      <c r="AW10" s="415"/>
      <c r="AX10" s="415"/>
      <c r="AY10" s="415"/>
      <c r="AZ10" s="415"/>
      <c r="BA10" s="415"/>
      <c r="BB10" s="415"/>
      <c r="BC10" s="415"/>
      <c r="BD10" s="415"/>
      <c r="BE10" s="415"/>
      <c r="BF10" s="415"/>
      <c r="BG10" s="415"/>
      <c r="BH10" s="415"/>
      <c r="BI10" s="415"/>
      <c r="BJ10" s="415"/>
      <c r="BK10" s="415"/>
      <c r="BL10" s="415"/>
      <c r="BM10" s="415"/>
      <c r="BN10" s="415"/>
      <c r="BO10" s="415"/>
      <c r="BP10" s="415"/>
      <c r="BQ10" s="415"/>
      <c r="BR10" s="415"/>
      <c r="BS10" s="415"/>
      <c r="BT10" s="415"/>
      <c r="BU10" s="415"/>
      <c r="BV10" s="415"/>
      <c r="BW10" s="415"/>
      <c r="BX10" s="415"/>
      <c r="BY10" s="415"/>
      <c r="BZ10" s="415"/>
      <c r="CA10" s="415"/>
    </row>
    <row r="11" spans="1:80" s="412" customFormat="1" ht="17.399999999999999" customHeight="1" x14ac:dyDescent="0.3">
      <c r="A11" s="412">
        <f t="shared" ref="A11:A42" si="2">A10+1</f>
        <v>2</v>
      </c>
      <c r="B11" s="451">
        <f t="shared" ref="B11:B42" si="3">B10+1</f>
        <v>2</v>
      </c>
      <c r="C11" s="451">
        <v>365746</v>
      </c>
      <c r="D11" s="451" t="s">
        <v>698</v>
      </c>
      <c r="E11" s="451" t="s">
        <v>699</v>
      </c>
      <c r="F11" s="451" t="s">
        <v>700</v>
      </c>
      <c r="G11" s="451" t="s">
        <v>744</v>
      </c>
      <c r="H11" s="536" t="s">
        <v>737</v>
      </c>
      <c r="I11" s="455">
        <v>38344</v>
      </c>
      <c r="J11" s="454">
        <v>1</v>
      </c>
      <c r="K11" s="484">
        <v>38777</v>
      </c>
      <c r="L11" s="487">
        <f t="shared" ref="L11:L16" si="4">(K11-I11)/365</f>
        <v>1.1863013698630136</v>
      </c>
      <c r="M11" s="484" t="s">
        <v>732</v>
      </c>
      <c r="N11" s="488">
        <v>0</v>
      </c>
      <c r="O11" s="455">
        <v>38582</v>
      </c>
      <c r="P11" s="487">
        <f t="shared" si="1"/>
        <v>0.65205479452054793</v>
      </c>
      <c r="Q11" s="569">
        <v>199</v>
      </c>
      <c r="R11" s="569">
        <v>199</v>
      </c>
      <c r="S11" s="464">
        <v>38582</v>
      </c>
      <c r="T11" s="463">
        <v>199.02</v>
      </c>
      <c r="U11" s="465" t="s">
        <v>777</v>
      </c>
      <c r="V11" s="465" t="s">
        <v>731</v>
      </c>
      <c r="W11" s="466" t="s">
        <v>701</v>
      </c>
      <c r="X11" s="467" t="s">
        <v>205</v>
      </c>
      <c r="Y11" s="649" t="s">
        <v>588</v>
      </c>
      <c r="Z11" s="468" t="s">
        <v>185</v>
      </c>
      <c r="AA11" s="468"/>
      <c r="AB11" s="462" t="s">
        <v>661</v>
      </c>
      <c r="AD11" s="415"/>
      <c r="AE11" s="415"/>
      <c r="AF11" s="415"/>
      <c r="AG11" s="415"/>
      <c r="AH11" s="415"/>
      <c r="AI11" s="418"/>
      <c r="AJ11" s="418"/>
      <c r="AK11" s="418"/>
      <c r="AL11" s="418"/>
      <c r="AM11" s="418"/>
      <c r="AN11" s="418"/>
      <c r="AO11" s="418"/>
      <c r="AP11" s="418"/>
      <c r="AQ11" s="418"/>
      <c r="AR11" s="418"/>
      <c r="AS11" s="418"/>
      <c r="AT11" s="418"/>
      <c r="AU11" s="418"/>
      <c r="AV11" s="418"/>
      <c r="AW11" s="418"/>
      <c r="AX11" s="418"/>
      <c r="AY11" s="418"/>
      <c r="AZ11" s="418"/>
      <c r="BA11" s="418"/>
      <c r="BB11" s="418"/>
      <c r="BC11" s="418"/>
      <c r="BD11" s="418"/>
      <c r="BE11" s="418"/>
      <c r="BF11" s="418"/>
      <c r="BG11" s="418"/>
      <c r="BH11" s="418"/>
      <c r="BI11" s="418"/>
      <c r="BJ11" s="418"/>
      <c r="BK11" s="418"/>
      <c r="BL11" s="418"/>
      <c r="BM11" s="418"/>
      <c r="BN11" s="418"/>
      <c r="BO11" s="418"/>
      <c r="BP11" s="418"/>
      <c r="BQ11" s="418"/>
      <c r="BR11" s="418"/>
      <c r="BS11" s="418"/>
      <c r="BT11" s="418"/>
      <c r="BU11" s="418"/>
      <c r="BV11" s="418"/>
      <c r="BW11" s="418"/>
      <c r="BX11" s="418"/>
      <c r="BY11" s="418"/>
      <c r="BZ11" s="418"/>
      <c r="CA11" s="418"/>
    </row>
    <row r="12" spans="1:80" s="412" customFormat="1" ht="17.399999999999999" customHeight="1" x14ac:dyDescent="0.3">
      <c r="A12" s="412">
        <f t="shared" si="2"/>
        <v>3</v>
      </c>
      <c r="B12" s="426">
        <f t="shared" si="3"/>
        <v>3</v>
      </c>
      <c r="C12" s="426">
        <v>377006</v>
      </c>
      <c r="D12" s="426" t="s">
        <v>553</v>
      </c>
      <c r="E12" s="426" t="s">
        <v>554</v>
      </c>
      <c r="F12" s="426" t="s">
        <v>555</v>
      </c>
      <c r="G12" s="426" t="s">
        <v>797</v>
      </c>
      <c r="H12" s="533" t="s">
        <v>729</v>
      </c>
      <c r="I12" s="428">
        <v>39199</v>
      </c>
      <c r="J12" s="437">
        <v>1</v>
      </c>
      <c r="K12" s="478">
        <v>39722</v>
      </c>
      <c r="L12" s="476">
        <f t="shared" si="4"/>
        <v>1.4328767123287671</v>
      </c>
      <c r="M12" s="478" t="s">
        <v>732</v>
      </c>
      <c r="N12" s="482">
        <v>1</v>
      </c>
      <c r="O12" s="428">
        <v>39329</v>
      </c>
      <c r="P12" s="476">
        <f t="shared" si="1"/>
        <v>0.35616438356164382</v>
      </c>
      <c r="Q12" s="565">
        <v>123.9</v>
      </c>
      <c r="R12" s="565">
        <v>123.9</v>
      </c>
      <c r="S12" s="441">
        <v>39332</v>
      </c>
      <c r="T12" s="440">
        <v>123.9</v>
      </c>
      <c r="U12" s="443" t="s">
        <v>777</v>
      </c>
      <c r="V12" s="443" t="s">
        <v>731</v>
      </c>
      <c r="W12" s="447" t="s">
        <v>556</v>
      </c>
      <c r="X12" s="442" t="s">
        <v>133</v>
      </c>
      <c r="Y12" s="483">
        <v>2</v>
      </c>
      <c r="Z12" s="434" t="s">
        <v>557</v>
      </c>
      <c r="AA12" s="434"/>
      <c r="AB12" s="430" t="s">
        <v>661</v>
      </c>
      <c r="AC12" s="415"/>
      <c r="AD12" s="415"/>
      <c r="AE12" s="415"/>
      <c r="AF12" s="415"/>
      <c r="AG12" s="415"/>
      <c r="AH12" s="415"/>
      <c r="AI12" s="415"/>
      <c r="AJ12" s="415"/>
      <c r="AK12" s="415"/>
      <c r="AL12" s="415"/>
      <c r="AM12" s="415"/>
      <c r="AN12" s="415"/>
      <c r="AO12" s="415"/>
      <c r="AP12" s="415"/>
      <c r="AQ12" s="415"/>
      <c r="AR12" s="415"/>
      <c r="AS12" s="415"/>
      <c r="AT12" s="415"/>
      <c r="AU12" s="415"/>
      <c r="AV12" s="415"/>
      <c r="AW12" s="415"/>
      <c r="AX12" s="415"/>
      <c r="AY12" s="415"/>
      <c r="AZ12" s="415"/>
      <c r="BA12" s="415"/>
      <c r="BB12" s="415"/>
      <c r="BC12" s="415"/>
      <c r="BD12" s="415"/>
      <c r="BE12" s="415"/>
      <c r="BF12" s="415"/>
      <c r="BG12" s="415"/>
      <c r="BH12" s="415"/>
      <c r="BI12" s="415"/>
      <c r="BJ12" s="415"/>
      <c r="BK12" s="415"/>
      <c r="BL12" s="415"/>
      <c r="BM12" s="415"/>
      <c r="BN12" s="415"/>
      <c r="BO12" s="415"/>
      <c r="BP12" s="415"/>
      <c r="BQ12" s="415"/>
      <c r="BR12" s="415"/>
      <c r="BS12" s="415"/>
      <c r="BT12" s="415"/>
      <c r="BU12" s="415"/>
      <c r="BV12" s="415"/>
      <c r="BW12" s="415"/>
      <c r="BX12" s="415"/>
      <c r="BY12" s="415"/>
      <c r="BZ12" s="415"/>
      <c r="CA12" s="415"/>
    </row>
    <row r="13" spans="1:80" s="412" customFormat="1" ht="17.399999999999999" customHeight="1" x14ac:dyDescent="0.3">
      <c r="A13" s="412">
        <f t="shared" si="2"/>
        <v>4</v>
      </c>
      <c r="B13" s="451">
        <f t="shared" si="3"/>
        <v>4</v>
      </c>
      <c r="C13" s="451" t="s">
        <v>125</v>
      </c>
      <c r="D13" s="451" t="s">
        <v>126</v>
      </c>
      <c r="E13" s="451"/>
      <c r="F13" s="451" t="s">
        <v>743</v>
      </c>
      <c r="G13" s="451" t="s">
        <v>728</v>
      </c>
      <c r="H13" s="536" t="s">
        <v>729</v>
      </c>
      <c r="I13" s="455">
        <v>39401</v>
      </c>
      <c r="J13" s="454">
        <v>1</v>
      </c>
      <c r="K13" s="484">
        <v>39936</v>
      </c>
      <c r="L13" s="485">
        <f t="shared" si="4"/>
        <v>1.4657534246575343</v>
      </c>
      <c r="M13" s="484" t="s">
        <v>732</v>
      </c>
      <c r="N13" s="454">
        <v>1</v>
      </c>
      <c r="O13" s="455">
        <v>39706</v>
      </c>
      <c r="P13" s="485">
        <f t="shared" si="1"/>
        <v>0.83561643835616439</v>
      </c>
      <c r="Q13" s="570">
        <v>190</v>
      </c>
      <c r="R13" s="570">
        <v>190</v>
      </c>
      <c r="S13" s="455">
        <v>39706</v>
      </c>
      <c r="T13" s="470">
        <v>190</v>
      </c>
      <c r="U13" s="470" t="s">
        <v>204</v>
      </c>
      <c r="V13" s="470"/>
      <c r="W13" s="451"/>
      <c r="X13" s="470" t="s">
        <v>205</v>
      </c>
      <c r="Y13" s="649">
        <v>3</v>
      </c>
      <c r="Z13" s="451" t="s">
        <v>108</v>
      </c>
      <c r="AA13" s="451"/>
      <c r="AB13" s="470" t="s">
        <v>654</v>
      </c>
      <c r="AD13" s="415"/>
      <c r="AE13" s="415"/>
      <c r="AF13" s="415"/>
      <c r="AG13" s="415"/>
      <c r="AH13" s="415"/>
      <c r="CA13" s="418"/>
      <c r="CB13" s="418"/>
    </row>
    <row r="14" spans="1:80" s="412" customFormat="1" ht="17.399999999999999" customHeight="1" x14ac:dyDescent="0.3">
      <c r="A14" s="412">
        <f t="shared" si="2"/>
        <v>5</v>
      </c>
      <c r="B14" s="451">
        <f t="shared" si="3"/>
        <v>5</v>
      </c>
      <c r="C14" s="451" t="s">
        <v>95</v>
      </c>
      <c r="D14" s="451" t="s">
        <v>213</v>
      </c>
      <c r="E14" s="451" t="s">
        <v>692</v>
      </c>
      <c r="F14" s="451" t="s">
        <v>605</v>
      </c>
      <c r="G14" s="451" t="s">
        <v>214</v>
      </c>
      <c r="H14" s="536" t="s">
        <v>737</v>
      </c>
      <c r="I14" s="455">
        <v>38378</v>
      </c>
      <c r="J14" s="454">
        <v>1</v>
      </c>
      <c r="K14" s="484">
        <v>38924</v>
      </c>
      <c r="L14" s="485">
        <f t="shared" si="4"/>
        <v>1.4958904109589042</v>
      </c>
      <c r="M14" s="484" t="s">
        <v>732</v>
      </c>
      <c r="N14" s="454">
        <v>1</v>
      </c>
      <c r="O14" s="455">
        <v>38544</v>
      </c>
      <c r="P14" s="485">
        <f t="shared" si="1"/>
        <v>0.45479452054794522</v>
      </c>
      <c r="Q14" s="536">
        <v>177</v>
      </c>
      <c r="R14" s="536">
        <v>177</v>
      </c>
      <c r="S14" s="455">
        <v>38544</v>
      </c>
      <c r="T14" s="451">
        <v>177</v>
      </c>
      <c r="U14" s="451" t="s">
        <v>204</v>
      </c>
      <c r="V14" s="451" t="s">
        <v>215</v>
      </c>
      <c r="W14" s="451"/>
      <c r="X14" s="451" t="s">
        <v>732</v>
      </c>
      <c r="Y14" s="649">
        <v>3</v>
      </c>
      <c r="Z14" s="451" t="s">
        <v>108</v>
      </c>
      <c r="AA14" s="468" t="s">
        <v>140</v>
      </c>
      <c r="AB14" s="451" t="s">
        <v>654</v>
      </c>
      <c r="AC14" s="415"/>
      <c r="AD14" s="415"/>
      <c r="AE14" s="415"/>
      <c r="AF14" s="415"/>
      <c r="AG14" s="415"/>
      <c r="AH14" s="415"/>
    </row>
    <row r="15" spans="1:80" s="412" customFormat="1" ht="17.399999999999999" customHeight="1" x14ac:dyDescent="0.3">
      <c r="A15" s="412">
        <f t="shared" si="2"/>
        <v>6</v>
      </c>
      <c r="B15" s="426">
        <f t="shared" si="3"/>
        <v>6</v>
      </c>
      <c r="C15" s="426">
        <v>368808</v>
      </c>
      <c r="D15" s="426" t="s">
        <v>526</v>
      </c>
      <c r="E15" s="426"/>
      <c r="F15" s="426" t="s">
        <v>527</v>
      </c>
      <c r="G15" s="426" t="s">
        <v>640</v>
      </c>
      <c r="H15" s="475" t="s">
        <v>737</v>
      </c>
      <c r="I15" s="428">
        <v>38718</v>
      </c>
      <c r="J15" s="437">
        <v>1</v>
      </c>
      <c r="K15" s="478">
        <v>39275</v>
      </c>
      <c r="L15" s="476">
        <f t="shared" si="4"/>
        <v>1.526027397260274</v>
      </c>
      <c r="M15" s="478" t="s">
        <v>732</v>
      </c>
      <c r="N15" s="482">
        <v>1</v>
      </c>
      <c r="O15" s="428">
        <v>38790</v>
      </c>
      <c r="P15" s="476">
        <f t="shared" si="1"/>
        <v>0.19726027397260273</v>
      </c>
      <c r="Q15" s="565">
        <v>120.9</v>
      </c>
      <c r="R15" s="565">
        <v>120.9</v>
      </c>
      <c r="S15" s="441">
        <v>38790</v>
      </c>
      <c r="T15" s="440">
        <v>120.9</v>
      </c>
      <c r="U15" s="443" t="s">
        <v>528</v>
      </c>
      <c r="V15" s="443" t="s">
        <v>731</v>
      </c>
      <c r="W15" s="445" t="s">
        <v>529</v>
      </c>
      <c r="X15" s="442" t="s">
        <v>133</v>
      </c>
      <c r="Y15" s="483">
        <v>2</v>
      </c>
      <c r="Z15" s="434" t="s">
        <v>530</v>
      </c>
      <c r="AA15" s="434"/>
      <c r="AB15" s="430" t="s">
        <v>661</v>
      </c>
      <c r="AC15" s="418"/>
      <c r="AD15" s="416"/>
      <c r="AE15" s="416"/>
      <c r="AF15" s="416"/>
      <c r="AG15" s="416"/>
      <c r="AH15" s="416"/>
      <c r="AI15" s="415"/>
      <c r="AJ15" s="415"/>
      <c r="AK15" s="415"/>
      <c r="AL15" s="415"/>
      <c r="AM15" s="415"/>
      <c r="AN15" s="415"/>
      <c r="AO15" s="415"/>
      <c r="AP15" s="415"/>
      <c r="AQ15" s="415"/>
      <c r="AR15" s="415"/>
      <c r="AS15" s="415"/>
      <c r="AT15" s="415"/>
      <c r="AU15" s="415"/>
      <c r="AV15" s="415"/>
      <c r="AW15" s="415"/>
      <c r="AX15" s="415"/>
      <c r="AY15" s="415"/>
      <c r="AZ15" s="415"/>
      <c r="BA15" s="415"/>
      <c r="BB15" s="415"/>
      <c r="BC15" s="415"/>
      <c r="BD15" s="415"/>
      <c r="BE15" s="415"/>
      <c r="BF15" s="415"/>
      <c r="BG15" s="415"/>
      <c r="BH15" s="415"/>
      <c r="BI15" s="415"/>
      <c r="BJ15" s="415"/>
      <c r="BK15" s="415"/>
      <c r="BL15" s="415"/>
      <c r="BM15" s="415"/>
      <c r="BN15" s="415"/>
      <c r="BO15" s="415"/>
      <c r="BP15" s="415"/>
      <c r="BQ15" s="415"/>
      <c r="BR15" s="415"/>
      <c r="BS15" s="415"/>
      <c r="BT15" s="415"/>
      <c r="BU15" s="415"/>
      <c r="BV15" s="415"/>
      <c r="BW15" s="415"/>
      <c r="BX15" s="415"/>
      <c r="BY15" s="415"/>
      <c r="BZ15" s="415"/>
      <c r="CA15" s="415"/>
    </row>
    <row r="16" spans="1:80" s="412" customFormat="1" ht="17.399999999999999" customHeight="1" x14ac:dyDescent="0.3">
      <c r="A16" s="412">
        <f t="shared" si="2"/>
        <v>7</v>
      </c>
      <c r="B16" s="451">
        <f t="shared" si="3"/>
        <v>7</v>
      </c>
      <c r="C16" s="451">
        <v>369814</v>
      </c>
      <c r="D16" s="451" t="s">
        <v>537</v>
      </c>
      <c r="E16" s="451" t="s">
        <v>538</v>
      </c>
      <c r="F16" s="451" t="s">
        <v>539</v>
      </c>
      <c r="G16" s="451" t="s">
        <v>728</v>
      </c>
      <c r="H16" s="536" t="s">
        <v>729</v>
      </c>
      <c r="I16" s="455">
        <v>38695</v>
      </c>
      <c r="J16" s="454">
        <v>1</v>
      </c>
      <c r="K16" s="484">
        <v>39279</v>
      </c>
      <c r="L16" s="487">
        <f t="shared" si="4"/>
        <v>1.6</v>
      </c>
      <c r="M16" s="484" t="s">
        <v>732</v>
      </c>
      <c r="N16" s="488">
        <v>0</v>
      </c>
      <c r="O16" s="455">
        <v>38852</v>
      </c>
      <c r="P16" s="487">
        <f t="shared" si="1"/>
        <v>0.43013698630136987</v>
      </c>
      <c r="Q16" s="569">
        <v>138.6</v>
      </c>
      <c r="R16" s="569">
        <v>138.6</v>
      </c>
      <c r="S16" s="464">
        <v>38852</v>
      </c>
      <c r="T16" s="463">
        <v>138.62</v>
      </c>
      <c r="U16" s="465" t="s">
        <v>777</v>
      </c>
      <c r="V16" s="465" t="s">
        <v>731</v>
      </c>
      <c r="W16" s="469" t="s">
        <v>540</v>
      </c>
      <c r="X16" s="467" t="s">
        <v>205</v>
      </c>
      <c r="Y16" s="649" t="s">
        <v>588</v>
      </c>
      <c r="Z16" s="468" t="s">
        <v>183</v>
      </c>
      <c r="AA16" s="468"/>
      <c r="AB16" s="462" t="s">
        <v>661</v>
      </c>
      <c r="AC16" s="415"/>
      <c r="AD16" s="415"/>
      <c r="AE16" s="415"/>
      <c r="AF16" s="415"/>
      <c r="AG16" s="415"/>
      <c r="AH16" s="415"/>
    </row>
    <row r="17" spans="1:80" s="412" customFormat="1" ht="17.399999999999999" customHeight="1" x14ac:dyDescent="0.3">
      <c r="A17" s="412">
        <f t="shared" si="2"/>
        <v>8</v>
      </c>
      <c r="B17" s="426">
        <f t="shared" si="3"/>
        <v>8</v>
      </c>
      <c r="C17" s="412">
        <v>4190011</v>
      </c>
      <c r="D17" s="412" t="s">
        <v>794</v>
      </c>
      <c r="E17" s="412" t="s">
        <v>795</v>
      </c>
      <c r="F17" s="412" t="s">
        <v>796</v>
      </c>
      <c r="G17" s="418" t="s">
        <v>797</v>
      </c>
      <c r="H17" s="531" t="s">
        <v>765</v>
      </c>
      <c r="I17" s="413">
        <v>40511</v>
      </c>
      <c r="J17" s="422">
        <v>0</v>
      </c>
      <c r="K17" s="473" t="s">
        <v>745</v>
      </c>
      <c r="L17" s="472">
        <f>(M17-I17)/365</f>
        <v>1.6410958904109589</v>
      </c>
      <c r="M17" s="474">
        <v>41110</v>
      </c>
      <c r="N17" s="473">
        <v>0</v>
      </c>
      <c r="O17" s="420">
        <v>40724</v>
      </c>
      <c r="P17" s="472">
        <f t="shared" si="1"/>
        <v>0.58356164383561648</v>
      </c>
      <c r="Q17" s="562">
        <v>48.2</v>
      </c>
      <c r="R17" s="562">
        <v>48.2</v>
      </c>
      <c r="S17" s="413">
        <v>40724</v>
      </c>
      <c r="T17" s="424">
        <v>48.2</v>
      </c>
      <c r="U17" s="417" t="s">
        <v>731</v>
      </c>
      <c r="V17" s="417" t="s">
        <v>798</v>
      </c>
      <c r="W17" s="423" t="s">
        <v>754</v>
      </c>
      <c r="X17" s="420" t="s">
        <v>745</v>
      </c>
      <c r="Y17" s="414"/>
      <c r="AA17" s="412" t="s">
        <v>196</v>
      </c>
      <c r="AC17" s="415"/>
      <c r="AD17" s="415"/>
      <c r="AE17" s="415"/>
      <c r="AF17" s="415"/>
      <c r="AG17" s="415"/>
      <c r="AH17" s="415"/>
      <c r="AI17" s="415"/>
      <c r="AJ17" s="415"/>
      <c r="AK17" s="415"/>
      <c r="AL17" s="415"/>
      <c r="AM17" s="415"/>
      <c r="AN17" s="415"/>
      <c r="AO17" s="415"/>
      <c r="AP17" s="415"/>
      <c r="AQ17" s="415"/>
      <c r="AR17" s="415"/>
      <c r="AS17" s="415"/>
      <c r="AT17" s="415"/>
      <c r="AU17" s="415"/>
      <c r="AV17" s="415"/>
      <c r="AW17" s="415"/>
      <c r="AX17" s="415"/>
      <c r="AY17" s="415"/>
      <c r="AZ17" s="415"/>
      <c r="BA17" s="415"/>
      <c r="BB17" s="415"/>
      <c r="BC17" s="415"/>
      <c r="BD17" s="415"/>
      <c r="BE17" s="415"/>
      <c r="BF17" s="415"/>
      <c r="BG17" s="415"/>
      <c r="BH17" s="415"/>
      <c r="BI17" s="415"/>
      <c r="BJ17" s="415"/>
      <c r="BK17" s="415"/>
      <c r="BL17" s="415"/>
      <c r="BM17" s="415"/>
      <c r="BN17" s="415"/>
      <c r="BO17" s="415"/>
      <c r="BP17" s="415"/>
      <c r="BQ17" s="415"/>
      <c r="BR17" s="415"/>
      <c r="BS17" s="415"/>
      <c r="BT17" s="415"/>
      <c r="BU17" s="415"/>
      <c r="BV17" s="415"/>
      <c r="BW17" s="415"/>
      <c r="BX17" s="415"/>
      <c r="BY17" s="415"/>
      <c r="BZ17" s="415"/>
      <c r="CA17" s="415"/>
    </row>
    <row r="18" spans="1:80" s="412" customFormat="1" ht="17.399999999999999" customHeight="1" x14ac:dyDescent="0.3">
      <c r="A18" s="412">
        <f t="shared" si="2"/>
        <v>9</v>
      </c>
      <c r="B18" s="426">
        <f t="shared" si="3"/>
        <v>9</v>
      </c>
      <c r="C18" s="426" t="s">
        <v>115</v>
      </c>
      <c r="D18" s="426" t="s">
        <v>116</v>
      </c>
      <c r="E18" s="426"/>
      <c r="F18" s="426" t="s">
        <v>117</v>
      </c>
      <c r="G18" s="426" t="s">
        <v>312</v>
      </c>
      <c r="H18" s="475" t="s">
        <v>765</v>
      </c>
      <c r="I18" s="428">
        <v>39578</v>
      </c>
      <c r="J18" s="437">
        <v>1</v>
      </c>
      <c r="K18" s="478">
        <v>40179</v>
      </c>
      <c r="L18" s="479">
        <f>(K18-I18)/365</f>
        <v>1.6465753424657534</v>
      </c>
      <c r="M18" s="478" t="s">
        <v>732</v>
      </c>
      <c r="N18" s="437">
        <v>1</v>
      </c>
      <c r="O18" s="428">
        <v>39762</v>
      </c>
      <c r="P18" s="476">
        <f t="shared" si="1"/>
        <v>0.50410958904109593</v>
      </c>
      <c r="Q18" s="566">
        <v>121</v>
      </c>
      <c r="R18" s="566">
        <v>121</v>
      </c>
      <c r="S18" s="428">
        <v>39762</v>
      </c>
      <c r="T18" s="433">
        <v>121</v>
      </c>
      <c r="U18" s="433" t="s">
        <v>204</v>
      </c>
      <c r="V18" s="433"/>
      <c r="W18" s="433"/>
      <c r="X18" s="433" t="s">
        <v>205</v>
      </c>
      <c r="Y18" s="437">
        <v>3</v>
      </c>
      <c r="Z18" s="433" t="s">
        <v>108</v>
      </c>
      <c r="AA18" s="426"/>
      <c r="AB18" s="433" t="s">
        <v>654</v>
      </c>
      <c r="AD18" s="415"/>
      <c r="AE18" s="415"/>
      <c r="AF18" s="415"/>
      <c r="AG18" s="415"/>
      <c r="AH18" s="415"/>
    </row>
    <row r="19" spans="1:80" s="412" customFormat="1" ht="17.399999999999999" customHeight="1" x14ac:dyDescent="0.3">
      <c r="A19" s="412">
        <f t="shared" si="2"/>
        <v>10</v>
      </c>
      <c r="B19" s="412">
        <f t="shared" si="3"/>
        <v>10</v>
      </c>
      <c r="C19" s="412">
        <v>7121839</v>
      </c>
      <c r="D19" s="412" t="s">
        <v>287</v>
      </c>
      <c r="E19" s="412" t="s">
        <v>288</v>
      </c>
      <c r="F19" s="412" t="s">
        <v>479</v>
      </c>
      <c r="G19" s="412" t="s">
        <v>480</v>
      </c>
      <c r="H19" s="473" t="s">
        <v>765</v>
      </c>
      <c r="I19" s="413">
        <v>40400</v>
      </c>
      <c r="J19" s="414">
        <v>0</v>
      </c>
      <c r="K19" s="471" t="s">
        <v>745</v>
      </c>
      <c r="L19" s="472">
        <f>(M19-I19)/365</f>
        <v>1.8876712328767122</v>
      </c>
      <c r="M19" s="471">
        <v>41089</v>
      </c>
      <c r="N19" s="473">
        <v>0</v>
      </c>
      <c r="O19" s="413">
        <v>41089</v>
      </c>
      <c r="P19" s="472">
        <f t="shared" si="1"/>
        <v>1.8876712328767122</v>
      </c>
      <c r="Q19" s="473">
        <v>17</v>
      </c>
      <c r="R19" s="473">
        <v>17</v>
      </c>
      <c r="S19" s="413">
        <v>41089</v>
      </c>
      <c r="T19" s="412">
        <v>17</v>
      </c>
      <c r="U19" s="412" t="s">
        <v>731</v>
      </c>
      <c r="X19" s="412" t="s">
        <v>745</v>
      </c>
      <c r="Y19" s="414"/>
      <c r="AC19" s="415"/>
      <c r="AD19" s="415"/>
      <c r="AE19" s="415"/>
      <c r="AF19" s="415"/>
      <c r="AG19" s="415"/>
      <c r="AH19" s="415"/>
      <c r="CA19" s="418"/>
    </row>
    <row r="20" spans="1:80" s="412" customFormat="1" ht="17.399999999999999" customHeight="1" x14ac:dyDescent="0.3">
      <c r="A20" s="412">
        <f t="shared" si="2"/>
        <v>11</v>
      </c>
      <c r="B20" s="451">
        <f t="shared" si="3"/>
        <v>11</v>
      </c>
      <c r="C20" s="451">
        <v>356468</v>
      </c>
      <c r="D20" s="451" t="s">
        <v>677</v>
      </c>
      <c r="E20" s="451" t="s">
        <v>678</v>
      </c>
      <c r="F20" s="451" t="s">
        <v>679</v>
      </c>
      <c r="G20" s="451" t="s">
        <v>680</v>
      </c>
      <c r="H20" s="536" t="s">
        <v>737</v>
      </c>
      <c r="I20" s="455">
        <v>37257</v>
      </c>
      <c r="J20" s="454">
        <v>1</v>
      </c>
      <c r="K20" s="484">
        <v>37967</v>
      </c>
      <c r="L20" s="487">
        <f>(K20-I20)/365</f>
        <v>1.9452054794520548</v>
      </c>
      <c r="M20" s="484" t="s">
        <v>732</v>
      </c>
      <c r="N20" s="488">
        <v>1</v>
      </c>
      <c r="O20" s="455">
        <v>37868</v>
      </c>
      <c r="P20" s="487">
        <f t="shared" si="1"/>
        <v>1.6739726027397259</v>
      </c>
      <c r="Q20" s="569">
        <v>186.5</v>
      </c>
      <c r="R20" s="569">
        <v>186.5</v>
      </c>
      <c r="S20" s="464">
        <v>37868</v>
      </c>
      <c r="T20" s="463">
        <v>186.51</v>
      </c>
      <c r="U20" s="465" t="s">
        <v>777</v>
      </c>
      <c r="V20" s="465" t="s">
        <v>731</v>
      </c>
      <c r="W20" s="466" t="s">
        <v>731</v>
      </c>
      <c r="X20" s="467" t="s">
        <v>205</v>
      </c>
      <c r="Y20" s="649">
        <v>3</v>
      </c>
      <c r="Z20" s="468" t="s">
        <v>108</v>
      </c>
      <c r="AA20" s="468"/>
      <c r="AB20" s="462" t="s">
        <v>661</v>
      </c>
      <c r="AC20" s="415"/>
      <c r="AD20" s="415"/>
      <c r="AE20" s="415"/>
      <c r="AF20" s="415"/>
      <c r="AG20" s="415"/>
      <c r="AH20" s="415"/>
    </row>
    <row r="21" spans="1:80" s="412" customFormat="1" ht="17.399999999999999" customHeight="1" x14ac:dyDescent="0.3">
      <c r="A21" s="634">
        <f t="shared" si="2"/>
        <v>12</v>
      </c>
      <c r="B21" s="634">
        <f t="shared" si="3"/>
        <v>12</v>
      </c>
      <c r="C21" s="634">
        <v>352572</v>
      </c>
      <c r="D21" s="634" t="s">
        <v>437</v>
      </c>
      <c r="E21" s="634" t="s">
        <v>438</v>
      </c>
      <c r="F21" s="634" t="s">
        <v>439</v>
      </c>
      <c r="G21" s="634" t="s">
        <v>744</v>
      </c>
      <c r="H21" s="635" t="s">
        <v>765</v>
      </c>
      <c r="I21" s="636">
        <v>36783</v>
      </c>
      <c r="J21" s="637">
        <v>1</v>
      </c>
      <c r="K21" s="638">
        <v>37648</v>
      </c>
      <c r="L21" s="639">
        <f>(K21-I21)/365</f>
        <v>2.3698630136986303</v>
      </c>
      <c r="M21" s="638" t="s">
        <v>732</v>
      </c>
      <c r="N21" s="635">
        <v>0</v>
      </c>
      <c r="O21" s="636">
        <v>37532</v>
      </c>
      <c r="P21" s="639">
        <f t="shared" si="1"/>
        <v>2.0520547945205481</v>
      </c>
      <c r="Q21" s="635">
        <v>19</v>
      </c>
      <c r="R21" s="635">
        <v>19</v>
      </c>
      <c r="S21" s="636">
        <v>37532</v>
      </c>
      <c r="T21" s="634">
        <v>19</v>
      </c>
      <c r="U21" s="634" t="s">
        <v>731</v>
      </c>
      <c r="V21" s="634" t="s">
        <v>731</v>
      </c>
      <c r="W21" s="634" t="s">
        <v>731</v>
      </c>
      <c r="X21" s="634" t="s">
        <v>732</v>
      </c>
      <c r="Y21" s="637" t="s">
        <v>588</v>
      </c>
      <c r="Z21" s="634" t="s">
        <v>440</v>
      </c>
      <c r="AA21" s="634"/>
      <c r="AB21" s="634"/>
    </row>
    <row r="22" spans="1:80" s="412" customFormat="1" ht="17.399999999999999" customHeight="1" x14ac:dyDescent="0.3">
      <c r="A22" s="412">
        <f t="shared" si="2"/>
        <v>13</v>
      </c>
      <c r="B22" s="426">
        <f t="shared" si="3"/>
        <v>13</v>
      </c>
      <c r="C22" s="426">
        <v>363612</v>
      </c>
      <c r="D22" s="426" t="s">
        <v>695</v>
      </c>
      <c r="E22" s="426" t="s">
        <v>696</v>
      </c>
      <c r="F22" s="426" t="s">
        <v>697</v>
      </c>
      <c r="G22" s="426" t="s">
        <v>793</v>
      </c>
      <c r="H22" s="475" t="s">
        <v>729</v>
      </c>
      <c r="I22" s="428">
        <v>37813</v>
      </c>
      <c r="J22" s="437">
        <v>1</v>
      </c>
      <c r="K22" s="478">
        <v>38777</v>
      </c>
      <c r="L22" s="476">
        <f>(K22-I22)/365</f>
        <v>2.6410958904109587</v>
      </c>
      <c r="M22" s="478" t="s">
        <v>732</v>
      </c>
      <c r="N22" s="482">
        <v>1</v>
      </c>
      <c r="O22" s="428">
        <v>38422</v>
      </c>
      <c r="P22" s="476">
        <f t="shared" si="1"/>
        <v>1.6684931506849314</v>
      </c>
      <c r="Q22" s="565">
        <v>119.6</v>
      </c>
      <c r="R22" s="565">
        <v>119.6</v>
      </c>
      <c r="S22" s="441">
        <v>38422</v>
      </c>
      <c r="T22" s="440">
        <v>119.6</v>
      </c>
      <c r="U22" s="443" t="s">
        <v>777</v>
      </c>
      <c r="V22" s="443" t="s">
        <v>731</v>
      </c>
      <c r="W22" s="447" t="s">
        <v>190</v>
      </c>
      <c r="X22" s="442" t="s">
        <v>205</v>
      </c>
      <c r="Y22" s="483"/>
      <c r="Z22" s="434" t="s">
        <v>144</v>
      </c>
      <c r="AA22" s="434"/>
      <c r="AB22" s="430" t="s">
        <v>661</v>
      </c>
      <c r="AC22" s="415"/>
      <c r="AD22" s="415"/>
      <c r="AE22" s="415"/>
      <c r="AF22" s="415"/>
      <c r="AG22" s="415"/>
      <c r="AH22" s="415"/>
      <c r="AI22" s="415"/>
      <c r="AJ22" s="415"/>
      <c r="AK22" s="415"/>
      <c r="AL22" s="415"/>
      <c r="AM22" s="415"/>
      <c r="AN22" s="415"/>
      <c r="AO22" s="415"/>
      <c r="AP22" s="415"/>
      <c r="AQ22" s="415"/>
      <c r="AR22" s="415"/>
      <c r="AS22" s="415"/>
      <c r="AT22" s="415"/>
      <c r="AU22" s="415"/>
      <c r="AV22" s="415"/>
      <c r="AW22" s="415"/>
      <c r="AX22" s="415"/>
      <c r="AY22" s="415"/>
      <c r="AZ22" s="415"/>
      <c r="BA22" s="415"/>
      <c r="BB22" s="415"/>
      <c r="BC22" s="415"/>
      <c r="BD22" s="415"/>
      <c r="BE22" s="415"/>
      <c r="BF22" s="415"/>
      <c r="BG22" s="415"/>
      <c r="BH22" s="415"/>
      <c r="BI22" s="415"/>
      <c r="BJ22" s="415"/>
      <c r="BK22" s="415"/>
      <c r="BL22" s="415"/>
      <c r="BM22" s="415"/>
      <c r="BN22" s="415"/>
      <c r="BO22" s="415"/>
      <c r="BP22" s="415"/>
      <c r="BQ22" s="415"/>
      <c r="BR22" s="415"/>
      <c r="BS22" s="415"/>
      <c r="BT22" s="415"/>
      <c r="BU22" s="415"/>
      <c r="BV22" s="415"/>
      <c r="BW22" s="415"/>
      <c r="BX22" s="415"/>
      <c r="BY22" s="415"/>
      <c r="BZ22" s="415"/>
      <c r="CA22" s="415"/>
    </row>
    <row r="23" spans="1:80" s="412" customFormat="1" ht="17.399999999999999" customHeight="1" x14ac:dyDescent="0.3">
      <c r="A23" s="412">
        <f t="shared" si="2"/>
        <v>14</v>
      </c>
      <c r="B23" s="451">
        <f t="shared" si="3"/>
        <v>14</v>
      </c>
      <c r="C23" s="451">
        <v>373310</v>
      </c>
      <c r="D23" s="451" t="s">
        <v>549</v>
      </c>
      <c r="E23" s="451" t="s">
        <v>550</v>
      </c>
      <c r="F23" s="451" t="s">
        <v>551</v>
      </c>
      <c r="G23" s="451" t="s">
        <v>630</v>
      </c>
      <c r="H23" s="538" t="s">
        <v>737</v>
      </c>
      <c r="I23" s="455">
        <v>39028</v>
      </c>
      <c r="J23" s="454">
        <v>1</v>
      </c>
      <c r="K23" s="484">
        <v>39995</v>
      </c>
      <c r="L23" s="487">
        <f>(K23-I23)/365</f>
        <v>2.6493150684931508</v>
      </c>
      <c r="M23" s="484" t="s">
        <v>732</v>
      </c>
      <c r="N23" s="488">
        <v>1</v>
      </c>
      <c r="O23" s="455">
        <v>39118</v>
      </c>
      <c r="P23" s="487">
        <f t="shared" si="1"/>
        <v>0.24657534246575341</v>
      </c>
      <c r="Q23" s="569">
        <v>196.1</v>
      </c>
      <c r="R23" s="569">
        <v>196.1</v>
      </c>
      <c r="S23" s="464">
        <v>39118</v>
      </c>
      <c r="T23" s="463">
        <v>196.1</v>
      </c>
      <c r="U23" s="465" t="s">
        <v>777</v>
      </c>
      <c r="V23" s="465" t="s">
        <v>731</v>
      </c>
      <c r="W23" s="466" t="s">
        <v>754</v>
      </c>
      <c r="X23" s="467" t="s">
        <v>205</v>
      </c>
      <c r="Y23" s="649">
        <v>3</v>
      </c>
      <c r="Z23" s="468" t="s">
        <v>108</v>
      </c>
      <c r="AA23" s="467" t="s">
        <v>552</v>
      </c>
      <c r="AB23" s="462" t="s">
        <v>661</v>
      </c>
      <c r="AD23" s="415"/>
      <c r="AE23" s="415"/>
      <c r="AF23" s="415"/>
      <c r="AG23" s="415"/>
      <c r="AH23" s="415"/>
    </row>
    <row r="24" spans="1:80" s="412" customFormat="1" ht="17.399999999999999" customHeight="1" x14ac:dyDescent="0.3">
      <c r="A24" s="412">
        <f t="shared" si="2"/>
        <v>15</v>
      </c>
      <c r="B24" s="412">
        <f t="shared" si="3"/>
        <v>15</v>
      </c>
      <c r="C24" s="412">
        <v>4488411</v>
      </c>
      <c r="D24" s="412" t="s">
        <v>329</v>
      </c>
      <c r="E24" s="412" t="s">
        <v>275</v>
      </c>
      <c r="F24" s="412" t="s">
        <v>276</v>
      </c>
      <c r="G24" s="412" t="s">
        <v>744</v>
      </c>
      <c r="H24" s="473" t="s">
        <v>737</v>
      </c>
      <c r="I24" s="413">
        <v>40136</v>
      </c>
      <c r="J24" s="414">
        <v>0</v>
      </c>
      <c r="K24" s="471" t="s">
        <v>745</v>
      </c>
      <c r="L24" s="472">
        <f>(M24-I24)/365</f>
        <v>2.6657534246575341</v>
      </c>
      <c r="M24" s="471">
        <v>41109</v>
      </c>
      <c r="N24" s="473">
        <v>0</v>
      </c>
      <c r="O24" s="413">
        <v>40868</v>
      </c>
      <c r="P24" s="472">
        <f t="shared" si="1"/>
        <v>2.0054794520547947</v>
      </c>
      <c r="Q24" s="473">
        <v>25</v>
      </c>
      <c r="R24" s="473">
        <v>25</v>
      </c>
      <c r="S24" s="413">
        <v>40868</v>
      </c>
      <c r="T24" s="412">
        <v>25.04</v>
      </c>
      <c r="U24" s="412" t="s">
        <v>731</v>
      </c>
      <c r="V24" s="412" t="s">
        <v>579</v>
      </c>
      <c r="W24" s="412" t="s">
        <v>236</v>
      </c>
      <c r="X24" s="412" t="s">
        <v>745</v>
      </c>
      <c r="Y24" s="414"/>
      <c r="AD24" s="415"/>
      <c r="AE24" s="415"/>
      <c r="AF24" s="415"/>
      <c r="AG24" s="415"/>
      <c r="AH24" s="415"/>
    </row>
    <row r="25" spans="1:80" s="412" customFormat="1" ht="17.399999999999999" customHeight="1" x14ac:dyDescent="0.3">
      <c r="A25" s="412">
        <f t="shared" si="2"/>
        <v>16</v>
      </c>
      <c r="B25" s="426">
        <f t="shared" si="3"/>
        <v>16</v>
      </c>
      <c r="C25" s="426">
        <v>385513</v>
      </c>
      <c r="D25" s="426" t="s">
        <v>618</v>
      </c>
      <c r="E25" s="426" t="s">
        <v>619</v>
      </c>
      <c r="F25" s="426" t="s">
        <v>620</v>
      </c>
      <c r="G25" s="426" t="s">
        <v>797</v>
      </c>
      <c r="H25" s="475" t="s">
        <v>765</v>
      </c>
      <c r="I25" s="428">
        <v>39814</v>
      </c>
      <c r="J25" s="429">
        <v>0</v>
      </c>
      <c r="K25" s="475" t="s">
        <v>745</v>
      </c>
      <c r="L25" s="476">
        <f>(M25-I25)/365</f>
        <v>2.6657534246575341</v>
      </c>
      <c r="M25" s="477">
        <v>40787</v>
      </c>
      <c r="N25" s="475">
        <v>0</v>
      </c>
      <c r="O25" s="431">
        <v>39959</v>
      </c>
      <c r="P25" s="476">
        <f t="shared" si="1"/>
        <v>0.39726027397260272</v>
      </c>
      <c r="Q25" s="564">
        <v>36</v>
      </c>
      <c r="R25" s="564">
        <v>60.3</v>
      </c>
      <c r="S25" s="428">
        <v>40326</v>
      </c>
      <c r="T25" s="432">
        <v>60.25</v>
      </c>
      <c r="U25" s="433" t="s">
        <v>731</v>
      </c>
      <c r="V25" s="433" t="s">
        <v>731</v>
      </c>
      <c r="W25" s="435" t="s">
        <v>731</v>
      </c>
      <c r="X25" s="431" t="s">
        <v>745</v>
      </c>
      <c r="Y25" s="437"/>
      <c r="Z25" s="426"/>
      <c r="AA25" s="426"/>
      <c r="AB25" s="436"/>
      <c r="AC25" s="415"/>
      <c r="AI25" s="415"/>
      <c r="AJ25" s="415"/>
      <c r="AK25" s="415"/>
      <c r="AL25" s="415"/>
      <c r="AM25" s="415"/>
      <c r="AN25" s="415"/>
      <c r="AO25" s="415"/>
      <c r="AP25" s="415"/>
      <c r="AQ25" s="415"/>
      <c r="AR25" s="415"/>
      <c r="AS25" s="415"/>
      <c r="AT25" s="415"/>
      <c r="AU25" s="415"/>
      <c r="AV25" s="415"/>
      <c r="AW25" s="415"/>
      <c r="AX25" s="415"/>
      <c r="AY25" s="415"/>
      <c r="AZ25" s="415"/>
      <c r="BA25" s="415"/>
      <c r="BB25" s="415"/>
      <c r="BC25" s="415"/>
      <c r="BD25" s="415"/>
      <c r="BE25" s="415"/>
      <c r="BF25" s="415"/>
      <c r="BG25" s="415"/>
      <c r="BH25" s="415"/>
      <c r="BI25" s="415"/>
      <c r="BJ25" s="415"/>
      <c r="BK25" s="415"/>
      <c r="BL25" s="415"/>
      <c r="BM25" s="415"/>
      <c r="BN25" s="415"/>
      <c r="BO25" s="415"/>
      <c r="BP25" s="415"/>
      <c r="BQ25" s="415"/>
      <c r="BR25" s="415"/>
      <c r="BS25" s="415"/>
      <c r="BT25" s="415"/>
      <c r="BU25" s="415"/>
      <c r="BV25" s="415"/>
      <c r="BW25" s="415"/>
      <c r="BX25" s="415"/>
      <c r="BY25" s="415"/>
      <c r="BZ25" s="415"/>
      <c r="CA25" s="415"/>
    </row>
    <row r="26" spans="1:80" s="412" customFormat="1" ht="17.399999999999999" customHeight="1" x14ac:dyDescent="0.3">
      <c r="A26" s="412">
        <f t="shared" si="2"/>
        <v>17</v>
      </c>
      <c r="B26" s="451">
        <f t="shared" si="3"/>
        <v>17</v>
      </c>
      <c r="C26" s="451">
        <v>358099</v>
      </c>
      <c r="D26" s="451" t="s">
        <v>686</v>
      </c>
      <c r="E26" s="451" t="s">
        <v>687</v>
      </c>
      <c r="F26" s="451" t="s">
        <v>688</v>
      </c>
      <c r="G26" s="451" t="s">
        <v>781</v>
      </c>
      <c r="H26" s="536" t="s">
        <v>785</v>
      </c>
      <c r="I26" s="455">
        <v>37773</v>
      </c>
      <c r="J26" s="454">
        <v>1</v>
      </c>
      <c r="K26" s="484">
        <v>38867</v>
      </c>
      <c r="L26" s="487">
        <f>(K26-I26)/365</f>
        <v>2.9972602739726026</v>
      </c>
      <c r="M26" s="484" t="s">
        <v>732</v>
      </c>
      <c r="N26" s="488">
        <v>1</v>
      </c>
      <c r="O26" s="455">
        <v>38009</v>
      </c>
      <c r="P26" s="487">
        <f t="shared" si="1"/>
        <v>0.64657534246575343</v>
      </c>
      <c r="Q26" s="569">
        <v>168.4</v>
      </c>
      <c r="R26" s="569">
        <v>168.4</v>
      </c>
      <c r="S26" s="464">
        <v>38009</v>
      </c>
      <c r="T26" s="463">
        <v>168.4</v>
      </c>
      <c r="U26" s="465" t="s">
        <v>777</v>
      </c>
      <c r="V26" s="465" t="s">
        <v>689</v>
      </c>
      <c r="W26" s="466" t="s">
        <v>690</v>
      </c>
      <c r="X26" s="467" t="s">
        <v>205</v>
      </c>
      <c r="Y26" s="649">
        <v>3</v>
      </c>
      <c r="Z26" s="468" t="s">
        <v>108</v>
      </c>
      <c r="AA26" s="468"/>
      <c r="AB26" s="462" t="s">
        <v>661</v>
      </c>
      <c r="AD26" s="415"/>
      <c r="AE26" s="415"/>
      <c r="AF26" s="415"/>
      <c r="AG26" s="415"/>
      <c r="AH26" s="415"/>
      <c r="AI26" s="415"/>
      <c r="AJ26" s="415"/>
      <c r="AK26" s="415"/>
      <c r="AL26" s="415"/>
      <c r="AM26" s="415"/>
      <c r="AN26" s="415"/>
      <c r="AO26" s="415"/>
      <c r="AP26" s="415"/>
      <c r="AQ26" s="415"/>
      <c r="AR26" s="415"/>
      <c r="AS26" s="415"/>
      <c r="AT26" s="415"/>
      <c r="AU26" s="415"/>
      <c r="AV26" s="415"/>
      <c r="AW26" s="415"/>
      <c r="AX26" s="415"/>
      <c r="AY26" s="415"/>
      <c r="AZ26" s="415"/>
      <c r="BA26" s="415"/>
      <c r="BB26" s="415"/>
      <c r="BC26" s="415"/>
      <c r="BD26" s="415"/>
      <c r="BE26" s="415"/>
      <c r="BF26" s="415"/>
      <c r="BG26" s="415"/>
      <c r="BH26" s="415"/>
      <c r="BI26" s="415"/>
      <c r="BJ26" s="415"/>
      <c r="BK26" s="415"/>
      <c r="BL26" s="415"/>
      <c r="BM26" s="415"/>
      <c r="BN26" s="415"/>
      <c r="BO26" s="415"/>
      <c r="BP26" s="415"/>
      <c r="BQ26" s="415"/>
      <c r="BR26" s="415"/>
      <c r="BS26" s="415"/>
      <c r="BT26" s="415"/>
      <c r="BU26" s="415"/>
      <c r="BV26" s="415"/>
      <c r="BW26" s="415"/>
      <c r="BX26" s="415"/>
      <c r="BY26" s="415"/>
      <c r="BZ26" s="415"/>
      <c r="CA26" s="415"/>
    </row>
    <row r="27" spans="1:80" s="412" customFormat="1" ht="17.399999999999999" customHeight="1" x14ac:dyDescent="0.3">
      <c r="A27" s="412">
        <f t="shared" si="2"/>
        <v>18</v>
      </c>
      <c r="B27" s="426">
        <f t="shared" si="3"/>
        <v>18</v>
      </c>
      <c r="C27" s="426" t="s">
        <v>105</v>
      </c>
      <c r="D27" s="426" t="s">
        <v>106</v>
      </c>
      <c r="E27" s="426"/>
      <c r="F27" s="426" t="s">
        <v>107</v>
      </c>
      <c r="G27" s="426" t="s">
        <v>744</v>
      </c>
      <c r="H27" s="475" t="s">
        <v>737</v>
      </c>
      <c r="I27" s="428">
        <v>39358</v>
      </c>
      <c r="J27" s="437">
        <v>1</v>
      </c>
      <c r="K27" s="478">
        <v>40459</v>
      </c>
      <c r="L27" s="479">
        <f>(K27-I27)/365</f>
        <v>3.0164383561643837</v>
      </c>
      <c r="M27" s="478" t="s">
        <v>732</v>
      </c>
      <c r="N27" s="437">
        <v>1</v>
      </c>
      <c r="O27" s="428">
        <v>39961</v>
      </c>
      <c r="P27" s="476">
        <f t="shared" si="1"/>
        <v>1.6520547945205479</v>
      </c>
      <c r="Q27" s="566">
        <v>103</v>
      </c>
      <c r="R27" s="563">
        <v>103</v>
      </c>
      <c r="S27" s="428">
        <v>39961</v>
      </c>
      <c r="T27" s="426">
        <v>103</v>
      </c>
      <c r="U27" s="426" t="s">
        <v>204</v>
      </c>
      <c r="V27" s="433"/>
      <c r="W27" s="433"/>
      <c r="X27" s="426" t="s">
        <v>205</v>
      </c>
      <c r="Y27" s="437">
        <v>3</v>
      </c>
      <c r="Z27" s="426" t="s">
        <v>108</v>
      </c>
      <c r="AA27" s="426"/>
      <c r="AB27" s="433" t="s">
        <v>654</v>
      </c>
      <c r="AC27" s="415"/>
      <c r="AI27" s="415"/>
      <c r="AJ27" s="415"/>
      <c r="AK27" s="415"/>
      <c r="AL27" s="415"/>
      <c r="AM27" s="415"/>
      <c r="AN27" s="415"/>
      <c r="AO27" s="415"/>
      <c r="AP27" s="415"/>
      <c r="AQ27" s="415"/>
      <c r="AR27" s="415"/>
      <c r="AS27" s="415"/>
      <c r="AT27" s="415"/>
      <c r="AU27" s="415"/>
      <c r="AV27" s="415"/>
      <c r="AW27" s="415"/>
      <c r="AX27" s="415"/>
      <c r="AY27" s="415"/>
      <c r="AZ27" s="415"/>
      <c r="BA27" s="415"/>
      <c r="BB27" s="415"/>
      <c r="BC27" s="415"/>
      <c r="BD27" s="415"/>
      <c r="BE27" s="415"/>
      <c r="BF27" s="415"/>
      <c r="BG27" s="415"/>
      <c r="BH27" s="415"/>
      <c r="BI27" s="415"/>
      <c r="BJ27" s="415"/>
      <c r="BK27" s="415"/>
      <c r="BL27" s="415"/>
      <c r="BM27" s="415"/>
      <c r="BN27" s="415"/>
      <c r="BO27" s="415"/>
      <c r="BP27" s="415"/>
      <c r="BQ27" s="415"/>
      <c r="BR27" s="415"/>
      <c r="BS27" s="415"/>
      <c r="BT27" s="415"/>
      <c r="BU27" s="415"/>
      <c r="BV27" s="415"/>
      <c r="BW27" s="415"/>
      <c r="BX27" s="415"/>
      <c r="BY27" s="415"/>
      <c r="BZ27" s="415"/>
      <c r="CA27" s="415"/>
    </row>
    <row r="28" spans="1:80" s="412" customFormat="1" ht="17.399999999999999" customHeight="1" x14ac:dyDescent="0.3">
      <c r="A28" s="412">
        <f t="shared" si="2"/>
        <v>19</v>
      </c>
      <c r="B28" s="412">
        <f t="shared" si="3"/>
        <v>19</v>
      </c>
      <c r="C28" s="412">
        <v>390175</v>
      </c>
      <c r="D28" s="412" t="s">
        <v>297</v>
      </c>
      <c r="E28" s="412" t="s">
        <v>298</v>
      </c>
      <c r="F28" s="412" t="s">
        <v>299</v>
      </c>
      <c r="G28" s="412" t="s">
        <v>728</v>
      </c>
      <c r="H28" s="473" t="s">
        <v>785</v>
      </c>
      <c r="I28" s="413">
        <v>39959</v>
      </c>
      <c r="J28" s="414">
        <v>0</v>
      </c>
      <c r="K28" s="471" t="s">
        <v>745</v>
      </c>
      <c r="L28" s="472">
        <f>(M28-I28)/365</f>
        <v>3.0301369863013701</v>
      </c>
      <c r="M28" s="471">
        <v>41065</v>
      </c>
      <c r="N28" s="473">
        <v>0</v>
      </c>
      <c r="O28" s="413">
        <v>41017</v>
      </c>
      <c r="P28" s="472">
        <f t="shared" si="1"/>
        <v>2.8986301369863012</v>
      </c>
      <c r="Q28" s="473">
        <v>19.5</v>
      </c>
      <c r="R28" s="473">
        <v>19.5</v>
      </c>
      <c r="S28" s="413">
        <v>41017</v>
      </c>
      <c r="T28" s="412">
        <v>19.5</v>
      </c>
      <c r="U28" s="412" t="s">
        <v>731</v>
      </c>
      <c r="X28" s="412" t="s">
        <v>745</v>
      </c>
      <c r="Y28" s="414"/>
      <c r="AC28" s="415"/>
      <c r="AD28" s="415"/>
      <c r="AE28" s="415"/>
      <c r="AF28" s="415"/>
      <c r="AG28" s="415"/>
      <c r="AH28" s="415"/>
      <c r="AI28" s="415"/>
      <c r="AJ28" s="415"/>
      <c r="AK28" s="415"/>
      <c r="AL28" s="415"/>
      <c r="AM28" s="415"/>
      <c r="AN28" s="415"/>
      <c r="AO28" s="415"/>
      <c r="AP28" s="415"/>
      <c r="AQ28" s="415"/>
      <c r="AR28" s="415"/>
      <c r="AS28" s="415"/>
      <c r="AT28" s="415"/>
      <c r="AU28" s="415"/>
      <c r="AV28" s="415"/>
      <c r="AW28" s="415"/>
      <c r="AX28" s="415"/>
      <c r="AY28" s="415"/>
      <c r="AZ28" s="415"/>
      <c r="BA28" s="415"/>
      <c r="BB28" s="415"/>
      <c r="BC28" s="415"/>
      <c r="BD28" s="415"/>
      <c r="BE28" s="415"/>
      <c r="BF28" s="415"/>
      <c r="BG28" s="415"/>
      <c r="BH28" s="415"/>
      <c r="BI28" s="415"/>
      <c r="BJ28" s="415"/>
      <c r="BK28" s="415"/>
      <c r="BL28" s="415"/>
      <c r="BM28" s="415"/>
      <c r="BN28" s="415"/>
      <c r="BO28" s="415"/>
      <c r="BP28" s="415"/>
      <c r="BQ28" s="415"/>
      <c r="BR28" s="415"/>
      <c r="BS28" s="415"/>
      <c r="BT28" s="415"/>
      <c r="BU28" s="415"/>
      <c r="BV28" s="415"/>
      <c r="BW28" s="415"/>
      <c r="BX28" s="415"/>
      <c r="BY28" s="415"/>
      <c r="BZ28" s="415"/>
      <c r="CA28" s="415"/>
    </row>
    <row r="29" spans="1:80" s="412" customFormat="1" ht="17.399999999999999" customHeight="1" x14ac:dyDescent="0.3">
      <c r="A29" s="412">
        <f t="shared" si="2"/>
        <v>20</v>
      </c>
      <c r="B29" s="426">
        <f t="shared" si="3"/>
        <v>20</v>
      </c>
      <c r="C29" s="412">
        <v>4193311</v>
      </c>
      <c r="D29" s="412" t="s">
        <v>277</v>
      </c>
      <c r="E29" s="412" t="s">
        <v>278</v>
      </c>
      <c r="F29" s="412" t="s">
        <v>321</v>
      </c>
      <c r="G29" s="412" t="s">
        <v>279</v>
      </c>
      <c r="H29" s="473" t="s">
        <v>729</v>
      </c>
      <c r="I29" s="413">
        <v>39994</v>
      </c>
      <c r="J29" s="414">
        <v>0</v>
      </c>
      <c r="K29" s="471" t="s">
        <v>745</v>
      </c>
      <c r="L29" s="472">
        <f>(M29-I29)/365</f>
        <v>3.0547945205479454</v>
      </c>
      <c r="M29" s="471">
        <v>41109</v>
      </c>
      <c r="N29" s="473">
        <v>0</v>
      </c>
      <c r="O29" s="413">
        <v>40814</v>
      </c>
      <c r="P29" s="472">
        <f t="shared" si="1"/>
        <v>2.2465753424657535</v>
      </c>
      <c r="Q29" s="473">
        <v>62.43</v>
      </c>
      <c r="R29" s="473">
        <v>31.1</v>
      </c>
      <c r="S29" s="413">
        <v>40896</v>
      </c>
      <c r="T29" s="412">
        <v>31.1</v>
      </c>
      <c r="U29" s="412" t="s">
        <v>731</v>
      </c>
      <c r="V29" s="412" t="s">
        <v>280</v>
      </c>
      <c r="W29" s="412" t="s">
        <v>281</v>
      </c>
      <c r="X29" s="412" t="s">
        <v>745</v>
      </c>
      <c r="Y29" s="414"/>
      <c r="AC29" s="415"/>
      <c r="AD29" s="415"/>
      <c r="AE29" s="415"/>
      <c r="AF29" s="415"/>
      <c r="AG29" s="415"/>
      <c r="AH29" s="415"/>
      <c r="AI29" s="415"/>
      <c r="AJ29" s="415"/>
      <c r="AK29" s="415"/>
      <c r="AL29" s="415"/>
      <c r="AM29" s="415"/>
      <c r="AN29" s="415"/>
      <c r="AO29" s="415"/>
      <c r="AP29" s="415"/>
      <c r="AQ29" s="415"/>
      <c r="AR29" s="415"/>
      <c r="AS29" s="415"/>
      <c r="AT29" s="415"/>
      <c r="AU29" s="415"/>
      <c r="AV29" s="415"/>
      <c r="AW29" s="415"/>
      <c r="AX29" s="415"/>
      <c r="AY29" s="415"/>
      <c r="AZ29" s="415"/>
      <c r="BA29" s="415"/>
      <c r="BB29" s="415"/>
      <c r="BC29" s="415"/>
      <c r="BD29" s="415"/>
      <c r="BE29" s="415"/>
      <c r="BF29" s="415"/>
      <c r="BG29" s="415"/>
      <c r="BH29" s="415"/>
      <c r="BI29" s="415"/>
      <c r="BJ29" s="415"/>
      <c r="BK29" s="415"/>
      <c r="BL29" s="415"/>
      <c r="BM29" s="415"/>
      <c r="BN29" s="415"/>
      <c r="BO29" s="415"/>
      <c r="BP29" s="415"/>
      <c r="BQ29" s="415"/>
      <c r="BR29" s="415"/>
      <c r="BS29" s="415"/>
      <c r="BT29" s="415"/>
      <c r="BU29" s="415"/>
      <c r="BV29" s="415"/>
      <c r="BW29" s="415"/>
      <c r="BX29" s="415"/>
      <c r="BY29" s="415"/>
      <c r="BZ29" s="415"/>
      <c r="CA29" s="415"/>
    </row>
    <row r="30" spans="1:80" s="412" customFormat="1" ht="17.399999999999999" customHeight="1" x14ac:dyDescent="0.3">
      <c r="A30" s="412">
        <f t="shared" si="2"/>
        <v>21</v>
      </c>
      <c r="B30" s="451">
        <f t="shared" si="3"/>
        <v>21</v>
      </c>
      <c r="C30" s="451">
        <v>378571</v>
      </c>
      <c r="D30" s="451" t="s">
        <v>558</v>
      </c>
      <c r="E30" s="451" t="s">
        <v>559</v>
      </c>
      <c r="F30" s="451" t="s">
        <v>560</v>
      </c>
      <c r="G30" s="451" t="s">
        <v>781</v>
      </c>
      <c r="H30" s="536" t="s">
        <v>765</v>
      </c>
      <c r="I30" s="455">
        <v>39134</v>
      </c>
      <c r="J30" s="454">
        <v>1</v>
      </c>
      <c r="K30" s="484">
        <v>40269</v>
      </c>
      <c r="L30" s="487">
        <f>(K30-I30)/365</f>
        <v>3.1095890410958904</v>
      </c>
      <c r="M30" s="484" t="s">
        <v>732</v>
      </c>
      <c r="N30" s="488">
        <v>1</v>
      </c>
      <c r="O30" s="455">
        <v>39454</v>
      </c>
      <c r="P30" s="487">
        <f t="shared" si="1"/>
        <v>0.87671232876712324</v>
      </c>
      <c r="Q30" s="569">
        <v>134.6</v>
      </c>
      <c r="R30" s="569">
        <v>134.6</v>
      </c>
      <c r="S30" s="464">
        <v>39454</v>
      </c>
      <c r="T30" s="463">
        <v>134.6</v>
      </c>
      <c r="U30" s="465" t="s">
        <v>777</v>
      </c>
      <c r="V30" s="465" t="s">
        <v>731</v>
      </c>
      <c r="W30" s="466" t="s">
        <v>731</v>
      </c>
      <c r="X30" s="467" t="s">
        <v>205</v>
      </c>
      <c r="Y30" s="649">
        <v>3</v>
      </c>
      <c r="Z30" s="468" t="s">
        <v>108</v>
      </c>
      <c r="AA30" s="467" t="s">
        <v>561</v>
      </c>
      <c r="AB30" s="462" t="s">
        <v>661</v>
      </c>
      <c r="AC30" s="415"/>
      <c r="AD30" s="415"/>
      <c r="AE30" s="415"/>
      <c r="AF30" s="415"/>
      <c r="AG30" s="415"/>
      <c r="AH30" s="415"/>
      <c r="CB30" s="418"/>
    </row>
    <row r="31" spans="1:80" s="412" customFormat="1" ht="17.399999999999999" customHeight="1" x14ac:dyDescent="0.3">
      <c r="A31" s="412">
        <f t="shared" si="2"/>
        <v>22</v>
      </c>
      <c r="B31" s="426">
        <f t="shared" si="3"/>
        <v>22</v>
      </c>
      <c r="C31" s="426">
        <v>379616</v>
      </c>
      <c r="D31" s="426" t="s">
        <v>562</v>
      </c>
      <c r="E31" s="426" t="s">
        <v>563</v>
      </c>
      <c r="F31" s="426" t="s">
        <v>564</v>
      </c>
      <c r="G31" s="426" t="s">
        <v>565</v>
      </c>
      <c r="H31" s="533" t="s">
        <v>737</v>
      </c>
      <c r="I31" s="428">
        <v>39400</v>
      </c>
      <c r="J31" s="437">
        <v>1</v>
      </c>
      <c r="K31" s="478">
        <v>40581</v>
      </c>
      <c r="L31" s="476">
        <f>(K31-I31)/365</f>
        <v>3.2356164383561645</v>
      </c>
      <c r="M31" s="478" t="s">
        <v>732</v>
      </c>
      <c r="N31" s="482">
        <v>1</v>
      </c>
      <c r="O31" s="428">
        <v>39510</v>
      </c>
      <c r="P31" s="476">
        <f t="shared" si="1"/>
        <v>0.30136986301369861</v>
      </c>
      <c r="Q31" s="565">
        <v>104.1</v>
      </c>
      <c r="R31" s="565">
        <v>104.1</v>
      </c>
      <c r="S31" s="441">
        <v>40352</v>
      </c>
      <c r="T31" s="440">
        <v>123</v>
      </c>
      <c r="U31" s="443" t="s">
        <v>777</v>
      </c>
      <c r="V31" s="443" t="s">
        <v>731</v>
      </c>
      <c r="W31" s="447" t="s">
        <v>566</v>
      </c>
      <c r="X31" s="442" t="s">
        <v>205</v>
      </c>
      <c r="Y31" s="483">
        <v>3</v>
      </c>
      <c r="Z31" s="447" t="s">
        <v>835</v>
      </c>
      <c r="AA31" s="434" t="s">
        <v>568</v>
      </c>
      <c r="AB31" s="430" t="s">
        <v>661</v>
      </c>
      <c r="AD31" s="415"/>
      <c r="AE31" s="415"/>
      <c r="AF31" s="415"/>
      <c r="AG31" s="415"/>
      <c r="AH31" s="415"/>
    </row>
    <row r="32" spans="1:80" s="412" customFormat="1" ht="17.399999999999999" customHeight="1" x14ac:dyDescent="0.3">
      <c r="A32" s="412">
        <f t="shared" si="2"/>
        <v>23</v>
      </c>
      <c r="B32" s="426">
        <f t="shared" si="3"/>
        <v>23</v>
      </c>
      <c r="C32" s="412">
        <v>390684</v>
      </c>
      <c r="D32" s="412" t="s">
        <v>787</v>
      </c>
      <c r="F32" s="412" t="s">
        <v>788</v>
      </c>
      <c r="G32" s="412" t="s">
        <v>744</v>
      </c>
      <c r="H32" s="473" t="s">
        <v>729</v>
      </c>
      <c r="I32" s="413">
        <v>39939</v>
      </c>
      <c r="J32" s="422">
        <v>0</v>
      </c>
      <c r="K32" s="473" t="s">
        <v>745</v>
      </c>
      <c r="L32" s="472">
        <f t="shared" ref="L32:L43" si="5">(M32-I32)/365</f>
        <v>3.3726027397260272</v>
      </c>
      <c r="M32" s="474">
        <v>41170</v>
      </c>
      <c r="N32" s="473">
        <v>0</v>
      </c>
      <c r="O32" s="420">
        <v>40322</v>
      </c>
      <c r="P32" s="472">
        <f t="shared" si="1"/>
        <v>1.0493150684931507</v>
      </c>
      <c r="Q32" s="562">
        <v>50</v>
      </c>
      <c r="R32" s="562">
        <v>50</v>
      </c>
      <c r="S32" s="413">
        <v>40322</v>
      </c>
      <c r="T32" s="424">
        <v>50</v>
      </c>
      <c r="U32" s="417" t="s">
        <v>789</v>
      </c>
      <c r="V32" s="417" t="s">
        <v>731</v>
      </c>
      <c r="W32" s="425" t="s">
        <v>731</v>
      </c>
      <c r="X32" s="420" t="s">
        <v>745</v>
      </c>
      <c r="Y32" s="414"/>
      <c r="AC32" s="415"/>
      <c r="AD32" s="416"/>
      <c r="AE32" s="416"/>
      <c r="AF32" s="416"/>
      <c r="AG32" s="416"/>
      <c r="AH32" s="416"/>
      <c r="AI32" s="415"/>
      <c r="AJ32" s="415"/>
      <c r="AK32" s="415"/>
      <c r="AL32" s="415"/>
      <c r="AM32" s="415"/>
      <c r="AN32" s="415"/>
      <c r="AO32" s="415"/>
      <c r="AP32" s="415"/>
      <c r="AQ32" s="415"/>
      <c r="AR32" s="415"/>
      <c r="AS32" s="415"/>
      <c r="AT32" s="415"/>
      <c r="AU32" s="415"/>
      <c r="AV32" s="415"/>
      <c r="AW32" s="415"/>
      <c r="AX32" s="415"/>
      <c r="AY32" s="415"/>
      <c r="AZ32" s="415"/>
      <c r="BA32" s="415"/>
      <c r="BB32" s="415"/>
      <c r="BC32" s="415"/>
      <c r="BD32" s="415"/>
      <c r="BE32" s="415"/>
      <c r="BF32" s="415"/>
      <c r="BG32" s="415"/>
      <c r="BH32" s="415"/>
      <c r="BI32" s="415"/>
      <c r="BJ32" s="415"/>
      <c r="BK32" s="415"/>
      <c r="BL32" s="415"/>
      <c r="BM32" s="415"/>
      <c r="BN32" s="415"/>
      <c r="BO32" s="415"/>
      <c r="BP32" s="415"/>
      <c r="BQ32" s="415"/>
      <c r="BR32" s="415"/>
      <c r="BS32" s="415"/>
      <c r="BT32" s="415"/>
      <c r="BU32" s="415"/>
      <c r="BV32" s="415"/>
      <c r="BW32" s="415"/>
      <c r="BX32" s="415"/>
      <c r="BY32" s="415"/>
      <c r="BZ32" s="415"/>
      <c r="CA32" s="415"/>
    </row>
    <row r="33" spans="1:80" s="412" customFormat="1" ht="17.399999999999999" customHeight="1" x14ac:dyDescent="0.3">
      <c r="A33" s="412">
        <f t="shared" si="2"/>
        <v>24</v>
      </c>
      <c r="B33" s="426">
        <f t="shared" si="3"/>
        <v>24</v>
      </c>
      <c r="C33" s="426">
        <v>391897</v>
      </c>
      <c r="D33" s="426" t="s">
        <v>576</v>
      </c>
      <c r="E33" s="426" t="s">
        <v>577</v>
      </c>
      <c r="F33" s="426" t="s">
        <v>578</v>
      </c>
      <c r="G33" s="426" t="s">
        <v>635</v>
      </c>
      <c r="H33" s="475" t="s">
        <v>729</v>
      </c>
      <c r="I33" s="428">
        <v>39872</v>
      </c>
      <c r="J33" s="437">
        <v>0</v>
      </c>
      <c r="K33" s="478" t="s">
        <v>186</v>
      </c>
      <c r="L33" s="479">
        <f t="shared" si="5"/>
        <v>3.3917808219178083</v>
      </c>
      <c r="M33" s="480">
        <v>41110</v>
      </c>
      <c r="N33" s="437">
        <v>0</v>
      </c>
      <c r="O33" s="428">
        <v>40374</v>
      </c>
      <c r="P33" s="476">
        <f t="shared" si="1"/>
        <v>1.3753424657534246</v>
      </c>
      <c r="Q33" s="565">
        <v>80.7</v>
      </c>
      <c r="R33" s="565">
        <v>80.7</v>
      </c>
      <c r="S33" s="441">
        <v>40721</v>
      </c>
      <c r="T33" s="440">
        <v>82.16</v>
      </c>
      <c r="U33" s="443" t="s">
        <v>777</v>
      </c>
      <c r="V33" s="443" t="s">
        <v>731</v>
      </c>
      <c r="W33" s="445" t="s">
        <v>731</v>
      </c>
      <c r="X33" s="442" t="s">
        <v>186</v>
      </c>
      <c r="Y33" s="483"/>
      <c r="Z33" s="434"/>
      <c r="AA33" s="434"/>
      <c r="AB33" s="430" t="s">
        <v>661</v>
      </c>
      <c r="AC33" s="415"/>
      <c r="AD33" s="415"/>
      <c r="AE33" s="415"/>
      <c r="AF33" s="415"/>
      <c r="AG33" s="415"/>
      <c r="AH33" s="415"/>
    </row>
    <row r="34" spans="1:80" s="412" customFormat="1" ht="17.399999999999999" customHeight="1" x14ac:dyDescent="0.3">
      <c r="A34" s="412">
        <f t="shared" si="2"/>
        <v>25</v>
      </c>
      <c r="B34" s="426">
        <f t="shared" si="3"/>
        <v>25</v>
      </c>
      <c r="C34" s="426">
        <v>4592411</v>
      </c>
      <c r="D34" s="426" t="s">
        <v>799</v>
      </c>
      <c r="E34" s="426"/>
      <c r="F34" s="426" t="s">
        <v>800</v>
      </c>
      <c r="G34" s="436" t="s">
        <v>801</v>
      </c>
      <c r="H34" s="533" t="s">
        <v>785</v>
      </c>
      <c r="I34" s="428">
        <v>39803</v>
      </c>
      <c r="J34" s="429">
        <v>0</v>
      </c>
      <c r="K34" s="475" t="s">
        <v>745</v>
      </c>
      <c r="L34" s="476">
        <f t="shared" si="5"/>
        <v>3.5780821917808221</v>
      </c>
      <c r="M34" s="477">
        <v>41109</v>
      </c>
      <c r="N34" s="475">
        <v>0</v>
      </c>
      <c r="O34" s="428">
        <v>40899</v>
      </c>
      <c r="P34" s="476">
        <f t="shared" ref="P34:P65" si="6">(O34-I34)/365</f>
        <v>3.0027397260273974</v>
      </c>
      <c r="Q34" s="563">
        <v>74.8</v>
      </c>
      <c r="R34" s="563">
        <v>74.8</v>
      </c>
      <c r="S34" s="428">
        <v>40983</v>
      </c>
      <c r="T34" s="432">
        <v>51.49</v>
      </c>
      <c r="U34" s="433" t="s">
        <v>777</v>
      </c>
      <c r="V34" s="426"/>
      <c r="W34" s="427" t="s">
        <v>802</v>
      </c>
      <c r="X34" s="431" t="s">
        <v>745</v>
      </c>
      <c r="Y34" s="437"/>
      <c r="Z34" s="426"/>
      <c r="AA34" s="426"/>
      <c r="AB34" s="426"/>
      <c r="AC34" s="415"/>
    </row>
    <row r="35" spans="1:80" s="412" customFormat="1" ht="17.399999999999999" customHeight="1" x14ac:dyDescent="0.3">
      <c r="A35" s="412">
        <f t="shared" si="2"/>
        <v>26</v>
      </c>
      <c r="B35" s="412">
        <f t="shared" si="3"/>
        <v>26</v>
      </c>
      <c r="C35" s="412">
        <v>384491</v>
      </c>
      <c r="D35" s="412" t="s">
        <v>252</v>
      </c>
      <c r="E35" s="412" t="s">
        <v>253</v>
      </c>
      <c r="F35" s="412" t="s">
        <v>629</v>
      </c>
      <c r="G35" s="412" t="s">
        <v>254</v>
      </c>
      <c r="H35" s="473" t="s">
        <v>737</v>
      </c>
      <c r="I35" s="413">
        <v>39783</v>
      </c>
      <c r="J35" s="414">
        <v>0</v>
      </c>
      <c r="K35" s="471" t="s">
        <v>745</v>
      </c>
      <c r="L35" s="472">
        <f t="shared" si="5"/>
        <v>3.8438356164383563</v>
      </c>
      <c r="M35" s="471">
        <v>41186</v>
      </c>
      <c r="N35" s="473">
        <v>0</v>
      </c>
      <c r="O35" s="413">
        <v>39843</v>
      </c>
      <c r="P35" s="472">
        <f t="shared" si="6"/>
        <v>0.16438356164383561</v>
      </c>
      <c r="Q35" s="473">
        <v>18.100000000000001</v>
      </c>
      <c r="R35" s="473">
        <v>18.100000000000001</v>
      </c>
      <c r="S35" s="413">
        <v>39843</v>
      </c>
      <c r="T35" s="412">
        <v>18.100000000000001</v>
      </c>
      <c r="U35" s="412" t="s">
        <v>731</v>
      </c>
      <c r="V35" s="412" t="s">
        <v>731</v>
      </c>
      <c r="W35" s="412" t="s">
        <v>731</v>
      </c>
      <c r="X35" s="412" t="s">
        <v>745</v>
      </c>
      <c r="Y35" s="414"/>
      <c r="AC35" s="426"/>
      <c r="AD35" s="426"/>
      <c r="AE35" s="426"/>
      <c r="AF35" s="426"/>
      <c r="AG35" s="426"/>
      <c r="AH35" s="426"/>
      <c r="CA35" s="418"/>
    </row>
    <row r="36" spans="1:80" s="412" customFormat="1" ht="17.399999999999999" customHeight="1" x14ac:dyDescent="0.3">
      <c r="A36" s="412">
        <f t="shared" si="2"/>
        <v>27</v>
      </c>
      <c r="B36" s="426">
        <f t="shared" si="3"/>
        <v>27</v>
      </c>
      <c r="C36" s="412">
        <v>384335</v>
      </c>
      <c r="D36" s="412" t="s">
        <v>249</v>
      </c>
      <c r="E36" s="412" t="s">
        <v>250</v>
      </c>
      <c r="F36" s="412" t="s">
        <v>251</v>
      </c>
      <c r="G36" s="412" t="s">
        <v>630</v>
      </c>
      <c r="H36" s="473" t="s">
        <v>765</v>
      </c>
      <c r="I36" s="413">
        <v>39782</v>
      </c>
      <c r="J36" s="414">
        <v>0</v>
      </c>
      <c r="K36" s="471" t="s">
        <v>745</v>
      </c>
      <c r="L36" s="472">
        <f t="shared" si="5"/>
        <v>3.8465753424657536</v>
      </c>
      <c r="M36" s="471">
        <v>41186</v>
      </c>
      <c r="N36" s="473">
        <v>0</v>
      </c>
      <c r="O36" s="413">
        <v>39864</v>
      </c>
      <c r="P36" s="472">
        <f t="shared" si="6"/>
        <v>0.22465753424657534</v>
      </c>
      <c r="Q36" s="532">
        <v>89.7</v>
      </c>
      <c r="R36" s="532">
        <v>42.5</v>
      </c>
      <c r="S36" s="419">
        <v>40268</v>
      </c>
      <c r="T36" s="418">
        <v>31.27</v>
      </c>
      <c r="U36" s="412" t="s">
        <v>731</v>
      </c>
      <c r="V36" s="412" t="s">
        <v>731</v>
      </c>
      <c r="W36" s="412" t="s">
        <v>820</v>
      </c>
      <c r="X36" s="412" t="s">
        <v>745</v>
      </c>
      <c r="Y36" s="414"/>
      <c r="AC36" s="415"/>
      <c r="CA36" s="418"/>
      <c r="CB36" s="418"/>
    </row>
    <row r="37" spans="1:80" s="412" customFormat="1" ht="17.399999999999999" customHeight="1" x14ac:dyDescent="0.3">
      <c r="A37" s="634">
        <f t="shared" si="2"/>
        <v>28</v>
      </c>
      <c r="B37" s="642">
        <f t="shared" si="3"/>
        <v>28</v>
      </c>
      <c r="C37" s="652" t="s">
        <v>92</v>
      </c>
      <c r="D37" s="652" t="s">
        <v>209</v>
      </c>
      <c r="E37" s="652" t="s">
        <v>210</v>
      </c>
      <c r="F37" s="652" t="s">
        <v>800</v>
      </c>
      <c r="G37" s="652" t="s">
        <v>728</v>
      </c>
      <c r="H37" s="653" t="s">
        <v>203</v>
      </c>
      <c r="I37" s="654">
        <v>36049</v>
      </c>
      <c r="J37" s="655">
        <v>0</v>
      </c>
      <c r="K37" s="664" t="s">
        <v>186</v>
      </c>
      <c r="L37" s="656">
        <f t="shared" si="5"/>
        <v>3.8904109589041096</v>
      </c>
      <c r="M37" s="657">
        <v>37469</v>
      </c>
      <c r="N37" s="659">
        <v>0</v>
      </c>
      <c r="O37" s="654">
        <v>37153</v>
      </c>
      <c r="P37" s="656">
        <f t="shared" si="6"/>
        <v>3.0246575342465754</v>
      </c>
      <c r="Q37" s="658">
        <v>111</v>
      </c>
      <c r="R37" s="658">
        <v>111</v>
      </c>
      <c r="S37" s="654">
        <v>37153</v>
      </c>
      <c r="T37" s="652">
        <v>111</v>
      </c>
      <c r="U37" s="652" t="s">
        <v>204</v>
      </c>
      <c r="V37" s="652" t="s">
        <v>766</v>
      </c>
      <c r="W37" s="652"/>
      <c r="X37" s="652" t="s">
        <v>211</v>
      </c>
      <c r="Y37" s="659" t="s">
        <v>847</v>
      </c>
      <c r="Z37" s="652" t="s">
        <v>848</v>
      </c>
      <c r="AA37" s="652" t="s">
        <v>212</v>
      </c>
      <c r="AB37" s="652" t="s">
        <v>654</v>
      </c>
      <c r="AI37" s="426"/>
      <c r="AJ37" s="426"/>
      <c r="AK37" s="426"/>
      <c r="AL37" s="426"/>
      <c r="AM37" s="426"/>
      <c r="AN37" s="426"/>
      <c r="AO37" s="426"/>
      <c r="AP37" s="426"/>
      <c r="AQ37" s="426"/>
      <c r="AR37" s="426"/>
      <c r="AS37" s="426"/>
      <c r="AT37" s="426"/>
      <c r="AU37" s="426"/>
      <c r="AV37" s="426"/>
      <c r="AW37" s="426"/>
      <c r="AX37" s="426"/>
      <c r="AY37" s="426"/>
      <c r="AZ37" s="426"/>
      <c r="BA37" s="426"/>
      <c r="BB37" s="426"/>
      <c r="BC37" s="426"/>
      <c r="BD37" s="426"/>
      <c r="BE37" s="426"/>
      <c r="BF37" s="426"/>
      <c r="BG37" s="426"/>
      <c r="BH37" s="426"/>
      <c r="BI37" s="426"/>
      <c r="BJ37" s="426"/>
      <c r="BK37" s="426"/>
      <c r="BL37" s="426"/>
      <c r="BM37" s="426"/>
      <c r="BN37" s="426"/>
      <c r="BO37" s="426"/>
      <c r="BP37" s="426"/>
      <c r="BQ37" s="426"/>
      <c r="BR37" s="426"/>
      <c r="BS37" s="426"/>
      <c r="BT37" s="426"/>
      <c r="BU37" s="426"/>
      <c r="BV37" s="426"/>
      <c r="BW37" s="426"/>
      <c r="BX37" s="426"/>
      <c r="BY37" s="426"/>
      <c r="BZ37" s="426"/>
      <c r="CA37" s="426"/>
      <c r="CB37" s="426"/>
    </row>
    <row r="38" spans="1:80" s="412" customFormat="1" ht="17.399999999999999" customHeight="1" x14ac:dyDescent="0.3">
      <c r="A38" s="412">
        <f t="shared" si="2"/>
        <v>29</v>
      </c>
      <c r="B38" s="426">
        <f t="shared" si="3"/>
        <v>29</v>
      </c>
      <c r="C38" s="426" t="s">
        <v>99</v>
      </c>
      <c r="D38" s="426" t="s">
        <v>84</v>
      </c>
      <c r="E38" s="426" t="s">
        <v>809</v>
      </c>
      <c r="F38" s="426" t="s">
        <v>340</v>
      </c>
      <c r="G38" s="426" t="s">
        <v>85</v>
      </c>
      <c r="H38" s="475" t="s">
        <v>737</v>
      </c>
      <c r="I38" s="428">
        <v>39548</v>
      </c>
      <c r="J38" s="437">
        <v>0</v>
      </c>
      <c r="K38" s="478" t="s">
        <v>186</v>
      </c>
      <c r="L38" s="479">
        <f t="shared" si="5"/>
        <v>4.0410958904109586</v>
      </c>
      <c r="M38" s="477">
        <v>41023</v>
      </c>
      <c r="N38" s="437">
        <v>0</v>
      </c>
      <c r="O38" s="428">
        <v>39709</v>
      </c>
      <c r="P38" s="479">
        <f t="shared" si="6"/>
        <v>0.44109589041095892</v>
      </c>
      <c r="Q38" s="475">
        <v>80</v>
      </c>
      <c r="R38" s="475">
        <v>80</v>
      </c>
      <c r="S38" s="428">
        <v>39709</v>
      </c>
      <c r="T38" s="426" t="s">
        <v>86</v>
      </c>
      <c r="U38" s="426" t="s">
        <v>204</v>
      </c>
      <c r="V38" s="426" t="s">
        <v>731</v>
      </c>
      <c r="W38" s="426"/>
      <c r="X38" s="426" t="s">
        <v>186</v>
      </c>
      <c r="Y38" s="437"/>
      <c r="Z38" s="426"/>
      <c r="AA38" s="426" t="s">
        <v>138</v>
      </c>
      <c r="AB38" s="426" t="s">
        <v>654</v>
      </c>
      <c r="AC38" s="426"/>
      <c r="AD38" s="426"/>
      <c r="AE38" s="426"/>
      <c r="AF38" s="426"/>
      <c r="AG38" s="426"/>
      <c r="AH38" s="426"/>
      <c r="AI38" s="415"/>
      <c r="AJ38" s="415"/>
      <c r="AK38" s="415"/>
      <c r="AL38" s="415"/>
      <c r="AM38" s="415"/>
      <c r="AN38" s="415"/>
      <c r="AO38" s="415"/>
      <c r="AP38" s="415"/>
      <c r="AQ38" s="415"/>
      <c r="AR38" s="415"/>
      <c r="AS38" s="415"/>
      <c r="AT38" s="415"/>
      <c r="AU38" s="415"/>
      <c r="AV38" s="415"/>
      <c r="AW38" s="415"/>
      <c r="AX38" s="415"/>
      <c r="AY38" s="415"/>
      <c r="AZ38" s="415"/>
      <c r="BA38" s="415"/>
      <c r="BB38" s="415"/>
      <c r="BC38" s="415"/>
      <c r="BD38" s="415"/>
      <c r="BE38" s="415"/>
      <c r="BF38" s="415"/>
      <c r="BG38" s="415"/>
      <c r="BH38" s="415"/>
      <c r="BI38" s="415"/>
      <c r="BJ38" s="415"/>
      <c r="BK38" s="415"/>
      <c r="BL38" s="415"/>
      <c r="BM38" s="415"/>
      <c r="BN38" s="415"/>
      <c r="BO38" s="415"/>
      <c r="BP38" s="415"/>
      <c r="BQ38" s="415"/>
      <c r="BR38" s="415"/>
      <c r="BS38" s="415"/>
      <c r="BT38" s="415"/>
      <c r="BU38" s="415"/>
      <c r="BV38" s="415"/>
      <c r="BW38" s="415"/>
      <c r="BX38" s="415"/>
      <c r="BY38" s="415"/>
      <c r="BZ38" s="415"/>
      <c r="CA38" s="415"/>
    </row>
    <row r="39" spans="1:80" s="412" customFormat="1" ht="17.399999999999999" customHeight="1" x14ac:dyDescent="0.3">
      <c r="A39" s="412">
        <f t="shared" si="2"/>
        <v>30</v>
      </c>
      <c r="B39" s="426">
        <f t="shared" si="3"/>
        <v>30</v>
      </c>
      <c r="C39" s="412">
        <v>381164</v>
      </c>
      <c r="D39" s="412" t="s">
        <v>782</v>
      </c>
      <c r="E39" s="412" t="s">
        <v>783</v>
      </c>
      <c r="F39" s="412" t="s">
        <v>784</v>
      </c>
      <c r="G39" s="412" t="s">
        <v>728</v>
      </c>
      <c r="H39" s="473" t="s">
        <v>785</v>
      </c>
      <c r="I39" s="413">
        <v>39516</v>
      </c>
      <c r="J39" s="422">
        <v>0</v>
      </c>
      <c r="K39" s="473" t="s">
        <v>745</v>
      </c>
      <c r="L39" s="472">
        <f t="shared" si="5"/>
        <v>4.1287671232876715</v>
      </c>
      <c r="M39" s="474">
        <v>41023</v>
      </c>
      <c r="N39" s="473">
        <v>0</v>
      </c>
      <c r="O39" s="420">
        <v>39648</v>
      </c>
      <c r="P39" s="472">
        <f t="shared" si="6"/>
        <v>0.36164383561643837</v>
      </c>
      <c r="Q39" s="562">
        <v>42.3</v>
      </c>
      <c r="R39" s="562">
        <v>48.1</v>
      </c>
      <c r="S39" s="413">
        <v>40939</v>
      </c>
      <c r="T39" s="424">
        <v>58.05</v>
      </c>
      <c r="U39" s="417" t="s">
        <v>777</v>
      </c>
      <c r="V39" s="417" t="s">
        <v>731</v>
      </c>
      <c r="W39" s="425" t="s">
        <v>786</v>
      </c>
      <c r="X39" s="420" t="s">
        <v>745</v>
      </c>
      <c r="Y39" s="414"/>
      <c r="AB39" s="418"/>
      <c r="AC39" s="415"/>
      <c r="AD39" s="415"/>
      <c r="AE39" s="415"/>
      <c r="AF39" s="415"/>
      <c r="AG39" s="415"/>
      <c r="AH39" s="415"/>
    </row>
    <row r="40" spans="1:80" s="412" customFormat="1" ht="17.399999999999999" customHeight="1" x14ac:dyDescent="0.3">
      <c r="A40" s="412">
        <f t="shared" si="2"/>
        <v>31</v>
      </c>
      <c r="B40" s="426">
        <f t="shared" si="3"/>
        <v>31</v>
      </c>
      <c r="C40" s="452">
        <v>4878112</v>
      </c>
      <c r="D40" s="452" t="s">
        <v>580</v>
      </c>
      <c r="E40" s="452" t="s">
        <v>581</v>
      </c>
      <c r="F40" s="452" t="s">
        <v>582</v>
      </c>
      <c r="G40" s="452" t="s">
        <v>583</v>
      </c>
      <c r="H40" s="535" t="s">
        <v>785</v>
      </c>
      <c r="I40" s="453">
        <v>39554</v>
      </c>
      <c r="J40" s="454">
        <v>0</v>
      </c>
      <c r="K40" s="489" t="s">
        <v>186</v>
      </c>
      <c r="L40" s="485">
        <f t="shared" si="5"/>
        <v>4.161643835616438</v>
      </c>
      <c r="M40" s="486">
        <v>41073</v>
      </c>
      <c r="N40" s="490">
        <v>0</v>
      </c>
      <c r="O40" s="453">
        <v>39738</v>
      </c>
      <c r="P40" s="485">
        <f t="shared" si="6"/>
        <v>0.50410958904109593</v>
      </c>
      <c r="Q40" s="567">
        <v>98.01</v>
      </c>
      <c r="R40" s="567">
        <v>217.4</v>
      </c>
      <c r="S40" s="458">
        <v>41064</v>
      </c>
      <c r="T40" s="457">
        <v>217.4</v>
      </c>
      <c r="U40" s="459" t="s">
        <v>731</v>
      </c>
      <c r="V40" s="461"/>
      <c r="W40" s="460"/>
      <c r="X40" s="456" t="s">
        <v>186</v>
      </c>
      <c r="Y40" s="648"/>
      <c r="Z40" s="461"/>
      <c r="AA40" s="461" t="s">
        <v>198</v>
      </c>
      <c r="AB40" s="453" t="s">
        <v>654</v>
      </c>
      <c r="AC40" s="415"/>
      <c r="AI40" s="415"/>
      <c r="AJ40" s="415"/>
      <c r="AK40" s="415"/>
      <c r="AL40" s="415"/>
      <c r="AM40" s="415"/>
      <c r="AN40" s="415"/>
      <c r="AO40" s="415"/>
      <c r="AP40" s="415"/>
      <c r="AQ40" s="415"/>
      <c r="AR40" s="415"/>
      <c r="AS40" s="415"/>
      <c r="AT40" s="415"/>
      <c r="AU40" s="415"/>
      <c r="AV40" s="415"/>
      <c r="AW40" s="415"/>
      <c r="AX40" s="415"/>
      <c r="AY40" s="415"/>
      <c r="AZ40" s="415"/>
      <c r="BA40" s="415"/>
      <c r="BB40" s="415"/>
      <c r="BC40" s="415"/>
      <c r="BD40" s="415"/>
      <c r="BE40" s="415"/>
      <c r="BF40" s="415"/>
      <c r="BG40" s="415"/>
      <c r="BH40" s="415"/>
      <c r="BI40" s="415"/>
      <c r="BJ40" s="415"/>
      <c r="BK40" s="415"/>
      <c r="BL40" s="415"/>
      <c r="BM40" s="415"/>
      <c r="BN40" s="415"/>
      <c r="BO40" s="415"/>
      <c r="BP40" s="415"/>
      <c r="BQ40" s="415"/>
      <c r="BR40" s="415"/>
      <c r="BS40" s="415"/>
      <c r="BT40" s="415"/>
      <c r="BU40" s="415"/>
      <c r="BV40" s="415"/>
      <c r="BW40" s="415"/>
      <c r="BX40" s="415"/>
      <c r="BY40" s="415"/>
      <c r="BZ40" s="415"/>
      <c r="CA40" s="415"/>
    </row>
    <row r="41" spans="1:80" s="412" customFormat="1" ht="17.399999999999999" customHeight="1" x14ac:dyDescent="0.3">
      <c r="A41" s="412">
        <f t="shared" si="2"/>
        <v>32</v>
      </c>
      <c r="B41" s="412">
        <f t="shared" si="3"/>
        <v>32</v>
      </c>
      <c r="C41" s="412">
        <v>4194611</v>
      </c>
      <c r="D41" s="412" t="s">
        <v>790</v>
      </c>
      <c r="E41" s="412" t="s">
        <v>791</v>
      </c>
      <c r="F41" s="412" t="s">
        <v>792</v>
      </c>
      <c r="G41" s="418" t="s">
        <v>793</v>
      </c>
      <c r="H41" s="531" t="s">
        <v>785</v>
      </c>
      <c r="I41" s="413">
        <v>39574</v>
      </c>
      <c r="J41" s="422">
        <v>0</v>
      </c>
      <c r="K41" s="473" t="s">
        <v>745</v>
      </c>
      <c r="L41" s="472">
        <f t="shared" si="5"/>
        <v>4.2164383561643834</v>
      </c>
      <c r="M41" s="474">
        <v>41113</v>
      </c>
      <c r="N41" s="473">
        <v>0</v>
      </c>
      <c r="O41" s="420">
        <v>40739</v>
      </c>
      <c r="P41" s="472">
        <f t="shared" si="6"/>
        <v>3.1917808219178081</v>
      </c>
      <c r="Q41" s="562">
        <v>39.799999999999997</v>
      </c>
      <c r="R41" s="562">
        <v>39.799999999999997</v>
      </c>
      <c r="S41" s="413">
        <v>40739</v>
      </c>
      <c r="T41" s="424">
        <v>39.79</v>
      </c>
      <c r="U41" s="417" t="s">
        <v>731</v>
      </c>
      <c r="V41" s="417" t="s">
        <v>731</v>
      </c>
      <c r="W41" s="423" t="s">
        <v>731</v>
      </c>
      <c r="X41" s="420" t="s">
        <v>745</v>
      </c>
      <c r="Y41" s="414"/>
      <c r="AC41" s="415"/>
      <c r="AD41" s="415"/>
      <c r="AE41" s="415"/>
      <c r="AF41" s="415"/>
      <c r="AG41" s="415"/>
      <c r="AH41" s="415"/>
      <c r="AI41" s="426"/>
      <c r="AJ41" s="426"/>
      <c r="AK41" s="426"/>
      <c r="AL41" s="426"/>
      <c r="AM41" s="426"/>
      <c r="AN41" s="426"/>
      <c r="AO41" s="426"/>
      <c r="AP41" s="426"/>
      <c r="AQ41" s="426"/>
      <c r="AR41" s="426"/>
      <c r="AS41" s="426"/>
      <c r="AT41" s="426"/>
      <c r="AU41" s="426"/>
      <c r="AV41" s="426"/>
      <c r="AW41" s="426"/>
      <c r="AX41" s="426"/>
      <c r="AY41" s="426"/>
      <c r="AZ41" s="426"/>
      <c r="BA41" s="426"/>
      <c r="BB41" s="426"/>
      <c r="BC41" s="426"/>
      <c r="BD41" s="426"/>
      <c r="BE41" s="426"/>
      <c r="BF41" s="426"/>
      <c r="BG41" s="426"/>
      <c r="BH41" s="426"/>
      <c r="BI41" s="426"/>
      <c r="BJ41" s="426"/>
      <c r="BK41" s="426"/>
      <c r="BL41" s="426"/>
      <c r="BM41" s="426"/>
      <c r="BN41" s="426"/>
      <c r="BO41" s="426"/>
      <c r="BP41" s="426"/>
      <c r="BQ41" s="426"/>
      <c r="BR41" s="426"/>
      <c r="BS41" s="426"/>
      <c r="BT41" s="426"/>
      <c r="BU41" s="426"/>
      <c r="BV41" s="426"/>
      <c r="BW41" s="426"/>
      <c r="BX41" s="426"/>
      <c r="BY41" s="426"/>
      <c r="BZ41" s="426"/>
      <c r="CA41" s="426"/>
      <c r="CB41" s="426"/>
    </row>
    <row r="42" spans="1:80" s="412" customFormat="1" ht="17.399999999999999" customHeight="1" x14ac:dyDescent="0.3">
      <c r="A42" s="412">
        <f t="shared" si="2"/>
        <v>33</v>
      </c>
      <c r="B42" s="412">
        <f t="shared" si="3"/>
        <v>33</v>
      </c>
      <c r="C42" s="412">
        <v>4347911</v>
      </c>
      <c r="D42" s="412" t="s">
        <v>273</v>
      </c>
      <c r="E42" s="412" t="s">
        <v>493</v>
      </c>
      <c r="F42" s="412" t="s">
        <v>274</v>
      </c>
      <c r="G42" s="412" t="s">
        <v>744</v>
      </c>
      <c r="H42" s="473" t="s">
        <v>729</v>
      </c>
      <c r="I42" s="413">
        <v>39526</v>
      </c>
      <c r="J42" s="414">
        <v>0</v>
      </c>
      <c r="K42" s="471" t="s">
        <v>745</v>
      </c>
      <c r="L42" s="472">
        <f t="shared" si="5"/>
        <v>4.3452054794520549</v>
      </c>
      <c r="M42" s="471">
        <v>41112</v>
      </c>
      <c r="N42" s="473">
        <v>0</v>
      </c>
      <c r="O42" s="413">
        <v>40816</v>
      </c>
      <c r="P42" s="472">
        <f t="shared" si="6"/>
        <v>3.5342465753424657</v>
      </c>
      <c r="Q42" s="473">
        <v>22.8</v>
      </c>
      <c r="R42" s="473">
        <v>22.8</v>
      </c>
      <c r="S42" s="413">
        <v>40816</v>
      </c>
      <c r="T42" s="412">
        <v>22.76</v>
      </c>
      <c r="U42" s="412" t="s">
        <v>731</v>
      </c>
      <c r="V42" s="412" t="s">
        <v>579</v>
      </c>
      <c r="W42" s="412" t="s">
        <v>579</v>
      </c>
      <c r="X42" s="412" t="s">
        <v>745</v>
      </c>
      <c r="Y42" s="414"/>
      <c r="AC42" s="426"/>
      <c r="AD42" s="426"/>
      <c r="AE42" s="426"/>
      <c r="AF42" s="426"/>
      <c r="AG42" s="426"/>
      <c r="AH42" s="426"/>
    </row>
    <row r="43" spans="1:80" s="412" customFormat="1" ht="17.399999999999999" customHeight="1" x14ac:dyDescent="0.3">
      <c r="A43" s="412">
        <f t="shared" ref="A43:A74" si="7">A42+1</f>
        <v>34</v>
      </c>
      <c r="B43" s="426">
        <f t="shared" ref="B43:B74" si="8">B42+1</f>
        <v>34</v>
      </c>
      <c r="C43" s="426" t="s">
        <v>100</v>
      </c>
      <c r="D43" s="426" t="s">
        <v>87</v>
      </c>
      <c r="E43" s="426" t="s">
        <v>243</v>
      </c>
      <c r="F43" s="426" t="s">
        <v>88</v>
      </c>
      <c r="G43" s="426" t="s">
        <v>744</v>
      </c>
      <c r="H43" s="475" t="s">
        <v>729</v>
      </c>
      <c r="I43" s="428">
        <v>39534</v>
      </c>
      <c r="J43" s="437">
        <v>0</v>
      </c>
      <c r="K43" s="478" t="s">
        <v>186</v>
      </c>
      <c r="L43" s="479">
        <f t="shared" si="5"/>
        <v>4.375342465753425</v>
      </c>
      <c r="M43" s="477">
        <v>41131</v>
      </c>
      <c r="N43" s="437">
        <v>0</v>
      </c>
      <c r="O43" s="428">
        <v>39723</v>
      </c>
      <c r="P43" s="479">
        <f t="shared" si="6"/>
        <v>0.51780821917808217</v>
      </c>
      <c r="Q43" s="475">
        <v>128</v>
      </c>
      <c r="R43" s="475">
        <v>128</v>
      </c>
      <c r="S43" s="428">
        <v>39723</v>
      </c>
      <c r="T43" s="426">
        <v>128</v>
      </c>
      <c r="U43" s="426" t="s">
        <v>204</v>
      </c>
      <c r="V43" s="426" t="s">
        <v>731</v>
      </c>
      <c r="W43" s="426"/>
      <c r="X43" s="426" t="s">
        <v>186</v>
      </c>
      <c r="Y43" s="437"/>
      <c r="Z43" s="426"/>
      <c r="AA43" s="426" t="s">
        <v>139</v>
      </c>
      <c r="AB43" s="426" t="s">
        <v>654</v>
      </c>
      <c r="AC43" s="415"/>
      <c r="AI43" s="415"/>
      <c r="AJ43" s="415"/>
      <c r="AK43" s="415"/>
      <c r="AL43" s="415"/>
      <c r="AM43" s="415"/>
      <c r="AN43" s="415"/>
      <c r="AO43" s="415"/>
      <c r="AP43" s="415"/>
      <c r="AQ43" s="415"/>
      <c r="AR43" s="415"/>
      <c r="AS43" s="415"/>
      <c r="AT43" s="415"/>
      <c r="AU43" s="415"/>
      <c r="AV43" s="415"/>
      <c r="AW43" s="415"/>
      <c r="AX43" s="415"/>
      <c r="AY43" s="415"/>
      <c r="AZ43" s="415"/>
      <c r="BA43" s="415"/>
      <c r="BB43" s="415"/>
      <c r="BC43" s="415"/>
      <c r="BD43" s="415"/>
      <c r="BE43" s="415"/>
      <c r="BF43" s="415"/>
      <c r="BG43" s="415"/>
      <c r="BH43" s="415"/>
      <c r="BI43" s="415"/>
      <c r="BJ43" s="415"/>
      <c r="BK43" s="415"/>
      <c r="BL43" s="415"/>
      <c r="BM43" s="415"/>
      <c r="BN43" s="415"/>
      <c r="BO43" s="415"/>
      <c r="BP43" s="415"/>
      <c r="BQ43" s="415"/>
      <c r="BR43" s="415"/>
      <c r="BS43" s="415"/>
      <c r="BT43" s="415"/>
      <c r="BU43" s="415"/>
      <c r="BV43" s="415"/>
      <c r="BW43" s="415"/>
      <c r="BX43" s="415"/>
      <c r="BY43" s="415"/>
      <c r="BZ43" s="415"/>
      <c r="CA43" s="415"/>
    </row>
    <row r="44" spans="1:80" s="412" customFormat="1" ht="17.399999999999999" customHeight="1" x14ac:dyDescent="0.3">
      <c r="A44" s="412">
        <f t="shared" si="7"/>
        <v>35</v>
      </c>
      <c r="B44" s="451">
        <f t="shared" si="8"/>
        <v>35</v>
      </c>
      <c r="C44" s="451" t="s">
        <v>118</v>
      </c>
      <c r="D44" s="451" t="s">
        <v>119</v>
      </c>
      <c r="E44" s="451"/>
      <c r="F44" s="451" t="s">
        <v>120</v>
      </c>
      <c r="G44" s="451" t="s">
        <v>584</v>
      </c>
      <c r="H44" s="536" t="s">
        <v>765</v>
      </c>
      <c r="I44" s="455">
        <v>37987</v>
      </c>
      <c r="J44" s="454">
        <v>1</v>
      </c>
      <c r="K44" s="484">
        <v>39630</v>
      </c>
      <c r="L44" s="485">
        <f>(K44-I44)/365</f>
        <v>4.5013698630136982</v>
      </c>
      <c r="M44" s="484" t="s">
        <v>732</v>
      </c>
      <c r="N44" s="488">
        <v>0</v>
      </c>
      <c r="O44" s="455">
        <v>38950</v>
      </c>
      <c r="P44" s="485">
        <f t="shared" si="6"/>
        <v>2.6383561643835618</v>
      </c>
      <c r="Q44" s="568">
        <v>151</v>
      </c>
      <c r="R44" s="570">
        <v>151</v>
      </c>
      <c r="S44" s="455">
        <v>38950</v>
      </c>
      <c r="T44" s="470">
        <v>151</v>
      </c>
      <c r="U44" s="470" t="s">
        <v>204</v>
      </c>
      <c r="V44" s="470"/>
      <c r="W44" s="470"/>
      <c r="X44" s="470" t="s">
        <v>205</v>
      </c>
      <c r="Y44" s="454">
        <v>1</v>
      </c>
      <c r="Z44" s="470" t="s">
        <v>121</v>
      </c>
      <c r="AA44" s="451"/>
      <c r="AB44" s="470" t="s">
        <v>654</v>
      </c>
      <c r="AD44" s="415"/>
      <c r="AE44" s="415"/>
      <c r="AF44" s="415"/>
      <c r="AG44" s="415"/>
      <c r="AH44" s="415"/>
      <c r="AI44" s="415"/>
      <c r="AJ44" s="415"/>
      <c r="AK44" s="415"/>
      <c r="AL44" s="415"/>
      <c r="AM44" s="415"/>
      <c r="AN44" s="415"/>
      <c r="AO44" s="415"/>
      <c r="AP44" s="415"/>
      <c r="AQ44" s="415"/>
      <c r="AR44" s="415"/>
      <c r="AS44" s="415"/>
      <c r="AT44" s="415"/>
      <c r="AU44" s="415"/>
      <c r="AV44" s="415"/>
      <c r="AW44" s="415"/>
      <c r="AX44" s="415"/>
      <c r="AY44" s="415"/>
      <c r="AZ44" s="415"/>
      <c r="BA44" s="415"/>
      <c r="BB44" s="415"/>
      <c r="BC44" s="415"/>
      <c r="BD44" s="415"/>
      <c r="BE44" s="415"/>
      <c r="BF44" s="415"/>
      <c r="BG44" s="415"/>
      <c r="BH44" s="415"/>
      <c r="BI44" s="415"/>
      <c r="BJ44" s="415"/>
      <c r="BK44" s="415"/>
      <c r="BL44" s="415"/>
      <c r="BM44" s="415"/>
      <c r="BN44" s="415"/>
      <c r="BO44" s="415"/>
      <c r="BP44" s="415"/>
      <c r="BQ44" s="415"/>
      <c r="BR44" s="415"/>
      <c r="BS44" s="415"/>
      <c r="BT44" s="415"/>
      <c r="BU44" s="415"/>
      <c r="BV44" s="415"/>
      <c r="BW44" s="415"/>
      <c r="BX44" s="415"/>
      <c r="BY44" s="415"/>
      <c r="BZ44" s="415"/>
      <c r="CA44" s="415"/>
    </row>
    <row r="45" spans="1:80" s="412" customFormat="1" ht="17.399999999999999" customHeight="1" x14ac:dyDescent="0.3">
      <c r="A45" s="412">
        <f t="shared" si="7"/>
        <v>36</v>
      </c>
      <c r="B45" s="426">
        <f t="shared" si="8"/>
        <v>36</v>
      </c>
      <c r="C45" s="426">
        <v>380228</v>
      </c>
      <c r="D45" s="426" t="s">
        <v>773</v>
      </c>
      <c r="E45" s="426" t="s">
        <v>774</v>
      </c>
      <c r="F45" s="426" t="s">
        <v>775</v>
      </c>
      <c r="G45" s="426" t="s">
        <v>728</v>
      </c>
      <c r="H45" s="475" t="s">
        <v>737</v>
      </c>
      <c r="I45" s="428">
        <v>39463</v>
      </c>
      <c r="J45" s="429">
        <v>0</v>
      </c>
      <c r="K45" s="475" t="s">
        <v>776</v>
      </c>
      <c r="L45" s="476">
        <f>(M45-I45)/365</f>
        <v>4.5232876712328771</v>
      </c>
      <c r="M45" s="477">
        <v>41114</v>
      </c>
      <c r="N45" s="475">
        <v>0</v>
      </c>
      <c r="O45" s="431">
        <v>39555</v>
      </c>
      <c r="P45" s="476">
        <f t="shared" si="6"/>
        <v>0.25205479452054796</v>
      </c>
      <c r="Q45" s="563">
        <v>39.65</v>
      </c>
      <c r="R45" s="563">
        <v>52.3</v>
      </c>
      <c r="S45" s="428">
        <v>40864</v>
      </c>
      <c r="T45" s="432">
        <v>53</v>
      </c>
      <c r="U45" s="433" t="s">
        <v>777</v>
      </c>
      <c r="V45" s="433" t="s">
        <v>730</v>
      </c>
      <c r="W45" s="435" t="s">
        <v>192</v>
      </c>
      <c r="X45" s="431" t="s">
        <v>745</v>
      </c>
      <c r="Y45" s="437"/>
      <c r="Z45" s="426"/>
      <c r="AA45" s="426"/>
      <c r="AB45" s="426"/>
      <c r="AC45" s="415"/>
      <c r="AI45" s="588"/>
      <c r="AJ45" s="588"/>
      <c r="AK45" s="588"/>
      <c r="AL45" s="588"/>
      <c r="AM45" s="588"/>
      <c r="AN45" s="588"/>
      <c r="AO45" s="588"/>
      <c r="AP45" s="588"/>
      <c r="AQ45" s="588"/>
      <c r="AR45" s="588"/>
      <c r="AS45" s="588"/>
      <c r="AT45" s="588"/>
      <c r="AU45" s="588"/>
      <c r="AV45" s="588"/>
      <c r="AW45" s="588"/>
      <c r="AX45" s="588"/>
      <c r="AY45" s="588"/>
      <c r="AZ45" s="588"/>
      <c r="BA45" s="588"/>
      <c r="BB45" s="588"/>
      <c r="BC45" s="588"/>
      <c r="BD45" s="588"/>
      <c r="BE45" s="588"/>
      <c r="BF45" s="588"/>
      <c r="BG45" s="588"/>
      <c r="BH45" s="588"/>
      <c r="BI45" s="588"/>
      <c r="BJ45" s="588"/>
      <c r="BK45" s="588"/>
      <c r="BL45" s="588"/>
      <c r="BM45" s="588"/>
      <c r="BN45" s="588"/>
      <c r="BO45" s="588"/>
      <c r="BP45" s="588"/>
      <c r="BQ45" s="588"/>
      <c r="BR45" s="588"/>
      <c r="BS45" s="588"/>
      <c r="BT45" s="588"/>
      <c r="BU45" s="588"/>
      <c r="BV45" s="588"/>
      <c r="BW45" s="588"/>
      <c r="BX45" s="588"/>
      <c r="BY45" s="588"/>
      <c r="BZ45" s="588"/>
      <c r="CA45" s="588"/>
      <c r="CB45" s="572"/>
    </row>
    <row r="46" spans="1:80" s="412" customFormat="1" ht="17.399999999999999" customHeight="1" x14ac:dyDescent="0.3">
      <c r="A46" s="412">
        <f t="shared" si="7"/>
        <v>37</v>
      </c>
      <c r="B46" s="451">
        <f t="shared" si="8"/>
        <v>37</v>
      </c>
      <c r="C46" s="451">
        <v>364174</v>
      </c>
      <c r="D46" s="451" t="s">
        <v>746</v>
      </c>
      <c r="E46" s="451" t="s">
        <v>747</v>
      </c>
      <c r="F46" s="451" t="s">
        <v>748</v>
      </c>
      <c r="G46" s="451" t="s">
        <v>744</v>
      </c>
      <c r="H46" s="536" t="s">
        <v>737</v>
      </c>
      <c r="I46" s="455">
        <v>38110</v>
      </c>
      <c r="J46" s="454">
        <v>1</v>
      </c>
      <c r="K46" s="484">
        <v>39776</v>
      </c>
      <c r="L46" s="487">
        <f>(K46-I46)/365</f>
        <v>4.5643835616438357</v>
      </c>
      <c r="M46" s="484" t="s">
        <v>732</v>
      </c>
      <c r="N46" s="488">
        <v>0</v>
      </c>
      <c r="O46" s="455">
        <v>38485</v>
      </c>
      <c r="P46" s="487">
        <f t="shared" si="6"/>
        <v>1.0273972602739727</v>
      </c>
      <c r="Q46" s="569">
        <v>169.87</v>
      </c>
      <c r="R46" s="569">
        <v>169.87</v>
      </c>
      <c r="S46" s="464">
        <v>39734</v>
      </c>
      <c r="T46" s="463">
        <v>51.9</v>
      </c>
      <c r="U46" s="465" t="s">
        <v>777</v>
      </c>
      <c r="V46" s="465" t="s">
        <v>167</v>
      </c>
      <c r="W46" s="465" t="s">
        <v>137</v>
      </c>
      <c r="X46" s="467" t="s">
        <v>205</v>
      </c>
      <c r="Y46" s="649">
        <v>1</v>
      </c>
      <c r="Z46" s="468" t="s">
        <v>749</v>
      </c>
      <c r="AA46" s="468" t="s">
        <v>313</v>
      </c>
      <c r="AB46" s="462" t="s">
        <v>661</v>
      </c>
      <c r="AI46" s="415"/>
      <c r="AJ46" s="415"/>
      <c r="AK46" s="415"/>
      <c r="AL46" s="415"/>
      <c r="AM46" s="415"/>
      <c r="AN46" s="415"/>
      <c r="AO46" s="415"/>
      <c r="AP46" s="415"/>
      <c r="AQ46" s="415"/>
      <c r="AR46" s="415"/>
      <c r="AS46" s="415"/>
      <c r="AT46" s="415"/>
      <c r="AU46" s="415"/>
      <c r="AV46" s="415"/>
      <c r="AW46" s="415"/>
      <c r="AX46" s="415"/>
      <c r="AY46" s="415"/>
      <c r="AZ46" s="415"/>
      <c r="BA46" s="415"/>
      <c r="BB46" s="415"/>
      <c r="BC46" s="415"/>
      <c r="BD46" s="415"/>
      <c r="BE46" s="415"/>
      <c r="BF46" s="415"/>
      <c r="BG46" s="415"/>
      <c r="BH46" s="415"/>
      <c r="BI46" s="415"/>
      <c r="BJ46" s="415"/>
      <c r="BK46" s="415"/>
      <c r="BL46" s="415"/>
      <c r="BM46" s="415"/>
      <c r="BN46" s="415"/>
      <c r="BO46" s="415"/>
      <c r="BP46" s="415"/>
      <c r="BQ46" s="415"/>
      <c r="BR46" s="415"/>
      <c r="BS46" s="415"/>
      <c r="BT46" s="415"/>
      <c r="BU46" s="415"/>
      <c r="BV46" s="415"/>
      <c r="BW46" s="415"/>
      <c r="BX46" s="415"/>
      <c r="BY46" s="415"/>
      <c r="BZ46" s="415"/>
      <c r="CA46" s="415"/>
    </row>
    <row r="47" spans="1:80" s="412" customFormat="1" ht="17.399999999999999" customHeight="1" x14ac:dyDescent="0.3">
      <c r="A47" s="412">
        <f t="shared" si="7"/>
        <v>38</v>
      </c>
      <c r="B47" s="412">
        <f t="shared" si="8"/>
        <v>38</v>
      </c>
      <c r="C47" s="412">
        <v>380230</v>
      </c>
      <c r="D47" s="412" t="s">
        <v>778</v>
      </c>
      <c r="E47" s="412" t="s">
        <v>779</v>
      </c>
      <c r="F47" s="412" t="s">
        <v>780</v>
      </c>
      <c r="G47" s="418" t="s">
        <v>781</v>
      </c>
      <c r="H47" s="531" t="s">
        <v>737</v>
      </c>
      <c r="I47" s="413">
        <v>39421</v>
      </c>
      <c r="J47" s="422">
        <v>0</v>
      </c>
      <c r="K47" s="473" t="s">
        <v>745</v>
      </c>
      <c r="L47" s="472">
        <f>(M47-I47)/365</f>
        <v>4.6356164383561644</v>
      </c>
      <c r="M47" s="474">
        <v>41113</v>
      </c>
      <c r="N47" s="473">
        <v>0</v>
      </c>
      <c r="O47" s="420">
        <v>39555</v>
      </c>
      <c r="P47" s="472">
        <f t="shared" si="6"/>
        <v>0.36712328767123287</v>
      </c>
      <c r="Q47" s="562">
        <v>41.3</v>
      </c>
      <c r="R47" s="562">
        <v>41.3</v>
      </c>
      <c r="S47" s="413">
        <v>39555</v>
      </c>
      <c r="T47" s="424">
        <v>41.3</v>
      </c>
      <c r="U47" s="417" t="s">
        <v>731</v>
      </c>
      <c r="V47" s="417" t="s">
        <v>731</v>
      </c>
      <c r="W47" s="423" t="s">
        <v>731</v>
      </c>
      <c r="X47" s="420" t="s">
        <v>745</v>
      </c>
      <c r="Y47" s="414"/>
    </row>
    <row r="48" spans="1:80" s="412" customFormat="1" ht="17.399999999999999" customHeight="1" x14ac:dyDescent="0.3">
      <c r="A48" s="634">
        <f t="shared" si="7"/>
        <v>39</v>
      </c>
      <c r="B48" s="642">
        <f t="shared" si="8"/>
        <v>39</v>
      </c>
      <c r="C48" s="652" t="s">
        <v>93</v>
      </c>
      <c r="D48" s="652" t="s">
        <v>220</v>
      </c>
      <c r="E48" s="652" t="s">
        <v>221</v>
      </c>
      <c r="F48" s="652" t="s">
        <v>488</v>
      </c>
      <c r="G48" s="652" t="s">
        <v>222</v>
      </c>
      <c r="H48" s="653" t="s">
        <v>737</v>
      </c>
      <c r="I48" s="654">
        <v>39022</v>
      </c>
      <c r="J48" s="655">
        <v>0</v>
      </c>
      <c r="K48" s="653" t="s">
        <v>186</v>
      </c>
      <c r="L48" s="656">
        <f>(M48-I48)/365</f>
        <v>4.6630136986301371</v>
      </c>
      <c r="M48" s="657">
        <v>40724</v>
      </c>
      <c r="N48" s="655">
        <v>0</v>
      </c>
      <c r="O48" s="654">
        <v>39461</v>
      </c>
      <c r="P48" s="656">
        <f t="shared" si="6"/>
        <v>1.2027397260273973</v>
      </c>
      <c r="Q48" s="658">
        <v>98</v>
      </c>
      <c r="R48" s="658">
        <v>98</v>
      </c>
      <c r="S48" s="654">
        <v>40261</v>
      </c>
      <c r="T48" s="652">
        <v>98</v>
      </c>
      <c r="U48" s="652" t="s">
        <v>204</v>
      </c>
      <c r="V48" s="652"/>
      <c r="W48" s="652"/>
      <c r="X48" s="652" t="s">
        <v>211</v>
      </c>
      <c r="Y48" s="659" t="s">
        <v>847</v>
      </c>
      <c r="Z48" s="652" t="s">
        <v>848</v>
      </c>
      <c r="AA48" s="652" t="s">
        <v>74</v>
      </c>
      <c r="AB48" s="660" t="s">
        <v>654</v>
      </c>
      <c r="AI48" s="415"/>
      <c r="AJ48" s="415"/>
      <c r="AK48" s="415"/>
      <c r="AL48" s="415"/>
      <c r="AM48" s="415"/>
      <c r="AN48" s="415"/>
      <c r="AO48" s="415"/>
      <c r="AP48" s="415"/>
      <c r="AQ48" s="415"/>
      <c r="AR48" s="415"/>
      <c r="AS48" s="415"/>
      <c r="AT48" s="415"/>
      <c r="AU48" s="415"/>
      <c r="AV48" s="415"/>
      <c r="AW48" s="415"/>
      <c r="AX48" s="415"/>
      <c r="AY48" s="415"/>
      <c r="AZ48" s="415"/>
      <c r="BA48" s="415"/>
      <c r="BB48" s="415"/>
      <c r="BC48" s="415"/>
      <c r="BD48" s="415"/>
      <c r="BE48" s="415"/>
      <c r="BF48" s="415"/>
      <c r="BG48" s="415"/>
      <c r="BH48" s="415"/>
      <c r="BI48" s="415"/>
      <c r="BJ48" s="415"/>
      <c r="BK48" s="415"/>
      <c r="BL48" s="415"/>
      <c r="BM48" s="415"/>
      <c r="BN48" s="415"/>
      <c r="BO48" s="415"/>
      <c r="BP48" s="415"/>
      <c r="BQ48" s="415"/>
      <c r="BR48" s="415"/>
      <c r="BS48" s="415"/>
      <c r="BT48" s="415"/>
      <c r="BU48" s="415"/>
      <c r="BV48" s="415"/>
      <c r="BW48" s="415"/>
      <c r="BX48" s="415"/>
      <c r="BY48" s="415"/>
      <c r="BZ48" s="415"/>
      <c r="CA48" s="415"/>
    </row>
    <row r="49" spans="1:80" s="412" customFormat="1" ht="17.399999999999999" customHeight="1" x14ac:dyDescent="0.3">
      <c r="A49" s="412">
        <f t="shared" si="7"/>
        <v>40</v>
      </c>
      <c r="B49" s="451">
        <f t="shared" si="8"/>
        <v>40</v>
      </c>
      <c r="C49" s="451">
        <v>355191</v>
      </c>
      <c r="D49" s="451" t="s">
        <v>672</v>
      </c>
      <c r="E49" s="451" t="s">
        <v>673</v>
      </c>
      <c r="F49" s="451" t="s">
        <v>674</v>
      </c>
      <c r="G49" s="451" t="s">
        <v>728</v>
      </c>
      <c r="H49" s="536" t="s">
        <v>765</v>
      </c>
      <c r="I49" s="455">
        <v>37622</v>
      </c>
      <c r="J49" s="454">
        <v>1</v>
      </c>
      <c r="K49" s="484">
        <v>39374</v>
      </c>
      <c r="L49" s="487">
        <f>(K49-I49)/365</f>
        <v>4.8</v>
      </c>
      <c r="M49" s="484" t="s">
        <v>732</v>
      </c>
      <c r="N49" s="488">
        <v>1</v>
      </c>
      <c r="O49" s="455">
        <v>37764</v>
      </c>
      <c r="P49" s="487">
        <f t="shared" si="6"/>
        <v>0.38904109589041097</v>
      </c>
      <c r="Q49" s="569">
        <v>190.2</v>
      </c>
      <c r="R49" s="569">
        <v>190.2</v>
      </c>
      <c r="S49" s="464">
        <v>37764</v>
      </c>
      <c r="T49" s="463">
        <v>190.2</v>
      </c>
      <c r="U49" s="465" t="s">
        <v>777</v>
      </c>
      <c r="V49" s="465" t="s">
        <v>731</v>
      </c>
      <c r="W49" s="466" t="s">
        <v>675</v>
      </c>
      <c r="X49" s="467" t="s">
        <v>205</v>
      </c>
      <c r="Y49" s="649">
        <v>2</v>
      </c>
      <c r="Z49" s="468" t="s">
        <v>676</v>
      </c>
      <c r="AA49" s="468"/>
      <c r="AB49" s="462" t="s">
        <v>661</v>
      </c>
      <c r="CA49" s="418"/>
      <c r="CB49" s="418"/>
    </row>
    <row r="50" spans="1:80" s="412" customFormat="1" ht="17.399999999999999" customHeight="1" x14ac:dyDescent="0.3">
      <c r="A50" s="412">
        <f t="shared" si="7"/>
        <v>41</v>
      </c>
      <c r="B50" s="426">
        <f t="shared" si="8"/>
        <v>41</v>
      </c>
      <c r="C50" s="426" t="s">
        <v>109</v>
      </c>
      <c r="D50" s="426" t="s">
        <v>110</v>
      </c>
      <c r="E50" s="426"/>
      <c r="F50" s="426" t="s">
        <v>111</v>
      </c>
      <c r="G50" s="426" t="s">
        <v>630</v>
      </c>
      <c r="H50" s="475" t="s">
        <v>729</v>
      </c>
      <c r="I50" s="428">
        <v>38613</v>
      </c>
      <c r="J50" s="437">
        <v>1</v>
      </c>
      <c r="K50" s="478">
        <v>40391</v>
      </c>
      <c r="L50" s="479">
        <f>(K50-I50)/365</f>
        <v>4.8712328767123285</v>
      </c>
      <c r="M50" s="478" t="s">
        <v>732</v>
      </c>
      <c r="N50" s="437">
        <v>1</v>
      </c>
      <c r="O50" s="428">
        <v>40014</v>
      </c>
      <c r="P50" s="476">
        <f t="shared" si="6"/>
        <v>3.8383561643835615</v>
      </c>
      <c r="Q50" s="566">
        <v>121</v>
      </c>
      <c r="R50" s="563">
        <v>121</v>
      </c>
      <c r="S50" s="428">
        <v>40014</v>
      </c>
      <c r="T50" s="426">
        <v>121</v>
      </c>
      <c r="U50" s="426" t="s">
        <v>204</v>
      </c>
      <c r="V50" s="433"/>
      <c r="W50" s="433"/>
      <c r="X50" s="426" t="s">
        <v>205</v>
      </c>
      <c r="Y50" s="437">
        <v>3</v>
      </c>
      <c r="Z50" s="426" t="s">
        <v>108</v>
      </c>
      <c r="AA50" s="426"/>
      <c r="AB50" s="433" t="s">
        <v>654</v>
      </c>
      <c r="AI50" s="416"/>
      <c r="AJ50" s="416"/>
      <c r="AK50" s="416"/>
      <c r="AL50" s="416"/>
      <c r="AM50" s="416"/>
      <c r="AN50" s="416"/>
      <c r="AO50" s="416"/>
      <c r="AP50" s="416"/>
      <c r="AQ50" s="416"/>
      <c r="AR50" s="416"/>
      <c r="AS50" s="416"/>
      <c r="AT50" s="416"/>
      <c r="AU50" s="416"/>
      <c r="AV50" s="416"/>
      <c r="AW50" s="416"/>
      <c r="AX50" s="416"/>
      <c r="AY50" s="416"/>
      <c r="AZ50" s="416"/>
      <c r="BA50" s="416"/>
      <c r="BB50" s="416"/>
      <c r="BC50" s="416"/>
      <c r="BD50" s="416"/>
      <c r="BE50" s="416"/>
      <c r="BF50" s="416"/>
      <c r="BG50" s="416"/>
      <c r="BH50" s="416"/>
      <c r="BI50" s="416"/>
      <c r="BJ50" s="416"/>
      <c r="BK50" s="416"/>
      <c r="BL50" s="416"/>
      <c r="BM50" s="416"/>
      <c r="BN50" s="416"/>
      <c r="BO50" s="416"/>
      <c r="BP50" s="416"/>
      <c r="BQ50" s="416"/>
      <c r="BR50" s="416"/>
      <c r="BS50" s="416"/>
      <c r="BT50" s="416"/>
      <c r="BU50" s="416"/>
      <c r="BV50" s="416"/>
      <c r="BW50" s="416"/>
      <c r="BX50" s="416"/>
      <c r="BY50" s="416"/>
      <c r="BZ50" s="416"/>
      <c r="CA50" s="416"/>
    </row>
    <row r="51" spans="1:80" s="412" customFormat="1" ht="17.399999999999999" customHeight="1" x14ac:dyDescent="0.3">
      <c r="A51" s="412">
        <f t="shared" si="7"/>
        <v>42</v>
      </c>
      <c r="B51" s="426">
        <f t="shared" si="8"/>
        <v>42</v>
      </c>
      <c r="C51" s="426">
        <v>371435</v>
      </c>
      <c r="D51" s="426" t="s">
        <v>545</v>
      </c>
      <c r="E51" s="426" t="s">
        <v>546</v>
      </c>
      <c r="F51" s="426" t="s">
        <v>547</v>
      </c>
      <c r="G51" s="426" t="s">
        <v>548</v>
      </c>
      <c r="H51" s="475" t="s">
        <v>785</v>
      </c>
      <c r="I51" s="428">
        <v>38401</v>
      </c>
      <c r="J51" s="437">
        <v>1</v>
      </c>
      <c r="K51" s="478">
        <v>40217</v>
      </c>
      <c r="L51" s="476">
        <f>(K51-I51)/365</f>
        <v>4.9753424657534246</v>
      </c>
      <c r="M51" s="478" t="s">
        <v>732</v>
      </c>
      <c r="N51" s="482">
        <v>1</v>
      </c>
      <c r="O51" s="428">
        <v>38967</v>
      </c>
      <c r="P51" s="476">
        <f t="shared" si="6"/>
        <v>1.5506849315068494</v>
      </c>
      <c r="Q51" s="565">
        <v>129.4</v>
      </c>
      <c r="R51" s="565">
        <v>120</v>
      </c>
      <c r="S51" s="441">
        <v>38967</v>
      </c>
      <c r="T51" s="440">
        <v>129.44</v>
      </c>
      <c r="U51" s="443" t="s">
        <v>777</v>
      </c>
      <c r="V51" s="443" t="s">
        <v>731</v>
      </c>
      <c r="W51" s="445" t="s">
        <v>731</v>
      </c>
      <c r="X51" s="442" t="s">
        <v>205</v>
      </c>
      <c r="Y51" s="483">
        <v>2</v>
      </c>
      <c r="Z51" s="434" t="s">
        <v>557</v>
      </c>
      <c r="AA51" s="434"/>
      <c r="AB51" s="430" t="s">
        <v>661</v>
      </c>
    </row>
    <row r="52" spans="1:80" s="412" customFormat="1" ht="17.399999999999999" customHeight="1" x14ac:dyDescent="0.3">
      <c r="A52" s="412">
        <f t="shared" si="7"/>
        <v>43</v>
      </c>
      <c r="B52" s="412">
        <f t="shared" si="8"/>
        <v>43</v>
      </c>
      <c r="C52" s="412">
        <v>378444</v>
      </c>
      <c r="D52" s="412" t="s">
        <v>231</v>
      </c>
      <c r="E52" s="412" t="s">
        <v>734</v>
      </c>
      <c r="F52" s="412" t="s">
        <v>232</v>
      </c>
      <c r="G52" s="412" t="s">
        <v>359</v>
      </c>
      <c r="H52" s="473" t="s">
        <v>737</v>
      </c>
      <c r="I52" s="413">
        <v>39260</v>
      </c>
      <c r="J52" s="414">
        <v>0</v>
      </c>
      <c r="K52" s="471" t="s">
        <v>745</v>
      </c>
      <c r="L52" s="472">
        <f>(M52-I52)/365</f>
        <v>5.0767123287671234</v>
      </c>
      <c r="M52" s="471">
        <v>41113</v>
      </c>
      <c r="N52" s="473">
        <v>0</v>
      </c>
      <c r="O52" s="413">
        <v>39436</v>
      </c>
      <c r="P52" s="472">
        <f t="shared" si="6"/>
        <v>0.48219178082191783</v>
      </c>
      <c r="Q52" s="473">
        <v>20.399999999999999</v>
      </c>
      <c r="R52" s="473">
        <v>20.399999999999999</v>
      </c>
      <c r="S52" s="413">
        <v>39805</v>
      </c>
      <c r="T52" s="412">
        <v>17.600000000000001</v>
      </c>
      <c r="U52" s="412" t="s">
        <v>731</v>
      </c>
      <c r="V52" s="412" t="s">
        <v>731</v>
      </c>
      <c r="W52" s="412" t="s">
        <v>731</v>
      </c>
      <c r="X52" s="412" t="s">
        <v>745</v>
      </c>
      <c r="Y52" s="414"/>
    </row>
    <row r="53" spans="1:80" s="412" customFormat="1" ht="17.399999999999999" customHeight="1" x14ac:dyDescent="0.3">
      <c r="A53" s="412">
        <f t="shared" si="7"/>
        <v>44</v>
      </c>
      <c r="B53" s="426">
        <f t="shared" si="8"/>
        <v>44</v>
      </c>
      <c r="C53" s="426">
        <v>377479</v>
      </c>
      <c r="D53" s="426" t="s">
        <v>769</v>
      </c>
      <c r="E53" s="426" t="s">
        <v>770</v>
      </c>
      <c r="F53" s="426" t="s">
        <v>771</v>
      </c>
      <c r="G53" s="426" t="s">
        <v>728</v>
      </c>
      <c r="H53" s="533" t="s">
        <v>737</v>
      </c>
      <c r="I53" s="428">
        <v>39258</v>
      </c>
      <c r="J53" s="429">
        <v>0</v>
      </c>
      <c r="K53" s="475" t="s">
        <v>745</v>
      </c>
      <c r="L53" s="476">
        <f>(M53-I53)/365</f>
        <v>5.1013698630136988</v>
      </c>
      <c r="M53" s="477">
        <v>41120</v>
      </c>
      <c r="N53" s="475">
        <v>0</v>
      </c>
      <c r="O53" s="431">
        <v>39357</v>
      </c>
      <c r="P53" s="476">
        <f t="shared" si="6"/>
        <v>0.27123287671232876</v>
      </c>
      <c r="Q53" s="563">
        <v>42.2</v>
      </c>
      <c r="R53" s="563">
        <v>53.6</v>
      </c>
      <c r="S53" s="428">
        <v>39476</v>
      </c>
      <c r="T53" s="432">
        <v>53.6</v>
      </c>
      <c r="U53" s="433" t="s">
        <v>730</v>
      </c>
      <c r="V53" s="433" t="s">
        <v>731</v>
      </c>
      <c r="W53" s="427" t="s">
        <v>772</v>
      </c>
      <c r="X53" s="431" t="s">
        <v>745</v>
      </c>
      <c r="Y53" s="437"/>
      <c r="Z53" s="426"/>
      <c r="AA53" s="426"/>
      <c r="AB53" s="426"/>
      <c r="CA53" s="418"/>
    </row>
    <row r="54" spans="1:80" s="412" customFormat="1" ht="17.399999999999999" customHeight="1" x14ac:dyDescent="0.3">
      <c r="A54" s="412">
        <f t="shared" si="7"/>
        <v>45</v>
      </c>
      <c r="B54" s="451">
        <f t="shared" si="8"/>
        <v>45</v>
      </c>
      <c r="C54" s="451">
        <v>370197</v>
      </c>
      <c r="D54" s="451" t="s">
        <v>541</v>
      </c>
      <c r="E54" s="451" t="s">
        <v>542</v>
      </c>
      <c r="F54" s="451" t="s">
        <v>543</v>
      </c>
      <c r="G54" s="451" t="s">
        <v>630</v>
      </c>
      <c r="H54" s="536" t="s">
        <v>765</v>
      </c>
      <c r="I54" s="455">
        <v>38693</v>
      </c>
      <c r="J54" s="454">
        <v>1</v>
      </c>
      <c r="K54" s="484">
        <v>40594</v>
      </c>
      <c r="L54" s="487">
        <f>(K54-I54)/365</f>
        <v>5.2082191780821914</v>
      </c>
      <c r="M54" s="484" t="s">
        <v>732</v>
      </c>
      <c r="N54" s="488">
        <v>1</v>
      </c>
      <c r="O54" s="455">
        <v>38887</v>
      </c>
      <c r="P54" s="487">
        <f t="shared" si="6"/>
        <v>0.53150684931506853</v>
      </c>
      <c r="Q54" s="569">
        <v>225.6</v>
      </c>
      <c r="R54" s="569">
        <v>225.6</v>
      </c>
      <c r="S54" s="464">
        <v>38887</v>
      </c>
      <c r="T54" s="463">
        <v>225.6</v>
      </c>
      <c r="U54" s="465" t="s">
        <v>777</v>
      </c>
      <c r="V54" s="465" t="s">
        <v>731</v>
      </c>
      <c r="W54" s="466" t="s">
        <v>544</v>
      </c>
      <c r="X54" s="467" t="s">
        <v>205</v>
      </c>
      <c r="Y54" s="649">
        <v>3</v>
      </c>
      <c r="Z54" s="468" t="s">
        <v>108</v>
      </c>
      <c r="AA54" s="468"/>
      <c r="AB54" s="462" t="s">
        <v>661</v>
      </c>
      <c r="AI54" s="415"/>
      <c r="AJ54" s="415"/>
      <c r="AK54" s="415"/>
      <c r="AL54" s="415"/>
      <c r="AM54" s="415"/>
      <c r="AN54" s="415"/>
      <c r="AO54" s="415"/>
      <c r="AP54" s="415"/>
      <c r="AQ54" s="415"/>
      <c r="AR54" s="415"/>
      <c r="AS54" s="415"/>
      <c r="AT54" s="415"/>
      <c r="AU54" s="415"/>
      <c r="AV54" s="415"/>
      <c r="AW54" s="415"/>
      <c r="AX54" s="415"/>
      <c r="AY54" s="415"/>
      <c r="AZ54" s="415"/>
      <c r="BA54" s="415"/>
      <c r="BB54" s="415"/>
      <c r="BC54" s="415"/>
      <c r="BD54" s="415"/>
      <c r="BE54" s="415"/>
      <c r="BF54" s="415"/>
      <c r="BG54" s="415"/>
      <c r="BH54" s="415"/>
      <c r="BI54" s="415"/>
      <c r="BJ54" s="415"/>
      <c r="BK54" s="415"/>
      <c r="BL54" s="415"/>
      <c r="BM54" s="415"/>
      <c r="BN54" s="415"/>
      <c r="BO54" s="415"/>
      <c r="BP54" s="415"/>
      <c r="BQ54" s="415"/>
      <c r="BR54" s="415"/>
      <c r="BS54" s="415"/>
      <c r="BT54" s="415"/>
      <c r="BU54" s="415"/>
      <c r="BV54" s="415"/>
      <c r="BW54" s="415"/>
      <c r="BX54" s="415"/>
      <c r="BY54" s="415"/>
      <c r="BZ54" s="415"/>
      <c r="CA54" s="415"/>
    </row>
    <row r="55" spans="1:80" s="412" customFormat="1" ht="17.399999999999999" customHeight="1" x14ac:dyDescent="0.3">
      <c r="A55" s="412">
        <f t="shared" si="7"/>
        <v>46</v>
      </c>
      <c r="B55" s="412">
        <f t="shared" si="8"/>
        <v>46</v>
      </c>
      <c r="C55" s="412">
        <v>376967</v>
      </c>
      <c r="D55" s="412" t="s">
        <v>702</v>
      </c>
      <c r="E55" s="412" t="s">
        <v>703</v>
      </c>
      <c r="F55" s="412" t="s">
        <v>224</v>
      </c>
      <c r="G55" s="412" t="s">
        <v>225</v>
      </c>
      <c r="H55" s="473" t="s">
        <v>785</v>
      </c>
      <c r="I55" s="413">
        <v>39160</v>
      </c>
      <c r="J55" s="414">
        <v>0</v>
      </c>
      <c r="K55" s="471" t="s">
        <v>745</v>
      </c>
      <c r="L55" s="472">
        <f>(M55-I55)/365</f>
        <v>5.3424657534246576</v>
      </c>
      <c r="M55" s="471">
        <v>41110</v>
      </c>
      <c r="N55" s="473">
        <v>0</v>
      </c>
      <c r="O55" s="413">
        <v>39351</v>
      </c>
      <c r="P55" s="472">
        <f t="shared" si="6"/>
        <v>0.52328767123287667</v>
      </c>
      <c r="Q55" s="473">
        <v>26.1</v>
      </c>
      <c r="R55" s="473">
        <v>26.1</v>
      </c>
      <c r="S55" s="413">
        <v>39351</v>
      </c>
      <c r="T55" s="412">
        <v>26.1</v>
      </c>
      <c r="U55" s="412" t="s">
        <v>731</v>
      </c>
      <c r="V55" s="412" t="s">
        <v>731</v>
      </c>
      <c r="W55" s="412" t="s">
        <v>731</v>
      </c>
      <c r="X55" s="412" t="s">
        <v>745</v>
      </c>
      <c r="Y55" s="414"/>
      <c r="AI55" s="415"/>
      <c r="AJ55" s="415"/>
      <c r="AK55" s="415"/>
      <c r="AL55" s="415"/>
      <c r="AM55" s="415"/>
      <c r="AN55" s="415"/>
      <c r="AO55" s="415"/>
      <c r="AP55" s="415"/>
      <c r="AQ55" s="415"/>
      <c r="AR55" s="415"/>
      <c r="AS55" s="415"/>
      <c r="AT55" s="415"/>
      <c r="AU55" s="415"/>
      <c r="AV55" s="415"/>
      <c r="AW55" s="415"/>
      <c r="AX55" s="415"/>
      <c r="AY55" s="415"/>
      <c r="AZ55" s="415"/>
      <c r="BA55" s="415"/>
      <c r="BB55" s="415"/>
      <c r="BC55" s="415"/>
      <c r="BD55" s="415"/>
      <c r="BE55" s="415"/>
      <c r="BF55" s="415"/>
      <c r="BG55" s="415"/>
      <c r="BH55" s="415"/>
      <c r="BI55" s="415"/>
      <c r="BJ55" s="415"/>
      <c r="BK55" s="415"/>
      <c r="BL55" s="415"/>
      <c r="BM55" s="415"/>
      <c r="BN55" s="415"/>
      <c r="BO55" s="415"/>
      <c r="BP55" s="415"/>
      <c r="BQ55" s="415"/>
      <c r="BR55" s="415"/>
      <c r="BS55" s="415"/>
      <c r="BT55" s="415"/>
      <c r="BU55" s="415"/>
      <c r="BV55" s="415"/>
      <c r="BW55" s="415"/>
      <c r="BX55" s="415"/>
      <c r="BY55" s="415"/>
      <c r="BZ55" s="415"/>
      <c r="CA55" s="415"/>
    </row>
    <row r="56" spans="1:80" s="418" customFormat="1" ht="17.399999999999999" customHeight="1" x14ac:dyDescent="0.3">
      <c r="A56" s="412">
        <f t="shared" si="7"/>
        <v>47</v>
      </c>
      <c r="B56" s="426">
        <f t="shared" si="8"/>
        <v>47</v>
      </c>
      <c r="C56" s="426" t="s">
        <v>101</v>
      </c>
      <c r="D56" s="426" t="s">
        <v>89</v>
      </c>
      <c r="E56" s="426" t="s">
        <v>90</v>
      </c>
      <c r="F56" s="426" t="s">
        <v>91</v>
      </c>
      <c r="G56" s="426" t="s">
        <v>630</v>
      </c>
      <c r="H56" s="475" t="s">
        <v>737</v>
      </c>
      <c r="I56" s="428">
        <v>39267</v>
      </c>
      <c r="J56" s="437">
        <v>0</v>
      </c>
      <c r="K56" s="478" t="s">
        <v>186</v>
      </c>
      <c r="L56" s="479">
        <f>(M56-I56)/365</f>
        <v>5.3671232876712329</v>
      </c>
      <c r="M56" s="477">
        <v>41226</v>
      </c>
      <c r="N56" s="437">
        <v>0</v>
      </c>
      <c r="O56" s="428">
        <v>40210</v>
      </c>
      <c r="P56" s="479">
        <f t="shared" si="6"/>
        <v>2.5835616438356164</v>
      </c>
      <c r="Q56" s="475">
        <v>98</v>
      </c>
      <c r="R56" s="475">
        <v>98</v>
      </c>
      <c r="S56" s="428">
        <v>40500</v>
      </c>
      <c r="T56" s="426">
        <v>98</v>
      </c>
      <c r="U56" s="426" t="s">
        <v>204</v>
      </c>
      <c r="V56" s="426" t="s">
        <v>731</v>
      </c>
      <c r="W56" s="426"/>
      <c r="X56" s="426" t="s">
        <v>186</v>
      </c>
      <c r="Y56" s="437"/>
      <c r="Z56" s="426"/>
      <c r="AA56" s="426" t="s">
        <v>216</v>
      </c>
      <c r="AB56" s="426" t="s">
        <v>654</v>
      </c>
      <c r="AC56" s="412"/>
      <c r="AD56" s="412"/>
      <c r="AE56" s="412"/>
      <c r="AF56" s="412"/>
      <c r="AG56" s="412"/>
      <c r="AH56" s="412"/>
      <c r="AI56" s="415"/>
      <c r="AJ56" s="415"/>
      <c r="AK56" s="415"/>
      <c r="AL56" s="415"/>
      <c r="AM56" s="415"/>
      <c r="AN56" s="415"/>
      <c r="AO56" s="415"/>
      <c r="AP56" s="415"/>
      <c r="AQ56" s="415"/>
      <c r="AR56" s="415"/>
      <c r="AS56" s="415"/>
      <c r="AT56" s="415"/>
      <c r="AU56" s="415"/>
      <c r="AV56" s="415"/>
      <c r="AW56" s="415"/>
      <c r="AX56" s="415"/>
      <c r="AY56" s="415"/>
      <c r="AZ56" s="415"/>
      <c r="BA56" s="415"/>
      <c r="BB56" s="415"/>
      <c r="BC56" s="415"/>
      <c r="BD56" s="415"/>
      <c r="BE56" s="415"/>
      <c r="BF56" s="415"/>
      <c r="BG56" s="415"/>
      <c r="BH56" s="415"/>
      <c r="BI56" s="415"/>
      <c r="BJ56" s="415"/>
      <c r="BK56" s="415"/>
      <c r="BL56" s="415"/>
      <c r="BM56" s="415"/>
      <c r="BN56" s="415"/>
      <c r="BO56" s="415"/>
      <c r="BP56" s="415"/>
      <c r="BQ56" s="415"/>
      <c r="BR56" s="415"/>
      <c r="BS56" s="415"/>
      <c r="BT56" s="415"/>
      <c r="BU56" s="415"/>
      <c r="BV56" s="415"/>
      <c r="BW56" s="415"/>
      <c r="BX56" s="415"/>
      <c r="BY56" s="415"/>
      <c r="BZ56" s="415"/>
      <c r="CA56" s="415"/>
      <c r="CB56" s="412"/>
    </row>
    <row r="57" spans="1:80" s="421" customFormat="1" ht="17.399999999999999" customHeight="1" x14ac:dyDescent="0.3">
      <c r="A57" s="412">
        <f t="shared" si="7"/>
        <v>48</v>
      </c>
      <c r="B57" s="412">
        <f t="shared" si="8"/>
        <v>48</v>
      </c>
      <c r="C57" s="412">
        <v>362442</v>
      </c>
      <c r="D57" s="412" t="s">
        <v>319</v>
      </c>
      <c r="E57" s="412" t="s">
        <v>320</v>
      </c>
      <c r="F57" s="412" t="s">
        <v>321</v>
      </c>
      <c r="G57" s="412" t="s">
        <v>793</v>
      </c>
      <c r="H57" s="473" t="s">
        <v>765</v>
      </c>
      <c r="I57" s="413">
        <v>37456</v>
      </c>
      <c r="J57" s="414">
        <v>1</v>
      </c>
      <c r="K57" s="471">
        <v>39440</v>
      </c>
      <c r="L57" s="472">
        <f>(K57-I57)/365</f>
        <v>5.4356164383561643</v>
      </c>
      <c r="M57" s="471" t="s">
        <v>732</v>
      </c>
      <c r="N57" s="473">
        <v>0</v>
      </c>
      <c r="O57" s="413">
        <v>38338</v>
      </c>
      <c r="P57" s="472">
        <f t="shared" si="6"/>
        <v>2.4164383561643836</v>
      </c>
      <c r="Q57" s="473">
        <v>17.899999999999999</v>
      </c>
      <c r="R57" s="473">
        <v>17.899999999999999</v>
      </c>
      <c r="S57" s="413">
        <v>38338</v>
      </c>
      <c r="T57" s="412">
        <v>17.899999999999999</v>
      </c>
      <c r="U57" s="412" t="s">
        <v>731</v>
      </c>
      <c r="V57" s="412" t="s">
        <v>731</v>
      </c>
      <c r="W57" s="412" t="s">
        <v>731</v>
      </c>
      <c r="X57" s="412" t="s">
        <v>732</v>
      </c>
      <c r="Y57" s="414" t="s">
        <v>845</v>
      </c>
      <c r="Z57" s="412" t="s">
        <v>322</v>
      </c>
      <c r="AA57" s="412"/>
      <c r="AB57" s="412"/>
      <c r="AC57" s="412"/>
      <c r="AD57" s="412"/>
      <c r="AE57" s="412"/>
      <c r="AF57" s="412"/>
      <c r="AG57" s="412"/>
      <c r="AH57" s="412"/>
      <c r="AI57" s="415"/>
      <c r="AJ57" s="415"/>
      <c r="AK57" s="415"/>
      <c r="AL57" s="415"/>
      <c r="AM57" s="415"/>
      <c r="AN57" s="415"/>
      <c r="AO57" s="415"/>
      <c r="AP57" s="415"/>
      <c r="AQ57" s="415"/>
      <c r="AR57" s="415"/>
      <c r="AS57" s="415"/>
      <c r="AT57" s="415"/>
      <c r="AU57" s="415"/>
      <c r="AV57" s="415"/>
      <c r="AW57" s="415"/>
      <c r="AX57" s="415"/>
      <c r="AY57" s="415"/>
      <c r="AZ57" s="415"/>
      <c r="BA57" s="415"/>
      <c r="BB57" s="415"/>
      <c r="BC57" s="415"/>
      <c r="BD57" s="415"/>
      <c r="BE57" s="415"/>
      <c r="BF57" s="415"/>
      <c r="BG57" s="415"/>
      <c r="BH57" s="415"/>
      <c r="BI57" s="415"/>
      <c r="BJ57" s="415"/>
      <c r="BK57" s="415"/>
      <c r="BL57" s="415"/>
      <c r="BM57" s="415"/>
      <c r="BN57" s="415"/>
      <c r="BO57" s="415"/>
      <c r="BP57" s="415"/>
      <c r="BQ57" s="415"/>
      <c r="BR57" s="415"/>
      <c r="BS57" s="415"/>
      <c r="BT57" s="415"/>
      <c r="BU57" s="415"/>
      <c r="BV57" s="415"/>
      <c r="BW57" s="415"/>
      <c r="BX57" s="415"/>
      <c r="BY57" s="415"/>
      <c r="BZ57" s="415"/>
      <c r="CA57" s="633"/>
    </row>
    <row r="58" spans="1:80" s="412" customFormat="1" ht="17.399999999999999" customHeight="1" x14ac:dyDescent="0.3">
      <c r="A58" s="412">
        <f t="shared" si="7"/>
        <v>49</v>
      </c>
      <c r="B58" s="426">
        <f t="shared" si="8"/>
        <v>49</v>
      </c>
      <c r="C58" s="426">
        <v>357210</v>
      </c>
      <c r="D58" s="426" t="s">
        <v>733</v>
      </c>
      <c r="E58" s="426" t="s">
        <v>734</v>
      </c>
      <c r="F58" s="426" t="s">
        <v>735</v>
      </c>
      <c r="G58" s="436" t="s">
        <v>736</v>
      </c>
      <c r="H58" s="475" t="s">
        <v>737</v>
      </c>
      <c r="I58" s="428">
        <v>37822</v>
      </c>
      <c r="J58" s="437">
        <v>1</v>
      </c>
      <c r="K58" s="478">
        <v>39995</v>
      </c>
      <c r="L58" s="476">
        <f>(K58-I58)/365</f>
        <v>5.9534246575342467</v>
      </c>
      <c r="M58" s="478" t="s">
        <v>732</v>
      </c>
      <c r="N58" s="475">
        <v>0</v>
      </c>
      <c r="O58" s="431">
        <v>37928</v>
      </c>
      <c r="P58" s="476">
        <f t="shared" si="6"/>
        <v>0.29041095890410956</v>
      </c>
      <c r="Q58" s="563">
        <v>71.400000000000006</v>
      </c>
      <c r="R58" s="563">
        <v>71.400000000000006</v>
      </c>
      <c r="S58" s="428">
        <v>37928</v>
      </c>
      <c r="T58" s="432">
        <v>71.400000000000006</v>
      </c>
      <c r="U58" s="433" t="s">
        <v>738</v>
      </c>
      <c r="V58" s="433" t="s">
        <v>731</v>
      </c>
      <c r="W58" s="427" t="s">
        <v>739</v>
      </c>
      <c r="X58" s="431" t="s">
        <v>732</v>
      </c>
      <c r="Y58" s="437"/>
      <c r="Z58" s="426" t="s">
        <v>740</v>
      </c>
      <c r="AA58" s="426"/>
      <c r="AB58" s="426"/>
      <c r="AI58" s="415"/>
      <c r="AJ58" s="415"/>
      <c r="AK58" s="415"/>
      <c r="AL58" s="415"/>
      <c r="AM58" s="415"/>
      <c r="AN58" s="415"/>
      <c r="AO58" s="415"/>
      <c r="AP58" s="415"/>
      <c r="AQ58" s="415"/>
      <c r="AR58" s="415"/>
      <c r="AS58" s="415"/>
      <c r="AT58" s="415"/>
      <c r="AU58" s="415"/>
      <c r="AV58" s="415"/>
      <c r="AW58" s="415"/>
      <c r="AX58" s="415"/>
      <c r="AY58" s="415"/>
      <c r="AZ58" s="415"/>
      <c r="BA58" s="415"/>
      <c r="BB58" s="415"/>
      <c r="BC58" s="415"/>
      <c r="BD58" s="415"/>
      <c r="BE58" s="415"/>
      <c r="BF58" s="415"/>
      <c r="BG58" s="415"/>
      <c r="BH58" s="415"/>
      <c r="BI58" s="415"/>
      <c r="BJ58" s="415"/>
      <c r="BK58" s="415"/>
      <c r="BL58" s="415"/>
      <c r="BM58" s="415"/>
      <c r="BN58" s="415"/>
      <c r="BO58" s="415"/>
      <c r="BP58" s="415"/>
      <c r="BQ58" s="415"/>
      <c r="BR58" s="415"/>
      <c r="BS58" s="415"/>
      <c r="BT58" s="415"/>
      <c r="BU58" s="415"/>
      <c r="BV58" s="415"/>
      <c r="BW58" s="415"/>
      <c r="BX58" s="415"/>
      <c r="BY58" s="415"/>
      <c r="BZ58" s="415"/>
      <c r="CA58" s="415"/>
    </row>
    <row r="59" spans="1:80" s="412" customFormat="1" ht="17.399999999999999" customHeight="1" x14ac:dyDescent="0.3">
      <c r="A59" s="412">
        <f t="shared" si="7"/>
        <v>50</v>
      </c>
      <c r="B59" s="412">
        <f t="shared" si="8"/>
        <v>50</v>
      </c>
      <c r="C59" s="412">
        <v>374732</v>
      </c>
      <c r="D59" s="412" t="s">
        <v>416</v>
      </c>
      <c r="E59" s="412" t="s">
        <v>417</v>
      </c>
      <c r="F59" s="412" t="s">
        <v>418</v>
      </c>
      <c r="G59" s="412" t="s">
        <v>419</v>
      </c>
      <c r="H59" s="473" t="s">
        <v>765</v>
      </c>
      <c r="I59" s="413">
        <v>38673</v>
      </c>
      <c r="J59" s="414">
        <v>0</v>
      </c>
      <c r="K59" s="471" t="s">
        <v>745</v>
      </c>
      <c r="L59" s="472">
        <f>(M59-I59)/365</f>
        <v>5.9698630136986299</v>
      </c>
      <c r="M59" s="471">
        <v>40852</v>
      </c>
      <c r="N59" s="473">
        <v>0</v>
      </c>
      <c r="O59" s="413">
        <v>39178</v>
      </c>
      <c r="P59" s="472">
        <f t="shared" si="6"/>
        <v>1.3835616438356164</v>
      </c>
      <c r="Q59" s="473">
        <v>26.2</v>
      </c>
      <c r="R59" s="473">
        <v>26.2</v>
      </c>
      <c r="S59" s="413">
        <v>39178</v>
      </c>
      <c r="T59" s="412">
        <v>26.2</v>
      </c>
      <c r="U59" s="412" t="s">
        <v>731</v>
      </c>
      <c r="V59" s="412" t="s">
        <v>731</v>
      </c>
      <c r="W59" s="412" t="s">
        <v>731</v>
      </c>
      <c r="X59" s="412" t="s">
        <v>745</v>
      </c>
      <c r="Y59" s="414"/>
      <c r="AA59" s="412" t="s">
        <v>420</v>
      </c>
      <c r="AI59" s="415"/>
      <c r="AJ59" s="415"/>
      <c r="AK59" s="415"/>
      <c r="AL59" s="415"/>
      <c r="AM59" s="415"/>
      <c r="AN59" s="415"/>
      <c r="AO59" s="415"/>
      <c r="AP59" s="415"/>
      <c r="AQ59" s="415"/>
      <c r="AR59" s="415"/>
      <c r="AS59" s="415"/>
      <c r="AT59" s="415"/>
      <c r="AU59" s="415"/>
      <c r="AV59" s="415"/>
      <c r="AW59" s="415"/>
      <c r="AX59" s="415"/>
      <c r="AY59" s="415"/>
      <c r="AZ59" s="415"/>
      <c r="BA59" s="415"/>
      <c r="BB59" s="415"/>
      <c r="BC59" s="415"/>
      <c r="BD59" s="415"/>
      <c r="BE59" s="415"/>
      <c r="BF59" s="415"/>
      <c r="BG59" s="415"/>
      <c r="BH59" s="415"/>
      <c r="BI59" s="415"/>
      <c r="BJ59" s="415"/>
      <c r="BK59" s="415"/>
      <c r="BL59" s="415"/>
      <c r="BM59" s="415"/>
      <c r="BN59" s="415"/>
      <c r="BO59" s="415"/>
      <c r="BP59" s="415"/>
      <c r="BQ59" s="415"/>
      <c r="BR59" s="415"/>
      <c r="BS59" s="415"/>
      <c r="BT59" s="415"/>
      <c r="BU59" s="415"/>
      <c r="BV59" s="415"/>
      <c r="BW59" s="415"/>
      <c r="BX59" s="415"/>
      <c r="BY59" s="415"/>
      <c r="BZ59" s="415"/>
      <c r="CA59" s="415"/>
    </row>
    <row r="60" spans="1:80" s="412" customFormat="1" ht="17.399999999999999" customHeight="1" x14ac:dyDescent="0.3">
      <c r="A60" s="412">
        <f t="shared" si="7"/>
        <v>51</v>
      </c>
      <c r="B60" s="426">
        <f t="shared" si="8"/>
        <v>51</v>
      </c>
      <c r="C60" s="426">
        <v>372061</v>
      </c>
      <c r="D60" s="426" t="s">
        <v>595</v>
      </c>
      <c r="E60" s="426" t="s">
        <v>596</v>
      </c>
      <c r="F60" s="426" t="s">
        <v>597</v>
      </c>
      <c r="G60" s="426" t="s">
        <v>630</v>
      </c>
      <c r="H60" s="475" t="s">
        <v>765</v>
      </c>
      <c r="I60" s="428">
        <v>38847</v>
      </c>
      <c r="J60" s="437">
        <v>1</v>
      </c>
      <c r="K60" s="478">
        <v>41031</v>
      </c>
      <c r="L60" s="476">
        <f>(K60-I60)/365</f>
        <v>5.9835616438356167</v>
      </c>
      <c r="M60" s="478" t="s">
        <v>732</v>
      </c>
      <c r="N60" s="482">
        <v>0</v>
      </c>
      <c r="O60" s="428">
        <v>39010</v>
      </c>
      <c r="P60" s="476">
        <f t="shared" si="6"/>
        <v>0.44657534246575342</v>
      </c>
      <c r="Q60" s="565">
        <v>212.7</v>
      </c>
      <c r="R60" s="565">
        <v>107.7</v>
      </c>
      <c r="S60" s="441">
        <v>39373</v>
      </c>
      <c r="T60" s="440">
        <v>107.7</v>
      </c>
      <c r="U60" s="443" t="s">
        <v>731</v>
      </c>
      <c r="V60" s="443" t="s">
        <v>731</v>
      </c>
      <c r="W60" s="445" t="s">
        <v>598</v>
      </c>
      <c r="X60" s="442" t="s">
        <v>133</v>
      </c>
      <c r="Y60" s="483">
        <v>1</v>
      </c>
      <c r="Z60" s="434" t="s">
        <v>599</v>
      </c>
      <c r="AA60" s="442" t="s">
        <v>600</v>
      </c>
      <c r="AB60" s="439" t="s">
        <v>654</v>
      </c>
      <c r="AI60" s="426"/>
      <c r="AJ60" s="426"/>
      <c r="AK60" s="426"/>
      <c r="AL60" s="426"/>
      <c r="AM60" s="426"/>
      <c r="AN60" s="426"/>
      <c r="AO60" s="426"/>
      <c r="AP60" s="426"/>
      <c r="AQ60" s="426"/>
      <c r="AR60" s="426"/>
      <c r="AS60" s="426"/>
      <c r="AT60" s="426"/>
      <c r="AU60" s="426"/>
      <c r="AV60" s="426"/>
      <c r="AW60" s="426"/>
      <c r="AX60" s="426"/>
      <c r="AY60" s="426"/>
      <c r="AZ60" s="426"/>
      <c r="BA60" s="426"/>
      <c r="BB60" s="426"/>
      <c r="BC60" s="426"/>
      <c r="BD60" s="426"/>
      <c r="BE60" s="426"/>
      <c r="BF60" s="426"/>
      <c r="BG60" s="426"/>
      <c r="BH60" s="426"/>
      <c r="BI60" s="426"/>
      <c r="BJ60" s="426"/>
      <c r="BK60" s="426"/>
      <c r="BL60" s="426"/>
      <c r="BM60" s="426"/>
      <c r="BN60" s="426"/>
      <c r="BO60" s="426"/>
      <c r="BP60" s="426"/>
      <c r="BQ60" s="426"/>
      <c r="BR60" s="426"/>
      <c r="BS60" s="426"/>
      <c r="BT60" s="426"/>
      <c r="BU60" s="426"/>
      <c r="BV60" s="426"/>
      <c r="BW60" s="426"/>
      <c r="BX60" s="426"/>
      <c r="BY60" s="426"/>
      <c r="BZ60" s="426"/>
      <c r="CA60" s="426"/>
      <c r="CB60" s="426"/>
    </row>
    <row r="61" spans="1:80" s="412" customFormat="1" ht="17.399999999999999" customHeight="1" x14ac:dyDescent="0.3">
      <c r="A61" s="412">
        <f t="shared" si="7"/>
        <v>52</v>
      </c>
      <c r="B61" s="426">
        <f t="shared" si="8"/>
        <v>52</v>
      </c>
      <c r="C61" s="426" t="s">
        <v>98</v>
      </c>
      <c r="D61" s="426" t="s">
        <v>78</v>
      </c>
      <c r="E61" s="426" t="s">
        <v>79</v>
      </c>
      <c r="F61" s="426" t="s">
        <v>397</v>
      </c>
      <c r="G61" s="426" t="s">
        <v>630</v>
      </c>
      <c r="H61" s="475" t="s">
        <v>729</v>
      </c>
      <c r="I61" s="428">
        <v>38796</v>
      </c>
      <c r="J61" s="437">
        <v>1</v>
      </c>
      <c r="K61" s="478">
        <v>40984</v>
      </c>
      <c r="L61" s="479">
        <f>(K61-I61)/365</f>
        <v>5.9945205479452053</v>
      </c>
      <c r="M61" s="478" t="s">
        <v>732</v>
      </c>
      <c r="N61" s="482">
        <v>1</v>
      </c>
      <c r="O61" s="428">
        <v>39300</v>
      </c>
      <c r="P61" s="479">
        <f t="shared" si="6"/>
        <v>1.3808219178082193</v>
      </c>
      <c r="Q61" s="475">
        <v>121</v>
      </c>
      <c r="R61" s="475">
        <v>121</v>
      </c>
      <c r="S61" s="428">
        <v>39300</v>
      </c>
      <c r="T61" s="426">
        <v>121</v>
      </c>
      <c r="U61" s="426" t="s">
        <v>204</v>
      </c>
      <c r="V61" s="426" t="s">
        <v>440</v>
      </c>
      <c r="W61" s="426"/>
      <c r="X61" s="426" t="s">
        <v>205</v>
      </c>
      <c r="Y61" s="437">
        <v>3</v>
      </c>
      <c r="Z61" s="426" t="s">
        <v>108</v>
      </c>
      <c r="AA61" s="426"/>
      <c r="AB61" s="426" t="s">
        <v>654</v>
      </c>
    </row>
    <row r="62" spans="1:80" s="412" customFormat="1" ht="17.399999999999999" customHeight="1" x14ac:dyDescent="0.3">
      <c r="A62" s="412">
        <f t="shared" si="7"/>
        <v>53</v>
      </c>
      <c r="B62" s="426">
        <f t="shared" si="8"/>
        <v>53</v>
      </c>
      <c r="C62" s="426">
        <v>369641</v>
      </c>
      <c r="D62" s="426" t="s">
        <v>531</v>
      </c>
      <c r="E62" s="426" t="s">
        <v>532</v>
      </c>
      <c r="F62" s="426" t="s">
        <v>533</v>
      </c>
      <c r="G62" s="426" t="s">
        <v>534</v>
      </c>
      <c r="H62" s="475" t="s">
        <v>729</v>
      </c>
      <c r="I62" s="428">
        <v>37736</v>
      </c>
      <c r="J62" s="437">
        <v>1</v>
      </c>
      <c r="K62" s="478">
        <v>39987</v>
      </c>
      <c r="L62" s="476">
        <f>(K62-I62)/365</f>
        <v>6.1671232876712327</v>
      </c>
      <c r="M62" s="478" t="s">
        <v>732</v>
      </c>
      <c r="N62" s="482">
        <v>0</v>
      </c>
      <c r="O62" s="428">
        <v>38838</v>
      </c>
      <c r="P62" s="476">
        <f t="shared" si="6"/>
        <v>3.0191780821917806</v>
      </c>
      <c r="Q62" s="565">
        <v>118.3</v>
      </c>
      <c r="R62" s="565">
        <v>118.3</v>
      </c>
      <c r="S62" s="441">
        <v>38838</v>
      </c>
      <c r="T62" s="440">
        <v>118.3</v>
      </c>
      <c r="U62" s="443" t="s">
        <v>777</v>
      </c>
      <c r="V62" s="443" t="s">
        <v>731</v>
      </c>
      <c r="W62" s="447" t="s">
        <v>535</v>
      </c>
      <c r="X62" s="442" t="s">
        <v>205</v>
      </c>
      <c r="Y62" s="483"/>
      <c r="Z62" s="434" t="s">
        <v>184</v>
      </c>
      <c r="AA62" s="442" t="s">
        <v>536</v>
      </c>
      <c r="AB62" s="430" t="s">
        <v>661</v>
      </c>
    </row>
    <row r="63" spans="1:80" s="412" customFormat="1" ht="17.399999999999999" customHeight="1" x14ac:dyDescent="0.3">
      <c r="A63" s="412">
        <f t="shared" si="7"/>
        <v>54</v>
      </c>
      <c r="B63" s="412">
        <f t="shared" si="8"/>
        <v>54</v>
      </c>
      <c r="C63" s="412">
        <v>373824</v>
      </c>
      <c r="D63" s="412" t="s">
        <v>402</v>
      </c>
      <c r="E63" s="412" t="s">
        <v>403</v>
      </c>
      <c r="F63" s="412" t="s">
        <v>404</v>
      </c>
      <c r="G63" s="412" t="s">
        <v>451</v>
      </c>
      <c r="H63" s="473" t="s">
        <v>737</v>
      </c>
      <c r="I63" s="413">
        <v>38853</v>
      </c>
      <c r="J63" s="414">
        <v>0</v>
      </c>
      <c r="K63" s="471" t="s">
        <v>745</v>
      </c>
      <c r="L63" s="472">
        <f>(M63-I63)/365</f>
        <v>6.1780821917808222</v>
      </c>
      <c r="M63" s="471">
        <v>41108</v>
      </c>
      <c r="N63" s="473">
        <v>0</v>
      </c>
      <c r="O63" s="413">
        <v>39129</v>
      </c>
      <c r="P63" s="472">
        <f t="shared" si="6"/>
        <v>0.75616438356164384</v>
      </c>
      <c r="Q63" s="473">
        <v>19.5</v>
      </c>
      <c r="R63" s="473">
        <v>19.5</v>
      </c>
      <c r="S63" s="413">
        <v>39129</v>
      </c>
      <c r="T63" s="412">
        <v>19.5</v>
      </c>
      <c r="U63" s="412" t="s">
        <v>731</v>
      </c>
      <c r="V63" s="412" t="s">
        <v>731</v>
      </c>
      <c r="W63" s="412" t="s">
        <v>405</v>
      </c>
      <c r="X63" s="412" t="s">
        <v>745</v>
      </c>
      <c r="Y63" s="414"/>
      <c r="AC63" s="418"/>
      <c r="AD63" s="418"/>
      <c r="AE63" s="418"/>
      <c r="AF63" s="418"/>
      <c r="AG63" s="418"/>
      <c r="AH63" s="418"/>
    </row>
    <row r="64" spans="1:80" s="412" customFormat="1" ht="17.399999999999999" customHeight="1" x14ac:dyDescent="0.3">
      <c r="A64" s="412">
        <f t="shared" si="7"/>
        <v>55</v>
      </c>
      <c r="B64" s="412">
        <f t="shared" si="8"/>
        <v>55</v>
      </c>
      <c r="C64" s="412">
        <v>4127411</v>
      </c>
      <c r="D64" s="412" t="s">
        <v>258</v>
      </c>
      <c r="E64" s="412" t="s">
        <v>259</v>
      </c>
      <c r="F64" s="412" t="s">
        <v>260</v>
      </c>
      <c r="G64" s="412" t="s">
        <v>419</v>
      </c>
      <c r="H64" s="473" t="s">
        <v>785</v>
      </c>
      <c r="I64" s="413">
        <v>38870</v>
      </c>
      <c r="J64" s="414">
        <v>0</v>
      </c>
      <c r="K64" s="471" t="s">
        <v>745</v>
      </c>
      <c r="L64" s="472">
        <f>(M64-I64)/365</f>
        <v>6.3452054794520549</v>
      </c>
      <c r="M64" s="471">
        <v>41186</v>
      </c>
      <c r="N64" s="473">
        <v>0</v>
      </c>
      <c r="O64" s="413">
        <v>40722</v>
      </c>
      <c r="P64" s="472">
        <f t="shared" si="6"/>
        <v>5.0739726027397261</v>
      </c>
      <c r="Q64" s="473">
        <v>30.9</v>
      </c>
      <c r="R64" s="473">
        <v>30.9</v>
      </c>
      <c r="S64" s="413">
        <v>40722</v>
      </c>
      <c r="T64" s="412">
        <v>30.9</v>
      </c>
      <c r="U64" s="412" t="s">
        <v>731</v>
      </c>
      <c r="V64" s="412" t="s">
        <v>731</v>
      </c>
      <c r="W64" s="412" t="s">
        <v>731</v>
      </c>
      <c r="X64" s="412" t="s">
        <v>745</v>
      </c>
      <c r="Y64" s="414"/>
      <c r="AI64" s="416"/>
      <c r="AJ64" s="416"/>
      <c r="AK64" s="416"/>
      <c r="AL64" s="416"/>
      <c r="AM64" s="416"/>
      <c r="AN64" s="416"/>
      <c r="AO64" s="416"/>
      <c r="AP64" s="416"/>
      <c r="AQ64" s="416"/>
      <c r="AR64" s="416"/>
      <c r="AS64" s="416"/>
      <c r="AT64" s="416"/>
      <c r="AU64" s="416"/>
      <c r="AV64" s="416"/>
      <c r="AW64" s="416"/>
      <c r="AX64" s="416"/>
      <c r="AY64" s="416"/>
      <c r="AZ64" s="416"/>
      <c r="BA64" s="416"/>
      <c r="BB64" s="416"/>
      <c r="BC64" s="416"/>
      <c r="BD64" s="416"/>
      <c r="BE64" s="416"/>
      <c r="BF64" s="416"/>
      <c r="BG64" s="416"/>
      <c r="BH64" s="416"/>
      <c r="BI64" s="416"/>
      <c r="BJ64" s="416"/>
      <c r="BK64" s="416"/>
      <c r="BL64" s="416"/>
      <c r="BM64" s="416"/>
      <c r="BN64" s="416"/>
      <c r="BO64" s="416"/>
      <c r="BP64" s="416"/>
      <c r="BQ64" s="416"/>
      <c r="BR64" s="416"/>
      <c r="BS64" s="416"/>
      <c r="BT64" s="416"/>
      <c r="BU64" s="416"/>
      <c r="BV64" s="416"/>
      <c r="BW64" s="416"/>
      <c r="BX64" s="416"/>
      <c r="BY64" s="416"/>
      <c r="BZ64" s="416"/>
      <c r="CA64" s="416"/>
    </row>
    <row r="65" spans="1:80" s="634" customFormat="1" ht="17.399999999999999" customHeight="1" x14ac:dyDescent="0.3">
      <c r="A65" s="412">
        <f t="shared" si="7"/>
        <v>56</v>
      </c>
      <c r="B65" s="451">
        <f t="shared" si="8"/>
        <v>56</v>
      </c>
      <c r="C65" s="451" t="s">
        <v>122</v>
      </c>
      <c r="D65" s="451" t="s">
        <v>123</v>
      </c>
      <c r="E65" s="451"/>
      <c r="F65" s="451" t="s">
        <v>124</v>
      </c>
      <c r="G65" s="451" t="s">
        <v>728</v>
      </c>
      <c r="H65" s="536" t="s">
        <v>765</v>
      </c>
      <c r="I65" s="455">
        <v>37604</v>
      </c>
      <c r="J65" s="454">
        <v>1</v>
      </c>
      <c r="K65" s="484">
        <v>39970</v>
      </c>
      <c r="L65" s="485">
        <f>(K65-I65)/365</f>
        <v>6.4821917808219176</v>
      </c>
      <c r="M65" s="484" t="s">
        <v>732</v>
      </c>
      <c r="N65" s="454">
        <v>1</v>
      </c>
      <c r="O65" s="455">
        <v>38441</v>
      </c>
      <c r="P65" s="485">
        <f t="shared" si="6"/>
        <v>2.2931506849315069</v>
      </c>
      <c r="Q65" s="568">
        <v>138</v>
      </c>
      <c r="R65" s="570">
        <v>138</v>
      </c>
      <c r="S65" s="455">
        <v>38441</v>
      </c>
      <c r="T65" s="470">
        <v>138</v>
      </c>
      <c r="U65" s="470" t="s">
        <v>204</v>
      </c>
      <c r="V65" s="470"/>
      <c r="W65" s="451"/>
      <c r="X65" s="470" t="s">
        <v>205</v>
      </c>
      <c r="Y65" s="454">
        <v>3</v>
      </c>
      <c r="Z65" s="451" t="s">
        <v>108</v>
      </c>
      <c r="AA65" s="451"/>
      <c r="AB65" s="470" t="s">
        <v>654</v>
      </c>
      <c r="AC65" s="640"/>
      <c r="AI65" s="640"/>
      <c r="AJ65" s="640"/>
      <c r="AK65" s="640"/>
      <c r="AL65" s="640"/>
      <c r="AM65" s="640"/>
      <c r="AN65" s="640"/>
      <c r="AO65" s="640"/>
      <c r="AP65" s="640"/>
      <c r="AQ65" s="640"/>
      <c r="AR65" s="640"/>
      <c r="AS65" s="640"/>
      <c r="AT65" s="640"/>
      <c r="AU65" s="640"/>
      <c r="AV65" s="640"/>
      <c r="AW65" s="640"/>
      <c r="AX65" s="640"/>
      <c r="AY65" s="640"/>
      <c r="AZ65" s="640"/>
      <c r="BA65" s="640"/>
      <c r="BB65" s="640"/>
      <c r="BC65" s="640"/>
      <c r="BD65" s="640"/>
      <c r="BE65" s="640"/>
      <c r="BF65" s="640"/>
      <c r="BG65" s="640"/>
      <c r="BH65" s="640"/>
      <c r="BI65" s="640"/>
      <c r="BJ65" s="640"/>
      <c r="BK65" s="640"/>
      <c r="BL65" s="640"/>
      <c r="BM65" s="640"/>
      <c r="BN65" s="640"/>
      <c r="BO65" s="640"/>
      <c r="BP65" s="640"/>
      <c r="BQ65" s="640"/>
      <c r="BR65" s="640"/>
      <c r="BS65" s="640"/>
      <c r="BT65" s="640"/>
      <c r="BU65" s="640"/>
      <c r="BV65" s="640"/>
      <c r="BW65" s="640"/>
      <c r="BX65" s="640"/>
      <c r="BY65" s="640"/>
      <c r="BZ65" s="640"/>
      <c r="CA65" s="640"/>
    </row>
    <row r="66" spans="1:80" s="634" customFormat="1" ht="17.399999999999999" customHeight="1" x14ac:dyDescent="0.3">
      <c r="A66" s="412">
        <f t="shared" si="7"/>
        <v>57</v>
      </c>
      <c r="B66" s="451">
        <f t="shared" si="8"/>
        <v>57</v>
      </c>
      <c r="C66" s="451">
        <v>339288</v>
      </c>
      <c r="D66" s="451" t="s">
        <v>657</v>
      </c>
      <c r="E66" s="451" t="s">
        <v>658</v>
      </c>
      <c r="F66" s="451" t="s">
        <v>659</v>
      </c>
      <c r="G66" s="451" t="s">
        <v>660</v>
      </c>
      <c r="H66" s="536" t="s">
        <v>737</v>
      </c>
      <c r="I66" s="455">
        <v>36282</v>
      </c>
      <c r="J66" s="454">
        <v>1</v>
      </c>
      <c r="K66" s="484">
        <v>38657</v>
      </c>
      <c r="L66" s="487">
        <f>(K66-I66)/365</f>
        <v>6.506849315068493</v>
      </c>
      <c r="M66" s="484" t="s">
        <v>732</v>
      </c>
      <c r="N66" s="488">
        <v>1</v>
      </c>
      <c r="O66" s="455">
        <v>36433</v>
      </c>
      <c r="P66" s="487">
        <f t="shared" ref="P66:P97" si="9">(O66-I66)/365</f>
        <v>0.41369863013698632</v>
      </c>
      <c r="Q66" s="569">
        <v>227.6</v>
      </c>
      <c r="R66" s="569">
        <v>227.6</v>
      </c>
      <c r="S66" s="464">
        <v>38516</v>
      </c>
      <c r="T66" s="463">
        <v>70.2</v>
      </c>
      <c r="U66" s="465" t="s">
        <v>662</v>
      </c>
      <c r="V66" s="465" t="s">
        <v>731</v>
      </c>
      <c r="W66" s="466" t="s">
        <v>663</v>
      </c>
      <c r="X66" s="467" t="s">
        <v>205</v>
      </c>
      <c r="Y66" s="649" t="s">
        <v>849</v>
      </c>
      <c r="Z66" s="468" t="s">
        <v>664</v>
      </c>
      <c r="AA66" s="467" t="s">
        <v>665</v>
      </c>
      <c r="AB66" s="462" t="s">
        <v>425</v>
      </c>
      <c r="AC66" s="641"/>
      <c r="AI66" s="640"/>
      <c r="AJ66" s="640"/>
      <c r="AK66" s="640"/>
      <c r="AL66" s="640"/>
      <c r="AM66" s="640"/>
      <c r="AN66" s="640"/>
      <c r="AO66" s="640"/>
      <c r="AP66" s="640"/>
      <c r="AQ66" s="640"/>
      <c r="AR66" s="640"/>
      <c r="AS66" s="640"/>
      <c r="AT66" s="640"/>
      <c r="AU66" s="640"/>
      <c r="AV66" s="640"/>
      <c r="AW66" s="640"/>
      <c r="AX66" s="640"/>
      <c r="AY66" s="640"/>
      <c r="AZ66" s="640"/>
      <c r="BA66" s="640"/>
      <c r="BB66" s="640"/>
      <c r="BC66" s="640"/>
      <c r="BD66" s="640"/>
      <c r="BE66" s="640"/>
      <c r="BF66" s="640"/>
      <c r="BG66" s="640"/>
      <c r="BH66" s="640"/>
      <c r="BI66" s="640"/>
      <c r="BJ66" s="640"/>
      <c r="BK66" s="640"/>
      <c r="BL66" s="640"/>
      <c r="BM66" s="640"/>
      <c r="BN66" s="640"/>
      <c r="BO66" s="640"/>
      <c r="BP66" s="640"/>
      <c r="BQ66" s="640"/>
      <c r="BR66" s="640"/>
      <c r="BS66" s="640"/>
      <c r="BT66" s="640"/>
      <c r="BU66" s="640"/>
      <c r="BV66" s="640"/>
      <c r="BW66" s="640"/>
      <c r="BX66" s="640"/>
      <c r="BY66" s="640"/>
      <c r="BZ66" s="640"/>
      <c r="CA66" s="640"/>
    </row>
    <row r="67" spans="1:80" s="634" customFormat="1" ht="17.399999999999999" customHeight="1" x14ac:dyDescent="0.3">
      <c r="A67" s="634">
        <f t="shared" si="7"/>
        <v>58</v>
      </c>
      <c r="B67" s="634">
        <f t="shared" si="8"/>
        <v>58</v>
      </c>
      <c r="C67" s="634">
        <v>354026</v>
      </c>
      <c r="D67" s="634" t="s">
        <v>627</v>
      </c>
      <c r="E67" s="634" t="s">
        <v>628</v>
      </c>
      <c r="F67" s="634" t="s">
        <v>453</v>
      </c>
      <c r="G67" s="634" t="s">
        <v>630</v>
      </c>
      <c r="H67" s="635" t="s">
        <v>765</v>
      </c>
      <c r="I67" s="636">
        <v>37541</v>
      </c>
      <c r="J67" s="637">
        <v>1</v>
      </c>
      <c r="K67" s="638">
        <v>39934</v>
      </c>
      <c r="L67" s="639">
        <f>(K67-I67)/365</f>
        <v>6.5561643835616437</v>
      </c>
      <c r="M67" s="638" t="s">
        <v>732</v>
      </c>
      <c r="N67" s="635">
        <v>0</v>
      </c>
      <c r="O67" s="636">
        <v>37666</v>
      </c>
      <c r="P67" s="639">
        <f t="shared" si="9"/>
        <v>0.34246575342465752</v>
      </c>
      <c r="Q67" s="635">
        <v>19.899999999999999</v>
      </c>
      <c r="R67" s="635">
        <v>19.899999999999999</v>
      </c>
      <c r="S67" s="636">
        <v>37666</v>
      </c>
      <c r="T67" s="634">
        <v>19.899999999999999</v>
      </c>
      <c r="U67" s="634" t="s">
        <v>731</v>
      </c>
      <c r="V67" s="634" t="s">
        <v>731</v>
      </c>
      <c r="W67" s="634" t="s">
        <v>454</v>
      </c>
      <c r="X67" s="634" t="s">
        <v>732</v>
      </c>
      <c r="Y67" s="637" t="s">
        <v>588</v>
      </c>
      <c r="Z67" s="634" t="s">
        <v>440</v>
      </c>
      <c r="AD67" s="640"/>
      <c r="AE67" s="640"/>
      <c r="AF67" s="640"/>
      <c r="AG67" s="640"/>
      <c r="AH67" s="640"/>
    </row>
    <row r="68" spans="1:80" s="634" customFormat="1" ht="17.399999999999999" customHeight="1" x14ac:dyDescent="0.3">
      <c r="A68" s="412">
        <f t="shared" si="7"/>
        <v>59</v>
      </c>
      <c r="B68" s="412">
        <f t="shared" si="8"/>
        <v>59</v>
      </c>
      <c r="C68" s="412">
        <v>353436</v>
      </c>
      <c r="D68" s="412" t="s">
        <v>444</v>
      </c>
      <c r="E68" s="412" t="s">
        <v>445</v>
      </c>
      <c r="F68" s="412" t="s">
        <v>446</v>
      </c>
      <c r="G68" s="412" t="s">
        <v>753</v>
      </c>
      <c r="H68" s="473" t="s">
        <v>737</v>
      </c>
      <c r="I68" s="413">
        <v>36987</v>
      </c>
      <c r="J68" s="414">
        <v>1</v>
      </c>
      <c r="K68" s="471">
        <v>39419</v>
      </c>
      <c r="L68" s="472">
        <f>(K68-I68)/365</f>
        <v>6.6630136986301371</v>
      </c>
      <c r="M68" s="471" t="s">
        <v>732</v>
      </c>
      <c r="N68" s="473">
        <v>0</v>
      </c>
      <c r="O68" s="413">
        <v>37756</v>
      </c>
      <c r="P68" s="472">
        <f t="shared" si="9"/>
        <v>2.106849315068493</v>
      </c>
      <c r="Q68" s="473">
        <v>33.479999999999997</v>
      </c>
      <c r="R68" s="473">
        <v>33.5</v>
      </c>
      <c r="S68" s="413">
        <v>39191</v>
      </c>
      <c r="T68" s="412">
        <v>30.9</v>
      </c>
      <c r="U68" s="412" t="s">
        <v>731</v>
      </c>
      <c r="V68" s="412" t="s">
        <v>731</v>
      </c>
      <c r="W68" s="412" t="s">
        <v>731</v>
      </c>
      <c r="X68" s="412" t="s">
        <v>732</v>
      </c>
      <c r="Y68" s="414">
        <v>1</v>
      </c>
      <c r="Z68" s="412" t="s">
        <v>447</v>
      </c>
      <c r="AA68" s="412"/>
      <c r="AB68" s="412"/>
      <c r="AC68" s="640"/>
      <c r="AD68" s="640"/>
      <c r="AE68" s="640"/>
      <c r="AF68" s="640"/>
      <c r="AG68" s="640"/>
      <c r="AH68" s="640"/>
      <c r="AI68" s="640"/>
      <c r="AJ68" s="640"/>
      <c r="AK68" s="640"/>
      <c r="AL68" s="640"/>
      <c r="AM68" s="640"/>
      <c r="AN68" s="640"/>
      <c r="AO68" s="640"/>
      <c r="AP68" s="640"/>
      <c r="AQ68" s="640"/>
      <c r="AR68" s="640"/>
      <c r="AS68" s="640"/>
      <c r="AT68" s="640"/>
      <c r="AU68" s="640"/>
      <c r="AV68" s="640"/>
      <c r="AW68" s="640"/>
      <c r="AX68" s="640"/>
      <c r="AY68" s="640"/>
      <c r="AZ68" s="640"/>
      <c r="BA68" s="640"/>
      <c r="BB68" s="640"/>
      <c r="BC68" s="640"/>
      <c r="BD68" s="640"/>
      <c r="BE68" s="640"/>
      <c r="BF68" s="640"/>
      <c r="BG68" s="640"/>
      <c r="BH68" s="640"/>
      <c r="BI68" s="640"/>
      <c r="BJ68" s="640"/>
      <c r="BK68" s="640"/>
      <c r="BL68" s="640"/>
      <c r="BM68" s="640"/>
      <c r="BN68" s="640"/>
      <c r="BO68" s="640"/>
      <c r="BP68" s="640"/>
      <c r="BQ68" s="640"/>
      <c r="BR68" s="640"/>
      <c r="BS68" s="640"/>
      <c r="BT68" s="640"/>
      <c r="BU68" s="640"/>
      <c r="BV68" s="640"/>
      <c r="BW68" s="640"/>
      <c r="BX68" s="640"/>
      <c r="BY68" s="640"/>
      <c r="BZ68" s="640"/>
      <c r="CA68" s="640"/>
    </row>
    <row r="69" spans="1:80" s="572" customFormat="1" ht="17.399999999999999" customHeight="1" x14ac:dyDescent="0.3">
      <c r="A69" s="412">
        <f t="shared" si="7"/>
        <v>60</v>
      </c>
      <c r="B69" s="426">
        <f t="shared" si="8"/>
        <v>60</v>
      </c>
      <c r="C69" s="426" t="s">
        <v>96</v>
      </c>
      <c r="D69" s="426" t="s">
        <v>217</v>
      </c>
      <c r="E69" s="426" t="s">
        <v>218</v>
      </c>
      <c r="F69" s="426" t="s">
        <v>219</v>
      </c>
      <c r="G69" s="426" t="s">
        <v>728</v>
      </c>
      <c r="H69" s="475" t="s">
        <v>785</v>
      </c>
      <c r="I69" s="428">
        <v>38743</v>
      </c>
      <c r="J69" s="437">
        <v>1</v>
      </c>
      <c r="K69" s="478">
        <v>41197</v>
      </c>
      <c r="L69" s="479">
        <f>(K69-I69)/365</f>
        <v>6.7232876712328764</v>
      </c>
      <c r="M69" s="478" t="s">
        <v>732</v>
      </c>
      <c r="N69" s="437">
        <v>1</v>
      </c>
      <c r="O69" s="428">
        <v>38903</v>
      </c>
      <c r="P69" s="479">
        <f t="shared" si="9"/>
        <v>0.43835616438356162</v>
      </c>
      <c r="Q69" s="475">
        <v>99</v>
      </c>
      <c r="R69" s="475">
        <v>99</v>
      </c>
      <c r="S69" s="428">
        <v>38903</v>
      </c>
      <c r="T69" s="426">
        <v>99</v>
      </c>
      <c r="U69" s="426" t="s">
        <v>204</v>
      </c>
      <c r="V69" s="426" t="s">
        <v>131</v>
      </c>
      <c r="W69" s="426"/>
      <c r="X69" s="426" t="s">
        <v>205</v>
      </c>
      <c r="Y69" s="437">
        <v>2</v>
      </c>
      <c r="Z69" s="426" t="s">
        <v>70</v>
      </c>
      <c r="AA69" s="426"/>
      <c r="AB69" s="426" t="s">
        <v>654</v>
      </c>
      <c r="AC69" s="588"/>
      <c r="AI69" s="588"/>
      <c r="AJ69" s="588"/>
      <c r="AK69" s="588"/>
      <c r="AL69" s="588"/>
      <c r="AM69" s="588"/>
      <c r="AN69" s="588"/>
      <c r="AO69" s="588"/>
      <c r="AP69" s="588"/>
      <c r="AQ69" s="588"/>
      <c r="AR69" s="588"/>
      <c r="AS69" s="588"/>
      <c r="AT69" s="588"/>
      <c r="AU69" s="588"/>
      <c r="AV69" s="588"/>
      <c r="AW69" s="588"/>
      <c r="AX69" s="588"/>
      <c r="AY69" s="588"/>
      <c r="AZ69" s="588"/>
      <c r="BA69" s="588"/>
      <c r="BB69" s="588"/>
      <c r="BC69" s="588"/>
      <c r="BD69" s="588"/>
      <c r="BE69" s="588"/>
      <c r="BF69" s="588"/>
      <c r="BG69" s="588"/>
      <c r="BH69" s="588"/>
      <c r="BI69" s="588"/>
      <c r="BJ69" s="588"/>
      <c r="BK69" s="588"/>
      <c r="BL69" s="588"/>
      <c r="BM69" s="588"/>
      <c r="BN69" s="588"/>
      <c r="BO69" s="588"/>
      <c r="BP69" s="588"/>
      <c r="BQ69" s="588"/>
      <c r="BR69" s="588"/>
      <c r="BS69" s="588"/>
      <c r="BT69" s="588"/>
      <c r="BU69" s="588"/>
      <c r="BV69" s="588"/>
      <c r="BW69" s="588"/>
      <c r="BX69" s="588"/>
      <c r="BY69" s="588"/>
      <c r="BZ69" s="588"/>
      <c r="CA69" s="588"/>
    </row>
    <row r="70" spans="1:80" s="572" customFormat="1" ht="17.399999999999999" customHeight="1" x14ac:dyDescent="0.3">
      <c r="A70" s="412">
        <f t="shared" si="7"/>
        <v>61</v>
      </c>
      <c r="B70" s="426">
        <f t="shared" si="8"/>
        <v>61</v>
      </c>
      <c r="C70" s="426">
        <v>370533</v>
      </c>
      <c r="D70" s="426" t="s">
        <v>591</v>
      </c>
      <c r="E70" s="426" t="s">
        <v>592</v>
      </c>
      <c r="F70" s="426" t="s">
        <v>593</v>
      </c>
      <c r="G70" s="426" t="s">
        <v>630</v>
      </c>
      <c r="H70" s="475" t="s">
        <v>765</v>
      </c>
      <c r="I70" s="428">
        <v>38662</v>
      </c>
      <c r="J70" s="437">
        <v>0</v>
      </c>
      <c r="K70" s="478" t="s">
        <v>186</v>
      </c>
      <c r="L70" s="479">
        <f t="shared" ref="L70:L78" si="10">(M70-I70)/365</f>
        <v>6.7424657534246579</v>
      </c>
      <c r="M70" s="480">
        <v>41123</v>
      </c>
      <c r="N70" s="437">
        <v>0</v>
      </c>
      <c r="O70" s="428">
        <v>38981</v>
      </c>
      <c r="P70" s="476">
        <f t="shared" si="9"/>
        <v>0.87397260273972599</v>
      </c>
      <c r="Q70" s="565">
        <v>126.7</v>
      </c>
      <c r="R70" s="565">
        <v>126.7</v>
      </c>
      <c r="S70" s="441">
        <v>38981</v>
      </c>
      <c r="T70" s="440">
        <v>126.7</v>
      </c>
      <c r="U70" s="443" t="s">
        <v>777</v>
      </c>
      <c r="V70" s="443" t="s">
        <v>731</v>
      </c>
      <c r="W70" s="447" t="s">
        <v>675</v>
      </c>
      <c r="X70" s="442" t="s">
        <v>186</v>
      </c>
      <c r="Y70" s="483"/>
      <c r="Z70" s="434"/>
      <c r="AA70" s="434" t="s">
        <v>594</v>
      </c>
      <c r="AB70" s="430" t="s">
        <v>661</v>
      </c>
      <c r="AC70" s="588"/>
      <c r="AI70" s="588"/>
      <c r="AJ70" s="588"/>
      <c r="AK70" s="588"/>
      <c r="AL70" s="588"/>
      <c r="AM70" s="588"/>
      <c r="AN70" s="588"/>
      <c r="AO70" s="588"/>
      <c r="AP70" s="588"/>
      <c r="AQ70" s="588"/>
      <c r="AR70" s="588"/>
      <c r="AS70" s="588"/>
      <c r="AT70" s="588"/>
      <c r="AU70" s="588"/>
      <c r="AV70" s="588"/>
      <c r="AW70" s="588"/>
      <c r="AX70" s="588"/>
      <c r="AY70" s="588"/>
      <c r="AZ70" s="588"/>
      <c r="BA70" s="588"/>
      <c r="BB70" s="588"/>
      <c r="BC70" s="588"/>
      <c r="BD70" s="588"/>
      <c r="BE70" s="588"/>
      <c r="BF70" s="588"/>
      <c r="BG70" s="588"/>
      <c r="BH70" s="588"/>
      <c r="BI70" s="588"/>
      <c r="BJ70" s="588"/>
      <c r="BK70" s="588"/>
      <c r="BL70" s="588"/>
      <c r="BM70" s="588"/>
      <c r="BN70" s="588"/>
      <c r="BO70" s="588"/>
      <c r="BP70" s="588"/>
      <c r="BQ70" s="588"/>
      <c r="BR70" s="588"/>
      <c r="BS70" s="588"/>
      <c r="BT70" s="588"/>
      <c r="BU70" s="588"/>
      <c r="BV70" s="588"/>
      <c r="BW70" s="588"/>
      <c r="BX70" s="588"/>
      <c r="BY70" s="588"/>
      <c r="BZ70" s="588"/>
      <c r="CA70" s="588"/>
    </row>
    <row r="71" spans="1:80" s="572" customFormat="1" ht="17.399999999999999" customHeight="1" x14ac:dyDescent="0.3">
      <c r="A71" s="412">
        <f t="shared" si="7"/>
        <v>62</v>
      </c>
      <c r="B71" s="412">
        <f t="shared" si="8"/>
        <v>62</v>
      </c>
      <c r="C71" s="412">
        <v>376999</v>
      </c>
      <c r="D71" s="412" t="s">
        <v>681</v>
      </c>
      <c r="E71" s="412" t="s">
        <v>678</v>
      </c>
      <c r="F71" s="412" t="s">
        <v>226</v>
      </c>
      <c r="G71" s="412" t="s">
        <v>227</v>
      </c>
      <c r="H71" s="473" t="s">
        <v>737</v>
      </c>
      <c r="I71" s="413">
        <v>38640</v>
      </c>
      <c r="J71" s="414">
        <v>0</v>
      </c>
      <c r="K71" s="471" t="s">
        <v>745</v>
      </c>
      <c r="L71" s="472">
        <f t="shared" si="10"/>
        <v>6.7753424657534245</v>
      </c>
      <c r="M71" s="471">
        <v>41113</v>
      </c>
      <c r="N71" s="473">
        <v>0</v>
      </c>
      <c r="O71" s="413">
        <v>39329</v>
      </c>
      <c r="P71" s="472">
        <f t="shared" si="9"/>
        <v>1.8876712328767122</v>
      </c>
      <c r="Q71" s="473">
        <v>31.19</v>
      </c>
      <c r="R71" s="473">
        <v>31.19</v>
      </c>
      <c r="S71" s="413">
        <v>39329</v>
      </c>
      <c r="T71" s="412">
        <v>31.19</v>
      </c>
      <c r="U71" s="412" t="s">
        <v>731</v>
      </c>
      <c r="V71" s="412" t="s">
        <v>731</v>
      </c>
      <c r="W71" s="412" t="s">
        <v>731</v>
      </c>
      <c r="X71" s="412" t="s">
        <v>745</v>
      </c>
      <c r="Y71" s="414"/>
      <c r="Z71" s="412"/>
      <c r="AA71" s="412"/>
      <c r="AB71" s="412"/>
      <c r="AC71" s="588"/>
      <c r="AI71" s="588"/>
      <c r="AJ71" s="588"/>
      <c r="AK71" s="588"/>
      <c r="AL71" s="588"/>
      <c r="AM71" s="588"/>
      <c r="AN71" s="588"/>
      <c r="AO71" s="588"/>
      <c r="AP71" s="588"/>
      <c r="AQ71" s="588"/>
      <c r="AR71" s="588"/>
      <c r="AS71" s="588"/>
      <c r="AT71" s="588"/>
      <c r="AU71" s="588"/>
      <c r="AV71" s="588"/>
      <c r="AW71" s="588"/>
      <c r="AX71" s="588"/>
      <c r="AY71" s="588"/>
      <c r="AZ71" s="588"/>
      <c r="BA71" s="588"/>
      <c r="BB71" s="588"/>
      <c r="BC71" s="588"/>
      <c r="BD71" s="588"/>
      <c r="BE71" s="588"/>
      <c r="BF71" s="588"/>
      <c r="BG71" s="588"/>
      <c r="BH71" s="588"/>
      <c r="BI71" s="588"/>
      <c r="BJ71" s="588"/>
      <c r="BK71" s="588"/>
      <c r="BL71" s="588"/>
      <c r="BM71" s="588"/>
      <c r="BN71" s="588"/>
      <c r="BO71" s="588"/>
      <c r="BP71" s="588"/>
      <c r="BQ71" s="588"/>
      <c r="BR71" s="588"/>
      <c r="BS71" s="588"/>
      <c r="BT71" s="588"/>
      <c r="BU71" s="588"/>
      <c r="BV71" s="588"/>
      <c r="BW71" s="588"/>
      <c r="BX71" s="588"/>
      <c r="BY71" s="588"/>
      <c r="BZ71" s="588"/>
      <c r="CA71" s="588"/>
    </row>
    <row r="72" spans="1:80" s="572" customFormat="1" ht="17.399999999999999" customHeight="1" x14ac:dyDescent="0.3">
      <c r="A72" s="412">
        <f t="shared" si="7"/>
        <v>63</v>
      </c>
      <c r="B72" s="426">
        <f t="shared" si="8"/>
        <v>63</v>
      </c>
      <c r="C72" s="426">
        <v>369665</v>
      </c>
      <c r="D72" s="426" t="s">
        <v>389</v>
      </c>
      <c r="E72" s="426" t="s">
        <v>390</v>
      </c>
      <c r="F72" s="426" t="s">
        <v>391</v>
      </c>
      <c r="G72" s="426" t="s">
        <v>781</v>
      </c>
      <c r="H72" s="475" t="s">
        <v>785</v>
      </c>
      <c r="I72" s="428">
        <v>38712</v>
      </c>
      <c r="J72" s="437">
        <v>0</v>
      </c>
      <c r="K72" s="478" t="s">
        <v>745</v>
      </c>
      <c r="L72" s="476">
        <f t="shared" si="10"/>
        <v>6.7780821917808218</v>
      </c>
      <c r="M72" s="478">
        <v>41186</v>
      </c>
      <c r="N72" s="475">
        <v>0</v>
      </c>
      <c r="O72" s="428">
        <v>38839</v>
      </c>
      <c r="P72" s="476">
        <f t="shared" si="9"/>
        <v>0.34794520547945207</v>
      </c>
      <c r="Q72" s="534">
        <v>63.32</v>
      </c>
      <c r="R72" s="534">
        <v>63.32</v>
      </c>
      <c r="S72" s="439">
        <v>38933</v>
      </c>
      <c r="T72" s="436">
        <v>34.5</v>
      </c>
      <c r="U72" s="426" t="s">
        <v>731</v>
      </c>
      <c r="V72" s="426" t="s">
        <v>731</v>
      </c>
      <c r="W72" s="426" t="s">
        <v>392</v>
      </c>
      <c r="X72" s="426" t="s">
        <v>745</v>
      </c>
      <c r="Y72" s="437"/>
      <c r="Z72" s="426"/>
      <c r="AA72" s="426" t="s">
        <v>393</v>
      </c>
      <c r="AB72" s="426"/>
      <c r="AC72" s="434"/>
      <c r="AD72" s="426"/>
      <c r="AE72" s="426"/>
      <c r="AF72" s="426"/>
      <c r="AG72" s="426"/>
      <c r="AH72" s="426"/>
      <c r="AI72" s="588"/>
      <c r="AJ72" s="588"/>
      <c r="AK72" s="588"/>
      <c r="AL72" s="588"/>
      <c r="AM72" s="588"/>
      <c r="AN72" s="588"/>
      <c r="AO72" s="588"/>
      <c r="AP72" s="588"/>
      <c r="AQ72" s="588"/>
      <c r="AR72" s="588"/>
      <c r="AS72" s="588"/>
      <c r="AT72" s="588"/>
      <c r="AU72" s="588"/>
      <c r="AV72" s="588"/>
      <c r="AW72" s="588"/>
      <c r="AX72" s="588"/>
      <c r="AY72" s="588"/>
      <c r="AZ72" s="588"/>
      <c r="BA72" s="588"/>
      <c r="BB72" s="588"/>
      <c r="BC72" s="588"/>
      <c r="BD72" s="588"/>
      <c r="BE72" s="588"/>
      <c r="BF72" s="588"/>
      <c r="BG72" s="588"/>
      <c r="BH72" s="588"/>
      <c r="BI72" s="588"/>
      <c r="BJ72" s="588"/>
      <c r="BK72" s="588"/>
      <c r="BL72" s="588"/>
      <c r="BM72" s="588"/>
      <c r="BN72" s="588"/>
      <c r="BO72" s="588"/>
      <c r="BP72" s="588"/>
      <c r="BQ72" s="588"/>
      <c r="BR72" s="588"/>
      <c r="BS72" s="588"/>
      <c r="BT72" s="588"/>
      <c r="BU72" s="588"/>
      <c r="BV72" s="588"/>
      <c r="BW72" s="588"/>
      <c r="BX72" s="588"/>
      <c r="BY72" s="588"/>
      <c r="BZ72" s="588"/>
      <c r="CA72" s="588"/>
    </row>
    <row r="73" spans="1:80" s="412" customFormat="1" ht="17.399999999999999" customHeight="1" x14ac:dyDescent="0.3">
      <c r="A73" s="634">
        <f t="shared" si="7"/>
        <v>64</v>
      </c>
      <c r="B73" s="642">
        <f t="shared" si="8"/>
        <v>64</v>
      </c>
      <c r="C73" s="652" t="s">
        <v>94</v>
      </c>
      <c r="D73" s="652" t="s">
        <v>80</v>
      </c>
      <c r="E73" s="652" t="s">
        <v>81</v>
      </c>
      <c r="F73" s="652" t="s">
        <v>82</v>
      </c>
      <c r="G73" s="652" t="s">
        <v>744</v>
      </c>
      <c r="H73" s="653" t="s">
        <v>737</v>
      </c>
      <c r="I73" s="654">
        <v>38109</v>
      </c>
      <c r="J73" s="655">
        <v>0</v>
      </c>
      <c r="K73" s="664" t="s">
        <v>186</v>
      </c>
      <c r="L73" s="656">
        <f t="shared" si="10"/>
        <v>6.7945205479452051</v>
      </c>
      <c r="M73" s="657">
        <v>40589</v>
      </c>
      <c r="N73" s="659">
        <v>0</v>
      </c>
      <c r="O73" s="654">
        <v>40300</v>
      </c>
      <c r="P73" s="656">
        <f t="shared" si="9"/>
        <v>6.0027397260273974</v>
      </c>
      <c r="Q73" s="658">
        <v>104</v>
      </c>
      <c r="R73" s="658">
        <v>104</v>
      </c>
      <c r="S73" s="654">
        <v>40300</v>
      </c>
      <c r="T73" s="652">
        <v>104</v>
      </c>
      <c r="U73" s="652" t="s">
        <v>204</v>
      </c>
      <c r="V73" s="652"/>
      <c r="W73" s="652"/>
      <c r="X73" s="652" t="s">
        <v>211</v>
      </c>
      <c r="Y73" s="659" t="s">
        <v>847</v>
      </c>
      <c r="Z73" s="652" t="s">
        <v>848</v>
      </c>
      <c r="AA73" s="652" t="s">
        <v>83</v>
      </c>
      <c r="AB73" s="652" t="s">
        <v>654</v>
      </c>
      <c r="AC73" s="426"/>
      <c r="AD73" s="426"/>
      <c r="AE73" s="426"/>
      <c r="AF73" s="426"/>
      <c r="AG73" s="426"/>
      <c r="AH73" s="426"/>
    </row>
    <row r="74" spans="1:80" s="412" customFormat="1" ht="17.25" customHeight="1" x14ac:dyDescent="0.3">
      <c r="A74" s="412">
        <f t="shared" si="7"/>
        <v>65</v>
      </c>
      <c r="B74" s="412">
        <f t="shared" si="8"/>
        <v>65</v>
      </c>
      <c r="C74" s="412">
        <v>370156</v>
      </c>
      <c r="D74" s="412" t="s">
        <v>394</v>
      </c>
      <c r="E74" s="412" t="s">
        <v>395</v>
      </c>
      <c r="F74" s="412" t="s">
        <v>396</v>
      </c>
      <c r="G74" s="412" t="s">
        <v>584</v>
      </c>
      <c r="H74" s="473" t="s">
        <v>765</v>
      </c>
      <c r="I74" s="413">
        <v>38640</v>
      </c>
      <c r="J74" s="414">
        <v>0</v>
      </c>
      <c r="K74" s="471" t="s">
        <v>745</v>
      </c>
      <c r="L74" s="472">
        <f t="shared" si="10"/>
        <v>6.8575342465753426</v>
      </c>
      <c r="M74" s="471">
        <v>41143</v>
      </c>
      <c r="N74" s="473">
        <v>0</v>
      </c>
      <c r="O74" s="413">
        <v>38918</v>
      </c>
      <c r="P74" s="472">
        <f t="shared" si="9"/>
        <v>0.76164383561643834</v>
      </c>
      <c r="Q74" s="473">
        <v>21.3</v>
      </c>
      <c r="R74" s="473">
        <v>21.3</v>
      </c>
      <c r="S74" s="413">
        <v>38918</v>
      </c>
      <c r="T74" s="412">
        <v>21.3</v>
      </c>
      <c r="U74" s="412" t="s">
        <v>731</v>
      </c>
      <c r="V74" s="412" t="s">
        <v>731</v>
      </c>
      <c r="W74" s="412" t="s">
        <v>731</v>
      </c>
      <c r="X74" s="412" t="s">
        <v>745</v>
      </c>
      <c r="Y74" s="414"/>
      <c r="AC74" s="426"/>
      <c r="AD74" s="426"/>
      <c r="AE74" s="426"/>
      <c r="AF74" s="426"/>
      <c r="AG74" s="426"/>
      <c r="AH74" s="426"/>
      <c r="AI74" s="426"/>
      <c r="AJ74" s="426"/>
      <c r="AK74" s="426"/>
      <c r="AL74" s="426"/>
      <c r="AM74" s="426"/>
      <c r="AN74" s="426"/>
      <c r="AO74" s="426"/>
      <c r="AP74" s="426"/>
      <c r="AQ74" s="426"/>
      <c r="AR74" s="426"/>
      <c r="AS74" s="426"/>
      <c r="AT74" s="426"/>
      <c r="AU74" s="426"/>
      <c r="AV74" s="426"/>
      <c r="AW74" s="426"/>
      <c r="AX74" s="426"/>
      <c r="AY74" s="426"/>
      <c r="AZ74" s="426"/>
      <c r="BA74" s="426"/>
      <c r="BB74" s="426"/>
      <c r="BC74" s="426"/>
      <c r="BD74" s="426"/>
      <c r="BE74" s="426"/>
      <c r="BF74" s="426"/>
      <c r="BG74" s="426"/>
      <c r="BH74" s="426"/>
      <c r="BI74" s="426"/>
      <c r="BJ74" s="426"/>
      <c r="BK74" s="426"/>
      <c r="BL74" s="426"/>
      <c r="BM74" s="426"/>
      <c r="BN74" s="426"/>
      <c r="BO74" s="426"/>
      <c r="BP74" s="426"/>
      <c r="BQ74" s="426"/>
      <c r="BR74" s="426"/>
      <c r="BS74" s="426"/>
      <c r="BT74" s="426"/>
      <c r="BU74" s="426"/>
      <c r="BV74" s="426"/>
      <c r="BW74" s="426"/>
      <c r="BX74" s="426"/>
      <c r="BY74" s="426"/>
      <c r="BZ74" s="426"/>
      <c r="CA74" s="426"/>
      <c r="CB74" s="434"/>
    </row>
    <row r="75" spans="1:80" s="412" customFormat="1" ht="17.25" customHeight="1" x14ac:dyDescent="0.3">
      <c r="A75" s="412">
        <f t="shared" ref="A75:A80" si="11">A74+1</f>
        <v>66</v>
      </c>
      <c r="B75" s="412">
        <f t="shared" ref="B75:B80" si="12">B74+1</f>
        <v>66</v>
      </c>
      <c r="C75" s="412">
        <v>369273</v>
      </c>
      <c r="D75" s="412" t="s">
        <v>386</v>
      </c>
      <c r="E75" s="412" t="s">
        <v>375</v>
      </c>
      <c r="F75" s="412" t="s">
        <v>387</v>
      </c>
      <c r="G75" s="412" t="s">
        <v>744</v>
      </c>
      <c r="H75" s="473" t="s">
        <v>765</v>
      </c>
      <c r="I75" s="413">
        <v>38628</v>
      </c>
      <c r="J75" s="414">
        <v>0</v>
      </c>
      <c r="K75" s="471" t="s">
        <v>745</v>
      </c>
      <c r="L75" s="472">
        <f t="shared" si="10"/>
        <v>6.8986301369863012</v>
      </c>
      <c r="M75" s="471">
        <v>41146</v>
      </c>
      <c r="N75" s="473">
        <v>0</v>
      </c>
      <c r="O75" s="413">
        <v>38811</v>
      </c>
      <c r="P75" s="472">
        <f t="shared" si="9"/>
        <v>0.50136986301369868</v>
      </c>
      <c r="Q75" s="473">
        <v>24.5</v>
      </c>
      <c r="R75" s="473">
        <v>24.5</v>
      </c>
      <c r="S75" s="413">
        <v>38811</v>
      </c>
      <c r="T75" s="412">
        <v>24.5</v>
      </c>
      <c r="U75" s="412" t="s">
        <v>731</v>
      </c>
      <c r="V75" s="412" t="s">
        <v>731</v>
      </c>
      <c r="W75" s="412" t="s">
        <v>454</v>
      </c>
      <c r="X75" s="412" t="s">
        <v>745</v>
      </c>
      <c r="Y75" s="414"/>
      <c r="AA75" s="412" t="s">
        <v>388</v>
      </c>
      <c r="AC75" s="426"/>
      <c r="AD75" s="426"/>
      <c r="AE75" s="426"/>
      <c r="AF75" s="426"/>
      <c r="AG75" s="426"/>
      <c r="AH75" s="426"/>
      <c r="AI75" s="426"/>
      <c r="AJ75" s="426"/>
      <c r="AK75" s="426"/>
      <c r="AL75" s="426"/>
      <c r="AM75" s="426"/>
      <c r="AN75" s="426"/>
      <c r="AO75" s="426"/>
      <c r="AP75" s="426"/>
      <c r="AQ75" s="426"/>
      <c r="AR75" s="426"/>
      <c r="AS75" s="426"/>
      <c r="AT75" s="426"/>
      <c r="AU75" s="426"/>
      <c r="AV75" s="426"/>
      <c r="AW75" s="426"/>
      <c r="AX75" s="426"/>
      <c r="AY75" s="426"/>
      <c r="AZ75" s="426"/>
      <c r="BA75" s="426"/>
      <c r="BB75" s="426"/>
      <c r="BC75" s="426"/>
      <c r="BD75" s="426"/>
      <c r="BE75" s="426"/>
      <c r="BF75" s="426"/>
      <c r="BG75" s="426"/>
      <c r="BH75" s="426"/>
      <c r="BI75" s="426"/>
      <c r="BJ75" s="426"/>
      <c r="BK75" s="426"/>
      <c r="BL75" s="426"/>
      <c r="BM75" s="426"/>
      <c r="BN75" s="426"/>
      <c r="BO75" s="426"/>
      <c r="BP75" s="426"/>
      <c r="BQ75" s="426"/>
      <c r="BR75" s="426"/>
      <c r="BS75" s="426"/>
      <c r="BT75" s="426"/>
      <c r="BU75" s="426"/>
      <c r="BV75" s="426"/>
      <c r="BW75" s="426"/>
      <c r="BX75" s="426"/>
      <c r="BY75" s="426"/>
      <c r="BZ75" s="426"/>
      <c r="CA75" s="426"/>
      <c r="CB75" s="434"/>
    </row>
    <row r="76" spans="1:80" s="426" customFormat="1" ht="17.399999999999999" customHeight="1" x14ac:dyDescent="0.3">
      <c r="A76" s="412">
        <f t="shared" si="11"/>
        <v>67</v>
      </c>
      <c r="B76" s="426">
        <f t="shared" si="12"/>
        <v>67</v>
      </c>
      <c r="C76" s="426">
        <v>368314</v>
      </c>
      <c r="D76" s="426" t="s">
        <v>526</v>
      </c>
      <c r="F76" s="426" t="s">
        <v>796</v>
      </c>
      <c r="G76" s="426" t="s">
        <v>548</v>
      </c>
      <c r="H76" s="475" t="s">
        <v>729</v>
      </c>
      <c r="I76" s="428">
        <v>38590</v>
      </c>
      <c r="J76" s="437">
        <v>0</v>
      </c>
      <c r="K76" s="478" t="s">
        <v>186</v>
      </c>
      <c r="L76" s="479">
        <f t="shared" si="10"/>
        <v>6.9150684931506845</v>
      </c>
      <c r="M76" s="480">
        <v>41114</v>
      </c>
      <c r="N76" s="437">
        <v>0</v>
      </c>
      <c r="O76" s="428">
        <v>38768</v>
      </c>
      <c r="P76" s="476">
        <f t="shared" si="9"/>
        <v>0.48767123287671232</v>
      </c>
      <c r="Q76" s="565">
        <v>59.38</v>
      </c>
      <c r="R76" s="565">
        <v>80.430000000000007</v>
      </c>
      <c r="S76" s="441">
        <v>40925</v>
      </c>
      <c r="T76" s="440">
        <v>144.6</v>
      </c>
      <c r="U76" s="443" t="s">
        <v>777</v>
      </c>
      <c r="V76" s="434"/>
      <c r="W76" s="444" t="s">
        <v>191</v>
      </c>
      <c r="X76" s="442" t="s">
        <v>186</v>
      </c>
      <c r="Y76" s="483"/>
      <c r="Z76" s="434"/>
      <c r="AA76" s="434" t="s">
        <v>590</v>
      </c>
      <c r="AB76" s="430" t="s">
        <v>661</v>
      </c>
      <c r="CB76" s="436"/>
    </row>
    <row r="77" spans="1:80" s="426" customFormat="1" ht="17.399999999999999" customHeight="1" x14ac:dyDescent="0.3">
      <c r="A77" s="412">
        <f t="shared" si="11"/>
        <v>68</v>
      </c>
      <c r="B77" s="426">
        <f t="shared" si="12"/>
        <v>68</v>
      </c>
      <c r="C77" s="426" t="s">
        <v>97</v>
      </c>
      <c r="D77" s="426" t="s">
        <v>75</v>
      </c>
      <c r="E77" s="426" t="s">
        <v>76</v>
      </c>
      <c r="F77" s="426" t="s">
        <v>77</v>
      </c>
      <c r="G77" s="426" t="s">
        <v>728</v>
      </c>
      <c r="H77" s="475" t="s">
        <v>765</v>
      </c>
      <c r="I77" s="428">
        <v>38680</v>
      </c>
      <c r="J77" s="437">
        <v>0</v>
      </c>
      <c r="K77" s="478" t="s">
        <v>186</v>
      </c>
      <c r="L77" s="479">
        <f t="shared" si="10"/>
        <v>6.9753424657534246</v>
      </c>
      <c r="M77" s="477">
        <v>41226</v>
      </c>
      <c r="N77" s="437">
        <v>0</v>
      </c>
      <c r="O77" s="428">
        <v>38967</v>
      </c>
      <c r="P77" s="479">
        <f t="shared" si="9"/>
        <v>0.78630136986301369</v>
      </c>
      <c r="Q77" s="475">
        <v>105</v>
      </c>
      <c r="R77" s="475">
        <v>105</v>
      </c>
      <c r="S77" s="428">
        <v>38967</v>
      </c>
      <c r="T77" s="426">
        <v>105</v>
      </c>
      <c r="U77" s="426" t="s">
        <v>204</v>
      </c>
      <c r="V77" s="426" t="s">
        <v>731</v>
      </c>
      <c r="X77" s="426" t="s">
        <v>186</v>
      </c>
      <c r="Y77" s="437"/>
      <c r="AA77" s="426" t="s">
        <v>216</v>
      </c>
      <c r="AB77" s="426" t="s">
        <v>654</v>
      </c>
      <c r="AC77" s="412"/>
      <c r="AD77" s="418"/>
      <c r="AE77" s="418"/>
      <c r="AF77" s="418"/>
      <c r="AG77" s="418"/>
      <c r="AH77" s="418"/>
      <c r="CB77" s="434"/>
    </row>
    <row r="78" spans="1:80" s="426" customFormat="1" ht="17.399999999999999" customHeight="1" x14ac:dyDescent="0.3">
      <c r="A78" s="412">
        <f t="shared" si="11"/>
        <v>69</v>
      </c>
      <c r="B78" s="412">
        <f t="shared" si="12"/>
        <v>69</v>
      </c>
      <c r="C78" s="412">
        <v>368962</v>
      </c>
      <c r="D78" s="412" t="s">
        <v>383</v>
      </c>
      <c r="E78" s="412" t="s">
        <v>384</v>
      </c>
      <c r="F78" s="412" t="s">
        <v>385</v>
      </c>
      <c r="G78" s="412" t="s">
        <v>728</v>
      </c>
      <c r="H78" s="473" t="s">
        <v>737</v>
      </c>
      <c r="I78" s="413">
        <v>38644</v>
      </c>
      <c r="J78" s="414">
        <v>0</v>
      </c>
      <c r="K78" s="471" t="s">
        <v>745</v>
      </c>
      <c r="L78" s="472">
        <f t="shared" si="10"/>
        <v>6.978082191780822</v>
      </c>
      <c r="M78" s="471">
        <v>41191</v>
      </c>
      <c r="N78" s="473">
        <v>0</v>
      </c>
      <c r="O78" s="413">
        <v>38813</v>
      </c>
      <c r="P78" s="472">
        <f t="shared" si="9"/>
        <v>0.46301369863013697</v>
      </c>
      <c r="Q78" s="473">
        <v>28.3</v>
      </c>
      <c r="R78" s="473">
        <v>28.3</v>
      </c>
      <c r="S78" s="413">
        <v>38813</v>
      </c>
      <c r="T78" s="412">
        <v>28.3</v>
      </c>
      <c r="U78" s="412" t="s">
        <v>731</v>
      </c>
      <c r="V78" s="412" t="s">
        <v>731</v>
      </c>
      <c r="W78" s="412" t="s">
        <v>731</v>
      </c>
      <c r="X78" s="412" t="s">
        <v>745</v>
      </c>
      <c r="Y78" s="414"/>
      <c r="Z78" s="412"/>
      <c r="AA78" s="412"/>
      <c r="AB78" s="412"/>
    </row>
    <row r="79" spans="1:80" s="426" customFormat="1" ht="17.399999999999999" customHeight="1" x14ac:dyDescent="0.3">
      <c r="A79" s="412">
        <f t="shared" si="11"/>
        <v>70</v>
      </c>
      <c r="B79" s="451">
        <f t="shared" si="12"/>
        <v>70</v>
      </c>
      <c r="C79" s="451">
        <v>368315</v>
      </c>
      <c r="D79" s="451" t="s">
        <v>705</v>
      </c>
      <c r="E79" s="451" t="s">
        <v>706</v>
      </c>
      <c r="F79" s="451" t="s">
        <v>707</v>
      </c>
      <c r="G79" s="451" t="s">
        <v>635</v>
      </c>
      <c r="H79" s="536" t="s">
        <v>785</v>
      </c>
      <c r="I79" s="455">
        <v>37185</v>
      </c>
      <c r="J79" s="454">
        <v>1</v>
      </c>
      <c r="K79" s="484">
        <v>39734</v>
      </c>
      <c r="L79" s="487">
        <f>(K79-I79)/365</f>
        <v>6.9835616438356167</v>
      </c>
      <c r="M79" s="484" t="s">
        <v>732</v>
      </c>
      <c r="N79" s="488">
        <v>1</v>
      </c>
      <c r="O79" s="455">
        <v>38761</v>
      </c>
      <c r="P79" s="487">
        <f t="shared" si="9"/>
        <v>4.3178082191780822</v>
      </c>
      <c r="Q79" s="569">
        <v>141.6</v>
      </c>
      <c r="R79" s="569">
        <v>141.6</v>
      </c>
      <c r="S79" s="464">
        <v>38761</v>
      </c>
      <c r="T79" s="463">
        <v>141.6</v>
      </c>
      <c r="U79" s="465" t="s">
        <v>777</v>
      </c>
      <c r="V79" s="465" t="s">
        <v>731</v>
      </c>
      <c r="W79" s="466" t="s">
        <v>754</v>
      </c>
      <c r="X79" s="467" t="s">
        <v>205</v>
      </c>
      <c r="Y79" s="649">
        <v>2</v>
      </c>
      <c r="Z79" s="468" t="s">
        <v>525</v>
      </c>
      <c r="AA79" s="468"/>
      <c r="AB79" s="462" t="s">
        <v>661</v>
      </c>
      <c r="CB79" s="434"/>
    </row>
    <row r="80" spans="1:80" s="426" customFormat="1" ht="17.399999999999999" customHeight="1" x14ac:dyDescent="0.3">
      <c r="A80" s="412">
        <f t="shared" si="11"/>
        <v>71</v>
      </c>
      <c r="B80" s="426">
        <f t="shared" si="12"/>
        <v>71</v>
      </c>
      <c r="C80" s="426">
        <v>373474</v>
      </c>
      <c r="D80" s="426" t="s">
        <v>761</v>
      </c>
      <c r="E80" s="426" t="s">
        <v>762</v>
      </c>
      <c r="F80" s="426" t="s">
        <v>763</v>
      </c>
      <c r="G80" s="426" t="s">
        <v>764</v>
      </c>
      <c r="H80" s="533" t="s">
        <v>765</v>
      </c>
      <c r="I80" s="428">
        <v>38588</v>
      </c>
      <c r="J80" s="429">
        <v>0</v>
      </c>
      <c r="K80" s="475" t="s">
        <v>745</v>
      </c>
      <c r="L80" s="476">
        <f>(M80-I80)/365</f>
        <v>7.0739726027397261</v>
      </c>
      <c r="M80" s="477">
        <v>41170</v>
      </c>
      <c r="N80" s="475">
        <v>0</v>
      </c>
      <c r="O80" s="431">
        <v>39100</v>
      </c>
      <c r="P80" s="476">
        <f t="shared" si="9"/>
        <v>1.4027397260273973</v>
      </c>
      <c r="Q80" s="563">
        <v>53.1</v>
      </c>
      <c r="R80" s="563">
        <v>53.1</v>
      </c>
      <c r="S80" s="428">
        <v>39110</v>
      </c>
      <c r="T80" s="432">
        <v>53.1</v>
      </c>
      <c r="U80" s="433" t="s">
        <v>767</v>
      </c>
      <c r="V80" s="433" t="s">
        <v>731</v>
      </c>
      <c r="W80" s="427" t="s">
        <v>768</v>
      </c>
      <c r="X80" s="431" t="s">
        <v>745</v>
      </c>
      <c r="Y80" s="437"/>
      <c r="AI80" s="434"/>
      <c r="AJ80" s="434"/>
      <c r="AK80" s="434"/>
      <c r="AL80" s="434"/>
      <c r="AM80" s="434"/>
      <c r="AN80" s="434"/>
      <c r="AO80" s="434"/>
      <c r="AP80" s="434"/>
      <c r="AQ80" s="434"/>
      <c r="AR80" s="434"/>
      <c r="AS80" s="434"/>
      <c r="AT80" s="434"/>
      <c r="AU80" s="434"/>
      <c r="AV80" s="434"/>
      <c r="AW80" s="434"/>
      <c r="AX80" s="434"/>
      <c r="AY80" s="434"/>
      <c r="AZ80" s="434"/>
      <c r="BA80" s="434"/>
      <c r="BB80" s="434"/>
      <c r="BC80" s="434"/>
      <c r="BD80" s="434"/>
      <c r="BE80" s="434"/>
      <c r="BF80" s="434"/>
      <c r="BG80" s="434"/>
      <c r="BH80" s="434"/>
      <c r="BI80" s="434"/>
      <c r="BJ80" s="434"/>
      <c r="BK80" s="434"/>
      <c r="BL80" s="434"/>
      <c r="BM80" s="434"/>
      <c r="BN80" s="434"/>
      <c r="BO80" s="434"/>
      <c r="BP80" s="434"/>
      <c r="BQ80" s="434"/>
      <c r="BR80" s="434"/>
      <c r="BS80" s="434"/>
      <c r="BT80" s="434"/>
      <c r="BU80" s="434"/>
      <c r="BV80" s="434"/>
      <c r="BW80" s="434"/>
      <c r="BX80" s="434"/>
      <c r="BY80" s="434"/>
      <c r="BZ80" s="434"/>
      <c r="CA80" s="434"/>
      <c r="CB80" s="434"/>
    </row>
    <row r="81" spans="1:80" s="426" customFormat="1" ht="17.399999999999999" customHeight="1" x14ac:dyDescent="0.3">
      <c r="A81" s="412">
        <f>A77+1</f>
        <v>69</v>
      </c>
      <c r="B81" s="426">
        <v>1</v>
      </c>
      <c r="C81" s="426">
        <v>369770</v>
      </c>
      <c r="D81" s="426" t="s">
        <v>614</v>
      </c>
      <c r="E81" s="426" t="s">
        <v>615</v>
      </c>
      <c r="F81" s="426" t="s">
        <v>616</v>
      </c>
      <c r="G81" s="426" t="s">
        <v>781</v>
      </c>
      <c r="H81" s="533" t="s">
        <v>737</v>
      </c>
      <c r="I81" s="428">
        <v>38415</v>
      </c>
      <c r="J81" s="429">
        <v>0</v>
      </c>
      <c r="K81" s="475" t="s">
        <v>745</v>
      </c>
      <c r="L81" s="476">
        <f>(M81-I81)/365</f>
        <v>7.1643835616438354</v>
      </c>
      <c r="M81" s="477">
        <v>41030</v>
      </c>
      <c r="N81" s="475">
        <v>0</v>
      </c>
      <c r="O81" s="431">
        <v>39420</v>
      </c>
      <c r="P81" s="476">
        <f t="shared" si="9"/>
        <v>2.7534246575342465</v>
      </c>
      <c r="Q81" s="563">
        <v>51.6</v>
      </c>
      <c r="R81" s="563">
        <v>51.6</v>
      </c>
      <c r="S81" s="428">
        <v>39420</v>
      </c>
      <c r="T81" s="432">
        <v>51.6</v>
      </c>
      <c r="U81" s="433" t="s">
        <v>731</v>
      </c>
      <c r="V81" s="433" t="s">
        <v>731</v>
      </c>
      <c r="W81" s="427" t="s">
        <v>772</v>
      </c>
      <c r="X81" s="431" t="s">
        <v>745</v>
      </c>
      <c r="Y81" s="437"/>
      <c r="AA81" s="426" t="s">
        <v>617</v>
      </c>
    </row>
    <row r="82" spans="1:80" s="426" customFormat="1" ht="17.399999999999999" customHeight="1" x14ac:dyDescent="0.3">
      <c r="A82" s="412">
        <f t="shared" ref="A82:A94" si="13">A81+1</f>
        <v>70</v>
      </c>
      <c r="B82" s="412">
        <f t="shared" ref="B82:B94" si="14">B81+1</f>
        <v>2</v>
      </c>
      <c r="C82" s="412">
        <v>4188411</v>
      </c>
      <c r="D82" s="412" t="s">
        <v>264</v>
      </c>
      <c r="E82" s="412" t="s">
        <v>265</v>
      </c>
      <c r="F82" s="412" t="s">
        <v>266</v>
      </c>
      <c r="G82" s="412" t="s">
        <v>797</v>
      </c>
      <c r="H82" s="473" t="s">
        <v>729</v>
      </c>
      <c r="I82" s="413">
        <v>38443</v>
      </c>
      <c r="J82" s="414">
        <v>0</v>
      </c>
      <c r="K82" s="471" t="s">
        <v>745</v>
      </c>
      <c r="L82" s="472">
        <f>(M82-I82)/365</f>
        <v>7.1863013698630134</v>
      </c>
      <c r="M82" s="471">
        <v>41066</v>
      </c>
      <c r="N82" s="473">
        <v>0</v>
      </c>
      <c r="O82" s="413">
        <v>40732</v>
      </c>
      <c r="P82" s="472">
        <f t="shared" si="9"/>
        <v>6.2712328767123289</v>
      </c>
      <c r="Q82" s="473">
        <v>23.2</v>
      </c>
      <c r="R82" s="473">
        <v>23.2</v>
      </c>
      <c r="S82" s="413">
        <v>40732</v>
      </c>
      <c r="T82" s="412">
        <v>23.2</v>
      </c>
      <c r="U82" s="412" t="s">
        <v>731</v>
      </c>
      <c r="V82" s="412" t="s">
        <v>731</v>
      </c>
      <c r="W82" s="412" t="s">
        <v>786</v>
      </c>
      <c r="X82" s="412" t="s">
        <v>745</v>
      </c>
      <c r="Y82" s="414"/>
      <c r="Z82" s="412"/>
      <c r="AA82" s="412" t="s">
        <v>267</v>
      </c>
      <c r="AB82" s="412"/>
      <c r="AC82" s="412"/>
      <c r="AD82" s="412"/>
      <c r="AE82" s="412"/>
      <c r="AF82" s="412"/>
      <c r="AG82" s="412"/>
      <c r="AH82" s="412"/>
      <c r="CB82" s="434"/>
    </row>
    <row r="83" spans="1:80" s="426" customFormat="1" ht="17.399999999999999" customHeight="1" x14ac:dyDescent="0.3">
      <c r="A83" s="412">
        <f t="shared" si="13"/>
        <v>71</v>
      </c>
      <c r="B83" s="412">
        <f t="shared" si="14"/>
        <v>3</v>
      </c>
      <c r="C83" s="412">
        <v>378284</v>
      </c>
      <c r="D83" s="412" t="s">
        <v>228</v>
      </c>
      <c r="E83" s="412" t="s">
        <v>229</v>
      </c>
      <c r="F83" s="412" t="s">
        <v>693</v>
      </c>
      <c r="G83" s="412" t="s">
        <v>728</v>
      </c>
      <c r="H83" s="473" t="s">
        <v>785</v>
      </c>
      <c r="I83" s="413">
        <v>38488</v>
      </c>
      <c r="J83" s="414">
        <v>0</v>
      </c>
      <c r="K83" s="471" t="s">
        <v>745</v>
      </c>
      <c r="L83" s="472">
        <f>(M83-I83)/365</f>
        <v>7.2027397260273975</v>
      </c>
      <c r="M83" s="471">
        <v>41117</v>
      </c>
      <c r="N83" s="473">
        <v>0</v>
      </c>
      <c r="O83" s="413">
        <v>39402</v>
      </c>
      <c r="P83" s="472">
        <f t="shared" si="9"/>
        <v>2.504109589041096</v>
      </c>
      <c r="Q83" s="473">
        <v>28</v>
      </c>
      <c r="R83" s="473">
        <v>28</v>
      </c>
      <c r="S83" s="413">
        <v>39402</v>
      </c>
      <c r="T83" s="412">
        <v>28</v>
      </c>
      <c r="U83" s="412" t="s">
        <v>731</v>
      </c>
      <c r="V83" s="412" t="s">
        <v>731</v>
      </c>
      <c r="W83" s="412" t="s">
        <v>230</v>
      </c>
      <c r="X83" s="412" t="s">
        <v>745</v>
      </c>
      <c r="Y83" s="414"/>
      <c r="Z83" s="412"/>
      <c r="AA83" s="412"/>
      <c r="AB83" s="412"/>
      <c r="AI83" s="412"/>
      <c r="AJ83" s="412"/>
      <c r="AK83" s="412"/>
      <c r="AL83" s="412"/>
      <c r="AM83" s="412"/>
      <c r="AN83" s="412"/>
      <c r="AO83" s="412"/>
      <c r="AP83" s="412"/>
      <c r="AQ83" s="412"/>
      <c r="AR83" s="412"/>
      <c r="AS83" s="412"/>
      <c r="AT83" s="412"/>
      <c r="AU83" s="412"/>
      <c r="AV83" s="412"/>
      <c r="AW83" s="412"/>
      <c r="AX83" s="412"/>
      <c r="AY83" s="412"/>
      <c r="AZ83" s="412"/>
      <c r="BA83" s="412"/>
      <c r="BB83" s="412"/>
      <c r="BC83" s="412"/>
      <c r="BD83" s="412"/>
      <c r="BE83" s="412"/>
      <c r="BF83" s="412"/>
      <c r="BG83" s="412"/>
      <c r="BH83" s="412"/>
      <c r="BI83" s="412"/>
      <c r="BJ83" s="412"/>
      <c r="BK83" s="412"/>
      <c r="BL83" s="412"/>
      <c r="BM83" s="412"/>
      <c r="BN83" s="412"/>
      <c r="BO83" s="412"/>
      <c r="BP83" s="412"/>
      <c r="BQ83" s="412"/>
      <c r="BR83" s="412"/>
      <c r="BS83" s="412"/>
      <c r="BT83" s="412"/>
      <c r="BU83" s="412"/>
      <c r="BV83" s="412"/>
      <c r="BW83" s="412"/>
      <c r="BX83" s="412"/>
      <c r="BY83" s="412"/>
      <c r="BZ83" s="412"/>
      <c r="CA83" s="412"/>
      <c r="CB83" s="412"/>
    </row>
    <row r="84" spans="1:80" s="426" customFormat="1" ht="17.399999999999999" customHeight="1" x14ac:dyDescent="0.3">
      <c r="A84" s="412">
        <f t="shared" si="13"/>
        <v>72</v>
      </c>
      <c r="B84" s="426">
        <f t="shared" si="14"/>
        <v>4</v>
      </c>
      <c r="C84" s="426">
        <v>371494</v>
      </c>
      <c r="D84" s="426" t="s">
        <v>755</v>
      </c>
      <c r="E84" s="426" t="s">
        <v>756</v>
      </c>
      <c r="F84" s="426" t="s">
        <v>757</v>
      </c>
      <c r="G84" s="436" t="s">
        <v>744</v>
      </c>
      <c r="H84" s="475" t="s">
        <v>737</v>
      </c>
      <c r="I84" s="428">
        <v>36394</v>
      </c>
      <c r="J84" s="437">
        <v>1</v>
      </c>
      <c r="K84" s="478">
        <v>39054</v>
      </c>
      <c r="L84" s="476">
        <f t="shared" ref="L84:L89" si="15">(K84-I84)/365</f>
        <v>7.2876712328767121</v>
      </c>
      <c r="M84" s="478" t="s">
        <v>732</v>
      </c>
      <c r="N84" s="475">
        <v>0</v>
      </c>
      <c r="O84" s="431">
        <v>38952</v>
      </c>
      <c r="P84" s="476">
        <f t="shared" si="9"/>
        <v>7.0082191780821921</v>
      </c>
      <c r="Q84" s="563">
        <v>121.24</v>
      </c>
      <c r="R84" s="563">
        <v>121.2</v>
      </c>
      <c r="S84" s="428">
        <v>39021</v>
      </c>
      <c r="T84" s="432">
        <v>41.6</v>
      </c>
      <c r="U84" s="433" t="s">
        <v>758</v>
      </c>
      <c r="V84" s="433" t="s">
        <v>759</v>
      </c>
      <c r="W84" s="449" t="s">
        <v>731</v>
      </c>
      <c r="X84" s="450" t="s">
        <v>732</v>
      </c>
      <c r="Y84" s="437">
        <v>1</v>
      </c>
      <c r="Z84" s="433" t="s">
        <v>760</v>
      </c>
      <c r="AA84" s="433"/>
      <c r="AC84" s="451"/>
      <c r="AD84" s="451"/>
      <c r="AE84" s="451"/>
      <c r="AF84" s="451"/>
      <c r="AG84" s="451"/>
      <c r="AH84" s="451"/>
      <c r="CB84" s="434"/>
    </row>
    <row r="85" spans="1:80" s="426" customFormat="1" ht="17.399999999999999" customHeight="1" x14ac:dyDescent="0.3">
      <c r="A85" s="412">
        <f t="shared" si="13"/>
        <v>73</v>
      </c>
      <c r="B85" s="412">
        <f t="shared" si="14"/>
        <v>5</v>
      </c>
      <c r="C85" s="412">
        <v>362975</v>
      </c>
      <c r="D85" s="412" t="s">
        <v>329</v>
      </c>
      <c r="E85" s="412" t="s">
        <v>330</v>
      </c>
      <c r="F85" s="412" t="s">
        <v>331</v>
      </c>
      <c r="G85" s="412" t="s">
        <v>728</v>
      </c>
      <c r="H85" s="473" t="s">
        <v>729</v>
      </c>
      <c r="I85" s="413">
        <v>38212</v>
      </c>
      <c r="J85" s="414">
        <v>1</v>
      </c>
      <c r="K85" s="471">
        <v>40984</v>
      </c>
      <c r="L85" s="472">
        <f t="shared" si="15"/>
        <v>7.5945205479452058</v>
      </c>
      <c r="M85" s="471" t="s">
        <v>732</v>
      </c>
      <c r="N85" s="473">
        <v>0</v>
      </c>
      <c r="O85" s="413">
        <v>38406</v>
      </c>
      <c r="P85" s="472">
        <f t="shared" si="9"/>
        <v>0.53150684931506853</v>
      </c>
      <c r="Q85" s="473">
        <v>22.9</v>
      </c>
      <c r="R85" s="473">
        <v>22.9</v>
      </c>
      <c r="S85" s="413">
        <v>38406</v>
      </c>
      <c r="T85" s="412">
        <v>22.9</v>
      </c>
      <c r="U85" s="412" t="s">
        <v>731</v>
      </c>
      <c r="V85" s="412" t="s">
        <v>731</v>
      </c>
      <c r="W85" s="412" t="s">
        <v>731</v>
      </c>
      <c r="X85" s="412" t="s">
        <v>732</v>
      </c>
      <c r="Y85" s="414">
        <v>1</v>
      </c>
      <c r="Z85" s="412" t="s">
        <v>332</v>
      </c>
      <c r="AA85" s="412"/>
      <c r="AB85" s="412"/>
      <c r="CB85" s="434"/>
    </row>
    <row r="86" spans="1:80" s="436" customFormat="1" ht="17.399999999999999" customHeight="1" x14ac:dyDescent="0.3">
      <c r="A86" s="412">
        <f t="shared" si="13"/>
        <v>74</v>
      </c>
      <c r="B86" s="412">
        <f t="shared" si="14"/>
        <v>6</v>
      </c>
      <c r="C86" s="412">
        <v>382623</v>
      </c>
      <c r="D86" s="412" t="s">
        <v>246</v>
      </c>
      <c r="E86" s="412" t="s">
        <v>247</v>
      </c>
      <c r="F86" s="412" t="s">
        <v>248</v>
      </c>
      <c r="G86" s="412" t="s">
        <v>793</v>
      </c>
      <c r="H86" s="473" t="s">
        <v>737</v>
      </c>
      <c r="I86" s="413">
        <v>38244</v>
      </c>
      <c r="J86" s="414">
        <v>1</v>
      </c>
      <c r="K86" s="471">
        <v>41049</v>
      </c>
      <c r="L86" s="472">
        <f t="shared" si="15"/>
        <v>7.6849315068493151</v>
      </c>
      <c r="M86" s="471" t="s">
        <v>732</v>
      </c>
      <c r="N86" s="473">
        <v>1</v>
      </c>
      <c r="O86" s="413">
        <v>39707</v>
      </c>
      <c r="P86" s="472">
        <f t="shared" si="9"/>
        <v>4.0082191780821921</v>
      </c>
      <c r="Q86" s="473">
        <v>20.6</v>
      </c>
      <c r="R86" s="473">
        <v>20.6</v>
      </c>
      <c r="S86" s="413">
        <v>39707</v>
      </c>
      <c r="T86" s="412">
        <v>20.6</v>
      </c>
      <c r="U86" s="412" t="s">
        <v>731</v>
      </c>
      <c r="V86" s="412" t="s">
        <v>731</v>
      </c>
      <c r="W86" s="412" t="s">
        <v>731</v>
      </c>
      <c r="X86" s="412" t="s">
        <v>732</v>
      </c>
      <c r="Y86" s="414">
        <v>1</v>
      </c>
      <c r="Z86" s="412" t="s">
        <v>816</v>
      </c>
      <c r="AA86" s="412"/>
      <c r="AB86" s="412"/>
      <c r="AC86" s="426"/>
      <c r="AD86" s="426"/>
      <c r="AE86" s="426"/>
      <c r="AF86" s="426"/>
      <c r="AG86" s="426"/>
      <c r="AH86" s="426"/>
      <c r="AI86" s="451"/>
      <c r="AJ86" s="451"/>
      <c r="AK86" s="451"/>
      <c r="AL86" s="451"/>
      <c r="AM86" s="451"/>
      <c r="AN86" s="451"/>
      <c r="AO86" s="451"/>
      <c r="AP86" s="451"/>
      <c r="AQ86" s="451"/>
      <c r="AR86" s="451"/>
      <c r="AS86" s="451"/>
      <c r="AT86" s="451"/>
      <c r="AU86" s="451"/>
      <c r="AV86" s="451"/>
      <c r="AW86" s="451"/>
      <c r="AX86" s="451"/>
      <c r="AY86" s="451"/>
      <c r="AZ86" s="451"/>
      <c r="BA86" s="451"/>
      <c r="BB86" s="451"/>
      <c r="BC86" s="451"/>
      <c r="BD86" s="451"/>
      <c r="BE86" s="451"/>
      <c r="BF86" s="451"/>
      <c r="BG86" s="451"/>
      <c r="BH86" s="451"/>
      <c r="BI86" s="451"/>
      <c r="BJ86" s="451"/>
      <c r="BK86" s="451"/>
      <c r="BL86" s="451"/>
      <c r="BM86" s="451"/>
      <c r="BN86" s="451"/>
      <c r="BO86" s="451"/>
      <c r="BP86" s="451"/>
      <c r="BQ86" s="451"/>
      <c r="BR86" s="451"/>
      <c r="BS86" s="451"/>
      <c r="BT86" s="451"/>
      <c r="BU86" s="451"/>
      <c r="BV86" s="451"/>
      <c r="BW86" s="451"/>
      <c r="BX86" s="451"/>
      <c r="BY86" s="451"/>
      <c r="BZ86" s="451"/>
      <c r="CA86" s="451"/>
      <c r="CB86" s="451"/>
    </row>
    <row r="87" spans="1:80" s="436" customFormat="1" ht="17.399999999999999" customHeight="1" x14ac:dyDescent="0.3">
      <c r="A87" s="412">
        <f t="shared" si="13"/>
        <v>75</v>
      </c>
      <c r="B87" s="412">
        <f t="shared" si="14"/>
        <v>7</v>
      </c>
      <c r="C87" s="412">
        <v>4382111</v>
      </c>
      <c r="D87" s="412" t="s">
        <v>292</v>
      </c>
      <c r="E87" s="412" t="s">
        <v>293</v>
      </c>
      <c r="F87" s="412" t="s">
        <v>294</v>
      </c>
      <c r="G87" s="412" t="s">
        <v>480</v>
      </c>
      <c r="H87" s="473" t="s">
        <v>785</v>
      </c>
      <c r="I87" s="413">
        <v>38204</v>
      </c>
      <c r="J87" s="414">
        <v>1</v>
      </c>
      <c r="K87" s="471">
        <v>41029</v>
      </c>
      <c r="L87" s="472">
        <f t="shared" si="15"/>
        <v>7.7397260273972606</v>
      </c>
      <c r="M87" s="471" t="s">
        <v>732</v>
      </c>
      <c r="N87" s="473">
        <v>0</v>
      </c>
      <c r="O87" s="413">
        <v>40819</v>
      </c>
      <c r="P87" s="472">
        <f t="shared" si="9"/>
        <v>7.1643835616438354</v>
      </c>
      <c r="Q87" s="473">
        <v>15.3</v>
      </c>
      <c r="R87" s="473">
        <v>15.3</v>
      </c>
      <c r="S87" s="413">
        <v>40819</v>
      </c>
      <c r="T87" s="412">
        <v>15.26</v>
      </c>
      <c r="U87" s="412" t="s">
        <v>731</v>
      </c>
      <c r="V87" s="412"/>
      <c r="W87" s="412" t="s">
        <v>295</v>
      </c>
      <c r="X87" s="412" t="s">
        <v>732</v>
      </c>
      <c r="Y87" s="414">
        <v>1</v>
      </c>
      <c r="Z87" s="412" t="s">
        <v>817</v>
      </c>
      <c r="AA87" s="412" t="s">
        <v>296</v>
      </c>
      <c r="AB87" s="412"/>
      <c r="AC87" s="426"/>
      <c r="AD87" s="426"/>
      <c r="AE87" s="426"/>
      <c r="AF87" s="426"/>
      <c r="AG87" s="426"/>
      <c r="AH87" s="426"/>
      <c r="AI87" s="451"/>
      <c r="AJ87" s="451"/>
      <c r="AK87" s="451"/>
      <c r="AL87" s="451"/>
      <c r="AM87" s="451"/>
      <c r="AN87" s="451"/>
      <c r="AO87" s="451"/>
      <c r="AP87" s="451"/>
      <c r="AQ87" s="451"/>
      <c r="AR87" s="451"/>
      <c r="AS87" s="451"/>
      <c r="AT87" s="451"/>
      <c r="AU87" s="451"/>
      <c r="AV87" s="451"/>
      <c r="AW87" s="451"/>
      <c r="AX87" s="451"/>
      <c r="AY87" s="451"/>
      <c r="AZ87" s="451"/>
      <c r="BA87" s="451"/>
      <c r="BB87" s="451"/>
      <c r="BC87" s="451"/>
      <c r="BD87" s="451"/>
      <c r="BE87" s="451"/>
      <c r="BF87" s="451"/>
      <c r="BG87" s="451"/>
      <c r="BH87" s="451"/>
      <c r="BI87" s="451"/>
      <c r="BJ87" s="451"/>
      <c r="BK87" s="451"/>
      <c r="BL87" s="451"/>
      <c r="BM87" s="451"/>
      <c r="BN87" s="451"/>
      <c r="BO87" s="451"/>
      <c r="BP87" s="451"/>
      <c r="BQ87" s="451"/>
      <c r="BR87" s="451"/>
      <c r="BS87" s="451"/>
      <c r="BT87" s="451"/>
      <c r="BU87" s="451"/>
      <c r="BV87" s="451"/>
      <c r="BW87" s="451"/>
      <c r="BX87" s="451"/>
      <c r="BY87" s="451"/>
      <c r="BZ87" s="451"/>
      <c r="CA87" s="451"/>
      <c r="CB87" s="451"/>
    </row>
    <row r="88" spans="1:80" s="426" customFormat="1" ht="17.399999999999999" customHeight="1" x14ac:dyDescent="0.3">
      <c r="A88" s="412">
        <f t="shared" si="13"/>
        <v>76</v>
      </c>
      <c r="B88" s="412">
        <f t="shared" si="14"/>
        <v>8</v>
      </c>
      <c r="C88" s="412">
        <v>365929</v>
      </c>
      <c r="D88" s="412" t="s">
        <v>355</v>
      </c>
      <c r="E88" s="412"/>
      <c r="F88" s="412" t="s">
        <v>356</v>
      </c>
      <c r="G88" s="412" t="s">
        <v>728</v>
      </c>
      <c r="H88" s="473" t="s">
        <v>785</v>
      </c>
      <c r="I88" s="413">
        <v>38333</v>
      </c>
      <c r="J88" s="414">
        <v>1</v>
      </c>
      <c r="K88" s="471">
        <v>41169</v>
      </c>
      <c r="L88" s="472">
        <f t="shared" si="15"/>
        <v>7.7698630136986298</v>
      </c>
      <c r="M88" s="471" t="s">
        <v>732</v>
      </c>
      <c r="N88" s="473">
        <v>0</v>
      </c>
      <c r="O88" s="413">
        <v>38880</v>
      </c>
      <c r="P88" s="472">
        <f t="shared" si="9"/>
        <v>1.4986301369863013</v>
      </c>
      <c r="Q88" s="473">
        <v>23.67</v>
      </c>
      <c r="R88" s="473">
        <v>23.67</v>
      </c>
      <c r="S88" s="413">
        <v>38880</v>
      </c>
      <c r="T88" s="412">
        <v>23.67</v>
      </c>
      <c r="U88" s="412" t="s">
        <v>731</v>
      </c>
      <c r="V88" s="412" t="s">
        <v>731</v>
      </c>
      <c r="W88" s="412" t="s">
        <v>731</v>
      </c>
      <c r="X88" s="412" t="s">
        <v>732</v>
      </c>
      <c r="Y88" s="414">
        <v>1</v>
      </c>
      <c r="Z88" s="412" t="s">
        <v>357</v>
      </c>
      <c r="AA88" s="412"/>
      <c r="AB88" s="412"/>
      <c r="CB88" s="434"/>
    </row>
    <row r="89" spans="1:80" s="434" customFormat="1" ht="15.75" customHeight="1" x14ac:dyDescent="0.3">
      <c r="A89" s="634">
        <f t="shared" si="13"/>
        <v>77</v>
      </c>
      <c r="B89" s="634">
        <f t="shared" si="14"/>
        <v>9</v>
      </c>
      <c r="C89" s="634">
        <v>366366</v>
      </c>
      <c r="D89" s="634" t="s">
        <v>750</v>
      </c>
      <c r="E89" s="634" t="s">
        <v>751</v>
      </c>
      <c r="F89" s="634" t="s">
        <v>752</v>
      </c>
      <c r="G89" s="641" t="s">
        <v>753</v>
      </c>
      <c r="H89" s="635" t="s">
        <v>737</v>
      </c>
      <c r="I89" s="636">
        <v>38308</v>
      </c>
      <c r="J89" s="637">
        <v>1</v>
      </c>
      <c r="K89" s="638">
        <v>41153</v>
      </c>
      <c r="L89" s="639">
        <f t="shared" si="15"/>
        <v>7.7945205479452051</v>
      </c>
      <c r="M89" s="638" t="s">
        <v>732</v>
      </c>
      <c r="N89" s="635">
        <v>0</v>
      </c>
      <c r="O89" s="643">
        <v>38614</v>
      </c>
      <c r="P89" s="639">
        <f t="shared" si="9"/>
        <v>0.83835616438356164</v>
      </c>
      <c r="Q89" s="644">
        <v>48.3</v>
      </c>
      <c r="R89" s="644">
        <v>48.3</v>
      </c>
      <c r="S89" s="636">
        <v>38614</v>
      </c>
      <c r="T89" s="645">
        <v>48.3</v>
      </c>
      <c r="U89" s="646" t="s">
        <v>731</v>
      </c>
      <c r="V89" s="646" t="s">
        <v>731</v>
      </c>
      <c r="W89" s="647" t="s">
        <v>754</v>
      </c>
      <c r="X89" s="643" t="s">
        <v>732</v>
      </c>
      <c r="Y89" s="637" t="s">
        <v>588</v>
      </c>
      <c r="Z89" s="634" t="s">
        <v>440</v>
      </c>
      <c r="AA89" s="634"/>
      <c r="AB89" s="634"/>
      <c r="AC89" s="426"/>
      <c r="AD89" s="426"/>
      <c r="AE89" s="426"/>
      <c r="AF89" s="426"/>
      <c r="AG89" s="426"/>
      <c r="AH89" s="426"/>
      <c r="AI89" s="426"/>
      <c r="AJ89" s="426"/>
      <c r="AK89" s="426"/>
      <c r="AL89" s="426"/>
      <c r="AM89" s="426"/>
      <c r="AN89" s="426"/>
      <c r="AO89" s="426"/>
      <c r="AP89" s="426"/>
      <c r="AQ89" s="426"/>
      <c r="AR89" s="426"/>
      <c r="AS89" s="426"/>
      <c r="AT89" s="426"/>
      <c r="AU89" s="426"/>
      <c r="AV89" s="426"/>
      <c r="AW89" s="426"/>
      <c r="AX89" s="426"/>
      <c r="AY89" s="426"/>
      <c r="AZ89" s="426"/>
      <c r="BA89" s="426"/>
      <c r="BB89" s="426"/>
      <c r="BC89" s="426"/>
      <c r="BD89" s="426"/>
      <c r="BE89" s="426"/>
      <c r="BF89" s="426"/>
      <c r="BG89" s="426"/>
      <c r="BH89" s="426"/>
      <c r="BI89" s="426"/>
      <c r="BJ89" s="426"/>
      <c r="BK89" s="426"/>
      <c r="BL89" s="426"/>
      <c r="BM89" s="426"/>
      <c r="BN89" s="426"/>
      <c r="BO89" s="426"/>
      <c r="BP89" s="426"/>
      <c r="BQ89" s="426"/>
      <c r="BR89" s="426"/>
      <c r="BS89" s="426"/>
      <c r="BT89" s="426"/>
      <c r="BU89" s="426"/>
      <c r="BV89" s="426"/>
      <c r="BW89" s="426"/>
      <c r="BX89" s="426"/>
      <c r="BY89" s="426"/>
      <c r="BZ89" s="426"/>
      <c r="CA89" s="426"/>
    </row>
    <row r="90" spans="1:80" s="434" customFormat="1" ht="15.75" customHeight="1" x14ac:dyDescent="0.3">
      <c r="A90" s="412">
        <f t="shared" si="13"/>
        <v>78</v>
      </c>
      <c r="B90" s="412">
        <f t="shared" si="14"/>
        <v>10</v>
      </c>
      <c r="C90" s="412">
        <v>362976</v>
      </c>
      <c r="D90" s="412" t="s">
        <v>329</v>
      </c>
      <c r="E90" s="412" t="s">
        <v>330</v>
      </c>
      <c r="F90" s="412" t="s">
        <v>333</v>
      </c>
      <c r="G90" s="412" t="s">
        <v>728</v>
      </c>
      <c r="H90" s="473" t="s">
        <v>729</v>
      </c>
      <c r="I90" s="413">
        <v>38212</v>
      </c>
      <c r="J90" s="414">
        <v>0</v>
      </c>
      <c r="K90" s="471" t="s">
        <v>745</v>
      </c>
      <c r="L90" s="472">
        <f>(M90-I90)/365</f>
        <v>7.9479452054794519</v>
      </c>
      <c r="M90" s="471">
        <v>41113</v>
      </c>
      <c r="N90" s="473">
        <v>0</v>
      </c>
      <c r="O90" s="413">
        <v>38390</v>
      </c>
      <c r="P90" s="472">
        <f t="shared" si="9"/>
        <v>0.48767123287671232</v>
      </c>
      <c r="Q90" s="473">
        <v>25.1</v>
      </c>
      <c r="R90" s="473">
        <v>25.1</v>
      </c>
      <c r="S90" s="413">
        <v>38390</v>
      </c>
      <c r="T90" s="412">
        <v>25.1</v>
      </c>
      <c r="U90" s="412" t="s">
        <v>789</v>
      </c>
      <c r="V90" s="412" t="s">
        <v>731</v>
      </c>
      <c r="W90" s="412" t="s">
        <v>731</v>
      </c>
      <c r="X90" s="412" t="s">
        <v>745</v>
      </c>
      <c r="Y90" s="414"/>
      <c r="Z90" s="412"/>
      <c r="AA90" s="412"/>
      <c r="AB90" s="412"/>
      <c r="AC90" s="426"/>
      <c r="AD90" s="426"/>
      <c r="AE90" s="426"/>
      <c r="AF90" s="426"/>
      <c r="AG90" s="426"/>
      <c r="AH90" s="426"/>
      <c r="AI90" s="426"/>
      <c r="AJ90" s="426"/>
      <c r="AK90" s="426"/>
      <c r="AL90" s="426"/>
      <c r="AM90" s="426"/>
      <c r="AN90" s="426"/>
      <c r="AO90" s="426"/>
      <c r="AP90" s="426"/>
      <c r="AQ90" s="426"/>
      <c r="AR90" s="426"/>
      <c r="AS90" s="426"/>
      <c r="AT90" s="426"/>
      <c r="AU90" s="426"/>
      <c r="AV90" s="426"/>
      <c r="AW90" s="426"/>
      <c r="AX90" s="426"/>
      <c r="AY90" s="426"/>
      <c r="AZ90" s="426"/>
      <c r="BA90" s="426"/>
      <c r="BB90" s="426"/>
      <c r="BC90" s="426"/>
      <c r="BD90" s="426"/>
      <c r="BE90" s="426"/>
      <c r="BF90" s="426"/>
      <c r="BG90" s="426"/>
      <c r="BH90" s="426"/>
      <c r="BI90" s="426"/>
      <c r="BJ90" s="426"/>
      <c r="BK90" s="426"/>
      <c r="BL90" s="426"/>
      <c r="BM90" s="426"/>
      <c r="BN90" s="426"/>
      <c r="BO90" s="426"/>
      <c r="BP90" s="426"/>
      <c r="BQ90" s="426"/>
      <c r="BR90" s="426"/>
      <c r="BS90" s="426"/>
      <c r="BT90" s="426"/>
      <c r="BU90" s="426"/>
      <c r="BV90" s="426"/>
      <c r="BW90" s="426"/>
      <c r="BX90" s="426"/>
      <c r="BY90" s="426"/>
      <c r="BZ90" s="426"/>
      <c r="CA90" s="426"/>
    </row>
    <row r="91" spans="1:80" s="434" customFormat="1" ht="15.75" customHeight="1" x14ac:dyDescent="0.3">
      <c r="A91" s="412">
        <f t="shared" si="13"/>
        <v>79</v>
      </c>
      <c r="B91" s="426">
        <f t="shared" si="14"/>
        <v>11</v>
      </c>
      <c r="C91" s="426">
        <v>365569</v>
      </c>
      <c r="D91" s="426" t="s">
        <v>611</v>
      </c>
      <c r="E91" s="426" t="s">
        <v>612</v>
      </c>
      <c r="F91" s="426" t="s">
        <v>613</v>
      </c>
      <c r="G91" s="436" t="s">
        <v>728</v>
      </c>
      <c r="H91" s="475" t="s">
        <v>729</v>
      </c>
      <c r="I91" s="428">
        <v>38189</v>
      </c>
      <c r="J91" s="429">
        <v>0</v>
      </c>
      <c r="K91" s="475" t="s">
        <v>745</v>
      </c>
      <c r="L91" s="476">
        <f>(M91-I91)/365</f>
        <v>8.0109589041095894</v>
      </c>
      <c r="M91" s="477">
        <v>41113</v>
      </c>
      <c r="N91" s="475">
        <v>0</v>
      </c>
      <c r="O91" s="431">
        <v>38799</v>
      </c>
      <c r="P91" s="476">
        <f t="shared" si="9"/>
        <v>1.6712328767123288</v>
      </c>
      <c r="Q91" s="563">
        <v>57.4</v>
      </c>
      <c r="R91" s="563">
        <v>57.4</v>
      </c>
      <c r="S91" s="428">
        <v>38799</v>
      </c>
      <c r="T91" s="432">
        <v>57.4</v>
      </c>
      <c r="U91" s="433" t="s">
        <v>731</v>
      </c>
      <c r="V91" s="433" t="s">
        <v>731</v>
      </c>
      <c r="W91" s="427" t="s">
        <v>731</v>
      </c>
      <c r="X91" s="431" t="s">
        <v>745</v>
      </c>
      <c r="Y91" s="437"/>
      <c r="Z91" s="426"/>
      <c r="AA91" s="426"/>
      <c r="AB91" s="426"/>
      <c r="AC91" s="426"/>
      <c r="AD91" s="426"/>
      <c r="AE91" s="426"/>
      <c r="AF91" s="426"/>
      <c r="AG91" s="426"/>
      <c r="AH91" s="426"/>
      <c r="AI91" s="426"/>
      <c r="AJ91" s="426"/>
      <c r="AK91" s="426"/>
      <c r="AL91" s="426"/>
      <c r="AM91" s="426"/>
      <c r="AN91" s="426"/>
      <c r="AO91" s="426"/>
      <c r="AP91" s="426"/>
      <c r="AQ91" s="426"/>
      <c r="AR91" s="426"/>
      <c r="AS91" s="426"/>
      <c r="AT91" s="426"/>
      <c r="AU91" s="426"/>
      <c r="AV91" s="426"/>
      <c r="AW91" s="426"/>
      <c r="AX91" s="426"/>
      <c r="AY91" s="426"/>
      <c r="AZ91" s="426"/>
      <c r="BA91" s="426"/>
      <c r="BB91" s="426"/>
      <c r="BC91" s="426"/>
      <c r="BD91" s="426"/>
      <c r="BE91" s="426"/>
      <c r="BF91" s="426"/>
      <c r="BG91" s="426"/>
      <c r="BH91" s="426"/>
      <c r="BI91" s="426"/>
      <c r="BJ91" s="426"/>
      <c r="BK91" s="426"/>
      <c r="BL91" s="426"/>
      <c r="BM91" s="426"/>
      <c r="BN91" s="426"/>
      <c r="BO91" s="426"/>
      <c r="BP91" s="426"/>
      <c r="BQ91" s="426"/>
      <c r="BR91" s="426"/>
      <c r="BS91" s="426"/>
      <c r="BT91" s="426"/>
      <c r="BU91" s="426"/>
      <c r="BV91" s="426"/>
      <c r="BW91" s="426"/>
      <c r="BX91" s="426"/>
      <c r="BY91" s="426"/>
      <c r="BZ91" s="426"/>
      <c r="CA91" s="426"/>
    </row>
    <row r="92" spans="1:80" s="434" customFormat="1" ht="15.75" customHeight="1" x14ac:dyDescent="0.3">
      <c r="A92" s="412">
        <f t="shared" si="13"/>
        <v>80</v>
      </c>
      <c r="B92" s="412">
        <f t="shared" si="14"/>
        <v>12</v>
      </c>
      <c r="C92" s="412">
        <v>380921</v>
      </c>
      <c r="D92" s="412" t="s">
        <v>242</v>
      </c>
      <c r="E92" s="412" t="s">
        <v>243</v>
      </c>
      <c r="F92" s="412" t="s">
        <v>244</v>
      </c>
      <c r="G92" s="412" t="s">
        <v>548</v>
      </c>
      <c r="H92" s="473" t="s">
        <v>765</v>
      </c>
      <c r="I92" s="413">
        <v>38236</v>
      </c>
      <c r="J92" s="414">
        <v>0</v>
      </c>
      <c r="K92" s="471" t="s">
        <v>745</v>
      </c>
      <c r="L92" s="472">
        <f>(M92-I92)/365</f>
        <v>8.0821917808219172</v>
      </c>
      <c r="M92" s="471">
        <v>41186</v>
      </c>
      <c r="N92" s="473">
        <v>0</v>
      </c>
      <c r="O92" s="413">
        <v>39615</v>
      </c>
      <c r="P92" s="472">
        <f t="shared" si="9"/>
        <v>3.7780821917808218</v>
      </c>
      <c r="Q92" s="473">
        <v>19.100000000000001</v>
      </c>
      <c r="R92" s="473">
        <v>19.100000000000001</v>
      </c>
      <c r="S92" s="413">
        <v>39615</v>
      </c>
      <c r="T92" s="412">
        <v>19.100000000000001</v>
      </c>
      <c r="U92" s="412" t="s">
        <v>731</v>
      </c>
      <c r="V92" s="412" t="s">
        <v>731</v>
      </c>
      <c r="W92" s="412" t="s">
        <v>230</v>
      </c>
      <c r="X92" s="412" t="s">
        <v>745</v>
      </c>
      <c r="Y92" s="414"/>
      <c r="Z92" s="412"/>
      <c r="AA92" s="412" t="s">
        <v>245</v>
      </c>
      <c r="AB92" s="412"/>
      <c r="AC92" s="426"/>
      <c r="AD92" s="426"/>
      <c r="AE92" s="426"/>
      <c r="AF92" s="426"/>
      <c r="AG92" s="426"/>
      <c r="AH92" s="426"/>
      <c r="AI92" s="451"/>
      <c r="AJ92" s="451"/>
      <c r="AK92" s="451"/>
      <c r="AL92" s="451"/>
      <c r="AM92" s="451"/>
      <c r="AN92" s="451"/>
      <c r="AO92" s="451"/>
      <c r="AP92" s="451"/>
      <c r="AQ92" s="451"/>
      <c r="AR92" s="451"/>
      <c r="AS92" s="451"/>
      <c r="AT92" s="451"/>
      <c r="AU92" s="451"/>
      <c r="AV92" s="451"/>
      <c r="AW92" s="451"/>
      <c r="AX92" s="451"/>
      <c r="AY92" s="451"/>
      <c r="AZ92" s="451"/>
      <c r="BA92" s="451"/>
      <c r="BB92" s="451"/>
      <c r="BC92" s="451"/>
      <c r="BD92" s="451"/>
      <c r="BE92" s="451"/>
      <c r="BF92" s="451"/>
      <c r="BG92" s="451"/>
      <c r="BH92" s="451"/>
      <c r="BI92" s="451"/>
      <c r="BJ92" s="451"/>
      <c r="BK92" s="451"/>
      <c r="BL92" s="451"/>
      <c r="BM92" s="451"/>
      <c r="BN92" s="451"/>
      <c r="BO92" s="451"/>
      <c r="BP92" s="451"/>
      <c r="BQ92" s="451"/>
      <c r="BR92" s="451"/>
      <c r="BS92" s="451"/>
      <c r="BT92" s="451"/>
      <c r="BU92" s="451"/>
      <c r="BV92" s="451"/>
      <c r="BW92" s="451"/>
      <c r="BX92" s="451"/>
      <c r="BY92" s="451"/>
      <c r="BZ92" s="451"/>
      <c r="CA92" s="451"/>
      <c r="CB92" s="451"/>
    </row>
    <row r="93" spans="1:80" s="434" customFormat="1" ht="15.75" customHeight="1" x14ac:dyDescent="0.3">
      <c r="A93" s="412">
        <f t="shared" si="13"/>
        <v>81</v>
      </c>
      <c r="B93" s="412">
        <f t="shared" si="14"/>
        <v>13</v>
      </c>
      <c r="C93" s="412">
        <v>366365</v>
      </c>
      <c r="D93" s="412" t="s">
        <v>750</v>
      </c>
      <c r="E93" s="412" t="s">
        <v>751</v>
      </c>
      <c r="F93" s="412" t="s">
        <v>364</v>
      </c>
      <c r="G93" s="412" t="s">
        <v>480</v>
      </c>
      <c r="H93" s="473" t="s">
        <v>765</v>
      </c>
      <c r="I93" s="413">
        <v>38207</v>
      </c>
      <c r="J93" s="414">
        <v>0</v>
      </c>
      <c r="K93" s="471" t="s">
        <v>745</v>
      </c>
      <c r="L93" s="472">
        <f>(M93-I93)/365</f>
        <v>8.1205479452054803</v>
      </c>
      <c r="M93" s="471">
        <v>41171</v>
      </c>
      <c r="N93" s="473">
        <v>0</v>
      </c>
      <c r="O93" s="413">
        <v>38614</v>
      </c>
      <c r="P93" s="472">
        <f t="shared" si="9"/>
        <v>1.1150684931506849</v>
      </c>
      <c r="Q93" s="473">
        <v>16</v>
      </c>
      <c r="R93" s="473">
        <v>16</v>
      </c>
      <c r="S93" s="413">
        <v>38614</v>
      </c>
      <c r="T93" s="412">
        <v>16</v>
      </c>
      <c r="U93" s="412" t="s">
        <v>731</v>
      </c>
      <c r="V93" s="412" t="s">
        <v>731</v>
      </c>
      <c r="W93" s="412" t="s">
        <v>754</v>
      </c>
      <c r="X93" s="412" t="s">
        <v>745</v>
      </c>
      <c r="Y93" s="414"/>
      <c r="Z93" s="412"/>
      <c r="AA93" s="412"/>
      <c r="AB93" s="412"/>
      <c r="AC93" s="426"/>
      <c r="AD93" s="426"/>
      <c r="AE93" s="426"/>
      <c r="AF93" s="426"/>
      <c r="AG93" s="426"/>
      <c r="AH93" s="426"/>
      <c r="AI93" s="426"/>
      <c r="AJ93" s="426"/>
      <c r="AK93" s="426"/>
      <c r="AL93" s="426"/>
      <c r="AM93" s="426"/>
      <c r="AN93" s="426"/>
      <c r="AO93" s="426"/>
      <c r="AP93" s="426"/>
      <c r="AQ93" s="426"/>
      <c r="AR93" s="426"/>
      <c r="AS93" s="426"/>
      <c r="AT93" s="426"/>
      <c r="AU93" s="426"/>
      <c r="AV93" s="426"/>
      <c r="AW93" s="426"/>
      <c r="AX93" s="426"/>
      <c r="AY93" s="426"/>
      <c r="AZ93" s="426"/>
      <c r="BA93" s="426"/>
      <c r="BB93" s="426"/>
      <c r="BC93" s="426"/>
      <c r="BD93" s="426"/>
      <c r="BE93" s="426"/>
      <c r="BF93" s="426"/>
      <c r="BG93" s="426"/>
      <c r="BH93" s="426"/>
      <c r="BI93" s="426"/>
      <c r="BJ93" s="426"/>
      <c r="BK93" s="426"/>
      <c r="BL93" s="426"/>
      <c r="BM93" s="426"/>
      <c r="BN93" s="426"/>
      <c r="BO93" s="426"/>
      <c r="BP93" s="426"/>
      <c r="BQ93" s="426"/>
      <c r="BR93" s="426"/>
      <c r="BS93" s="426"/>
      <c r="BT93" s="426"/>
      <c r="BU93" s="426"/>
      <c r="BV93" s="426"/>
      <c r="BW93" s="426"/>
      <c r="BX93" s="426"/>
      <c r="BY93" s="426"/>
      <c r="BZ93" s="426"/>
      <c r="CA93" s="426"/>
      <c r="CB93" s="426"/>
    </row>
    <row r="94" spans="1:80" s="434" customFormat="1" ht="15.75" customHeight="1" x14ac:dyDescent="0.3">
      <c r="A94" s="412">
        <f t="shared" si="13"/>
        <v>82</v>
      </c>
      <c r="B94" s="412">
        <f t="shared" si="14"/>
        <v>14</v>
      </c>
      <c r="C94" s="412">
        <v>363427</v>
      </c>
      <c r="D94" s="412" t="s">
        <v>334</v>
      </c>
      <c r="E94" s="412" t="s">
        <v>734</v>
      </c>
      <c r="F94" s="412" t="s">
        <v>335</v>
      </c>
      <c r="G94" s="412" t="s">
        <v>793</v>
      </c>
      <c r="H94" s="473" t="s">
        <v>765</v>
      </c>
      <c r="I94" s="413">
        <v>37816</v>
      </c>
      <c r="J94" s="414">
        <v>1</v>
      </c>
      <c r="K94" s="471">
        <v>40785</v>
      </c>
      <c r="L94" s="472">
        <f>(K94-I94)/365</f>
        <v>8.1342465753424662</v>
      </c>
      <c r="M94" s="471" t="s">
        <v>732</v>
      </c>
      <c r="N94" s="473">
        <v>0</v>
      </c>
      <c r="O94" s="413">
        <v>38414</v>
      </c>
      <c r="P94" s="472">
        <f t="shared" si="9"/>
        <v>1.6383561643835616</v>
      </c>
      <c r="Q94" s="473">
        <v>21.2</v>
      </c>
      <c r="R94" s="473">
        <v>21.2</v>
      </c>
      <c r="S94" s="413">
        <v>38414</v>
      </c>
      <c r="T94" s="412">
        <v>21.2</v>
      </c>
      <c r="U94" s="412" t="s">
        <v>731</v>
      </c>
      <c r="V94" s="412" t="s">
        <v>731</v>
      </c>
      <c r="W94" s="412" t="s">
        <v>336</v>
      </c>
      <c r="X94" s="412" t="s">
        <v>732</v>
      </c>
      <c r="Y94" s="414">
        <v>2</v>
      </c>
      <c r="Z94" s="412" t="s">
        <v>337</v>
      </c>
      <c r="AA94" s="412" t="s">
        <v>194</v>
      </c>
      <c r="AB94" s="412"/>
      <c r="AC94" s="426"/>
      <c r="AD94" s="426"/>
      <c r="AE94" s="426"/>
      <c r="AF94" s="426"/>
      <c r="AG94" s="426"/>
      <c r="AH94" s="426"/>
      <c r="AI94" s="426"/>
      <c r="AJ94" s="426"/>
      <c r="AK94" s="426"/>
      <c r="AL94" s="426"/>
      <c r="AM94" s="426"/>
      <c r="AN94" s="426"/>
      <c r="AO94" s="426"/>
      <c r="AP94" s="426"/>
      <c r="AQ94" s="426"/>
      <c r="AR94" s="426"/>
      <c r="AS94" s="426"/>
      <c r="AT94" s="426"/>
      <c r="AU94" s="426"/>
      <c r="AV94" s="426"/>
      <c r="AW94" s="426"/>
      <c r="AX94" s="426"/>
      <c r="AY94" s="426"/>
      <c r="AZ94" s="426"/>
      <c r="BA94" s="426"/>
      <c r="BB94" s="426"/>
      <c r="BC94" s="426"/>
      <c r="BD94" s="426"/>
      <c r="BE94" s="426"/>
      <c r="BF94" s="426"/>
      <c r="BG94" s="426"/>
      <c r="BH94" s="426"/>
      <c r="BI94" s="426"/>
      <c r="BJ94" s="426"/>
      <c r="BK94" s="426"/>
      <c r="BL94" s="426"/>
      <c r="BM94" s="426"/>
      <c r="BN94" s="426"/>
      <c r="BO94" s="426"/>
      <c r="BP94" s="426"/>
      <c r="BQ94" s="426"/>
      <c r="BR94" s="426"/>
      <c r="BS94" s="426"/>
      <c r="BT94" s="426"/>
      <c r="BU94" s="426"/>
      <c r="BV94" s="426"/>
      <c r="BW94" s="426"/>
      <c r="BX94" s="426"/>
      <c r="BY94" s="426"/>
      <c r="BZ94" s="426"/>
      <c r="CA94" s="426"/>
      <c r="CB94" s="436"/>
    </row>
    <row r="95" spans="1:80" s="434" customFormat="1" ht="15.75" customHeight="1" x14ac:dyDescent="0.3">
      <c r="A95" s="412">
        <f>A91+1</f>
        <v>80</v>
      </c>
      <c r="B95" s="451">
        <v>1</v>
      </c>
      <c r="C95" s="452">
        <v>363650</v>
      </c>
      <c r="D95" s="452" t="s">
        <v>601</v>
      </c>
      <c r="E95" s="452" t="s">
        <v>602</v>
      </c>
      <c r="F95" s="452" t="s">
        <v>603</v>
      </c>
      <c r="G95" s="452" t="s">
        <v>806</v>
      </c>
      <c r="H95" s="537" t="s">
        <v>729</v>
      </c>
      <c r="I95" s="453">
        <v>38139</v>
      </c>
      <c r="J95" s="454">
        <v>0</v>
      </c>
      <c r="K95" s="484" t="s">
        <v>186</v>
      </c>
      <c r="L95" s="485">
        <f>(M95-I95)/365</f>
        <v>8.1479452054794521</v>
      </c>
      <c r="M95" s="486">
        <v>41113</v>
      </c>
      <c r="N95" s="454">
        <v>0</v>
      </c>
      <c r="O95" s="453">
        <v>38425</v>
      </c>
      <c r="P95" s="485">
        <f t="shared" si="9"/>
        <v>0.78356164383561644</v>
      </c>
      <c r="Q95" s="567">
        <v>130.5</v>
      </c>
      <c r="R95" s="567">
        <v>130.5</v>
      </c>
      <c r="S95" s="458">
        <v>38425</v>
      </c>
      <c r="T95" s="457">
        <v>130.54</v>
      </c>
      <c r="U95" s="459" t="s">
        <v>134</v>
      </c>
      <c r="V95" s="459" t="s">
        <v>604</v>
      </c>
      <c r="W95" s="460" t="s">
        <v>754</v>
      </c>
      <c r="X95" s="456" t="s">
        <v>186</v>
      </c>
      <c r="Y95" s="648"/>
      <c r="Z95" s="461"/>
      <c r="AA95" s="461"/>
      <c r="AB95" s="453" t="s">
        <v>654</v>
      </c>
      <c r="AC95" s="426"/>
      <c r="AD95" s="426"/>
      <c r="AE95" s="426"/>
      <c r="AF95" s="426"/>
      <c r="AG95" s="426"/>
      <c r="AH95" s="426"/>
      <c r="AI95" s="426"/>
      <c r="AJ95" s="426"/>
      <c r="AK95" s="426"/>
      <c r="AL95" s="426"/>
      <c r="AM95" s="426"/>
      <c r="AN95" s="426"/>
      <c r="AO95" s="426"/>
      <c r="AP95" s="426"/>
      <c r="AQ95" s="426"/>
      <c r="AR95" s="426"/>
      <c r="AS95" s="426"/>
      <c r="AT95" s="426"/>
      <c r="AU95" s="426"/>
      <c r="AV95" s="426"/>
      <c r="AW95" s="426"/>
      <c r="AX95" s="426"/>
      <c r="AY95" s="426"/>
      <c r="AZ95" s="426"/>
      <c r="BA95" s="426"/>
      <c r="BB95" s="426"/>
      <c r="BC95" s="426"/>
      <c r="BD95" s="426"/>
      <c r="BE95" s="426"/>
      <c r="BF95" s="426"/>
      <c r="BG95" s="426"/>
      <c r="BH95" s="426"/>
      <c r="BI95" s="426"/>
      <c r="BJ95" s="426"/>
      <c r="BK95" s="426"/>
      <c r="BL95" s="426"/>
      <c r="BM95" s="426"/>
      <c r="BN95" s="426"/>
      <c r="BO95" s="426"/>
      <c r="BP95" s="426"/>
      <c r="BQ95" s="426"/>
      <c r="BR95" s="426"/>
      <c r="BS95" s="426"/>
      <c r="BT95" s="426"/>
      <c r="BU95" s="426"/>
      <c r="BV95" s="426"/>
      <c r="BW95" s="426"/>
      <c r="BX95" s="426"/>
      <c r="BY95" s="426"/>
      <c r="BZ95" s="426"/>
      <c r="CA95" s="426"/>
    </row>
    <row r="96" spans="1:80" s="434" customFormat="1" ht="15.75" customHeight="1" x14ac:dyDescent="0.3">
      <c r="A96" s="412">
        <f t="shared" ref="A96:A130" si="16">A95+1</f>
        <v>81</v>
      </c>
      <c r="B96" s="412">
        <f t="shared" ref="B96:B130" si="17">B95+1</f>
        <v>2</v>
      </c>
      <c r="C96" s="412">
        <v>367631</v>
      </c>
      <c r="D96" s="412" t="s">
        <v>371</v>
      </c>
      <c r="E96" s="412" t="s">
        <v>372</v>
      </c>
      <c r="F96" s="412" t="s">
        <v>373</v>
      </c>
      <c r="G96" s="412" t="s">
        <v>498</v>
      </c>
      <c r="H96" s="473" t="s">
        <v>765</v>
      </c>
      <c r="I96" s="413">
        <v>38207</v>
      </c>
      <c r="J96" s="414">
        <v>0</v>
      </c>
      <c r="K96" s="471" t="s">
        <v>745</v>
      </c>
      <c r="L96" s="472">
        <f>(M96-I96)/365</f>
        <v>8.161643835616438</v>
      </c>
      <c r="M96" s="471">
        <v>41186</v>
      </c>
      <c r="N96" s="473">
        <v>0</v>
      </c>
      <c r="O96" s="413">
        <v>38597</v>
      </c>
      <c r="P96" s="472">
        <f t="shared" si="9"/>
        <v>1.0684931506849316</v>
      </c>
      <c r="Q96" s="473">
        <v>32.799999999999997</v>
      </c>
      <c r="R96" s="473">
        <v>32.799999999999997</v>
      </c>
      <c r="S96" s="413">
        <v>40064</v>
      </c>
      <c r="T96" s="412">
        <v>24</v>
      </c>
      <c r="U96" s="412" t="s">
        <v>731</v>
      </c>
      <c r="V96" s="412" t="s">
        <v>731</v>
      </c>
      <c r="W96" s="412" t="s">
        <v>731</v>
      </c>
      <c r="X96" s="412" t="s">
        <v>745</v>
      </c>
      <c r="Y96" s="414"/>
      <c r="Z96" s="412"/>
      <c r="AA96" s="412" t="s">
        <v>166</v>
      </c>
      <c r="AB96" s="412"/>
      <c r="AC96" s="426"/>
      <c r="AD96" s="426"/>
      <c r="AE96" s="426"/>
      <c r="AF96" s="426"/>
      <c r="AG96" s="426"/>
      <c r="AH96" s="426"/>
      <c r="AI96" s="426"/>
      <c r="AJ96" s="426"/>
      <c r="AK96" s="426"/>
      <c r="AL96" s="426"/>
      <c r="AM96" s="426"/>
      <c r="AN96" s="426"/>
      <c r="AO96" s="426"/>
      <c r="AP96" s="426"/>
      <c r="AQ96" s="426"/>
      <c r="AR96" s="426"/>
      <c r="AS96" s="426"/>
      <c r="AT96" s="426"/>
      <c r="AU96" s="426"/>
      <c r="AV96" s="426"/>
      <c r="AW96" s="426"/>
      <c r="AX96" s="426"/>
      <c r="AY96" s="426"/>
      <c r="AZ96" s="426"/>
      <c r="BA96" s="426"/>
      <c r="BB96" s="426"/>
      <c r="BC96" s="426"/>
      <c r="BD96" s="426"/>
      <c r="BE96" s="426"/>
      <c r="BF96" s="426"/>
      <c r="BG96" s="426"/>
      <c r="BH96" s="426"/>
      <c r="BI96" s="426"/>
      <c r="BJ96" s="426"/>
      <c r="BK96" s="426"/>
      <c r="BL96" s="426"/>
      <c r="BM96" s="426"/>
      <c r="BN96" s="426"/>
      <c r="BO96" s="426"/>
      <c r="BP96" s="426"/>
      <c r="BQ96" s="426"/>
      <c r="BR96" s="426"/>
      <c r="BS96" s="426"/>
      <c r="BT96" s="426"/>
      <c r="BU96" s="426"/>
      <c r="BV96" s="426"/>
      <c r="BW96" s="426"/>
      <c r="BX96" s="426"/>
      <c r="BY96" s="426"/>
      <c r="BZ96" s="426"/>
      <c r="CA96" s="426"/>
      <c r="CB96" s="426"/>
    </row>
    <row r="97" spans="1:80" s="434" customFormat="1" ht="15.75" customHeight="1" x14ac:dyDescent="0.3">
      <c r="A97" s="412">
        <f t="shared" si="16"/>
        <v>82</v>
      </c>
      <c r="B97" s="412">
        <f t="shared" si="17"/>
        <v>3</v>
      </c>
      <c r="C97" s="412">
        <v>365606</v>
      </c>
      <c r="D97" s="412" t="s">
        <v>348</v>
      </c>
      <c r="E97" s="412" t="s">
        <v>349</v>
      </c>
      <c r="F97" s="412" t="s">
        <v>350</v>
      </c>
      <c r="G97" s="412" t="s">
        <v>498</v>
      </c>
      <c r="H97" s="473" t="s">
        <v>737</v>
      </c>
      <c r="I97" s="413">
        <v>38182</v>
      </c>
      <c r="J97" s="414">
        <v>0</v>
      </c>
      <c r="K97" s="471" t="s">
        <v>745</v>
      </c>
      <c r="L97" s="472">
        <f>(M97-I97)/365</f>
        <v>8.2438356164383571</v>
      </c>
      <c r="M97" s="471">
        <v>41191</v>
      </c>
      <c r="N97" s="473">
        <v>0</v>
      </c>
      <c r="O97" s="413">
        <v>39059</v>
      </c>
      <c r="P97" s="472">
        <f t="shared" si="9"/>
        <v>2.4027397260273973</v>
      </c>
      <c r="Q97" s="473">
        <v>21.7</v>
      </c>
      <c r="R97" s="473">
        <v>21.7</v>
      </c>
      <c r="S97" s="413">
        <v>39059</v>
      </c>
      <c r="T97" s="412">
        <v>21.7</v>
      </c>
      <c r="U97" s="412" t="s">
        <v>731</v>
      </c>
      <c r="V97" s="412" t="s">
        <v>731</v>
      </c>
      <c r="W97" s="412" t="s">
        <v>351</v>
      </c>
      <c r="X97" s="412" t="s">
        <v>745</v>
      </c>
      <c r="Y97" s="414"/>
      <c r="Z97" s="412"/>
      <c r="AA97" s="412"/>
      <c r="AB97" s="412"/>
      <c r="AC97" s="426"/>
      <c r="AD97" s="426"/>
      <c r="AE97" s="426"/>
      <c r="AF97" s="426"/>
      <c r="AG97" s="426"/>
      <c r="AH97" s="426"/>
      <c r="AI97" s="451"/>
      <c r="AJ97" s="451"/>
      <c r="AK97" s="451"/>
      <c r="AL97" s="451"/>
      <c r="AM97" s="451"/>
      <c r="AN97" s="451"/>
      <c r="AO97" s="451"/>
      <c r="AP97" s="451"/>
      <c r="AQ97" s="451"/>
      <c r="AR97" s="451"/>
      <c r="AS97" s="451"/>
      <c r="AT97" s="451"/>
      <c r="AU97" s="451"/>
      <c r="AV97" s="451"/>
      <c r="AW97" s="451"/>
      <c r="AX97" s="451"/>
      <c r="AY97" s="451"/>
      <c r="AZ97" s="451"/>
      <c r="BA97" s="451"/>
      <c r="BB97" s="451"/>
      <c r="BC97" s="451"/>
      <c r="BD97" s="451"/>
      <c r="BE97" s="451"/>
      <c r="BF97" s="451"/>
      <c r="BG97" s="451"/>
      <c r="BH97" s="451"/>
      <c r="BI97" s="451"/>
      <c r="BJ97" s="451"/>
      <c r="BK97" s="451"/>
      <c r="BL97" s="451"/>
      <c r="BM97" s="451"/>
      <c r="BN97" s="451"/>
      <c r="BO97" s="451"/>
      <c r="BP97" s="451"/>
      <c r="BQ97" s="451"/>
      <c r="BR97" s="451"/>
      <c r="BS97" s="451"/>
      <c r="BT97" s="451"/>
      <c r="BU97" s="451"/>
      <c r="BV97" s="451"/>
      <c r="BW97" s="451"/>
      <c r="BX97" s="451"/>
      <c r="BY97" s="451"/>
      <c r="BZ97" s="451"/>
      <c r="CA97" s="451"/>
      <c r="CB97" s="451"/>
    </row>
    <row r="98" spans="1:80" s="434" customFormat="1" ht="15.75" customHeight="1" x14ac:dyDescent="0.3">
      <c r="A98" s="412">
        <f t="shared" si="16"/>
        <v>83</v>
      </c>
      <c r="B98" s="426">
        <f t="shared" si="17"/>
        <v>4</v>
      </c>
      <c r="C98" s="426">
        <v>360345</v>
      </c>
      <c r="D98" s="426" t="s">
        <v>585</v>
      </c>
      <c r="E98" s="426" t="s">
        <v>612</v>
      </c>
      <c r="F98" s="426" t="s">
        <v>586</v>
      </c>
      <c r="G98" s="436" t="s">
        <v>587</v>
      </c>
      <c r="H98" s="475" t="s">
        <v>765</v>
      </c>
      <c r="I98" s="431">
        <v>38075</v>
      </c>
      <c r="J98" s="437">
        <v>1</v>
      </c>
      <c r="K98" s="478">
        <v>41114</v>
      </c>
      <c r="L98" s="476">
        <f>(K98-I98)/365</f>
        <v>8.3260273972602743</v>
      </c>
      <c r="M98" s="478" t="s">
        <v>732</v>
      </c>
      <c r="N98" s="475">
        <v>0</v>
      </c>
      <c r="O98" s="431">
        <v>38184</v>
      </c>
      <c r="P98" s="476">
        <f t="shared" ref="P98:P129" si="18">(O98-I98)/365</f>
        <v>0.29863013698630136</v>
      </c>
      <c r="Q98" s="565">
        <v>70.099999999999994</v>
      </c>
      <c r="R98" s="565">
        <v>64.12</v>
      </c>
      <c r="S98" s="441">
        <v>38873</v>
      </c>
      <c r="T98" s="440">
        <v>84.4</v>
      </c>
      <c r="U98" s="433" t="s">
        <v>777</v>
      </c>
      <c r="V98" s="433" t="s">
        <v>589</v>
      </c>
      <c r="W98" s="427" t="s">
        <v>731</v>
      </c>
      <c r="X98" s="431" t="s">
        <v>732</v>
      </c>
      <c r="Y98" s="437"/>
      <c r="Z98" s="426" t="s">
        <v>822</v>
      </c>
      <c r="AA98" s="431">
        <v>41114</v>
      </c>
      <c r="AB98" s="426"/>
      <c r="AC98" s="426"/>
      <c r="AD98" s="426"/>
      <c r="AE98" s="426"/>
      <c r="AF98" s="426"/>
      <c r="AG98" s="426"/>
      <c r="AH98" s="426"/>
      <c r="AI98" s="426"/>
      <c r="AJ98" s="426"/>
      <c r="AK98" s="426"/>
      <c r="AL98" s="426"/>
      <c r="AM98" s="426"/>
      <c r="AN98" s="426"/>
      <c r="AO98" s="426"/>
      <c r="AP98" s="426"/>
      <c r="AQ98" s="426"/>
      <c r="AR98" s="426"/>
      <c r="AS98" s="426"/>
      <c r="AT98" s="426"/>
      <c r="AU98" s="426"/>
      <c r="AV98" s="426"/>
      <c r="AW98" s="426"/>
      <c r="AX98" s="426"/>
      <c r="AY98" s="426"/>
      <c r="AZ98" s="426"/>
      <c r="BA98" s="426"/>
      <c r="BB98" s="426"/>
      <c r="BC98" s="426"/>
      <c r="BD98" s="426"/>
      <c r="BE98" s="426"/>
      <c r="BF98" s="426"/>
      <c r="BG98" s="426"/>
      <c r="BH98" s="426"/>
      <c r="BI98" s="426"/>
      <c r="BJ98" s="426"/>
      <c r="BK98" s="426"/>
      <c r="BL98" s="426"/>
      <c r="BM98" s="426"/>
      <c r="BN98" s="426"/>
      <c r="BO98" s="426"/>
      <c r="BP98" s="426"/>
      <c r="BQ98" s="426"/>
      <c r="BR98" s="426"/>
      <c r="BS98" s="426"/>
      <c r="BT98" s="426"/>
      <c r="BU98" s="426"/>
      <c r="BV98" s="426"/>
      <c r="BW98" s="426"/>
      <c r="BX98" s="426"/>
      <c r="BY98" s="426"/>
      <c r="BZ98" s="426"/>
      <c r="CA98" s="426"/>
    </row>
    <row r="99" spans="1:80" s="434" customFormat="1" ht="15.75" customHeight="1" x14ac:dyDescent="0.3">
      <c r="A99" s="412">
        <f t="shared" si="16"/>
        <v>84</v>
      </c>
      <c r="B99" s="426">
        <f t="shared" si="17"/>
        <v>5</v>
      </c>
      <c r="C99" s="426" t="s">
        <v>208</v>
      </c>
      <c r="D99" s="426" t="s">
        <v>201</v>
      </c>
      <c r="E99" s="426"/>
      <c r="F99" s="426" t="s">
        <v>202</v>
      </c>
      <c r="G99" s="426" t="s">
        <v>728</v>
      </c>
      <c r="H99" s="475" t="s">
        <v>785</v>
      </c>
      <c r="I99" s="428">
        <v>37015</v>
      </c>
      <c r="J99" s="437">
        <v>1</v>
      </c>
      <c r="K99" s="478">
        <v>40070</v>
      </c>
      <c r="L99" s="479">
        <f>(K99-I99)/365</f>
        <v>8.3698630136986303</v>
      </c>
      <c r="M99" s="478" t="s">
        <v>732</v>
      </c>
      <c r="N99" s="437">
        <v>0</v>
      </c>
      <c r="O99" s="428">
        <v>37316</v>
      </c>
      <c r="P99" s="479">
        <f t="shared" si="18"/>
        <v>0.8246575342465754</v>
      </c>
      <c r="Q99" s="566">
        <v>106</v>
      </c>
      <c r="R99" s="566">
        <v>106</v>
      </c>
      <c r="S99" s="428">
        <v>40037</v>
      </c>
      <c r="T99" s="433">
        <v>106</v>
      </c>
      <c r="U99" s="433" t="s">
        <v>172</v>
      </c>
      <c r="V99" s="433" t="s">
        <v>204</v>
      </c>
      <c r="W99" s="433" t="s">
        <v>204</v>
      </c>
      <c r="X99" s="433" t="s">
        <v>205</v>
      </c>
      <c r="Y99" s="437">
        <v>1</v>
      </c>
      <c r="Z99" s="433" t="s">
        <v>206</v>
      </c>
      <c r="AA99" s="433" t="s">
        <v>207</v>
      </c>
      <c r="AB99" s="426" t="s">
        <v>661</v>
      </c>
      <c r="AC99" s="426"/>
      <c r="AD99" s="426"/>
      <c r="AE99" s="426"/>
      <c r="AF99" s="426"/>
      <c r="AG99" s="426"/>
      <c r="AH99" s="426"/>
      <c r="AI99" s="426"/>
      <c r="AJ99" s="426"/>
      <c r="AK99" s="426"/>
      <c r="AL99" s="426"/>
      <c r="AM99" s="426"/>
      <c r="AN99" s="426"/>
      <c r="AO99" s="426"/>
      <c r="AP99" s="426"/>
      <c r="AQ99" s="426"/>
      <c r="AR99" s="426"/>
      <c r="AS99" s="426"/>
      <c r="AT99" s="426"/>
      <c r="AU99" s="426"/>
      <c r="AV99" s="426"/>
      <c r="AW99" s="426"/>
      <c r="AX99" s="426"/>
      <c r="AY99" s="426"/>
      <c r="AZ99" s="426"/>
      <c r="BA99" s="426"/>
      <c r="BB99" s="426"/>
      <c r="BC99" s="426"/>
      <c r="BD99" s="426"/>
      <c r="BE99" s="426"/>
      <c r="BF99" s="426"/>
      <c r="BG99" s="426"/>
      <c r="BH99" s="426"/>
      <c r="BI99" s="426"/>
      <c r="BJ99" s="426"/>
      <c r="BK99" s="426"/>
      <c r="BL99" s="426"/>
      <c r="BM99" s="426"/>
      <c r="BN99" s="426"/>
      <c r="BO99" s="426"/>
      <c r="BP99" s="426"/>
      <c r="BQ99" s="426"/>
      <c r="BR99" s="426"/>
      <c r="BS99" s="426"/>
      <c r="BT99" s="426"/>
      <c r="BU99" s="426"/>
      <c r="BV99" s="426"/>
      <c r="BW99" s="426"/>
      <c r="BX99" s="426"/>
      <c r="BY99" s="426"/>
      <c r="BZ99" s="426"/>
      <c r="CA99" s="426"/>
    </row>
    <row r="100" spans="1:80" s="434" customFormat="1" ht="15.75" customHeight="1" x14ac:dyDescent="0.3">
      <c r="A100" s="412">
        <f t="shared" si="16"/>
        <v>85</v>
      </c>
      <c r="B100" s="412">
        <f t="shared" si="17"/>
        <v>6</v>
      </c>
      <c r="C100" s="412">
        <v>368647</v>
      </c>
      <c r="D100" s="412" t="s">
        <v>380</v>
      </c>
      <c r="E100" s="412" t="s">
        <v>381</v>
      </c>
      <c r="F100" s="412" t="s">
        <v>382</v>
      </c>
      <c r="G100" s="412" t="s">
        <v>728</v>
      </c>
      <c r="H100" s="473" t="s">
        <v>765</v>
      </c>
      <c r="I100" s="413">
        <v>38039</v>
      </c>
      <c r="J100" s="414">
        <v>0</v>
      </c>
      <c r="K100" s="471" t="s">
        <v>745</v>
      </c>
      <c r="L100" s="472">
        <f>(M100-I100)/365</f>
        <v>8.6219178082191785</v>
      </c>
      <c r="M100" s="471">
        <v>41186</v>
      </c>
      <c r="N100" s="473">
        <v>0</v>
      </c>
      <c r="O100" s="413">
        <v>38776</v>
      </c>
      <c r="P100" s="472">
        <f t="shared" si="18"/>
        <v>2.0191780821917806</v>
      </c>
      <c r="Q100" s="473">
        <v>22</v>
      </c>
      <c r="R100" s="473">
        <v>22</v>
      </c>
      <c r="S100" s="413">
        <v>38776</v>
      </c>
      <c r="T100" s="412">
        <v>22</v>
      </c>
      <c r="U100" s="412" t="s">
        <v>731</v>
      </c>
      <c r="V100" s="412" t="s">
        <v>731</v>
      </c>
      <c r="W100" s="412" t="s">
        <v>754</v>
      </c>
      <c r="X100" s="412" t="s">
        <v>745</v>
      </c>
      <c r="Y100" s="414"/>
      <c r="Z100" s="412"/>
      <c r="AA100" s="412"/>
      <c r="AB100" s="412"/>
      <c r="AC100" s="426"/>
      <c r="AD100" s="426"/>
      <c r="AE100" s="426"/>
      <c r="AF100" s="426"/>
      <c r="AG100" s="426"/>
      <c r="AH100" s="426"/>
      <c r="AI100" s="426"/>
      <c r="AJ100" s="426"/>
      <c r="AK100" s="426"/>
      <c r="AL100" s="426"/>
      <c r="AM100" s="426"/>
      <c r="AN100" s="426"/>
      <c r="AO100" s="426"/>
      <c r="AP100" s="426"/>
      <c r="AQ100" s="426"/>
      <c r="AR100" s="426"/>
      <c r="AS100" s="426"/>
      <c r="AT100" s="426"/>
      <c r="AU100" s="426"/>
      <c r="AV100" s="426"/>
      <c r="AW100" s="426"/>
      <c r="AX100" s="426"/>
      <c r="AY100" s="426"/>
      <c r="AZ100" s="426"/>
      <c r="BA100" s="426"/>
      <c r="BB100" s="426"/>
      <c r="BC100" s="426"/>
      <c r="BD100" s="426"/>
      <c r="BE100" s="426"/>
      <c r="BF100" s="426"/>
      <c r="BG100" s="426"/>
      <c r="BH100" s="426"/>
      <c r="BI100" s="426"/>
      <c r="BJ100" s="426"/>
      <c r="BK100" s="426"/>
      <c r="BL100" s="426"/>
      <c r="BM100" s="426"/>
      <c r="BN100" s="426"/>
      <c r="BO100" s="426"/>
      <c r="BP100" s="426"/>
      <c r="BQ100" s="426"/>
      <c r="BR100" s="426"/>
      <c r="BS100" s="426"/>
      <c r="BT100" s="426"/>
      <c r="BU100" s="426"/>
      <c r="BV100" s="426"/>
      <c r="BW100" s="426"/>
      <c r="BX100" s="426"/>
      <c r="BY100" s="426"/>
      <c r="BZ100" s="426"/>
      <c r="CA100" s="426"/>
    </row>
    <row r="101" spans="1:80" s="434" customFormat="1" ht="15.75" customHeight="1" x14ac:dyDescent="0.3">
      <c r="A101" s="412">
        <f t="shared" si="16"/>
        <v>86</v>
      </c>
      <c r="B101" s="412">
        <f t="shared" si="17"/>
        <v>7</v>
      </c>
      <c r="C101" s="412">
        <v>358115</v>
      </c>
      <c r="D101" s="412" t="s">
        <v>507</v>
      </c>
      <c r="E101" s="412" t="s">
        <v>508</v>
      </c>
      <c r="F101" s="412" t="s">
        <v>509</v>
      </c>
      <c r="G101" s="412" t="s">
        <v>635</v>
      </c>
      <c r="H101" s="473" t="s">
        <v>729</v>
      </c>
      <c r="I101" s="413">
        <v>37946</v>
      </c>
      <c r="J101" s="414">
        <v>0</v>
      </c>
      <c r="K101" s="471" t="s">
        <v>745</v>
      </c>
      <c r="L101" s="472">
        <f>(M101-I101)/365</f>
        <v>8.868493150684932</v>
      </c>
      <c r="M101" s="471">
        <v>41183</v>
      </c>
      <c r="N101" s="473">
        <v>0</v>
      </c>
      <c r="O101" s="413">
        <v>38789</v>
      </c>
      <c r="P101" s="472">
        <f t="shared" si="18"/>
        <v>2.3095890410958906</v>
      </c>
      <c r="Q101" s="473">
        <v>29.06</v>
      </c>
      <c r="R101" s="473">
        <v>29.1</v>
      </c>
      <c r="S101" s="413">
        <v>38789</v>
      </c>
      <c r="T101" s="412">
        <v>29.06</v>
      </c>
      <c r="U101" s="412" t="s">
        <v>731</v>
      </c>
      <c r="V101" s="412" t="s">
        <v>731</v>
      </c>
      <c r="W101" s="412" t="s">
        <v>731</v>
      </c>
      <c r="X101" s="412" t="s">
        <v>745</v>
      </c>
      <c r="Y101" s="414"/>
      <c r="Z101" s="412"/>
      <c r="AA101" s="412" t="s">
        <v>510</v>
      </c>
      <c r="AB101" s="412"/>
      <c r="AC101" s="426"/>
      <c r="AD101" s="426"/>
      <c r="AE101" s="426"/>
      <c r="AF101" s="426"/>
      <c r="AG101" s="426"/>
      <c r="AH101" s="426"/>
      <c r="AI101" s="426"/>
      <c r="AJ101" s="426"/>
      <c r="AK101" s="426"/>
      <c r="AL101" s="426"/>
      <c r="AM101" s="426"/>
      <c r="AN101" s="426"/>
      <c r="AO101" s="426"/>
      <c r="AP101" s="426"/>
      <c r="AQ101" s="426"/>
      <c r="AR101" s="426"/>
      <c r="AS101" s="426"/>
      <c r="AT101" s="426"/>
      <c r="AU101" s="426"/>
      <c r="AV101" s="426"/>
      <c r="AW101" s="426"/>
      <c r="AX101" s="426"/>
      <c r="AY101" s="426"/>
      <c r="AZ101" s="426"/>
      <c r="BA101" s="426"/>
      <c r="BB101" s="426"/>
      <c r="BC101" s="426"/>
      <c r="BD101" s="426"/>
      <c r="BE101" s="426"/>
      <c r="BF101" s="426"/>
      <c r="BG101" s="426"/>
      <c r="BH101" s="426"/>
      <c r="BI101" s="426"/>
      <c r="BJ101" s="426"/>
      <c r="BK101" s="426"/>
      <c r="BL101" s="426"/>
      <c r="BM101" s="426"/>
      <c r="BN101" s="426"/>
      <c r="BO101" s="426"/>
      <c r="BP101" s="426"/>
      <c r="BQ101" s="426"/>
      <c r="BR101" s="426"/>
      <c r="BS101" s="426"/>
      <c r="BT101" s="426"/>
      <c r="BU101" s="426"/>
      <c r="BV101" s="426"/>
      <c r="BW101" s="426"/>
      <c r="BX101" s="426"/>
      <c r="BY101" s="426"/>
      <c r="BZ101" s="426"/>
      <c r="CA101" s="426"/>
    </row>
    <row r="102" spans="1:80" s="434" customFormat="1" ht="15.75" customHeight="1" x14ac:dyDescent="0.3">
      <c r="A102" s="412">
        <f t="shared" si="16"/>
        <v>87</v>
      </c>
      <c r="B102" s="412">
        <f t="shared" si="17"/>
        <v>8</v>
      </c>
      <c r="C102" s="412">
        <v>358910</v>
      </c>
      <c r="D102" s="412" t="s">
        <v>621</v>
      </c>
      <c r="E102" s="412" t="s">
        <v>622</v>
      </c>
      <c r="F102" s="412" t="s">
        <v>623</v>
      </c>
      <c r="G102" s="418" t="s">
        <v>744</v>
      </c>
      <c r="H102" s="473" t="s">
        <v>785</v>
      </c>
      <c r="I102" s="413">
        <v>37883</v>
      </c>
      <c r="J102" s="422">
        <v>0</v>
      </c>
      <c r="K102" s="473" t="s">
        <v>745</v>
      </c>
      <c r="L102" s="472">
        <f>(M102-I102)/365</f>
        <v>9.0054794520547947</v>
      </c>
      <c r="M102" s="474">
        <v>41170</v>
      </c>
      <c r="N102" s="473">
        <v>0</v>
      </c>
      <c r="O102" s="420">
        <v>38071</v>
      </c>
      <c r="P102" s="472">
        <f t="shared" si="18"/>
        <v>0.51506849315068493</v>
      </c>
      <c r="Q102" s="562">
        <v>37.200000000000003</v>
      </c>
      <c r="R102" s="562">
        <v>46.8</v>
      </c>
      <c r="S102" s="413">
        <v>38243</v>
      </c>
      <c r="T102" s="424">
        <v>46.8</v>
      </c>
      <c r="U102" s="417" t="s">
        <v>789</v>
      </c>
      <c r="V102" s="417" t="s">
        <v>731</v>
      </c>
      <c r="W102" s="425" t="s">
        <v>731</v>
      </c>
      <c r="X102" s="420" t="s">
        <v>745</v>
      </c>
      <c r="Y102" s="414"/>
      <c r="Z102" s="412"/>
      <c r="AA102" s="412"/>
      <c r="AB102" s="412"/>
      <c r="AC102" s="426"/>
      <c r="AD102" s="426"/>
      <c r="AE102" s="426"/>
      <c r="AF102" s="426"/>
      <c r="AG102" s="426"/>
      <c r="AH102" s="426"/>
      <c r="AI102" s="426"/>
      <c r="AJ102" s="426"/>
      <c r="AK102" s="426"/>
      <c r="AL102" s="426"/>
      <c r="AM102" s="426"/>
      <c r="AN102" s="426"/>
      <c r="AO102" s="426"/>
      <c r="AP102" s="426"/>
      <c r="AQ102" s="426"/>
      <c r="AR102" s="426"/>
      <c r="AS102" s="426"/>
      <c r="AT102" s="426"/>
      <c r="AU102" s="426"/>
      <c r="AV102" s="426"/>
      <c r="AW102" s="426"/>
      <c r="AX102" s="426"/>
      <c r="AY102" s="426"/>
      <c r="AZ102" s="426"/>
      <c r="BA102" s="426"/>
      <c r="BB102" s="426"/>
      <c r="BC102" s="426"/>
      <c r="BD102" s="426"/>
      <c r="BE102" s="426"/>
      <c r="BF102" s="426"/>
      <c r="BG102" s="426"/>
      <c r="BH102" s="426"/>
      <c r="BI102" s="426"/>
      <c r="BJ102" s="426"/>
      <c r="BK102" s="426"/>
      <c r="BL102" s="426"/>
      <c r="BM102" s="426"/>
      <c r="BN102" s="426"/>
      <c r="BO102" s="426"/>
      <c r="BP102" s="426"/>
      <c r="BQ102" s="426"/>
      <c r="BR102" s="426"/>
      <c r="BS102" s="426"/>
      <c r="BT102" s="426"/>
      <c r="BU102" s="426"/>
      <c r="BV102" s="426"/>
      <c r="BW102" s="426"/>
      <c r="BX102" s="426"/>
      <c r="BY102" s="426"/>
      <c r="BZ102" s="426"/>
      <c r="CA102" s="426"/>
    </row>
    <row r="103" spans="1:80" s="434" customFormat="1" ht="15.75" customHeight="1" x14ac:dyDescent="0.3">
      <c r="A103" s="412">
        <f t="shared" si="16"/>
        <v>88</v>
      </c>
      <c r="B103" s="412">
        <f t="shared" si="17"/>
        <v>9</v>
      </c>
      <c r="C103" s="412">
        <v>366063</v>
      </c>
      <c r="D103" s="412" t="s">
        <v>750</v>
      </c>
      <c r="E103" s="412" t="s">
        <v>751</v>
      </c>
      <c r="F103" s="412" t="s">
        <v>358</v>
      </c>
      <c r="G103" s="412" t="s">
        <v>359</v>
      </c>
      <c r="H103" s="473" t="s">
        <v>737</v>
      </c>
      <c r="I103" s="413">
        <v>37828</v>
      </c>
      <c r="J103" s="414">
        <v>1</v>
      </c>
      <c r="K103" s="471">
        <v>41153</v>
      </c>
      <c r="L103" s="472">
        <f>(K103-I103)/365</f>
        <v>9.1095890410958908</v>
      </c>
      <c r="M103" s="471" t="s">
        <v>732</v>
      </c>
      <c r="N103" s="473">
        <v>0</v>
      </c>
      <c r="O103" s="413">
        <v>38608</v>
      </c>
      <c r="P103" s="472">
        <f t="shared" si="18"/>
        <v>2.1369863013698631</v>
      </c>
      <c r="Q103" s="532">
        <v>29.5</v>
      </c>
      <c r="R103" s="532">
        <v>29.5</v>
      </c>
      <c r="S103" s="419">
        <v>38608</v>
      </c>
      <c r="T103" s="418">
        <v>29.5</v>
      </c>
      <c r="U103" s="418" t="s">
        <v>731</v>
      </c>
      <c r="V103" s="412" t="s">
        <v>731</v>
      </c>
      <c r="W103" s="412" t="s">
        <v>731</v>
      </c>
      <c r="X103" s="412" t="s">
        <v>732</v>
      </c>
      <c r="Y103" s="414">
        <v>1</v>
      </c>
      <c r="Z103" s="412" t="s">
        <v>360</v>
      </c>
      <c r="AA103" s="412"/>
      <c r="AB103" s="412"/>
      <c r="AC103" s="426"/>
      <c r="AD103" s="426"/>
      <c r="AE103" s="426"/>
      <c r="AF103" s="426"/>
      <c r="AG103" s="426"/>
      <c r="AH103" s="426"/>
      <c r="AI103" s="426"/>
      <c r="AJ103" s="426"/>
      <c r="AK103" s="426"/>
      <c r="AL103" s="426"/>
      <c r="AM103" s="426"/>
      <c r="AN103" s="426"/>
      <c r="AO103" s="426"/>
      <c r="AP103" s="426"/>
      <c r="AQ103" s="426"/>
      <c r="AR103" s="426"/>
      <c r="AS103" s="426"/>
      <c r="AT103" s="426"/>
      <c r="AU103" s="426"/>
      <c r="AV103" s="426"/>
      <c r="AW103" s="426"/>
      <c r="AX103" s="426"/>
      <c r="AY103" s="426"/>
      <c r="AZ103" s="426"/>
      <c r="BA103" s="426"/>
      <c r="BB103" s="426"/>
      <c r="BC103" s="426"/>
      <c r="BD103" s="426"/>
      <c r="BE103" s="426"/>
      <c r="BF103" s="426"/>
      <c r="BG103" s="426"/>
      <c r="BH103" s="426"/>
      <c r="BI103" s="426"/>
      <c r="BJ103" s="426"/>
      <c r="BK103" s="426"/>
      <c r="BL103" s="426"/>
      <c r="BM103" s="426"/>
      <c r="BN103" s="426"/>
      <c r="BO103" s="426"/>
      <c r="BP103" s="426"/>
      <c r="BQ103" s="426"/>
      <c r="BR103" s="426"/>
      <c r="BS103" s="426"/>
      <c r="BT103" s="426"/>
      <c r="BU103" s="426"/>
      <c r="BV103" s="426"/>
      <c r="BW103" s="426"/>
      <c r="BX103" s="426"/>
      <c r="BY103" s="426"/>
      <c r="BZ103" s="426"/>
      <c r="CA103" s="426"/>
      <c r="CB103" s="448"/>
    </row>
    <row r="104" spans="1:80" s="434" customFormat="1" ht="15.75" customHeight="1" x14ac:dyDescent="0.3">
      <c r="A104" s="412">
        <f t="shared" si="16"/>
        <v>89</v>
      </c>
      <c r="B104" s="412">
        <f t="shared" si="17"/>
        <v>10</v>
      </c>
      <c r="C104" s="412">
        <v>356010</v>
      </c>
      <c r="D104" s="412" t="s">
        <v>477</v>
      </c>
      <c r="E104" s="412" t="s">
        <v>478</v>
      </c>
      <c r="F104" s="412" t="s">
        <v>479</v>
      </c>
      <c r="G104" s="412" t="s">
        <v>480</v>
      </c>
      <c r="H104" s="473" t="s">
        <v>765</v>
      </c>
      <c r="I104" s="413">
        <v>36713</v>
      </c>
      <c r="J104" s="414">
        <v>1</v>
      </c>
      <c r="K104" s="471">
        <v>40119</v>
      </c>
      <c r="L104" s="472">
        <f>(K104-I104)/365</f>
        <v>9.331506849315069</v>
      </c>
      <c r="M104" s="471" t="s">
        <v>732</v>
      </c>
      <c r="N104" s="473">
        <v>0</v>
      </c>
      <c r="O104" s="413">
        <v>38496</v>
      </c>
      <c r="P104" s="472">
        <f t="shared" si="18"/>
        <v>4.8849315068493153</v>
      </c>
      <c r="Q104" s="473">
        <v>16.899999999999999</v>
      </c>
      <c r="R104" s="473">
        <v>16.899999999999999</v>
      </c>
      <c r="S104" s="413">
        <v>38497</v>
      </c>
      <c r="T104" s="412">
        <v>16.899999999999999</v>
      </c>
      <c r="U104" s="412" t="s">
        <v>731</v>
      </c>
      <c r="V104" s="412" t="s">
        <v>731</v>
      </c>
      <c r="W104" s="412" t="s">
        <v>731</v>
      </c>
      <c r="X104" s="412" t="s">
        <v>732</v>
      </c>
      <c r="Y104" s="414">
        <v>1</v>
      </c>
      <c r="Z104" s="412" t="s">
        <v>481</v>
      </c>
      <c r="AA104" s="412"/>
      <c r="AB104" s="412"/>
      <c r="AC104" s="426"/>
      <c r="AD104" s="426"/>
      <c r="AE104" s="426"/>
      <c r="AF104" s="426"/>
      <c r="AG104" s="426"/>
      <c r="AH104" s="426"/>
      <c r="AI104" s="426"/>
      <c r="AJ104" s="426"/>
      <c r="AK104" s="426"/>
      <c r="AL104" s="426"/>
      <c r="AM104" s="426"/>
      <c r="AN104" s="426"/>
      <c r="AO104" s="426"/>
      <c r="AP104" s="426"/>
      <c r="AQ104" s="426"/>
      <c r="AR104" s="426"/>
      <c r="AS104" s="426"/>
      <c r="AT104" s="426"/>
      <c r="AU104" s="426"/>
      <c r="AV104" s="426"/>
      <c r="AW104" s="426"/>
      <c r="AX104" s="426"/>
      <c r="AY104" s="426"/>
      <c r="AZ104" s="426"/>
      <c r="BA104" s="426"/>
      <c r="BB104" s="426"/>
      <c r="BC104" s="426"/>
      <c r="BD104" s="426"/>
      <c r="BE104" s="426"/>
      <c r="BF104" s="426"/>
      <c r="BG104" s="426"/>
      <c r="BH104" s="426"/>
      <c r="BI104" s="426"/>
      <c r="BJ104" s="426"/>
      <c r="BK104" s="426"/>
      <c r="BL104" s="426"/>
      <c r="BM104" s="426"/>
      <c r="BN104" s="426"/>
      <c r="BO104" s="426"/>
      <c r="BP104" s="426"/>
      <c r="BQ104" s="426"/>
      <c r="BR104" s="426"/>
      <c r="BS104" s="426"/>
      <c r="BT104" s="426"/>
      <c r="BU104" s="426"/>
      <c r="BV104" s="426"/>
      <c r="BW104" s="426"/>
      <c r="BX104" s="426"/>
      <c r="BY104" s="426"/>
      <c r="BZ104" s="426"/>
      <c r="CA104" s="426"/>
    </row>
    <row r="105" spans="1:80" s="434" customFormat="1" ht="15.75" customHeight="1" x14ac:dyDescent="0.3">
      <c r="A105" s="412">
        <f t="shared" si="16"/>
        <v>90</v>
      </c>
      <c r="B105" s="426">
        <f t="shared" si="17"/>
        <v>11</v>
      </c>
      <c r="C105" s="426">
        <v>356645</v>
      </c>
      <c r="D105" s="426" t="s">
        <v>681</v>
      </c>
      <c r="E105" s="426" t="s">
        <v>682</v>
      </c>
      <c r="F105" s="426" t="s">
        <v>683</v>
      </c>
      <c r="G105" s="426" t="s">
        <v>728</v>
      </c>
      <c r="H105" s="475" t="s">
        <v>737</v>
      </c>
      <c r="I105" s="428">
        <v>37439</v>
      </c>
      <c r="J105" s="437">
        <v>1</v>
      </c>
      <c r="K105" s="478">
        <v>40852</v>
      </c>
      <c r="L105" s="476">
        <f>(K105-I105)/365</f>
        <v>9.3506849315068497</v>
      </c>
      <c r="M105" s="478" t="s">
        <v>732</v>
      </c>
      <c r="N105" s="482">
        <v>0</v>
      </c>
      <c r="O105" s="428">
        <v>37623</v>
      </c>
      <c r="P105" s="476">
        <f t="shared" si="18"/>
        <v>0.50410958904109593</v>
      </c>
      <c r="Q105" s="565">
        <v>70.56</v>
      </c>
      <c r="R105" s="565">
        <v>92.2</v>
      </c>
      <c r="S105" s="441">
        <v>37880</v>
      </c>
      <c r="T105" s="440">
        <v>94.8</v>
      </c>
      <c r="U105" s="443" t="s">
        <v>777</v>
      </c>
      <c r="V105" s="443" t="s">
        <v>731</v>
      </c>
      <c r="W105" s="447" t="s">
        <v>731</v>
      </c>
      <c r="X105" s="442" t="s">
        <v>133</v>
      </c>
      <c r="Y105" s="483">
        <v>1</v>
      </c>
      <c r="Z105" s="434" t="s">
        <v>684</v>
      </c>
      <c r="AA105" s="442" t="s">
        <v>685</v>
      </c>
      <c r="AB105" s="430" t="s">
        <v>661</v>
      </c>
      <c r="AC105" s="426"/>
      <c r="AD105" s="426"/>
      <c r="AE105" s="426"/>
      <c r="AF105" s="426"/>
      <c r="AG105" s="426"/>
      <c r="AH105" s="426"/>
      <c r="AI105" s="426"/>
      <c r="AJ105" s="426"/>
      <c r="AK105" s="426"/>
      <c r="AL105" s="426"/>
      <c r="AM105" s="426"/>
      <c r="AN105" s="426"/>
      <c r="AO105" s="426"/>
      <c r="AP105" s="426"/>
      <c r="AQ105" s="426"/>
      <c r="AR105" s="426"/>
      <c r="AS105" s="426"/>
      <c r="AT105" s="426"/>
      <c r="AU105" s="426"/>
      <c r="AV105" s="426"/>
      <c r="AW105" s="426"/>
      <c r="AX105" s="426"/>
      <c r="AY105" s="426"/>
      <c r="AZ105" s="426"/>
      <c r="BA105" s="426"/>
      <c r="BB105" s="426"/>
      <c r="BC105" s="426"/>
      <c r="BD105" s="426"/>
      <c r="BE105" s="426"/>
      <c r="BF105" s="426"/>
      <c r="BG105" s="426"/>
      <c r="BH105" s="426"/>
      <c r="BI105" s="426"/>
      <c r="BJ105" s="426"/>
      <c r="BK105" s="426"/>
      <c r="BL105" s="426"/>
      <c r="BM105" s="426"/>
      <c r="BN105" s="426"/>
      <c r="BO105" s="426"/>
      <c r="BP105" s="426"/>
      <c r="BQ105" s="426"/>
      <c r="BR105" s="426"/>
      <c r="BS105" s="426"/>
      <c r="BT105" s="426"/>
      <c r="BU105" s="426"/>
      <c r="BV105" s="426"/>
      <c r="BW105" s="426"/>
      <c r="BX105" s="426"/>
      <c r="BY105" s="426"/>
      <c r="BZ105" s="426"/>
      <c r="CA105" s="426"/>
      <c r="CB105" s="426"/>
    </row>
    <row r="106" spans="1:80" s="434" customFormat="1" ht="15.75" customHeight="1" x14ac:dyDescent="0.3">
      <c r="A106" s="412">
        <f t="shared" si="16"/>
        <v>91</v>
      </c>
      <c r="B106" s="412">
        <f t="shared" si="17"/>
        <v>12</v>
      </c>
      <c r="C106" s="412">
        <v>366236</v>
      </c>
      <c r="D106" s="412" t="s">
        <v>361</v>
      </c>
      <c r="E106" s="412" t="s">
        <v>362</v>
      </c>
      <c r="F106" s="412" t="s">
        <v>543</v>
      </c>
      <c r="G106" s="412" t="s">
        <v>480</v>
      </c>
      <c r="H106" s="473" t="s">
        <v>765</v>
      </c>
      <c r="I106" s="413">
        <v>37732</v>
      </c>
      <c r="J106" s="414">
        <v>0</v>
      </c>
      <c r="K106" s="471" t="s">
        <v>745</v>
      </c>
      <c r="L106" s="472">
        <f>(M106-I106)/365</f>
        <v>9.463013698630137</v>
      </c>
      <c r="M106" s="471">
        <v>41186</v>
      </c>
      <c r="N106" s="473">
        <v>0</v>
      </c>
      <c r="O106" s="413">
        <v>38610</v>
      </c>
      <c r="P106" s="472">
        <f t="shared" si="18"/>
        <v>2.4054794520547946</v>
      </c>
      <c r="Q106" s="473">
        <v>20.8</v>
      </c>
      <c r="R106" s="473">
        <v>20.8</v>
      </c>
      <c r="S106" s="413">
        <v>38610</v>
      </c>
      <c r="T106" s="412">
        <v>20.8</v>
      </c>
      <c r="U106" s="412" t="s">
        <v>731</v>
      </c>
      <c r="V106" s="412" t="s">
        <v>731</v>
      </c>
      <c r="W106" s="412" t="s">
        <v>731</v>
      </c>
      <c r="X106" s="412" t="s">
        <v>745</v>
      </c>
      <c r="Y106" s="414"/>
      <c r="Z106" s="412"/>
      <c r="AA106" s="412" t="s">
        <v>363</v>
      </c>
      <c r="AB106" s="412"/>
      <c r="AC106" s="426"/>
      <c r="AD106" s="426"/>
      <c r="AE106" s="426"/>
      <c r="AF106" s="426"/>
      <c r="AG106" s="426"/>
      <c r="AH106" s="426"/>
      <c r="AI106" s="426"/>
      <c r="AJ106" s="426"/>
      <c r="AK106" s="426"/>
      <c r="AL106" s="426"/>
      <c r="AM106" s="426"/>
      <c r="AN106" s="426"/>
      <c r="AO106" s="426"/>
      <c r="AP106" s="426"/>
      <c r="AQ106" s="426"/>
      <c r="AR106" s="426"/>
      <c r="AS106" s="426"/>
      <c r="AT106" s="426"/>
      <c r="AU106" s="426"/>
      <c r="AV106" s="426"/>
      <c r="AW106" s="426"/>
      <c r="AX106" s="426"/>
      <c r="AY106" s="426"/>
      <c r="AZ106" s="426"/>
      <c r="BA106" s="426"/>
      <c r="BB106" s="426"/>
      <c r="BC106" s="426"/>
      <c r="BD106" s="426"/>
      <c r="BE106" s="426"/>
      <c r="BF106" s="426"/>
      <c r="BG106" s="426"/>
      <c r="BH106" s="426"/>
      <c r="BI106" s="426"/>
      <c r="BJ106" s="426"/>
      <c r="BK106" s="426"/>
      <c r="BL106" s="426"/>
      <c r="BM106" s="426"/>
      <c r="BN106" s="426"/>
      <c r="BO106" s="426"/>
      <c r="BP106" s="426"/>
      <c r="BQ106" s="426"/>
      <c r="BR106" s="426"/>
      <c r="BS106" s="426"/>
      <c r="BT106" s="426"/>
      <c r="BU106" s="426"/>
      <c r="BV106" s="426"/>
      <c r="BW106" s="426"/>
      <c r="BX106" s="426"/>
      <c r="BY106" s="426"/>
      <c r="BZ106" s="426"/>
      <c r="CA106" s="426"/>
    </row>
    <row r="107" spans="1:80" s="434" customFormat="1" ht="15.75" customHeight="1" x14ac:dyDescent="0.3">
      <c r="A107" s="412">
        <f t="shared" si="16"/>
        <v>92</v>
      </c>
      <c r="B107" s="412">
        <f t="shared" si="17"/>
        <v>13</v>
      </c>
      <c r="C107" s="412">
        <v>352672</v>
      </c>
      <c r="D107" s="412" t="s">
        <v>441</v>
      </c>
      <c r="E107" s="412" t="s">
        <v>706</v>
      </c>
      <c r="F107" s="412" t="s">
        <v>442</v>
      </c>
      <c r="G107" s="412" t="s">
        <v>744</v>
      </c>
      <c r="H107" s="473" t="s">
        <v>737</v>
      </c>
      <c r="I107" s="413">
        <v>36800</v>
      </c>
      <c r="J107" s="414">
        <v>1</v>
      </c>
      <c r="K107" s="471">
        <v>40363</v>
      </c>
      <c r="L107" s="472">
        <f>(K107-I107)/365</f>
        <v>9.7616438356164377</v>
      </c>
      <c r="M107" s="471" t="s">
        <v>732</v>
      </c>
      <c r="N107" s="473">
        <v>1</v>
      </c>
      <c r="O107" s="413">
        <v>37540</v>
      </c>
      <c r="P107" s="472">
        <f t="shared" si="18"/>
        <v>2.0273972602739727</v>
      </c>
      <c r="Q107" s="473">
        <v>24.2</v>
      </c>
      <c r="R107" s="473">
        <v>24.2</v>
      </c>
      <c r="S107" s="413">
        <v>37540</v>
      </c>
      <c r="T107" s="412">
        <v>24.2</v>
      </c>
      <c r="U107" s="412" t="s">
        <v>731</v>
      </c>
      <c r="V107" s="412" t="s">
        <v>731</v>
      </c>
      <c r="W107" s="412" t="s">
        <v>731</v>
      </c>
      <c r="X107" s="412" t="s">
        <v>732</v>
      </c>
      <c r="Y107" s="414">
        <v>2</v>
      </c>
      <c r="Z107" s="412" t="s">
        <v>443</v>
      </c>
      <c r="AA107" s="412"/>
      <c r="AB107" s="412"/>
      <c r="AC107" s="426"/>
      <c r="AD107" s="426"/>
      <c r="AE107" s="426"/>
      <c r="AF107" s="426"/>
      <c r="AG107" s="426"/>
      <c r="AH107" s="426"/>
      <c r="AI107" s="426"/>
      <c r="AJ107" s="426"/>
      <c r="AK107" s="426"/>
      <c r="AL107" s="426"/>
      <c r="AM107" s="426"/>
      <c r="AN107" s="426"/>
      <c r="AO107" s="426"/>
      <c r="AP107" s="426"/>
      <c r="AQ107" s="426"/>
      <c r="AR107" s="426"/>
      <c r="AS107" s="426"/>
      <c r="AT107" s="426"/>
      <c r="AU107" s="426"/>
      <c r="AV107" s="426"/>
      <c r="AW107" s="426"/>
      <c r="AX107" s="426"/>
      <c r="AY107" s="426"/>
      <c r="AZ107" s="426"/>
      <c r="BA107" s="426"/>
      <c r="BB107" s="426"/>
      <c r="BC107" s="426"/>
      <c r="BD107" s="426"/>
      <c r="BE107" s="426"/>
      <c r="BF107" s="426"/>
      <c r="BG107" s="426"/>
      <c r="BH107" s="426"/>
      <c r="BI107" s="426"/>
      <c r="BJ107" s="426"/>
      <c r="BK107" s="426"/>
      <c r="BL107" s="426"/>
      <c r="BM107" s="426"/>
      <c r="BN107" s="426"/>
      <c r="BO107" s="426"/>
      <c r="BP107" s="426"/>
      <c r="BQ107" s="426"/>
      <c r="BR107" s="426"/>
      <c r="BS107" s="426"/>
      <c r="BT107" s="426"/>
      <c r="BU107" s="426"/>
      <c r="BV107" s="426"/>
      <c r="BW107" s="426"/>
      <c r="BX107" s="426"/>
      <c r="BY107" s="426"/>
      <c r="BZ107" s="426"/>
      <c r="CA107" s="426"/>
    </row>
    <row r="108" spans="1:80" s="434" customFormat="1" ht="15.75" customHeight="1" x14ac:dyDescent="0.3">
      <c r="A108" s="412">
        <f t="shared" si="16"/>
        <v>93</v>
      </c>
      <c r="B108" s="412">
        <f t="shared" si="17"/>
        <v>14</v>
      </c>
      <c r="C108" s="412">
        <v>389103</v>
      </c>
      <c r="D108" s="412" t="s">
        <v>289</v>
      </c>
      <c r="E108" s="412" t="s">
        <v>290</v>
      </c>
      <c r="F108" s="412" t="s">
        <v>291</v>
      </c>
      <c r="G108" s="412" t="s">
        <v>744</v>
      </c>
      <c r="H108" s="473" t="s">
        <v>729</v>
      </c>
      <c r="I108" s="413">
        <v>37530</v>
      </c>
      <c r="J108" s="414">
        <v>0</v>
      </c>
      <c r="K108" s="471" t="s">
        <v>745</v>
      </c>
      <c r="L108" s="472">
        <f>(M108-I108)/365</f>
        <v>9.7643835616438359</v>
      </c>
      <c r="M108" s="471">
        <v>41094</v>
      </c>
      <c r="N108" s="473">
        <v>0</v>
      </c>
      <c r="O108" s="413">
        <v>41094</v>
      </c>
      <c r="P108" s="472">
        <f t="shared" si="18"/>
        <v>9.7643835616438359</v>
      </c>
      <c r="Q108" s="473">
        <v>29.4</v>
      </c>
      <c r="R108" s="473">
        <v>29.4</v>
      </c>
      <c r="S108" s="413">
        <v>41094</v>
      </c>
      <c r="T108" s="412">
        <v>29.4</v>
      </c>
      <c r="U108" s="412" t="s">
        <v>731</v>
      </c>
      <c r="V108" s="412"/>
      <c r="W108" s="412"/>
      <c r="X108" s="412" t="s">
        <v>745</v>
      </c>
      <c r="Y108" s="414"/>
      <c r="Z108" s="412"/>
      <c r="AA108" s="412"/>
      <c r="AB108" s="412"/>
      <c r="AC108" s="426"/>
      <c r="AD108" s="426"/>
      <c r="AE108" s="426"/>
      <c r="AF108" s="426"/>
      <c r="AG108" s="426"/>
      <c r="AH108" s="426"/>
      <c r="AI108" s="426"/>
      <c r="AJ108" s="426"/>
      <c r="AK108" s="426"/>
      <c r="AL108" s="426"/>
      <c r="AM108" s="426"/>
      <c r="AN108" s="426"/>
      <c r="AO108" s="426"/>
      <c r="AP108" s="426"/>
      <c r="AQ108" s="426"/>
      <c r="AR108" s="426"/>
      <c r="AS108" s="426"/>
      <c r="AT108" s="426"/>
      <c r="AU108" s="426"/>
      <c r="AV108" s="426"/>
      <c r="AW108" s="426"/>
      <c r="AX108" s="426"/>
      <c r="AY108" s="426"/>
      <c r="AZ108" s="426"/>
      <c r="BA108" s="426"/>
      <c r="BB108" s="426"/>
      <c r="BC108" s="426"/>
      <c r="BD108" s="426"/>
      <c r="BE108" s="426"/>
      <c r="BF108" s="426"/>
      <c r="BG108" s="426"/>
      <c r="BH108" s="426"/>
      <c r="BI108" s="426"/>
      <c r="BJ108" s="426"/>
      <c r="BK108" s="426"/>
      <c r="BL108" s="426"/>
      <c r="BM108" s="426"/>
      <c r="BN108" s="426"/>
      <c r="BO108" s="426"/>
      <c r="BP108" s="426"/>
      <c r="BQ108" s="426"/>
      <c r="BR108" s="426"/>
      <c r="BS108" s="426"/>
      <c r="BT108" s="426"/>
      <c r="BU108" s="426"/>
      <c r="BV108" s="426"/>
      <c r="BW108" s="426"/>
      <c r="BX108" s="426"/>
      <c r="BY108" s="426"/>
      <c r="BZ108" s="426"/>
      <c r="CA108" s="426"/>
    </row>
    <row r="109" spans="1:80" s="434" customFormat="1" ht="15.75" customHeight="1" x14ac:dyDescent="0.3">
      <c r="A109" s="412">
        <f t="shared" si="16"/>
        <v>94</v>
      </c>
      <c r="B109" s="412">
        <f t="shared" si="17"/>
        <v>15</v>
      </c>
      <c r="C109" s="412">
        <v>355202</v>
      </c>
      <c r="D109" s="412" t="s">
        <v>468</v>
      </c>
      <c r="E109" s="412" t="s">
        <v>469</v>
      </c>
      <c r="F109" s="412" t="s">
        <v>470</v>
      </c>
      <c r="G109" s="412" t="s">
        <v>572</v>
      </c>
      <c r="H109" s="473" t="s">
        <v>737</v>
      </c>
      <c r="I109" s="413">
        <v>37592</v>
      </c>
      <c r="J109" s="414">
        <v>0</v>
      </c>
      <c r="K109" s="471" t="s">
        <v>745</v>
      </c>
      <c r="L109" s="472">
        <f>(M109-I109)/365</f>
        <v>9.8438356164383567</v>
      </c>
      <c r="M109" s="471">
        <v>41185</v>
      </c>
      <c r="N109" s="473">
        <v>0</v>
      </c>
      <c r="O109" s="413">
        <v>37768</v>
      </c>
      <c r="P109" s="472">
        <f t="shared" si="18"/>
        <v>0.48219178082191783</v>
      </c>
      <c r="Q109" s="473">
        <v>19.600000000000001</v>
      </c>
      <c r="R109" s="473">
        <v>19.600000000000001</v>
      </c>
      <c r="S109" s="413">
        <v>37768</v>
      </c>
      <c r="T109" s="412">
        <v>19.600000000000001</v>
      </c>
      <c r="U109" s="412" t="s">
        <v>731</v>
      </c>
      <c r="V109" s="412" t="s">
        <v>731</v>
      </c>
      <c r="W109" s="412" t="s">
        <v>731</v>
      </c>
      <c r="X109" s="412" t="s">
        <v>745</v>
      </c>
      <c r="Y109" s="414"/>
      <c r="Z109" s="412"/>
      <c r="AA109" s="412" t="s">
        <v>471</v>
      </c>
      <c r="AB109" s="412"/>
      <c r="AI109" s="418"/>
      <c r="AJ109" s="418"/>
      <c r="AK109" s="418"/>
      <c r="AL109" s="418"/>
      <c r="AM109" s="418"/>
      <c r="AN109" s="418"/>
      <c r="AO109" s="418"/>
      <c r="AP109" s="418"/>
      <c r="AQ109" s="418"/>
      <c r="AR109" s="418"/>
      <c r="AS109" s="418"/>
      <c r="AT109" s="418"/>
      <c r="AU109" s="418"/>
      <c r="AV109" s="418"/>
      <c r="AW109" s="418"/>
      <c r="AX109" s="418"/>
      <c r="AY109" s="418"/>
      <c r="AZ109" s="418"/>
      <c r="BA109" s="418"/>
      <c r="BB109" s="418"/>
      <c r="BC109" s="418"/>
      <c r="BD109" s="418"/>
      <c r="BE109" s="418"/>
      <c r="BF109" s="418"/>
      <c r="BG109" s="418"/>
      <c r="BH109" s="418"/>
      <c r="BI109" s="418"/>
      <c r="BJ109" s="418"/>
      <c r="BK109" s="418"/>
      <c r="BL109" s="418"/>
      <c r="BM109" s="418"/>
      <c r="BN109" s="418"/>
      <c r="BO109" s="418"/>
      <c r="BP109" s="418"/>
      <c r="BQ109" s="418"/>
      <c r="BR109" s="418"/>
      <c r="BS109" s="418"/>
      <c r="BT109" s="418"/>
      <c r="BU109" s="418"/>
      <c r="BV109" s="418"/>
      <c r="BW109" s="418"/>
      <c r="BX109" s="418"/>
      <c r="BY109" s="418"/>
      <c r="BZ109" s="418"/>
      <c r="CA109" s="418"/>
      <c r="CB109" s="412"/>
    </row>
    <row r="110" spans="1:80" s="434" customFormat="1" ht="15.75" customHeight="1" x14ac:dyDescent="0.3">
      <c r="A110" s="412">
        <f t="shared" si="16"/>
        <v>95</v>
      </c>
      <c r="B110" s="426">
        <f t="shared" si="17"/>
        <v>16</v>
      </c>
      <c r="C110" s="426">
        <v>357682</v>
      </c>
      <c r="D110" s="426" t="s">
        <v>741</v>
      </c>
      <c r="E110" s="426" t="s">
        <v>742</v>
      </c>
      <c r="F110" s="426" t="s">
        <v>743</v>
      </c>
      <c r="G110" s="436" t="s">
        <v>744</v>
      </c>
      <c r="H110" s="475" t="s">
        <v>729</v>
      </c>
      <c r="I110" s="428">
        <v>36893</v>
      </c>
      <c r="J110" s="437">
        <v>1</v>
      </c>
      <c r="K110" s="478">
        <v>40499</v>
      </c>
      <c r="L110" s="476">
        <f>(K110-I110)/365</f>
        <v>9.8794520547945197</v>
      </c>
      <c r="M110" s="478" t="s">
        <v>732</v>
      </c>
      <c r="N110" s="475">
        <v>0</v>
      </c>
      <c r="O110" s="428">
        <v>37970</v>
      </c>
      <c r="P110" s="476">
        <f t="shared" si="18"/>
        <v>2.9506849315068493</v>
      </c>
      <c r="Q110" s="563">
        <v>59.5</v>
      </c>
      <c r="R110" s="563">
        <v>59.5</v>
      </c>
      <c r="S110" s="428">
        <v>37970</v>
      </c>
      <c r="T110" s="432">
        <v>59.5</v>
      </c>
      <c r="U110" s="433" t="s">
        <v>731</v>
      </c>
      <c r="V110" s="433" t="s">
        <v>731</v>
      </c>
      <c r="W110" s="427" t="s">
        <v>731</v>
      </c>
      <c r="X110" s="426" t="s">
        <v>732</v>
      </c>
      <c r="Y110" s="437">
        <v>1</v>
      </c>
      <c r="Z110" s="426" t="s">
        <v>821</v>
      </c>
      <c r="AA110" s="426"/>
      <c r="AB110" s="426"/>
    </row>
    <row r="111" spans="1:80" s="663" customFormat="1" ht="15.75" customHeight="1" x14ac:dyDescent="0.3">
      <c r="A111" s="412">
        <f t="shared" si="16"/>
        <v>96</v>
      </c>
      <c r="B111" s="412">
        <f t="shared" si="17"/>
        <v>17</v>
      </c>
      <c r="C111" s="412">
        <v>356320</v>
      </c>
      <c r="D111" s="412" t="s">
        <v>495</v>
      </c>
      <c r="E111" s="412" t="s">
        <v>496</v>
      </c>
      <c r="F111" s="412" t="s">
        <v>497</v>
      </c>
      <c r="G111" s="412" t="s">
        <v>498</v>
      </c>
      <c r="H111" s="473" t="s">
        <v>785</v>
      </c>
      <c r="I111" s="413">
        <v>37250</v>
      </c>
      <c r="J111" s="414">
        <v>1</v>
      </c>
      <c r="K111" s="471">
        <v>40909</v>
      </c>
      <c r="L111" s="472">
        <f>(K111-I111)/365</f>
        <v>10.024657534246575</v>
      </c>
      <c r="M111" s="471" t="s">
        <v>732</v>
      </c>
      <c r="N111" s="473">
        <v>0</v>
      </c>
      <c r="O111" s="413">
        <v>37854</v>
      </c>
      <c r="P111" s="472">
        <f t="shared" si="18"/>
        <v>1.6547945205479453</v>
      </c>
      <c r="Q111" s="473">
        <v>19.899999999999999</v>
      </c>
      <c r="R111" s="473">
        <v>19.899999999999999</v>
      </c>
      <c r="S111" s="413">
        <v>37854</v>
      </c>
      <c r="T111" s="412">
        <v>19.899999999999999</v>
      </c>
      <c r="U111" s="412" t="s">
        <v>731</v>
      </c>
      <c r="V111" s="412" t="s">
        <v>731</v>
      </c>
      <c r="W111" s="412" t="s">
        <v>731</v>
      </c>
      <c r="X111" s="412" t="s">
        <v>732</v>
      </c>
      <c r="Y111" s="414">
        <v>1</v>
      </c>
      <c r="Z111" s="412" t="s">
        <v>499</v>
      </c>
      <c r="AA111" s="412" t="s">
        <v>165</v>
      </c>
      <c r="AB111" s="412"/>
      <c r="AC111" s="642"/>
      <c r="AD111" s="642"/>
      <c r="AE111" s="642"/>
      <c r="AF111" s="642"/>
      <c r="AG111" s="642"/>
      <c r="AH111" s="642"/>
      <c r="AI111" s="661"/>
      <c r="AJ111" s="661"/>
      <c r="AK111" s="661"/>
      <c r="AL111" s="661"/>
      <c r="AM111" s="661"/>
      <c r="AN111" s="661"/>
      <c r="AO111" s="661"/>
      <c r="AP111" s="661"/>
      <c r="AQ111" s="661"/>
      <c r="AR111" s="661"/>
      <c r="AS111" s="661"/>
      <c r="AT111" s="661"/>
      <c r="AU111" s="661"/>
      <c r="AV111" s="661"/>
      <c r="AW111" s="661"/>
      <c r="AX111" s="661"/>
      <c r="AY111" s="661"/>
      <c r="AZ111" s="661"/>
      <c r="BA111" s="661"/>
      <c r="BB111" s="661"/>
      <c r="BC111" s="661"/>
      <c r="BD111" s="661"/>
      <c r="BE111" s="661"/>
      <c r="BF111" s="661"/>
      <c r="BG111" s="661"/>
      <c r="BH111" s="661"/>
      <c r="BI111" s="661"/>
      <c r="BJ111" s="661"/>
      <c r="BK111" s="661"/>
      <c r="BL111" s="661"/>
      <c r="BM111" s="661"/>
      <c r="BN111" s="661"/>
      <c r="BO111" s="661"/>
      <c r="BP111" s="661"/>
      <c r="BQ111" s="661"/>
      <c r="BR111" s="661"/>
      <c r="BS111" s="661"/>
      <c r="BT111" s="661"/>
      <c r="BU111" s="661"/>
      <c r="BV111" s="661"/>
      <c r="BW111" s="661"/>
      <c r="BX111" s="661"/>
      <c r="BY111" s="661"/>
      <c r="BZ111" s="661"/>
      <c r="CA111" s="661"/>
      <c r="CB111" s="662"/>
    </row>
    <row r="112" spans="1:80" s="652" customFormat="1" ht="15.75" customHeight="1" x14ac:dyDescent="0.3">
      <c r="A112" s="412">
        <f t="shared" si="16"/>
        <v>97</v>
      </c>
      <c r="B112" s="412">
        <f t="shared" si="17"/>
        <v>18</v>
      </c>
      <c r="C112" s="412">
        <v>359654</v>
      </c>
      <c r="D112" s="412" t="s">
        <v>518</v>
      </c>
      <c r="E112" s="412" t="s">
        <v>519</v>
      </c>
      <c r="F112" s="412" t="s">
        <v>520</v>
      </c>
      <c r="G112" s="412" t="s">
        <v>793</v>
      </c>
      <c r="H112" s="473" t="s">
        <v>765</v>
      </c>
      <c r="I112" s="413">
        <v>37441</v>
      </c>
      <c r="J112" s="414">
        <v>1</v>
      </c>
      <c r="K112" s="471">
        <v>41101</v>
      </c>
      <c r="L112" s="472">
        <f>(K112-I112)/365</f>
        <v>10.027397260273972</v>
      </c>
      <c r="M112" s="471" t="s">
        <v>732</v>
      </c>
      <c r="N112" s="473">
        <v>0</v>
      </c>
      <c r="O112" s="413">
        <v>38134</v>
      </c>
      <c r="P112" s="472">
        <f t="shared" si="18"/>
        <v>1.8986301369863015</v>
      </c>
      <c r="Q112" s="473">
        <v>23.2</v>
      </c>
      <c r="R112" s="473">
        <v>23.2</v>
      </c>
      <c r="S112" s="413">
        <v>38134</v>
      </c>
      <c r="T112" s="412">
        <v>23.2</v>
      </c>
      <c r="U112" s="412" t="s">
        <v>731</v>
      </c>
      <c r="V112" s="412" t="s">
        <v>731</v>
      </c>
      <c r="W112" s="412" t="s">
        <v>731</v>
      </c>
      <c r="X112" s="412" t="s">
        <v>732</v>
      </c>
      <c r="Y112" s="414">
        <v>1</v>
      </c>
      <c r="Z112" s="412" t="s">
        <v>521</v>
      </c>
      <c r="AA112" s="412"/>
      <c r="AB112" s="412"/>
      <c r="AC112" s="642"/>
      <c r="AD112" s="642"/>
      <c r="AE112" s="642"/>
      <c r="AF112" s="642"/>
      <c r="AG112" s="642"/>
      <c r="AH112" s="642"/>
      <c r="AI112" s="642"/>
      <c r="AJ112" s="642"/>
      <c r="AK112" s="642"/>
      <c r="AL112" s="642"/>
      <c r="AM112" s="642"/>
      <c r="AN112" s="642"/>
      <c r="AO112" s="642"/>
      <c r="AP112" s="642"/>
      <c r="AQ112" s="642"/>
      <c r="AR112" s="642"/>
      <c r="AS112" s="642"/>
      <c r="AT112" s="642"/>
      <c r="AU112" s="642"/>
      <c r="AV112" s="642"/>
      <c r="AW112" s="642"/>
      <c r="AX112" s="642"/>
      <c r="AY112" s="642"/>
      <c r="AZ112" s="642"/>
      <c r="BA112" s="642"/>
      <c r="BB112" s="642"/>
      <c r="BC112" s="642"/>
      <c r="BD112" s="642"/>
      <c r="BE112" s="642"/>
      <c r="BF112" s="642"/>
      <c r="BG112" s="642"/>
      <c r="BH112" s="642"/>
      <c r="BI112" s="642"/>
      <c r="BJ112" s="642"/>
      <c r="BK112" s="642"/>
      <c r="BL112" s="642"/>
      <c r="BM112" s="642"/>
      <c r="BN112" s="642"/>
      <c r="BO112" s="642"/>
      <c r="BP112" s="642"/>
      <c r="BQ112" s="642"/>
      <c r="BR112" s="642"/>
      <c r="BS112" s="642"/>
      <c r="BT112" s="642"/>
      <c r="BU112" s="642"/>
      <c r="BV112" s="642"/>
      <c r="BW112" s="642"/>
      <c r="BX112" s="642"/>
      <c r="BY112" s="642"/>
      <c r="BZ112" s="642"/>
      <c r="CA112" s="642"/>
      <c r="CB112" s="642"/>
    </row>
    <row r="113" spans="1:80" s="652" customFormat="1" ht="15.75" customHeight="1" x14ac:dyDescent="0.3">
      <c r="A113" s="412">
        <f t="shared" si="16"/>
        <v>98</v>
      </c>
      <c r="B113" s="412">
        <f t="shared" si="17"/>
        <v>19</v>
      </c>
      <c r="C113" s="412">
        <v>365093</v>
      </c>
      <c r="D113" s="412" t="s">
        <v>345</v>
      </c>
      <c r="E113" s="412" t="s">
        <v>346</v>
      </c>
      <c r="F113" s="412" t="s">
        <v>347</v>
      </c>
      <c r="G113" s="412" t="s">
        <v>793</v>
      </c>
      <c r="H113" s="473" t="s">
        <v>765</v>
      </c>
      <c r="I113" s="413">
        <v>37309</v>
      </c>
      <c r="J113" s="414">
        <v>0</v>
      </c>
      <c r="K113" s="471" t="s">
        <v>745</v>
      </c>
      <c r="L113" s="472">
        <f>(M113-I113)/365</f>
        <v>10.421917808219177</v>
      </c>
      <c r="M113" s="471">
        <v>41113</v>
      </c>
      <c r="N113" s="473">
        <v>0</v>
      </c>
      <c r="O113" s="413">
        <v>38531</v>
      </c>
      <c r="P113" s="472">
        <f t="shared" si="18"/>
        <v>3.3479452054794518</v>
      </c>
      <c r="Q113" s="473">
        <v>21.8</v>
      </c>
      <c r="R113" s="473">
        <v>21.8</v>
      </c>
      <c r="S113" s="413">
        <v>38531</v>
      </c>
      <c r="T113" s="412">
        <v>21.8</v>
      </c>
      <c r="U113" s="412" t="s">
        <v>731</v>
      </c>
      <c r="V113" s="412" t="s">
        <v>731</v>
      </c>
      <c r="W113" s="412" t="s">
        <v>731</v>
      </c>
      <c r="X113" s="412" t="s">
        <v>745</v>
      </c>
      <c r="Y113" s="414"/>
      <c r="Z113" s="412"/>
      <c r="AA113" s="412"/>
      <c r="AB113" s="412"/>
      <c r="AC113" s="642"/>
      <c r="AD113" s="642"/>
      <c r="AE113" s="642"/>
      <c r="AF113" s="642"/>
      <c r="AG113" s="642"/>
      <c r="AH113" s="642"/>
      <c r="AI113" s="642"/>
      <c r="AJ113" s="642"/>
      <c r="AK113" s="642"/>
      <c r="AL113" s="642"/>
      <c r="AM113" s="642"/>
      <c r="AN113" s="642"/>
      <c r="AO113" s="642"/>
      <c r="AP113" s="642"/>
      <c r="AQ113" s="642"/>
      <c r="AR113" s="642"/>
      <c r="AS113" s="642"/>
      <c r="AT113" s="642"/>
      <c r="AU113" s="642"/>
      <c r="AV113" s="642"/>
      <c r="AW113" s="642"/>
      <c r="AX113" s="642"/>
      <c r="AY113" s="642"/>
      <c r="AZ113" s="642"/>
      <c r="BA113" s="642"/>
      <c r="BB113" s="642"/>
      <c r="BC113" s="642"/>
      <c r="BD113" s="642"/>
      <c r="BE113" s="642"/>
      <c r="BF113" s="642"/>
      <c r="BG113" s="642"/>
      <c r="BH113" s="642"/>
      <c r="BI113" s="642"/>
      <c r="BJ113" s="642"/>
      <c r="BK113" s="642"/>
      <c r="BL113" s="642"/>
      <c r="BM113" s="642"/>
      <c r="BN113" s="642"/>
      <c r="BO113" s="642"/>
      <c r="BP113" s="642"/>
      <c r="BQ113" s="642"/>
      <c r="BR113" s="642"/>
      <c r="BS113" s="642"/>
      <c r="BT113" s="642"/>
      <c r="BU113" s="642"/>
      <c r="BV113" s="642"/>
      <c r="BW113" s="642"/>
      <c r="BX113" s="642"/>
      <c r="BY113" s="642"/>
      <c r="BZ113" s="642"/>
      <c r="CA113" s="642"/>
    </row>
    <row r="114" spans="1:80" s="574" customFormat="1" ht="15.75" customHeight="1" x14ac:dyDescent="0.3">
      <c r="A114" s="412">
        <f t="shared" si="16"/>
        <v>99</v>
      </c>
      <c r="B114" s="412">
        <f t="shared" si="17"/>
        <v>20</v>
      </c>
      <c r="C114" s="412">
        <v>355790</v>
      </c>
      <c r="D114" s="412" t="s">
        <v>472</v>
      </c>
      <c r="E114" s="412" t="s">
        <v>473</v>
      </c>
      <c r="F114" s="412" t="s">
        <v>474</v>
      </c>
      <c r="G114" s="412" t="s">
        <v>475</v>
      </c>
      <c r="H114" s="473" t="s">
        <v>737</v>
      </c>
      <c r="I114" s="413">
        <v>37369</v>
      </c>
      <c r="J114" s="414">
        <v>0</v>
      </c>
      <c r="K114" s="471" t="s">
        <v>745</v>
      </c>
      <c r="L114" s="472">
        <f>(M114-I114)/365</f>
        <v>10.457534246575342</v>
      </c>
      <c r="M114" s="471">
        <v>41186</v>
      </c>
      <c r="N114" s="473">
        <v>0</v>
      </c>
      <c r="O114" s="413">
        <v>38625</v>
      </c>
      <c r="P114" s="472">
        <f t="shared" si="18"/>
        <v>3.441095890410959</v>
      </c>
      <c r="Q114" s="473">
        <v>29.67</v>
      </c>
      <c r="R114" s="473">
        <v>29.67</v>
      </c>
      <c r="S114" s="413">
        <v>38924</v>
      </c>
      <c r="T114" s="412">
        <v>25.8</v>
      </c>
      <c r="U114" s="412" t="s">
        <v>789</v>
      </c>
      <c r="V114" s="412" t="s">
        <v>789</v>
      </c>
      <c r="W114" s="412" t="s">
        <v>195</v>
      </c>
      <c r="X114" s="412" t="s">
        <v>745</v>
      </c>
      <c r="Y114" s="414"/>
      <c r="Z114" s="412"/>
      <c r="AA114" s="412" t="s">
        <v>476</v>
      </c>
      <c r="AB114" s="412"/>
      <c r="AC114" s="573"/>
      <c r="AD114" s="573"/>
      <c r="AE114" s="573"/>
      <c r="AF114" s="573"/>
      <c r="AG114" s="573"/>
      <c r="AH114" s="573"/>
      <c r="AI114" s="601"/>
      <c r="AJ114" s="601"/>
      <c r="AK114" s="601"/>
      <c r="AL114" s="601"/>
      <c r="AM114" s="601"/>
      <c r="AN114" s="601"/>
      <c r="AO114" s="601"/>
      <c r="AP114" s="601"/>
      <c r="AQ114" s="601"/>
      <c r="AR114" s="601"/>
      <c r="AS114" s="601"/>
      <c r="AT114" s="601"/>
      <c r="AU114" s="601"/>
      <c r="AV114" s="601"/>
      <c r="AW114" s="601"/>
      <c r="AX114" s="601"/>
      <c r="AY114" s="601"/>
      <c r="AZ114" s="601"/>
      <c r="BA114" s="601"/>
      <c r="BB114" s="601"/>
      <c r="BC114" s="601"/>
      <c r="BD114" s="601"/>
      <c r="BE114" s="601"/>
      <c r="BF114" s="601"/>
      <c r="BG114" s="601"/>
      <c r="BH114" s="601"/>
      <c r="BI114" s="601"/>
      <c r="BJ114" s="601"/>
      <c r="BK114" s="601"/>
      <c r="BL114" s="601"/>
      <c r="BM114" s="601"/>
      <c r="BN114" s="601"/>
      <c r="BO114" s="601"/>
      <c r="BP114" s="601"/>
      <c r="BQ114" s="601"/>
      <c r="BR114" s="601"/>
      <c r="BS114" s="601"/>
      <c r="BT114" s="601"/>
      <c r="BU114" s="601"/>
      <c r="BV114" s="601"/>
      <c r="BW114" s="601"/>
      <c r="BX114" s="601"/>
      <c r="BY114" s="601"/>
      <c r="BZ114" s="601"/>
      <c r="CA114" s="601"/>
      <c r="CB114" s="601"/>
    </row>
    <row r="115" spans="1:80" s="574" customFormat="1" ht="15.75" customHeight="1" x14ac:dyDescent="0.3">
      <c r="A115" s="412">
        <f t="shared" si="16"/>
        <v>100</v>
      </c>
      <c r="B115" s="426">
        <f t="shared" si="17"/>
        <v>21</v>
      </c>
      <c r="C115" s="426">
        <v>382926</v>
      </c>
      <c r="D115" s="426" t="s">
        <v>569</v>
      </c>
      <c r="E115" s="426" t="s">
        <v>570</v>
      </c>
      <c r="F115" s="426" t="s">
        <v>571</v>
      </c>
      <c r="G115" s="426" t="s">
        <v>572</v>
      </c>
      <c r="H115" s="475" t="s">
        <v>765</v>
      </c>
      <c r="I115" s="428">
        <v>35796</v>
      </c>
      <c r="J115" s="437">
        <v>1</v>
      </c>
      <c r="K115" s="478">
        <v>39729</v>
      </c>
      <c r="L115" s="476">
        <f>(K115-I115)/365</f>
        <v>10.775342465753425</v>
      </c>
      <c r="M115" s="478" t="s">
        <v>732</v>
      </c>
      <c r="N115" s="482">
        <v>0</v>
      </c>
      <c r="O115" s="428">
        <v>36326</v>
      </c>
      <c r="P115" s="476">
        <f t="shared" si="18"/>
        <v>1.452054794520548</v>
      </c>
      <c r="Q115" s="565">
        <v>124.6</v>
      </c>
      <c r="R115" s="565">
        <v>124.6</v>
      </c>
      <c r="S115" s="441">
        <v>39725</v>
      </c>
      <c r="T115" s="440">
        <v>110.2</v>
      </c>
      <c r="U115" s="443" t="s">
        <v>777</v>
      </c>
      <c r="V115" s="443" t="s">
        <v>731</v>
      </c>
      <c r="W115" s="447" t="s">
        <v>739</v>
      </c>
      <c r="X115" s="442" t="s">
        <v>205</v>
      </c>
      <c r="Y115" s="483">
        <v>1</v>
      </c>
      <c r="Z115" s="434" t="s">
        <v>573</v>
      </c>
      <c r="AA115" s="434"/>
      <c r="AB115" s="430" t="s">
        <v>661</v>
      </c>
      <c r="AC115" s="573"/>
      <c r="AD115" s="573"/>
      <c r="AE115" s="573"/>
      <c r="AF115" s="573"/>
      <c r="AG115" s="573"/>
      <c r="AH115" s="573"/>
      <c r="AI115" s="601"/>
      <c r="AJ115" s="601"/>
      <c r="AK115" s="601"/>
      <c r="AL115" s="601"/>
      <c r="AM115" s="601"/>
      <c r="AN115" s="601"/>
      <c r="AO115" s="601"/>
      <c r="AP115" s="601"/>
      <c r="AQ115" s="601"/>
      <c r="AR115" s="601"/>
      <c r="AS115" s="601"/>
      <c r="AT115" s="601"/>
      <c r="AU115" s="601"/>
      <c r="AV115" s="601"/>
      <c r="AW115" s="601"/>
      <c r="AX115" s="601"/>
      <c r="AY115" s="601"/>
      <c r="AZ115" s="601"/>
      <c r="BA115" s="601"/>
      <c r="BB115" s="601"/>
      <c r="BC115" s="601"/>
      <c r="BD115" s="601"/>
      <c r="BE115" s="601"/>
      <c r="BF115" s="601"/>
      <c r="BG115" s="601"/>
      <c r="BH115" s="601"/>
      <c r="BI115" s="601"/>
      <c r="BJ115" s="601"/>
      <c r="BK115" s="601"/>
      <c r="BL115" s="601"/>
      <c r="BM115" s="601"/>
      <c r="BN115" s="601"/>
      <c r="BO115" s="601"/>
      <c r="BP115" s="601"/>
      <c r="BQ115" s="601"/>
      <c r="BR115" s="601"/>
      <c r="BS115" s="601"/>
      <c r="BT115" s="601"/>
      <c r="BU115" s="601"/>
      <c r="BV115" s="601"/>
      <c r="BW115" s="601"/>
      <c r="BX115" s="601"/>
      <c r="BY115" s="601"/>
      <c r="BZ115" s="601"/>
      <c r="CA115" s="601"/>
      <c r="CB115" s="601"/>
    </row>
    <row r="116" spans="1:80" s="574" customFormat="1" ht="15.75" customHeight="1" x14ac:dyDescent="0.3">
      <c r="A116" s="412">
        <f t="shared" si="16"/>
        <v>101</v>
      </c>
      <c r="B116" s="412">
        <f t="shared" si="17"/>
        <v>22</v>
      </c>
      <c r="C116" s="412">
        <v>378877</v>
      </c>
      <c r="D116" s="412" t="s">
        <v>233</v>
      </c>
      <c r="E116" s="412" t="s">
        <v>234</v>
      </c>
      <c r="F116" s="412" t="s">
        <v>235</v>
      </c>
      <c r="G116" s="412" t="s">
        <v>781</v>
      </c>
      <c r="H116" s="473" t="s">
        <v>785</v>
      </c>
      <c r="I116" s="413">
        <v>35855</v>
      </c>
      <c r="J116" s="414">
        <v>1</v>
      </c>
      <c r="K116" s="471">
        <v>39793</v>
      </c>
      <c r="L116" s="472">
        <f>(K116-I116)/365</f>
        <v>10.789041095890411</v>
      </c>
      <c r="M116" s="471" t="s">
        <v>732</v>
      </c>
      <c r="N116" s="473">
        <v>0</v>
      </c>
      <c r="O116" s="413">
        <v>39638</v>
      </c>
      <c r="P116" s="472">
        <f t="shared" si="18"/>
        <v>10.364383561643836</v>
      </c>
      <c r="Q116" s="473">
        <v>25.9</v>
      </c>
      <c r="R116" s="473">
        <v>25.9</v>
      </c>
      <c r="S116" s="413">
        <v>39715</v>
      </c>
      <c r="T116" s="412">
        <v>25.6</v>
      </c>
      <c r="U116" s="412" t="s">
        <v>731</v>
      </c>
      <c r="V116" s="412" t="s">
        <v>731</v>
      </c>
      <c r="W116" s="412" t="s">
        <v>236</v>
      </c>
      <c r="X116" s="412" t="s">
        <v>732</v>
      </c>
      <c r="Y116" s="414">
        <v>1</v>
      </c>
      <c r="Z116" s="412" t="s">
        <v>815</v>
      </c>
      <c r="AA116" s="412"/>
      <c r="AB116" s="412"/>
      <c r="AC116" s="573"/>
      <c r="AD116" s="573"/>
      <c r="AE116" s="573"/>
      <c r="AF116" s="573"/>
      <c r="AG116" s="573"/>
      <c r="AH116" s="573"/>
      <c r="AI116" s="601"/>
      <c r="AJ116" s="601"/>
      <c r="AK116" s="601"/>
      <c r="AL116" s="601"/>
      <c r="AM116" s="601"/>
      <c r="AN116" s="601"/>
      <c r="AO116" s="601"/>
      <c r="AP116" s="601"/>
      <c r="AQ116" s="601"/>
      <c r="AR116" s="601"/>
      <c r="AS116" s="601"/>
      <c r="AT116" s="601"/>
      <c r="AU116" s="601"/>
      <c r="AV116" s="601"/>
      <c r="AW116" s="601"/>
      <c r="AX116" s="601"/>
      <c r="AY116" s="601"/>
      <c r="AZ116" s="601"/>
      <c r="BA116" s="601"/>
      <c r="BB116" s="601"/>
      <c r="BC116" s="601"/>
      <c r="BD116" s="601"/>
      <c r="BE116" s="601"/>
      <c r="BF116" s="601"/>
      <c r="BG116" s="601"/>
      <c r="BH116" s="601"/>
      <c r="BI116" s="601"/>
      <c r="BJ116" s="601"/>
      <c r="BK116" s="601"/>
      <c r="BL116" s="601"/>
      <c r="BM116" s="601"/>
      <c r="BN116" s="601"/>
      <c r="BO116" s="601"/>
      <c r="BP116" s="601"/>
      <c r="BQ116" s="601"/>
      <c r="BR116" s="601"/>
      <c r="BS116" s="601"/>
      <c r="BT116" s="601"/>
      <c r="BU116" s="601"/>
      <c r="BV116" s="601"/>
      <c r="BW116" s="601"/>
      <c r="BX116" s="601"/>
      <c r="BY116" s="601"/>
      <c r="BZ116" s="601"/>
      <c r="CA116" s="601"/>
      <c r="CB116" s="601"/>
    </row>
    <row r="117" spans="1:80" s="434" customFormat="1" ht="15.75" customHeight="1" x14ac:dyDescent="0.3">
      <c r="A117" s="412">
        <f t="shared" si="16"/>
        <v>102</v>
      </c>
      <c r="B117" s="412">
        <f t="shared" si="17"/>
        <v>23</v>
      </c>
      <c r="C117" s="412">
        <v>348814</v>
      </c>
      <c r="D117" s="412" t="s">
        <v>432</v>
      </c>
      <c r="E117" s="412" t="s">
        <v>433</v>
      </c>
      <c r="F117" s="412" t="s">
        <v>434</v>
      </c>
      <c r="G117" s="412" t="s">
        <v>435</v>
      </c>
      <c r="H117" s="473" t="s">
        <v>737</v>
      </c>
      <c r="I117" s="413">
        <v>37097</v>
      </c>
      <c r="J117" s="414">
        <v>0</v>
      </c>
      <c r="K117" s="471" t="s">
        <v>745</v>
      </c>
      <c r="L117" s="472">
        <f>(M117-I117)/365</f>
        <v>10.832876712328767</v>
      </c>
      <c r="M117" s="471">
        <v>41051</v>
      </c>
      <c r="N117" s="473">
        <v>0</v>
      </c>
      <c r="O117" s="413">
        <v>37215</v>
      </c>
      <c r="P117" s="472">
        <f t="shared" si="18"/>
        <v>0.32328767123287672</v>
      </c>
      <c r="Q117" s="473">
        <v>16</v>
      </c>
      <c r="R117" s="473">
        <v>16</v>
      </c>
      <c r="S117" s="413">
        <v>40954</v>
      </c>
      <c r="T117" s="412">
        <v>10.98</v>
      </c>
      <c r="U117" s="412" t="s">
        <v>731</v>
      </c>
      <c r="V117" s="412" t="s">
        <v>731</v>
      </c>
      <c r="W117" s="412" t="s">
        <v>731</v>
      </c>
      <c r="X117" s="412" t="s">
        <v>745</v>
      </c>
      <c r="Y117" s="414"/>
      <c r="Z117" s="412"/>
      <c r="AA117" s="412" t="s">
        <v>436</v>
      </c>
      <c r="AB117" s="412"/>
      <c r="AC117" s="451"/>
      <c r="AD117" s="451"/>
      <c r="AE117" s="451"/>
      <c r="AF117" s="451"/>
      <c r="AG117" s="451"/>
      <c r="AH117" s="451"/>
      <c r="AI117" s="451"/>
      <c r="AJ117" s="451"/>
      <c r="AK117" s="451"/>
      <c r="AL117" s="451"/>
      <c r="AM117" s="451"/>
      <c r="AN117" s="451"/>
      <c r="AO117" s="451"/>
      <c r="AP117" s="451"/>
      <c r="AQ117" s="451"/>
      <c r="AR117" s="451"/>
      <c r="AS117" s="451"/>
      <c r="AT117" s="451"/>
      <c r="AU117" s="451"/>
      <c r="AV117" s="451"/>
      <c r="AW117" s="451"/>
      <c r="AX117" s="451"/>
      <c r="AY117" s="451"/>
      <c r="AZ117" s="451"/>
      <c r="BA117" s="451"/>
      <c r="BB117" s="451"/>
      <c r="BC117" s="451"/>
      <c r="BD117" s="451"/>
      <c r="BE117" s="451"/>
      <c r="BF117" s="451"/>
      <c r="BG117" s="451"/>
      <c r="BH117" s="451"/>
      <c r="BI117" s="451"/>
      <c r="BJ117" s="451"/>
      <c r="BK117" s="451"/>
      <c r="BL117" s="451"/>
      <c r="BM117" s="451"/>
      <c r="BN117" s="451"/>
      <c r="BO117" s="451"/>
      <c r="BP117" s="451"/>
      <c r="BQ117" s="451"/>
      <c r="BR117" s="451"/>
      <c r="BS117" s="451"/>
      <c r="BT117" s="451"/>
      <c r="BU117" s="451"/>
      <c r="BV117" s="451"/>
      <c r="BW117" s="451"/>
      <c r="BX117" s="451"/>
      <c r="BY117" s="451"/>
      <c r="BZ117" s="451"/>
      <c r="CA117" s="451"/>
      <c r="CB117" s="451"/>
    </row>
    <row r="118" spans="1:80" s="434" customFormat="1" ht="15.75" customHeight="1" x14ac:dyDescent="0.3">
      <c r="A118" s="412">
        <f t="shared" si="16"/>
        <v>103</v>
      </c>
      <c r="B118" s="412">
        <f t="shared" si="17"/>
        <v>24</v>
      </c>
      <c r="C118" s="412">
        <v>368562</v>
      </c>
      <c r="D118" s="412" t="s">
        <v>377</v>
      </c>
      <c r="E118" s="412" t="s">
        <v>762</v>
      </c>
      <c r="F118" s="412" t="s">
        <v>378</v>
      </c>
      <c r="G118" s="412" t="s">
        <v>728</v>
      </c>
      <c r="H118" s="473" t="s">
        <v>785</v>
      </c>
      <c r="I118" s="413">
        <v>37195</v>
      </c>
      <c r="J118" s="414">
        <v>0</v>
      </c>
      <c r="K118" s="471" t="s">
        <v>745</v>
      </c>
      <c r="L118" s="472">
        <f>(M118-I118)/365</f>
        <v>10.931506849315069</v>
      </c>
      <c r="M118" s="471">
        <v>41185</v>
      </c>
      <c r="N118" s="473">
        <v>0</v>
      </c>
      <c r="O118" s="413">
        <v>38778</v>
      </c>
      <c r="P118" s="472">
        <f t="shared" si="18"/>
        <v>4.3369863013698629</v>
      </c>
      <c r="Q118" s="473">
        <v>20.100000000000001</v>
      </c>
      <c r="R118" s="473">
        <v>20.100000000000001</v>
      </c>
      <c r="S118" s="413">
        <v>38778</v>
      </c>
      <c r="T118" s="412">
        <v>20.100000000000001</v>
      </c>
      <c r="U118" s="412" t="s">
        <v>731</v>
      </c>
      <c r="V118" s="412" t="s">
        <v>731</v>
      </c>
      <c r="W118" s="412" t="s">
        <v>731</v>
      </c>
      <c r="X118" s="412" t="s">
        <v>745</v>
      </c>
      <c r="Y118" s="414"/>
      <c r="Z118" s="412"/>
      <c r="AA118" s="412" t="s">
        <v>379</v>
      </c>
      <c r="AB118" s="412"/>
      <c r="AC118" s="451"/>
      <c r="AD118" s="451"/>
      <c r="AE118" s="451"/>
      <c r="AF118" s="451"/>
      <c r="AG118" s="451"/>
      <c r="AH118" s="451"/>
      <c r="AI118" s="451"/>
      <c r="AJ118" s="451"/>
      <c r="AK118" s="451"/>
      <c r="AL118" s="451"/>
      <c r="AM118" s="451"/>
      <c r="AN118" s="451"/>
      <c r="AO118" s="451"/>
      <c r="AP118" s="451"/>
      <c r="AQ118" s="451"/>
      <c r="AR118" s="451"/>
      <c r="AS118" s="451"/>
      <c r="AT118" s="451"/>
      <c r="AU118" s="451"/>
      <c r="AV118" s="451"/>
      <c r="AW118" s="451"/>
      <c r="AX118" s="451"/>
      <c r="AY118" s="451"/>
      <c r="AZ118" s="451"/>
      <c r="BA118" s="451"/>
      <c r="BB118" s="451"/>
      <c r="BC118" s="451"/>
      <c r="BD118" s="451"/>
      <c r="BE118" s="451"/>
      <c r="BF118" s="451"/>
      <c r="BG118" s="451"/>
      <c r="BH118" s="451"/>
      <c r="BI118" s="451"/>
      <c r="BJ118" s="451"/>
      <c r="BK118" s="451"/>
      <c r="BL118" s="451"/>
      <c r="BM118" s="451"/>
      <c r="BN118" s="451"/>
      <c r="BO118" s="451"/>
      <c r="BP118" s="451"/>
      <c r="BQ118" s="451"/>
      <c r="BR118" s="451"/>
      <c r="BS118" s="451"/>
      <c r="BT118" s="451"/>
      <c r="BU118" s="451"/>
      <c r="BV118" s="451"/>
      <c r="BW118" s="451"/>
      <c r="BX118" s="451"/>
      <c r="BY118" s="451"/>
      <c r="BZ118" s="451"/>
      <c r="CA118" s="451"/>
      <c r="CB118" s="451"/>
    </row>
    <row r="119" spans="1:80" s="434" customFormat="1" ht="15.75" customHeight="1" x14ac:dyDescent="0.3">
      <c r="A119" s="412">
        <f t="shared" si="16"/>
        <v>104</v>
      </c>
      <c r="B119" s="426">
        <f t="shared" si="17"/>
        <v>25</v>
      </c>
      <c r="C119" s="426">
        <v>340598</v>
      </c>
      <c r="D119" s="426" t="s">
        <v>666</v>
      </c>
      <c r="E119" s="426" t="s">
        <v>667</v>
      </c>
      <c r="F119" s="426" t="s">
        <v>668</v>
      </c>
      <c r="G119" s="426" t="s">
        <v>728</v>
      </c>
      <c r="H119" s="475" t="s">
        <v>737</v>
      </c>
      <c r="I119" s="428">
        <v>36428</v>
      </c>
      <c r="J119" s="437">
        <v>1</v>
      </c>
      <c r="K119" s="478">
        <v>40422</v>
      </c>
      <c r="L119" s="476">
        <f t="shared" ref="L119:L126" si="19">(K119-I119)/365</f>
        <v>10.942465753424658</v>
      </c>
      <c r="M119" s="478" t="s">
        <v>732</v>
      </c>
      <c r="N119" s="482">
        <v>0</v>
      </c>
      <c r="O119" s="428">
        <v>36546</v>
      </c>
      <c r="P119" s="476">
        <f t="shared" si="18"/>
        <v>0.32328767123287672</v>
      </c>
      <c r="Q119" s="565">
        <v>86</v>
      </c>
      <c r="R119" s="565">
        <v>115</v>
      </c>
      <c r="S119" s="441">
        <v>37854</v>
      </c>
      <c r="T119" s="440">
        <v>167.3</v>
      </c>
      <c r="U119" s="443" t="s">
        <v>777</v>
      </c>
      <c r="V119" s="443" t="s">
        <v>669</v>
      </c>
      <c r="W119" s="447" t="s">
        <v>731</v>
      </c>
      <c r="X119" s="442" t="s">
        <v>133</v>
      </c>
      <c r="Y119" s="483">
        <v>1</v>
      </c>
      <c r="Z119" s="434" t="s">
        <v>670</v>
      </c>
      <c r="AA119" s="442" t="s">
        <v>671</v>
      </c>
      <c r="AB119" s="430" t="s">
        <v>661</v>
      </c>
      <c r="AC119" s="451"/>
      <c r="AD119" s="451"/>
      <c r="AE119" s="451"/>
      <c r="AF119" s="451"/>
      <c r="AG119" s="451"/>
      <c r="AH119" s="451"/>
      <c r="AI119" s="451"/>
      <c r="AJ119" s="451"/>
      <c r="AK119" s="451"/>
      <c r="AL119" s="451"/>
      <c r="AM119" s="451"/>
      <c r="AN119" s="451"/>
      <c r="AO119" s="451"/>
      <c r="AP119" s="451"/>
      <c r="AQ119" s="451"/>
      <c r="AR119" s="451"/>
      <c r="AS119" s="451"/>
      <c r="AT119" s="451"/>
      <c r="AU119" s="451"/>
      <c r="AV119" s="451"/>
      <c r="AW119" s="451"/>
      <c r="AX119" s="451"/>
      <c r="AY119" s="451"/>
      <c r="AZ119" s="451"/>
      <c r="BA119" s="451"/>
      <c r="BB119" s="451"/>
      <c r="BC119" s="451"/>
      <c r="BD119" s="451"/>
      <c r="BE119" s="451"/>
      <c r="BF119" s="451"/>
      <c r="BG119" s="451"/>
      <c r="BH119" s="451"/>
      <c r="BI119" s="451"/>
      <c r="BJ119" s="451"/>
      <c r="BK119" s="451"/>
      <c r="BL119" s="451"/>
      <c r="BM119" s="451"/>
      <c r="BN119" s="451"/>
      <c r="BO119" s="451"/>
      <c r="BP119" s="451"/>
      <c r="BQ119" s="451"/>
      <c r="BR119" s="451"/>
      <c r="BS119" s="451"/>
      <c r="BT119" s="451"/>
      <c r="BU119" s="451"/>
      <c r="BV119" s="451"/>
      <c r="BW119" s="451"/>
      <c r="BX119" s="451"/>
      <c r="BY119" s="451"/>
      <c r="BZ119" s="451"/>
      <c r="CA119" s="451"/>
      <c r="CB119" s="451"/>
    </row>
    <row r="120" spans="1:80" s="434" customFormat="1" ht="15.75" customHeight="1" x14ac:dyDescent="0.3">
      <c r="A120" s="412">
        <f t="shared" si="16"/>
        <v>105</v>
      </c>
      <c r="B120" s="412">
        <f t="shared" si="17"/>
        <v>26</v>
      </c>
      <c r="C120" s="412">
        <v>357761</v>
      </c>
      <c r="D120" s="412" t="s">
        <v>504</v>
      </c>
      <c r="E120" s="412" t="s">
        <v>505</v>
      </c>
      <c r="F120" s="412" t="s">
        <v>796</v>
      </c>
      <c r="G120" s="412" t="s">
        <v>797</v>
      </c>
      <c r="H120" s="473" t="s">
        <v>729</v>
      </c>
      <c r="I120" s="413">
        <v>35796</v>
      </c>
      <c r="J120" s="414">
        <v>1</v>
      </c>
      <c r="K120" s="471">
        <v>39819</v>
      </c>
      <c r="L120" s="472">
        <f t="shared" si="19"/>
        <v>11.021917808219179</v>
      </c>
      <c r="M120" s="471" t="s">
        <v>732</v>
      </c>
      <c r="N120" s="473">
        <v>0</v>
      </c>
      <c r="O120" s="413">
        <v>38246</v>
      </c>
      <c r="P120" s="472">
        <f t="shared" si="18"/>
        <v>6.7123287671232879</v>
      </c>
      <c r="Q120" s="473">
        <v>22.6</v>
      </c>
      <c r="R120" s="473">
        <v>22.6</v>
      </c>
      <c r="S120" s="413">
        <v>38246</v>
      </c>
      <c r="T120" s="412">
        <v>22.6</v>
      </c>
      <c r="U120" s="412" t="s">
        <v>731</v>
      </c>
      <c r="V120" s="412" t="s">
        <v>731</v>
      </c>
      <c r="W120" s="412" t="s">
        <v>731</v>
      </c>
      <c r="X120" s="412" t="s">
        <v>732</v>
      </c>
      <c r="Y120" s="414">
        <v>1</v>
      </c>
      <c r="Z120" s="412" t="s">
        <v>506</v>
      </c>
      <c r="AA120" s="412"/>
      <c r="AB120" s="412"/>
      <c r="AC120" s="426"/>
      <c r="AD120" s="426"/>
      <c r="AE120" s="426"/>
      <c r="AF120" s="426"/>
      <c r="AG120" s="426"/>
      <c r="AH120" s="426"/>
      <c r="AI120" s="426"/>
      <c r="AJ120" s="426"/>
      <c r="AK120" s="426"/>
      <c r="AL120" s="426"/>
      <c r="AM120" s="426"/>
      <c r="AN120" s="426"/>
      <c r="AO120" s="426"/>
      <c r="AP120" s="426"/>
      <c r="AQ120" s="426"/>
      <c r="AR120" s="426"/>
      <c r="AS120" s="426"/>
      <c r="AT120" s="426"/>
      <c r="AU120" s="426"/>
      <c r="AV120" s="426"/>
      <c r="AW120" s="426"/>
      <c r="AX120" s="426"/>
      <c r="AY120" s="426"/>
      <c r="AZ120" s="426"/>
      <c r="BA120" s="426"/>
      <c r="BB120" s="426"/>
      <c r="BC120" s="426"/>
      <c r="BD120" s="426"/>
      <c r="BE120" s="426"/>
      <c r="BF120" s="426"/>
      <c r="BG120" s="426"/>
      <c r="BH120" s="426"/>
      <c r="BI120" s="426"/>
      <c r="BJ120" s="426"/>
      <c r="BK120" s="426"/>
      <c r="BL120" s="426"/>
      <c r="BM120" s="426"/>
      <c r="BN120" s="426"/>
      <c r="BO120" s="426"/>
      <c r="BP120" s="426"/>
      <c r="BQ120" s="426"/>
      <c r="BR120" s="426"/>
      <c r="BS120" s="426"/>
      <c r="BT120" s="426"/>
      <c r="BU120" s="426"/>
      <c r="BV120" s="426"/>
      <c r="BW120" s="426"/>
      <c r="BX120" s="426"/>
      <c r="BY120" s="426"/>
      <c r="BZ120" s="426"/>
      <c r="CA120" s="426"/>
    </row>
    <row r="121" spans="1:80" s="434" customFormat="1" ht="15.75" customHeight="1" x14ac:dyDescent="0.3">
      <c r="A121" s="412">
        <f t="shared" si="16"/>
        <v>106</v>
      </c>
      <c r="B121" s="412">
        <f t="shared" si="17"/>
        <v>27</v>
      </c>
      <c r="C121" s="412">
        <v>364579</v>
      </c>
      <c r="D121" s="412" t="s">
        <v>338</v>
      </c>
      <c r="E121" s="412" t="s">
        <v>339</v>
      </c>
      <c r="F121" s="412" t="s">
        <v>340</v>
      </c>
      <c r="G121" s="412" t="s">
        <v>793</v>
      </c>
      <c r="H121" s="473" t="s">
        <v>729</v>
      </c>
      <c r="I121" s="413">
        <v>36640</v>
      </c>
      <c r="J121" s="414">
        <v>1</v>
      </c>
      <c r="K121" s="471">
        <v>40664</v>
      </c>
      <c r="L121" s="472">
        <f t="shared" si="19"/>
        <v>11.024657534246575</v>
      </c>
      <c r="M121" s="471" t="s">
        <v>732</v>
      </c>
      <c r="N121" s="473">
        <v>1</v>
      </c>
      <c r="O121" s="413">
        <v>38492</v>
      </c>
      <c r="P121" s="472">
        <f t="shared" si="18"/>
        <v>5.0739726027397261</v>
      </c>
      <c r="Q121" s="473">
        <v>21.7</v>
      </c>
      <c r="R121" s="473">
        <v>21.7</v>
      </c>
      <c r="S121" s="413">
        <v>38492</v>
      </c>
      <c r="T121" s="412">
        <v>21.7</v>
      </c>
      <c r="U121" s="412" t="s">
        <v>731</v>
      </c>
      <c r="V121" s="412" t="s">
        <v>731</v>
      </c>
      <c r="W121" s="412" t="s">
        <v>731</v>
      </c>
      <c r="X121" s="412" t="s">
        <v>732</v>
      </c>
      <c r="Y121" s="414">
        <v>3</v>
      </c>
      <c r="Z121" s="412" t="s">
        <v>341</v>
      </c>
      <c r="AA121" s="412"/>
      <c r="AB121" s="412"/>
      <c r="AC121" s="451"/>
      <c r="AD121" s="451"/>
      <c r="AE121" s="451"/>
      <c r="AF121" s="451"/>
      <c r="AG121" s="451"/>
      <c r="AH121" s="451"/>
      <c r="AI121" s="451"/>
      <c r="AJ121" s="451"/>
      <c r="AK121" s="451"/>
      <c r="AL121" s="451"/>
      <c r="AM121" s="451"/>
      <c r="AN121" s="451"/>
      <c r="AO121" s="451"/>
      <c r="AP121" s="451"/>
      <c r="AQ121" s="451"/>
      <c r="AR121" s="451"/>
      <c r="AS121" s="451"/>
      <c r="AT121" s="451"/>
      <c r="AU121" s="451"/>
      <c r="AV121" s="451"/>
      <c r="AW121" s="451"/>
      <c r="AX121" s="451"/>
      <c r="AY121" s="451"/>
      <c r="AZ121" s="451"/>
      <c r="BA121" s="451"/>
      <c r="BB121" s="451"/>
      <c r="BC121" s="451"/>
      <c r="BD121" s="451"/>
      <c r="BE121" s="451"/>
      <c r="BF121" s="451"/>
      <c r="BG121" s="451"/>
      <c r="BH121" s="451"/>
      <c r="BI121" s="451"/>
      <c r="BJ121" s="451"/>
      <c r="BK121" s="451"/>
      <c r="BL121" s="451"/>
      <c r="BM121" s="451"/>
      <c r="BN121" s="451"/>
      <c r="BO121" s="451"/>
      <c r="BP121" s="451"/>
      <c r="BQ121" s="451"/>
      <c r="BR121" s="451"/>
      <c r="BS121" s="451"/>
      <c r="BT121" s="451"/>
      <c r="BU121" s="451"/>
      <c r="BV121" s="451"/>
      <c r="BW121" s="451"/>
      <c r="BX121" s="451"/>
      <c r="BY121" s="451"/>
      <c r="BZ121" s="451"/>
      <c r="CA121" s="451"/>
      <c r="CB121" s="451"/>
    </row>
    <row r="122" spans="1:80" s="574" customFormat="1" ht="15.75" customHeight="1" x14ac:dyDescent="0.3">
      <c r="A122" s="412">
        <f t="shared" si="16"/>
        <v>107</v>
      </c>
      <c r="B122" s="412">
        <f t="shared" si="17"/>
        <v>28</v>
      </c>
      <c r="C122" s="412">
        <v>353704</v>
      </c>
      <c r="D122" s="412" t="s">
        <v>255</v>
      </c>
      <c r="E122" s="412" t="s">
        <v>256</v>
      </c>
      <c r="F122" s="412" t="s">
        <v>257</v>
      </c>
      <c r="G122" s="412" t="s">
        <v>728</v>
      </c>
      <c r="H122" s="473" t="s">
        <v>729</v>
      </c>
      <c r="I122" s="413">
        <v>36161</v>
      </c>
      <c r="J122" s="414">
        <v>1</v>
      </c>
      <c r="K122" s="471">
        <v>40210</v>
      </c>
      <c r="L122" s="472">
        <f t="shared" si="19"/>
        <v>11.093150684931507</v>
      </c>
      <c r="M122" s="471" t="s">
        <v>732</v>
      </c>
      <c r="N122" s="473">
        <v>0</v>
      </c>
      <c r="O122" s="413">
        <v>38250</v>
      </c>
      <c r="P122" s="472">
        <f t="shared" si="18"/>
        <v>5.7232876712328764</v>
      </c>
      <c r="Q122" s="473">
        <v>24.5</v>
      </c>
      <c r="R122" s="473">
        <v>24.5</v>
      </c>
      <c r="S122" s="413">
        <v>38250</v>
      </c>
      <c r="T122" s="412">
        <v>24.5</v>
      </c>
      <c r="U122" s="412" t="s">
        <v>731</v>
      </c>
      <c r="V122" s="412" t="s">
        <v>731</v>
      </c>
      <c r="W122" s="412" t="s">
        <v>731</v>
      </c>
      <c r="X122" s="412" t="s">
        <v>732</v>
      </c>
      <c r="Y122" s="414">
        <v>1</v>
      </c>
      <c r="Z122" s="412" t="s">
        <v>360</v>
      </c>
      <c r="AA122" s="412"/>
      <c r="AB122" s="412"/>
      <c r="AC122" s="451"/>
      <c r="AD122" s="451"/>
      <c r="AE122" s="451"/>
      <c r="AF122" s="451"/>
      <c r="AG122" s="451"/>
      <c r="AH122" s="451"/>
      <c r="AI122" s="426"/>
      <c r="AJ122" s="426"/>
      <c r="AK122" s="426"/>
      <c r="AL122" s="426"/>
      <c r="AM122" s="426"/>
      <c r="AN122" s="426"/>
      <c r="AO122" s="426"/>
      <c r="AP122" s="426"/>
      <c r="AQ122" s="426"/>
      <c r="AR122" s="426"/>
      <c r="AS122" s="426"/>
      <c r="AT122" s="426"/>
      <c r="AU122" s="426"/>
      <c r="AV122" s="426"/>
      <c r="AW122" s="426"/>
      <c r="AX122" s="426"/>
      <c r="AY122" s="426"/>
      <c r="AZ122" s="426"/>
      <c r="BA122" s="426"/>
      <c r="BB122" s="426"/>
      <c r="BC122" s="426"/>
      <c r="BD122" s="426"/>
      <c r="BE122" s="426"/>
      <c r="BF122" s="426"/>
      <c r="BG122" s="426"/>
      <c r="BH122" s="426"/>
      <c r="BI122" s="426"/>
      <c r="BJ122" s="426"/>
      <c r="BK122" s="426"/>
      <c r="BL122" s="426"/>
      <c r="BM122" s="426"/>
      <c r="BN122" s="426"/>
      <c r="BO122" s="426"/>
      <c r="BP122" s="426"/>
      <c r="BQ122" s="426"/>
      <c r="BR122" s="426"/>
      <c r="BS122" s="426"/>
      <c r="BT122" s="426"/>
      <c r="BU122" s="426"/>
      <c r="BV122" s="426"/>
      <c r="BW122" s="426"/>
      <c r="BX122" s="426"/>
      <c r="BY122" s="426"/>
      <c r="BZ122" s="426"/>
      <c r="CA122" s="426"/>
      <c r="CB122" s="434"/>
    </row>
    <row r="123" spans="1:80" s="574" customFormat="1" ht="15.75" customHeight="1" x14ac:dyDescent="0.3">
      <c r="A123" s="412">
        <f t="shared" si="16"/>
        <v>108</v>
      </c>
      <c r="B123" s="426">
        <f t="shared" si="17"/>
        <v>29</v>
      </c>
      <c r="C123" s="436">
        <v>321200</v>
      </c>
      <c r="D123" s="436" t="s">
        <v>725</v>
      </c>
      <c r="E123" s="436" t="s">
        <v>726</v>
      </c>
      <c r="F123" s="436" t="s">
        <v>727</v>
      </c>
      <c r="G123" s="436" t="s">
        <v>728</v>
      </c>
      <c r="H123" s="534" t="s">
        <v>729</v>
      </c>
      <c r="I123" s="439">
        <v>34706</v>
      </c>
      <c r="J123" s="437">
        <v>1</v>
      </c>
      <c r="K123" s="481">
        <v>38785</v>
      </c>
      <c r="L123" s="479">
        <f t="shared" si="19"/>
        <v>11.175342465753424</v>
      </c>
      <c r="M123" s="478" t="s">
        <v>732</v>
      </c>
      <c r="N123" s="429">
        <v>0</v>
      </c>
      <c r="O123" s="439">
        <v>37748</v>
      </c>
      <c r="P123" s="479">
        <f t="shared" si="18"/>
        <v>8.3342465753424655</v>
      </c>
      <c r="Q123" s="564">
        <v>85.69</v>
      </c>
      <c r="R123" s="564">
        <v>85.67</v>
      </c>
      <c r="S123" s="439">
        <v>38744</v>
      </c>
      <c r="T123" s="438" t="s">
        <v>197</v>
      </c>
      <c r="U123" s="436" t="s">
        <v>188</v>
      </c>
      <c r="V123" s="436" t="s">
        <v>136</v>
      </c>
      <c r="W123" s="446" t="s">
        <v>187</v>
      </c>
      <c r="X123" s="446" t="s">
        <v>205</v>
      </c>
      <c r="Y123" s="429">
        <v>1</v>
      </c>
      <c r="Z123" s="436" t="s">
        <v>132</v>
      </c>
      <c r="AA123" s="436" t="s">
        <v>189</v>
      </c>
      <c r="AB123" s="439" t="s">
        <v>654</v>
      </c>
      <c r="AC123" s="451"/>
      <c r="AD123" s="451"/>
      <c r="AE123" s="451"/>
      <c r="AF123" s="451"/>
      <c r="AG123" s="451"/>
      <c r="AH123" s="451"/>
      <c r="AI123" s="451"/>
      <c r="AJ123" s="451"/>
      <c r="AK123" s="451"/>
      <c r="AL123" s="451"/>
      <c r="AM123" s="451"/>
      <c r="AN123" s="451"/>
      <c r="AO123" s="451"/>
      <c r="AP123" s="451"/>
      <c r="AQ123" s="451"/>
      <c r="AR123" s="451"/>
      <c r="AS123" s="451"/>
      <c r="AT123" s="451"/>
      <c r="AU123" s="451"/>
      <c r="AV123" s="451"/>
      <c r="AW123" s="451"/>
      <c r="AX123" s="451"/>
      <c r="AY123" s="451"/>
      <c r="AZ123" s="451"/>
      <c r="BA123" s="451"/>
      <c r="BB123" s="451"/>
      <c r="BC123" s="451"/>
      <c r="BD123" s="451"/>
      <c r="BE123" s="451"/>
      <c r="BF123" s="451"/>
      <c r="BG123" s="451"/>
      <c r="BH123" s="451"/>
      <c r="BI123" s="451"/>
      <c r="BJ123" s="451"/>
      <c r="BK123" s="451"/>
      <c r="BL123" s="451"/>
      <c r="BM123" s="451"/>
      <c r="BN123" s="451"/>
      <c r="BO123" s="451"/>
      <c r="BP123" s="451"/>
      <c r="BQ123" s="451"/>
      <c r="BR123" s="451"/>
      <c r="BS123" s="451"/>
      <c r="BT123" s="451"/>
      <c r="BU123" s="451"/>
      <c r="BV123" s="451"/>
      <c r="BW123" s="451"/>
      <c r="BX123" s="451"/>
      <c r="BY123" s="451"/>
      <c r="BZ123" s="451"/>
      <c r="CA123" s="451"/>
      <c r="CB123" s="468"/>
    </row>
    <row r="124" spans="1:80" s="574" customFormat="1" ht="15.75" customHeight="1" x14ac:dyDescent="0.3">
      <c r="A124" s="412">
        <f t="shared" si="16"/>
        <v>109</v>
      </c>
      <c r="B124" s="426">
        <f t="shared" si="17"/>
        <v>30</v>
      </c>
      <c r="C124" s="426" t="s">
        <v>102</v>
      </c>
      <c r="D124" s="426" t="s">
        <v>103</v>
      </c>
      <c r="E124" s="426"/>
      <c r="F124" s="426" t="s">
        <v>104</v>
      </c>
      <c r="G124" s="426" t="s">
        <v>630</v>
      </c>
      <c r="H124" s="475" t="s">
        <v>729</v>
      </c>
      <c r="I124" s="428">
        <v>35967</v>
      </c>
      <c r="J124" s="437">
        <v>1</v>
      </c>
      <c r="K124" s="478">
        <v>40179</v>
      </c>
      <c r="L124" s="479">
        <f t="shared" si="19"/>
        <v>11.53972602739726</v>
      </c>
      <c r="M124" s="478" t="s">
        <v>732</v>
      </c>
      <c r="N124" s="437">
        <v>1</v>
      </c>
      <c r="O124" s="428">
        <v>39587</v>
      </c>
      <c r="P124" s="476">
        <f t="shared" si="18"/>
        <v>9.9178082191780828</v>
      </c>
      <c r="Q124" s="566">
        <v>81</v>
      </c>
      <c r="R124" s="563">
        <v>81</v>
      </c>
      <c r="S124" s="428">
        <v>39587</v>
      </c>
      <c r="T124" s="426">
        <v>81</v>
      </c>
      <c r="U124" s="426" t="s">
        <v>204</v>
      </c>
      <c r="V124" s="433"/>
      <c r="W124" s="433"/>
      <c r="X124" s="426" t="s">
        <v>205</v>
      </c>
      <c r="Y124" s="437">
        <v>2</v>
      </c>
      <c r="Z124" s="426" t="s">
        <v>557</v>
      </c>
      <c r="AA124" s="426"/>
      <c r="AB124" s="433" t="s">
        <v>654</v>
      </c>
      <c r="AC124" s="451"/>
      <c r="AD124" s="451"/>
      <c r="AE124" s="451"/>
      <c r="AF124" s="451"/>
      <c r="AG124" s="451"/>
      <c r="AH124" s="451"/>
      <c r="AI124" s="451"/>
      <c r="AJ124" s="451"/>
      <c r="AK124" s="451"/>
      <c r="AL124" s="451"/>
      <c r="AM124" s="451"/>
      <c r="AN124" s="451"/>
      <c r="AO124" s="451"/>
      <c r="AP124" s="451"/>
      <c r="AQ124" s="451"/>
      <c r="AR124" s="451"/>
      <c r="AS124" s="451"/>
      <c r="AT124" s="451"/>
      <c r="AU124" s="451"/>
      <c r="AV124" s="451"/>
      <c r="AW124" s="451"/>
      <c r="AX124" s="451"/>
      <c r="AY124" s="451"/>
      <c r="AZ124" s="451"/>
      <c r="BA124" s="451"/>
      <c r="BB124" s="451"/>
      <c r="BC124" s="451"/>
      <c r="BD124" s="451"/>
      <c r="BE124" s="451"/>
      <c r="BF124" s="451"/>
      <c r="BG124" s="451"/>
      <c r="BH124" s="451"/>
      <c r="BI124" s="451"/>
      <c r="BJ124" s="451"/>
      <c r="BK124" s="451"/>
      <c r="BL124" s="451"/>
      <c r="BM124" s="451"/>
      <c r="BN124" s="451"/>
      <c r="BO124" s="451"/>
      <c r="BP124" s="451"/>
      <c r="BQ124" s="451"/>
      <c r="BR124" s="451"/>
      <c r="BS124" s="451"/>
      <c r="BT124" s="451"/>
      <c r="BU124" s="451"/>
      <c r="BV124" s="451"/>
      <c r="BW124" s="451"/>
      <c r="BX124" s="451"/>
      <c r="BY124" s="451"/>
      <c r="BZ124" s="451"/>
      <c r="CA124" s="451"/>
      <c r="CB124" s="451"/>
    </row>
    <row r="125" spans="1:80" s="461" customFormat="1" ht="15.75" customHeight="1" x14ac:dyDescent="0.3">
      <c r="A125" s="412">
        <f t="shared" si="16"/>
        <v>110</v>
      </c>
      <c r="B125" s="426">
        <f t="shared" si="17"/>
        <v>31</v>
      </c>
      <c r="C125" s="426" t="s">
        <v>127</v>
      </c>
      <c r="D125" s="426" t="s">
        <v>128</v>
      </c>
      <c r="E125" s="426"/>
      <c r="F125" s="426" t="s">
        <v>699</v>
      </c>
      <c r="G125" s="426" t="s">
        <v>129</v>
      </c>
      <c r="H125" s="475" t="s">
        <v>785</v>
      </c>
      <c r="I125" s="428">
        <v>36320</v>
      </c>
      <c r="J125" s="437">
        <v>1</v>
      </c>
      <c r="K125" s="478">
        <v>40640</v>
      </c>
      <c r="L125" s="479">
        <f t="shared" si="19"/>
        <v>11.835616438356164</v>
      </c>
      <c r="M125" s="478" t="s">
        <v>732</v>
      </c>
      <c r="N125" s="437">
        <v>0</v>
      </c>
      <c r="O125" s="428">
        <v>40546</v>
      </c>
      <c r="P125" s="476">
        <f t="shared" si="18"/>
        <v>11.578082191780823</v>
      </c>
      <c r="Q125" s="566">
        <v>129</v>
      </c>
      <c r="R125" s="563">
        <v>129</v>
      </c>
      <c r="S125" s="428">
        <v>40546</v>
      </c>
      <c r="T125" s="432">
        <v>129</v>
      </c>
      <c r="U125" s="433" t="s">
        <v>204</v>
      </c>
      <c r="V125" s="433"/>
      <c r="W125" s="433"/>
      <c r="X125" s="431" t="s">
        <v>205</v>
      </c>
      <c r="Y125" s="437">
        <v>1</v>
      </c>
      <c r="Z125" s="426" t="s">
        <v>130</v>
      </c>
      <c r="AA125" s="426"/>
      <c r="AB125" s="433" t="s">
        <v>654</v>
      </c>
      <c r="AC125" s="451"/>
      <c r="AD125" s="451"/>
      <c r="AE125" s="451"/>
      <c r="AF125" s="451"/>
      <c r="AG125" s="451"/>
      <c r="AH125" s="451"/>
      <c r="AI125" s="451"/>
      <c r="AJ125" s="451"/>
      <c r="AK125" s="451"/>
      <c r="AL125" s="451"/>
      <c r="AM125" s="451"/>
      <c r="AN125" s="451"/>
      <c r="AO125" s="451"/>
      <c r="AP125" s="451"/>
      <c r="AQ125" s="451"/>
      <c r="AR125" s="451"/>
      <c r="AS125" s="451"/>
      <c r="AT125" s="451"/>
      <c r="AU125" s="451"/>
      <c r="AV125" s="451"/>
      <c r="AW125" s="451"/>
      <c r="AX125" s="451"/>
      <c r="AY125" s="451"/>
      <c r="AZ125" s="451"/>
      <c r="BA125" s="451"/>
      <c r="BB125" s="451"/>
      <c r="BC125" s="451"/>
      <c r="BD125" s="451"/>
      <c r="BE125" s="451"/>
      <c r="BF125" s="451"/>
      <c r="BG125" s="451"/>
      <c r="BH125" s="451"/>
      <c r="BI125" s="451"/>
      <c r="BJ125" s="451"/>
      <c r="BK125" s="451"/>
      <c r="BL125" s="451"/>
      <c r="BM125" s="451"/>
      <c r="BN125" s="451"/>
      <c r="BO125" s="451"/>
      <c r="BP125" s="451"/>
      <c r="BQ125" s="451"/>
      <c r="BR125" s="451"/>
      <c r="BS125" s="451"/>
      <c r="BT125" s="451"/>
      <c r="BU125" s="451"/>
      <c r="BV125" s="451"/>
      <c r="BW125" s="451"/>
      <c r="BX125" s="451"/>
      <c r="BY125" s="451"/>
      <c r="BZ125" s="451"/>
      <c r="CA125" s="451"/>
      <c r="CB125" s="451"/>
    </row>
    <row r="126" spans="1:80" s="452" customFormat="1" ht="15.75" customHeight="1" x14ac:dyDescent="0.3">
      <c r="A126" s="412">
        <f t="shared" si="16"/>
        <v>111</v>
      </c>
      <c r="B126" s="412">
        <f t="shared" si="17"/>
        <v>32</v>
      </c>
      <c r="C126" s="412">
        <v>362375</v>
      </c>
      <c r="D126" s="412" t="s">
        <v>326</v>
      </c>
      <c r="E126" s="412" t="s">
        <v>327</v>
      </c>
      <c r="F126" s="412" t="s">
        <v>704</v>
      </c>
      <c r="G126" s="412" t="s">
        <v>744</v>
      </c>
      <c r="H126" s="473" t="s">
        <v>729</v>
      </c>
      <c r="I126" s="413">
        <v>36440</v>
      </c>
      <c r="J126" s="414">
        <v>1</v>
      </c>
      <c r="K126" s="471">
        <v>40787</v>
      </c>
      <c r="L126" s="472">
        <f t="shared" si="19"/>
        <v>11.90958904109589</v>
      </c>
      <c r="M126" s="471" t="s">
        <v>732</v>
      </c>
      <c r="N126" s="473">
        <v>0</v>
      </c>
      <c r="O126" s="413">
        <v>38359</v>
      </c>
      <c r="P126" s="472">
        <f t="shared" si="18"/>
        <v>5.2575342465753421</v>
      </c>
      <c r="Q126" s="473">
        <v>25.6</v>
      </c>
      <c r="R126" s="473">
        <v>25.6</v>
      </c>
      <c r="S126" s="413">
        <v>38359</v>
      </c>
      <c r="T126" s="412">
        <v>25.6</v>
      </c>
      <c r="U126" s="412" t="s">
        <v>731</v>
      </c>
      <c r="V126" s="412" t="s">
        <v>731</v>
      </c>
      <c r="W126" s="412" t="s">
        <v>731</v>
      </c>
      <c r="X126" s="412" t="s">
        <v>732</v>
      </c>
      <c r="Y126" s="414">
        <v>1</v>
      </c>
      <c r="Z126" s="412" t="s">
        <v>328</v>
      </c>
      <c r="AA126" s="412"/>
      <c r="AB126" s="412"/>
      <c r="AC126" s="451"/>
      <c r="AD126" s="451"/>
      <c r="AE126" s="451"/>
      <c r="AF126" s="451"/>
      <c r="AG126" s="451"/>
      <c r="AH126" s="451"/>
      <c r="CB126" s="451"/>
    </row>
    <row r="127" spans="1:80" s="451" customFormat="1" ht="15.75" customHeight="1" x14ac:dyDescent="0.3">
      <c r="A127" s="412">
        <f t="shared" si="16"/>
        <v>112</v>
      </c>
      <c r="B127" s="412">
        <f t="shared" si="17"/>
        <v>33</v>
      </c>
      <c r="C127" s="412">
        <v>364168</v>
      </c>
      <c r="D127" s="412" t="s">
        <v>261</v>
      </c>
      <c r="E127" s="412" t="s">
        <v>262</v>
      </c>
      <c r="F127" s="412" t="s">
        <v>263</v>
      </c>
      <c r="G127" s="412" t="s">
        <v>793</v>
      </c>
      <c r="H127" s="473" t="s">
        <v>729</v>
      </c>
      <c r="I127" s="413">
        <v>36621</v>
      </c>
      <c r="J127" s="414">
        <v>0</v>
      </c>
      <c r="K127" s="471" t="s">
        <v>745</v>
      </c>
      <c r="L127" s="472">
        <f>(M127-I127)/365</f>
        <v>12.273972602739725</v>
      </c>
      <c r="M127" s="471">
        <v>41101</v>
      </c>
      <c r="N127" s="473">
        <v>0</v>
      </c>
      <c r="O127" s="413">
        <v>40730</v>
      </c>
      <c r="P127" s="472">
        <f t="shared" si="18"/>
        <v>11.257534246575343</v>
      </c>
      <c r="Q127" s="473">
        <v>29.4</v>
      </c>
      <c r="R127" s="473">
        <v>29.4</v>
      </c>
      <c r="S127" s="413">
        <v>40730</v>
      </c>
      <c r="T127" s="412">
        <v>29.4</v>
      </c>
      <c r="U127" s="412" t="s">
        <v>731</v>
      </c>
      <c r="V127" s="412" t="s">
        <v>731</v>
      </c>
      <c r="W127" s="412" t="s">
        <v>731</v>
      </c>
      <c r="X127" s="412" t="s">
        <v>745</v>
      </c>
      <c r="Y127" s="414"/>
      <c r="Z127" s="412"/>
      <c r="AA127" s="412"/>
      <c r="AB127" s="412"/>
    </row>
    <row r="128" spans="1:80" s="451" customFormat="1" ht="15.75" customHeight="1" x14ac:dyDescent="0.3">
      <c r="A128" s="412">
        <f t="shared" si="16"/>
        <v>113</v>
      </c>
      <c r="B128" s="412">
        <f t="shared" si="17"/>
        <v>34</v>
      </c>
      <c r="C128" s="418">
        <v>369958</v>
      </c>
      <c r="D128" s="418" t="s">
        <v>307</v>
      </c>
      <c r="E128" s="418" t="s">
        <v>308</v>
      </c>
      <c r="F128" s="418" t="s">
        <v>309</v>
      </c>
      <c r="G128" s="418" t="s">
        <v>435</v>
      </c>
      <c r="H128" s="532" t="s">
        <v>785</v>
      </c>
      <c r="I128" s="419">
        <v>36434</v>
      </c>
      <c r="J128" s="422">
        <v>0</v>
      </c>
      <c r="K128" s="473" t="s">
        <v>745</v>
      </c>
      <c r="L128" s="472">
        <f>(M128-I128)/365</f>
        <v>12.810958904109588</v>
      </c>
      <c r="M128" s="474">
        <v>41110</v>
      </c>
      <c r="N128" s="473">
        <v>0</v>
      </c>
      <c r="O128" s="420">
        <v>40927</v>
      </c>
      <c r="P128" s="561">
        <f t="shared" si="18"/>
        <v>12.30958904109589</v>
      </c>
      <c r="Q128" s="473">
        <v>39.299999999999997</v>
      </c>
      <c r="R128" s="473">
        <v>39.299999999999997</v>
      </c>
      <c r="S128" s="412">
        <v>40927</v>
      </c>
      <c r="T128" s="412">
        <v>39.299999999999997</v>
      </c>
      <c r="U128" s="418" t="s">
        <v>731</v>
      </c>
      <c r="V128" s="418"/>
      <c r="W128" s="418" t="s">
        <v>310</v>
      </c>
      <c r="X128" s="418" t="s">
        <v>745</v>
      </c>
      <c r="Y128" s="422"/>
      <c r="Z128" s="418"/>
      <c r="AA128" s="419">
        <v>41110</v>
      </c>
      <c r="AB128" s="412"/>
      <c r="AC128" s="452"/>
      <c r="AD128" s="452"/>
      <c r="AE128" s="452"/>
      <c r="AF128" s="452"/>
      <c r="AG128" s="452"/>
      <c r="AH128" s="452"/>
    </row>
    <row r="129" spans="1:80" s="451" customFormat="1" ht="15.75" customHeight="1" x14ac:dyDescent="0.3">
      <c r="A129" s="634">
        <f t="shared" si="16"/>
        <v>114</v>
      </c>
      <c r="B129" s="634">
        <f t="shared" si="17"/>
        <v>35</v>
      </c>
      <c r="C129" s="634">
        <v>335720</v>
      </c>
      <c r="D129" s="634" t="s">
        <v>427</v>
      </c>
      <c r="E129" s="634" t="s">
        <v>428</v>
      </c>
      <c r="F129" s="634" t="s">
        <v>429</v>
      </c>
      <c r="G129" s="634" t="s">
        <v>744</v>
      </c>
      <c r="H129" s="635" t="s">
        <v>765</v>
      </c>
      <c r="I129" s="636">
        <v>35096</v>
      </c>
      <c r="J129" s="637">
        <v>1</v>
      </c>
      <c r="K129" s="638">
        <v>39841</v>
      </c>
      <c r="L129" s="639">
        <f>(K129-I129)/365</f>
        <v>13</v>
      </c>
      <c r="M129" s="638" t="s">
        <v>732</v>
      </c>
      <c r="N129" s="635">
        <v>0</v>
      </c>
      <c r="O129" s="636">
        <v>37532</v>
      </c>
      <c r="P129" s="639">
        <f t="shared" si="18"/>
        <v>6.6739726027397257</v>
      </c>
      <c r="Q129" s="635">
        <v>28</v>
      </c>
      <c r="R129" s="635">
        <v>28</v>
      </c>
      <c r="S129" s="636">
        <v>37532</v>
      </c>
      <c r="T129" s="634">
        <v>28</v>
      </c>
      <c r="U129" s="634" t="s">
        <v>731</v>
      </c>
      <c r="V129" s="634" t="s">
        <v>731</v>
      </c>
      <c r="W129" s="634" t="s">
        <v>430</v>
      </c>
      <c r="X129" s="634" t="s">
        <v>732</v>
      </c>
      <c r="Y129" s="637" t="s">
        <v>588</v>
      </c>
      <c r="Z129" s="634" t="s">
        <v>440</v>
      </c>
      <c r="AA129" s="634" t="s">
        <v>431</v>
      </c>
      <c r="AB129" s="634"/>
    </row>
    <row r="130" spans="1:80" s="451" customFormat="1" ht="15.75" customHeight="1" x14ac:dyDescent="0.3">
      <c r="A130" s="412">
        <f t="shared" si="16"/>
        <v>115</v>
      </c>
      <c r="B130" s="412">
        <f t="shared" si="17"/>
        <v>36</v>
      </c>
      <c r="C130" s="412">
        <v>374498</v>
      </c>
      <c r="D130" s="412" t="s">
        <v>412</v>
      </c>
      <c r="E130" s="412" t="s">
        <v>692</v>
      </c>
      <c r="F130" s="412" t="s">
        <v>413</v>
      </c>
      <c r="G130" s="412" t="s">
        <v>414</v>
      </c>
      <c r="H130" s="473" t="s">
        <v>785</v>
      </c>
      <c r="I130" s="413">
        <v>34980</v>
      </c>
      <c r="J130" s="414">
        <v>1</v>
      </c>
      <c r="K130" s="471">
        <v>40398</v>
      </c>
      <c r="L130" s="472">
        <f>(K130-I130)/365</f>
        <v>14.843835616438357</v>
      </c>
      <c r="M130" s="471" t="s">
        <v>732</v>
      </c>
      <c r="N130" s="473">
        <v>1</v>
      </c>
      <c r="O130" s="413">
        <v>39156</v>
      </c>
      <c r="P130" s="472">
        <f t="shared" ref="P130:P161" si="20">(O130-I130)/365</f>
        <v>11.441095890410958</v>
      </c>
      <c r="Q130" s="532">
        <v>29.8</v>
      </c>
      <c r="R130" s="532">
        <v>29.8</v>
      </c>
      <c r="S130" s="419">
        <v>39156</v>
      </c>
      <c r="T130" s="418">
        <v>29.8</v>
      </c>
      <c r="U130" s="412" t="s">
        <v>731</v>
      </c>
      <c r="V130" s="412" t="s">
        <v>731</v>
      </c>
      <c r="W130" s="412" t="s">
        <v>731</v>
      </c>
      <c r="X130" s="412" t="s">
        <v>732</v>
      </c>
      <c r="Y130" s="414">
        <v>2</v>
      </c>
      <c r="Z130" s="412" t="s">
        <v>415</v>
      </c>
      <c r="AA130" s="412"/>
      <c r="AB130" s="412"/>
      <c r="CB130" s="452"/>
    </row>
    <row r="131" spans="1:80" s="451" customFormat="1" ht="15.75" customHeight="1" x14ac:dyDescent="0.3">
      <c r="A131" s="572"/>
      <c r="B131" s="573"/>
      <c r="C131" s="572"/>
      <c r="D131" s="572"/>
      <c r="E131" s="572"/>
      <c r="F131" s="572"/>
      <c r="G131" s="572"/>
      <c r="H131" s="578"/>
      <c r="I131" s="579"/>
      <c r="J131" s="580"/>
      <c r="K131" s="578"/>
      <c r="L131" s="581"/>
      <c r="M131" s="582"/>
      <c r="N131" s="578"/>
      <c r="O131" s="583"/>
      <c r="P131" s="581"/>
      <c r="Q131" s="584"/>
      <c r="R131" s="584"/>
      <c r="S131" s="579"/>
      <c r="T131" s="585"/>
      <c r="U131" s="586"/>
      <c r="V131" s="586"/>
      <c r="W131" s="587"/>
      <c r="X131" s="583"/>
      <c r="Y131" s="589"/>
      <c r="Z131" s="572"/>
      <c r="AA131" s="572"/>
      <c r="AB131" s="572"/>
    </row>
    <row r="132" spans="1:80" s="451" customFormat="1" ht="15.75" customHeight="1" x14ac:dyDescent="0.3">
      <c r="A132" s="572"/>
      <c r="B132" s="573"/>
      <c r="C132" s="572"/>
      <c r="D132" s="572"/>
      <c r="E132" s="572"/>
      <c r="F132" s="572"/>
      <c r="G132" s="572"/>
      <c r="H132" s="578"/>
      <c r="I132" s="579"/>
      <c r="J132" s="580"/>
      <c r="K132" s="578"/>
      <c r="L132" s="581"/>
      <c r="M132" s="582"/>
      <c r="N132" s="578"/>
      <c r="O132" s="583"/>
      <c r="P132" s="581"/>
      <c r="Q132" s="584"/>
      <c r="R132" s="584"/>
      <c r="S132" s="579"/>
      <c r="T132" s="585"/>
      <c r="U132" s="586"/>
      <c r="V132" s="586"/>
      <c r="W132" s="587"/>
      <c r="X132" s="583"/>
      <c r="Y132" s="589"/>
      <c r="Z132" s="572"/>
      <c r="AA132" s="572"/>
      <c r="AB132" s="572"/>
      <c r="AI132" s="426"/>
      <c r="AJ132" s="426"/>
      <c r="AK132" s="426"/>
      <c r="AL132" s="426"/>
      <c r="AM132" s="426"/>
      <c r="AN132" s="426"/>
      <c r="AO132" s="426"/>
      <c r="AP132" s="426"/>
      <c r="AQ132" s="426"/>
      <c r="AR132" s="426"/>
      <c r="AS132" s="426"/>
      <c r="AT132" s="426"/>
      <c r="AU132" s="426"/>
      <c r="AV132" s="426"/>
      <c r="AW132" s="426"/>
      <c r="AX132" s="426"/>
      <c r="AY132" s="426"/>
      <c r="AZ132" s="426"/>
      <c r="BA132" s="426"/>
      <c r="BB132" s="426"/>
      <c r="BC132" s="426"/>
      <c r="BD132" s="426"/>
      <c r="BE132" s="426"/>
      <c r="BF132" s="426"/>
      <c r="BG132" s="426"/>
      <c r="BH132" s="426"/>
      <c r="BI132" s="426"/>
      <c r="BJ132" s="426"/>
      <c r="BK132" s="426"/>
      <c r="BL132" s="426"/>
      <c r="BM132" s="426"/>
      <c r="BN132" s="426"/>
      <c r="BO132" s="426"/>
      <c r="BP132" s="426"/>
      <c r="BQ132" s="426"/>
      <c r="BR132" s="426"/>
      <c r="BS132" s="426"/>
      <c r="BT132" s="426"/>
      <c r="BU132" s="426"/>
      <c r="BV132" s="426"/>
      <c r="BW132" s="426"/>
      <c r="BX132" s="426"/>
      <c r="BY132" s="426"/>
      <c r="BZ132" s="426"/>
      <c r="CA132" s="426"/>
      <c r="CB132" s="426"/>
    </row>
    <row r="133" spans="1:80" s="451" customFormat="1" ht="15.75" customHeight="1" x14ac:dyDescent="0.3">
      <c r="A133" s="572"/>
      <c r="B133" s="573"/>
      <c r="C133" s="572"/>
      <c r="D133" s="572"/>
      <c r="E133" s="572"/>
      <c r="F133" s="572"/>
      <c r="G133" s="572"/>
      <c r="H133" s="578"/>
      <c r="I133" s="579"/>
      <c r="J133" s="580"/>
      <c r="K133" s="578"/>
      <c r="L133" s="581"/>
      <c r="M133" s="582"/>
      <c r="N133" s="578"/>
      <c r="O133" s="583"/>
      <c r="P133" s="581"/>
      <c r="Q133" s="584"/>
      <c r="R133" s="584"/>
      <c r="S133" s="579"/>
      <c r="T133" s="585"/>
      <c r="U133" s="586"/>
      <c r="V133" s="586"/>
      <c r="W133" s="587"/>
      <c r="X133" s="583"/>
      <c r="Y133" s="589"/>
      <c r="Z133" s="572"/>
      <c r="AA133" s="572"/>
      <c r="AB133" s="572"/>
      <c r="AI133" s="415"/>
      <c r="AJ133" s="415"/>
      <c r="AK133" s="415"/>
      <c r="AL133" s="415"/>
      <c r="AM133" s="415"/>
      <c r="AN133" s="415"/>
      <c r="AO133" s="415"/>
      <c r="AP133" s="415"/>
      <c r="AQ133" s="415"/>
      <c r="AR133" s="415"/>
      <c r="AS133" s="415"/>
      <c r="AT133" s="415"/>
      <c r="AU133" s="415"/>
      <c r="AV133" s="415"/>
      <c r="AW133" s="415"/>
      <c r="AX133" s="415"/>
      <c r="AY133" s="415"/>
      <c r="AZ133" s="415"/>
      <c r="BA133" s="415"/>
      <c r="BB133" s="415"/>
      <c r="BC133" s="415"/>
      <c r="BD133" s="415"/>
      <c r="BE133" s="415"/>
      <c r="BF133" s="415"/>
      <c r="BG133" s="415"/>
      <c r="BH133" s="415"/>
      <c r="BI133" s="415"/>
      <c r="BJ133" s="415"/>
      <c r="BK133" s="415"/>
      <c r="BL133" s="415"/>
      <c r="BM133" s="415"/>
      <c r="BN133" s="415"/>
      <c r="BO133" s="415"/>
      <c r="BP133" s="415"/>
      <c r="BQ133" s="415"/>
      <c r="BR133" s="415"/>
      <c r="BS133" s="415"/>
      <c r="BT133" s="415"/>
      <c r="BU133" s="415"/>
      <c r="BV133" s="415"/>
      <c r="BW133" s="415"/>
      <c r="BX133" s="415"/>
      <c r="BY133" s="415"/>
      <c r="BZ133" s="415"/>
      <c r="CA133" s="415"/>
      <c r="CB133" s="412"/>
    </row>
    <row r="134" spans="1:80" s="451" customFormat="1" ht="15.75" customHeight="1" x14ac:dyDescent="0.3">
      <c r="A134" s="572"/>
      <c r="B134" s="573"/>
      <c r="C134" s="573"/>
      <c r="D134" s="573"/>
      <c r="E134" s="573"/>
      <c r="F134" s="573"/>
      <c r="G134" s="573"/>
      <c r="H134" s="575"/>
      <c r="I134" s="590"/>
      <c r="J134" s="576"/>
      <c r="K134" s="591"/>
      <c r="L134" s="592"/>
      <c r="M134" s="591"/>
      <c r="N134" s="593"/>
      <c r="O134" s="590"/>
      <c r="P134" s="592"/>
      <c r="Q134" s="594"/>
      <c r="R134" s="594"/>
      <c r="S134" s="595"/>
      <c r="T134" s="596"/>
      <c r="U134" s="597"/>
      <c r="V134" s="597"/>
      <c r="W134" s="598"/>
      <c r="X134" s="599"/>
      <c r="Y134" s="577"/>
      <c r="Z134" s="574"/>
      <c r="AA134" s="574"/>
      <c r="AB134" s="600"/>
      <c r="AI134" s="426"/>
      <c r="AJ134" s="426"/>
      <c r="AK134" s="426"/>
      <c r="AL134" s="426"/>
      <c r="AM134" s="426"/>
      <c r="AN134" s="426"/>
      <c r="AO134" s="426"/>
      <c r="AP134" s="426"/>
      <c r="AQ134" s="426"/>
      <c r="AR134" s="426"/>
      <c r="AS134" s="426"/>
      <c r="AT134" s="426"/>
      <c r="AU134" s="426"/>
      <c r="AV134" s="426"/>
      <c r="AW134" s="426"/>
      <c r="AX134" s="426"/>
      <c r="AY134" s="426"/>
      <c r="AZ134" s="426"/>
      <c r="BA134" s="426"/>
      <c r="BB134" s="426"/>
      <c r="BC134" s="426"/>
      <c r="BD134" s="426"/>
      <c r="BE134" s="426"/>
      <c r="BF134" s="426"/>
      <c r="BG134" s="426"/>
      <c r="BH134" s="426"/>
      <c r="BI134" s="426"/>
      <c r="BJ134" s="426"/>
      <c r="BK134" s="426"/>
      <c r="BL134" s="426"/>
      <c r="BM134" s="426"/>
      <c r="BN134" s="426"/>
      <c r="BO134" s="426"/>
      <c r="BP134" s="426"/>
      <c r="BQ134" s="426"/>
      <c r="BR134" s="426"/>
      <c r="BS134" s="426"/>
      <c r="BT134" s="426"/>
      <c r="BU134" s="426"/>
      <c r="BV134" s="426"/>
      <c r="BW134" s="426"/>
      <c r="BX134" s="426"/>
      <c r="BY134" s="426"/>
      <c r="BZ134" s="426"/>
      <c r="CA134" s="426"/>
      <c r="CB134" s="426"/>
    </row>
    <row r="135" spans="1:80" s="451" customFormat="1" ht="15.75" customHeight="1" x14ac:dyDescent="0.3">
      <c r="A135" s="572"/>
      <c r="B135" s="573"/>
      <c r="C135" s="573"/>
      <c r="D135" s="573"/>
      <c r="E135" s="573"/>
      <c r="F135" s="573"/>
      <c r="G135" s="573"/>
      <c r="H135" s="575"/>
      <c r="I135" s="590"/>
      <c r="J135" s="576"/>
      <c r="K135" s="591"/>
      <c r="L135" s="592"/>
      <c r="M135" s="591"/>
      <c r="N135" s="593"/>
      <c r="O135" s="590"/>
      <c r="P135" s="592"/>
      <c r="Q135" s="594"/>
      <c r="R135" s="594"/>
      <c r="S135" s="595"/>
      <c r="T135" s="596"/>
      <c r="U135" s="597"/>
      <c r="V135" s="597"/>
      <c r="W135" s="598"/>
      <c r="X135" s="599"/>
      <c r="Y135" s="577"/>
      <c r="Z135" s="574"/>
      <c r="AA135" s="574"/>
      <c r="AB135" s="600"/>
      <c r="CA135" s="452"/>
    </row>
    <row r="136" spans="1:80" s="451" customFormat="1" ht="15.75" customHeight="1" x14ac:dyDescent="0.3">
      <c r="A136" s="572"/>
      <c r="B136" s="573"/>
      <c r="C136" s="573"/>
      <c r="D136" s="573"/>
      <c r="E136" s="573"/>
      <c r="F136" s="573"/>
      <c r="G136" s="573"/>
      <c r="H136" s="575"/>
      <c r="I136" s="590"/>
      <c r="J136" s="576"/>
      <c r="K136" s="591"/>
      <c r="L136" s="592"/>
      <c r="M136" s="591"/>
      <c r="N136" s="593"/>
      <c r="O136" s="590"/>
      <c r="P136" s="592"/>
      <c r="Q136" s="594"/>
      <c r="R136" s="594"/>
      <c r="S136" s="595"/>
      <c r="T136" s="596"/>
      <c r="U136" s="597"/>
      <c r="V136" s="597"/>
      <c r="W136" s="598"/>
      <c r="X136" s="599"/>
      <c r="Y136" s="577"/>
      <c r="Z136" s="574"/>
      <c r="AA136" s="574"/>
      <c r="AB136" s="600"/>
      <c r="CB136" s="468"/>
    </row>
    <row r="137" spans="1:80" s="615" customFormat="1" ht="15.75" customHeight="1" x14ac:dyDescent="0.3">
      <c r="A137" s="602"/>
      <c r="B137" s="602"/>
      <c r="C137" s="602"/>
      <c r="D137" s="602"/>
      <c r="E137" s="602"/>
      <c r="F137" s="602"/>
      <c r="G137" s="603"/>
      <c r="H137" s="604"/>
      <c r="I137" s="605"/>
      <c r="J137" s="606"/>
      <c r="K137" s="607"/>
      <c r="L137" s="608"/>
      <c r="M137" s="607"/>
      <c r="N137" s="604"/>
      <c r="O137" s="609"/>
      <c r="P137" s="608"/>
      <c r="Q137" s="610"/>
      <c r="R137" s="610"/>
      <c r="S137" s="605"/>
      <c r="T137" s="611"/>
      <c r="U137" s="612"/>
      <c r="V137" s="612"/>
      <c r="W137" s="613"/>
      <c r="X137" s="609"/>
      <c r="Y137" s="606"/>
      <c r="Z137" s="602"/>
      <c r="AA137" s="602"/>
      <c r="AB137" s="602"/>
      <c r="AC137" s="614"/>
      <c r="AD137" s="614"/>
      <c r="AE137" s="614"/>
      <c r="AF137" s="614"/>
      <c r="AG137" s="614"/>
      <c r="AH137" s="614"/>
      <c r="AI137" s="602"/>
      <c r="AJ137" s="602"/>
      <c r="AK137" s="602"/>
      <c r="AL137" s="602"/>
      <c r="AM137" s="602"/>
      <c r="AN137" s="602"/>
      <c r="AO137" s="602"/>
      <c r="AP137" s="602"/>
      <c r="AQ137" s="602"/>
      <c r="AR137" s="602"/>
      <c r="AS137" s="602"/>
      <c r="AT137" s="602"/>
      <c r="AU137" s="602"/>
      <c r="AV137" s="602"/>
      <c r="AW137" s="602"/>
      <c r="AX137" s="602"/>
      <c r="AY137" s="602"/>
      <c r="AZ137" s="602"/>
      <c r="BA137" s="602"/>
      <c r="BB137" s="602"/>
      <c r="BC137" s="602"/>
      <c r="BD137" s="602"/>
      <c r="BE137" s="602"/>
      <c r="BF137" s="602"/>
      <c r="BG137" s="602"/>
      <c r="BH137" s="602"/>
      <c r="BI137" s="602"/>
      <c r="BJ137" s="602"/>
      <c r="BK137" s="602"/>
      <c r="BL137" s="602"/>
      <c r="BM137" s="602"/>
      <c r="BN137" s="602"/>
      <c r="BO137" s="602"/>
      <c r="BP137" s="602"/>
      <c r="BQ137" s="602"/>
      <c r="BR137" s="602"/>
      <c r="BS137" s="602"/>
      <c r="BT137" s="602"/>
      <c r="BU137" s="602"/>
      <c r="BV137" s="602"/>
      <c r="BW137" s="602"/>
      <c r="BX137" s="602"/>
      <c r="BY137" s="602"/>
      <c r="BZ137" s="602"/>
      <c r="CA137" s="602"/>
      <c r="CB137" s="602"/>
    </row>
    <row r="138" spans="1:80" s="615" customFormat="1" ht="15.75" customHeight="1" x14ac:dyDescent="0.3">
      <c r="A138" s="602"/>
      <c r="B138" s="602"/>
      <c r="C138" s="602"/>
      <c r="D138" s="602"/>
      <c r="E138" s="602"/>
      <c r="F138" s="602"/>
      <c r="G138" s="603"/>
      <c r="H138" s="604"/>
      <c r="I138" s="605"/>
      <c r="J138" s="606"/>
      <c r="K138" s="607"/>
      <c r="L138" s="608"/>
      <c r="M138" s="607"/>
      <c r="N138" s="604"/>
      <c r="O138" s="609"/>
      <c r="P138" s="608"/>
      <c r="Q138" s="610"/>
      <c r="R138" s="610"/>
      <c r="S138" s="605"/>
      <c r="T138" s="611"/>
      <c r="U138" s="612"/>
      <c r="V138" s="612"/>
      <c r="W138" s="613"/>
      <c r="X138" s="609"/>
      <c r="Y138" s="606"/>
      <c r="Z138" s="602"/>
      <c r="AA138" s="602"/>
      <c r="AB138" s="602"/>
      <c r="AC138" s="614"/>
      <c r="AD138" s="614"/>
      <c r="AE138" s="614"/>
      <c r="AF138" s="614"/>
      <c r="AG138" s="614"/>
      <c r="AH138" s="614"/>
      <c r="AI138" s="602"/>
      <c r="AJ138" s="602"/>
      <c r="AK138" s="602"/>
      <c r="AL138" s="602"/>
      <c r="AM138" s="602"/>
      <c r="AN138" s="602"/>
      <c r="AO138" s="602"/>
      <c r="AP138" s="602"/>
      <c r="AQ138" s="602"/>
      <c r="AR138" s="602"/>
      <c r="AS138" s="602"/>
      <c r="AT138" s="602"/>
      <c r="AU138" s="602"/>
      <c r="AV138" s="602"/>
      <c r="AW138" s="602"/>
      <c r="AX138" s="602"/>
      <c r="AY138" s="602"/>
      <c r="AZ138" s="602"/>
      <c r="BA138" s="602"/>
      <c r="BB138" s="602"/>
      <c r="BC138" s="602"/>
      <c r="BD138" s="602"/>
      <c r="BE138" s="602"/>
      <c r="BF138" s="602"/>
      <c r="BG138" s="602"/>
      <c r="BH138" s="602"/>
      <c r="BI138" s="602"/>
      <c r="BJ138" s="602"/>
      <c r="BK138" s="602"/>
      <c r="BL138" s="602"/>
      <c r="BM138" s="602"/>
      <c r="BN138" s="602"/>
      <c r="BO138" s="602"/>
      <c r="BP138" s="602"/>
      <c r="BQ138" s="602"/>
      <c r="BR138" s="602"/>
      <c r="BS138" s="602"/>
      <c r="BT138" s="602"/>
      <c r="BU138" s="602"/>
      <c r="BV138" s="602"/>
      <c r="BW138" s="602"/>
      <c r="BX138" s="602"/>
      <c r="BY138" s="602"/>
      <c r="BZ138" s="602"/>
      <c r="CA138" s="602"/>
      <c r="CB138" s="602"/>
    </row>
    <row r="139" spans="1:80" s="615" customFormat="1" ht="15.75" customHeight="1" x14ac:dyDescent="0.3">
      <c r="A139" s="602"/>
      <c r="B139" s="602"/>
      <c r="C139" s="602"/>
      <c r="D139" s="602"/>
      <c r="E139" s="602"/>
      <c r="F139" s="602"/>
      <c r="G139" s="603"/>
      <c r="H139" s="604"/>
      <c r="I139" s="605"/>
      <c r="J139" s="606"/>
      <c r="K139" s="607"/>
      <c r="L139" s="608"/>
      <c r="M139" s="607"/>
      <c r="N139" s="604"/>
      <c r="O139" s="609"/>
      <c r="P139" s="608"/>
      <c r="Q139" s="610"/>
      <c r="R139" s="610"/>
      <c r="S139" s="605"/>
      <c r="T139" s="611"/>
      <c r="U139" s="612"/>
      <c r="V139" s="612"/>
      <c r="W139" s="613"/>
      <c r="X139" s="609"/>
      <c r="Y139" s="606"/>
      <c r="Z139" s="602"/>
      <c r="AA139" s="602"/>
      <c r="AB139" s="602"/>
      <c r="AC139" s="614"/>
      <c r="AD139" s="614"/>
      <c r="AE139" s="614"/>
      <c r="AF139" s="614"/>
      <c r="AG139" s="614"/>
      <c r="AH139" s="614"/>
      <c r="AI139" s="616"/>
      <c r="AJ139" s="616"/>
      <c r="AK139" s="616"/>
      <c r="AL139" s="616"/>
      <c r="AM139" s="616"/>
      <c r="AN139" s="616"/>
      <c r="AO139" s="616"/>
      <c r="AP139" s="616"/>
      <c r="AQ139" s="616"/>
      <c r="AR139" s="616"/>
      <c r="AS139" s="616"/>
      <c r="AT139" s="616"/>
      <c r="AU139" s="616"/>
      <c r="AV139" s="616"/>
      <c r="AW139" s="616"/>
      <c r="AX139" s="616"/>
      <c r="AY139" s="616"/>
      <c r="AZ139" s="616"/>
      <c r="BA139" s="616"/>
      <c r="BB139" s="616"/>
      <c r="BC139" s="616"/>
      <c r="BD139" s="616"/>
      <c r="BE139" s="616"/>
      <c r="BF139" s="616"/>
      <c r="BG139" s="616"/>
      <c r="BH139" s="616"/>
      <c r="BI139" s="616"/>
      <c r="BJ139" s="616"/>
      <c r="BK139" s="616"/>
      <c r="BL139" s="616"/>
      <c r="BM139" s="616"/>
      <c r="BN139" s="616"/>
      <c r="BO139" s="616"/>
      <c r="BP139" s="616"/>
      <c r="BQ139" s="616"/>
      <c r="BR139" s="616"/>
      <c r="BS139" s="616"/>
      <c r="BT139" s="616"/>
      <c r="BU139" s="616"/>
      <c r="BV139" s="616"/>
      <c r="BW139" s="616"/>
      <c r="BX139" s="616"/>
      <c r="BY139" s="616"/>
      <c r="BZ139" s="616"/>
      <c r="CA139" s="616"/>
      <c r="CB139" s="617"/>
    </row>
    <row r="140" spans="1:80" s="615" customFormat="1" ht="15.75" customHeight="1" x14ac:dyDescent="0.3">
      <c r="A140" s="602"/>
      <c r="B140" s="602"/>
      <c r="C140" s="602"/>
      <c r="D140" s="602"/>
      <c r="E140" s="602"/>
      <c r="F140" s="602"/>
      <c r="G140" s="602"/>
      <c r="H140" s="604"/>
      <c r="I140" s="605"/>
      <c r="J140" s="606"/>
      <c r="K140" s="607"/>
      <c r="L140" s="608"/>
      <c r="M140" s="607"/>
      <c r="N140" s="604"/>
      <c r="O140" s="605"/>
      <c r="P140" s="608"/>
      <c r="Q140" s="618"/>
      <c r="R140" s="618"/>
      <c r="S140" s="619"/>
      <c r="T140" s="603"/>
      <c r="U140" s="620"/>
      <c r="V140" s="602"/>
      <c r="W140" s="602"/>
      <c r="X140" s="602"/>
      <c r="Y140" s="606"/>
      <c r="Z140" s="602"/>
      <c r="AA140" s="602"/>
      <c r="AB140" s="602"/>
      <c r="AC140" s="602"/>
      <c r="AD140" s="602"/>
      <c r="AE140" s="602"/>
      <c r="AF140" s="602"/>
      <c r="AG140" s="602"/>
      <c r="AH140" s="602"/>
      <c r="AI140" s="616"/>
      <c r="AJ140" s="616"/>
      <c r="AK140" s="616"/>
      <c r="AL140" s="616"/>
      <c r="AM140" s="616"/>
      <c r="AN140" s="616"/>
      <c r="AO140" s="616"/>
      <c r="AP140" s="616"/>
      <c r="AQ140" s="616"/>
      <c r="AR140" s="616"/>
      <c r="AS140" s="616"/>
      <c r="AT140" s="616"/>
      <c r="AU140" s="616"/>
      <c r="AV140" s="616"/>
      <c r="AW140" s="616"/>
      <c r="AX140" s="616"/>
      <c r="AY140" s="616"/>
      <c r="AZ140" s="616"/>
      <c r="BA140" s="616"/>
      <c r="BB140" s="616"/>
      <c r="BC140" s="616"/>
      <c r="BD140" s="616"/>
      <c r="BE140" s="616"/>
      <c r="BF140" s="616"/>
      <c r="BG140" s="616"/>
      <c r="BH140" s="616"/>
      <c r="BI140" s="616"/>
      <c r="BJ140" s="616"/>
      <c r="BK140" s="616"/>
      <c r="BL140" s="616"/>
      <c r="BM140" s="616"/>
      <c r="BN140" s="616"/>
      <c r="BO140" s="616"/>
      <c r="BP140" s="616"/>
      <c r="BQ140" s="616"/>
      <c r="BR140" s="616"/>
      <c r="BS140" s="616"/>
      <c r="BT140" s="616"/>
      <c r="BU140" s="616"/>
      <c r="BV140" s="616"/>
      <c r="BW140" s="616"/>
      <c r="BX140" s="616"/>
      <c r="BY140" s="616"/>
      <c r="BZ140" s="616"/>
      <c r="CA140" s="616"/>
      <c r="CB140" s="617"/>
    </row>
    <row r="141" spans="1:80" s="615" customFormat="1" ht="15.75" customHeight="1" x14ac:dyDescent="0.3">
      <c r="A141" s="602"/>
      <c r="B141" s="602"/>
      <c r="C141" s="602"/>
      <c r="D141" s="602"/>
      <c r="E141" s="602"/>
      <c r="F141" s="602"/>
      <c r="G141" s="602"/>
      <c r="H141" s="604"/>
      <c r="I141" s="605"/>
      <c r="J141" s="606"/>
      <c r="K141" s="607"/>
      <c r="L141" s="608"/>
      <c r="M141" s="607"/>
      <c r="N141" s="604"/>
      <c r="O141" s="605"/>
      <c r="P141" s="608"/>
      <c r="Q141" s="618"/>
      <c r="R141" s="618"/>
      <c r="S141" s="619"/>
      <c r="T141" s="603"/>
      <c r="U141" s="620"/>
      <c r="V141" s="602"/>
      <c r="W141" s="602"/>
      <c r="X141" s="602"/>
      <c r="Y141" s="606"/>
      <c r="Z141" s="602"/>
      <c r="AA141" s="602"/>
      <c r="AB141" s="602"/>
      <c r="AC141" s="602"/>
      <c r="AD141" s="602"/>
      <c r="AE141" s="602"/>
      <c r="AF141" s="602"/>
      <c r="AG141" s="602"/>
      <c r="AH141" s="602"/>
      <c r="AI141" s="616"/>
      <c r="AJ141" s="616"/>
      <c r="AK141" s="616"/>
      <c r="AL141" s="616"/>
      <c r="AM141" s="616"/>
      <c r="AN141" s="616"/>
      <c r="AO141" s="616"/>
      <c r="AP141" s="616"/>
      <c r="AQ141" s="616"/>
      <c r="AR141" s="616"/>
      <c r="AS141" s="616"/>
      <c r="AT141" s="616"/>
      <c r="AU141" s="616"/>
      <c r="AV141" s="616"/>
      <c r="AW141" s="616"/>
      <c r="AX141" s="616"/>
      <c r="AY141" s="616"/>
      <c r="AZ141" s="616"/>
      <c r="BA141" s="616"/>
      <c r="BB141" s="616"/>
      <c r="BC141" s="616"/>
      <c r="BD141" s="616"/>
      <c r="BE141" s="616"/>
      <c r="BF141" s="616"/>
      <c r="BG141" s="616"/>
      <c r="BH141" s="616"/>
      <c r="BI141" s="616"/>
      <c r="BJ141" s="616"/>
      <c r="BK141" s="616"/>
      <c r="BL141" s="616"/>
      <c r="BM141" s="616"/>
      <c r="BN141" s="616"/>
      <c r="BO141" s="616"/>
      <c r="BP141" s="616"/>
      <c r="BQ141" s="616"/>
      <c r="BR141" s="616"/>
      <c r="BS141" s="616"/>
      <c r="BT141" s="616"/>
      <c r="BU141" s="616"/>
      <c r="BV141" s="616"/>
      <c r="BW141" s="616"/>
      <c r="BX141" s="616"/>
      <c r="BY141" s="616"/>
      <c r="BZ141" s="616"/>
      <c r="CA141" s="616"/>
      <c r="CB141" s="617"/>
    </row>
    <row r="142" spans="1:80" s="615" customFormat="1" ht="15.75" customHeight="1" x14ac:dyDescent="0.3">
      <c r="A142" s="602"/>
      <c r="B142" s="616"/>
      <c r="C142" s="617"/>
      <c r="D142" s="617"/>
      <c r="E142" s="617"/>
      <c r="F142" s="617"/>
      <c r="G142" s="617"/>
      <c r="H142" s="621"/>
      <c r="I142" s="622"/>
      <c r="J142" s="623"/>
      <c r="K142" s="624"/>
      <c r="L142" s="625"/>
      <c r="M142" s="626"/>
      <c r="N142" s="627"/>
      <c r="O142" s="622"/>
      <c r="P142" s="625"/>
      <c r="Q142" s="621"/>
      <c r="R142" s="628"/>
      <c r="S142" s="622"/>
      <c r="T142" s="617"/>
      <c r="U142" s="617"/>
      <c r="V142" s="629"/>
      <c r="W142" s="617"/>
      <c r="X142" s="617"/>
      <c r="Y142" s="627"/>
      <c r="Z142" s="617"/>
      <c r="AA142" s="617"/>
      <c r="AB142" s="617"/>
      <c r="AC142" s="616"/>
      <c r="AD142" s="616"/>
      <c r="AE142" s="616"/>
      <c r="AF142" s="616"/>
      <c r="AG142" s="616"/>
      <c r="AH142" s="616"/>
      <c r="AI142" s="616"/>
      <c r="AJ142" s="616"/>
      <c r="AK142" s="616"/>
      <c r="AL142" s="616"/>
      <c r="AM142" s="616"/>
      <c r="AN142" s="616"/>
      <c r="AO142" s="616"/>
      <c r="AP142" s="616"/>
      <c r="AQ142" s="616"/>
      <c r="AR142" s="616"/>
      <c r="AS142" s="616"/>
      <c r="AT142" s="616"/>
      <c r="AU142" s="616"/>
      <c r="AV142" s="616"/>
      <c r="AW142" s="616"/>
      <c r="AX142" s="616"/>
      <c r="AY142" s="616"/>
      <c r="AZ142" s="616"/>
      <c r="BA142" s="616"/>
      <c r="BB142" s="616"/>
      <c r="BC142" s="616"/>
      <c r="BD142" s="616"/>
      <c r="BE142" s="616"/>
      <c r="BF142" s="616"/>
      <c r="BG142" s="616"/>
      <c r="BH142" s="616"/>
      <c r="BI142" s="616"/>
      <c r="BJ142" s="616"/>
      <c r="BK142" s="616"/>
      <c r="BL142" s="616"/>
      <c r="BM142" s="616"/>
      <c r="BN142" s="616"/>
      <c r="BO142" s="616"/>
      <c r="BP142" s="616"/>
      <c r="BQ142" s="616"/>
      <c r="BR142" s="616"/>
      <c r="BS142" s="616"/>
      <c r="BT142" s="616"/>
      <c r="BU142" s="616"/>
      <c r="BV142" s="616"/>
      <c r="BW142" s="616"/>
      <c r="BX142" s="616"/>
      <c r="BY142" s="616"/>
      <c r="BZ142" s="616"/>
      <c r="CA142" s="616"/>
      <c r="CB142" s="617"/>
    </row>
    <row r="143" spans="1:80" s="630" customFormat="1" ht="15.75" customHeight="1" x14ac:dyDescent="0.3">
      <c r="A143" s="602"/>
      <c r="B143" s="616"/>
      <c r="C143" s="617"/>
      <c r="D143" s="617"/>
      <c r="E143" s="617"/>
      <c r="F143" s="617"/>
      <c r="G143" s="617"/>
      <c r="H143" s="621"/>
      <c r="I143" s="622"/>
      <c r="J143" s="623"/>
      <c r="K143" s="624"/>
      <c r="L143" s="625"/>
      <c r="M143" s="626"/>
      <c r="N143" s="627"/>
      <c r="O143" s="622"/>
      <c r="P143" s="625"/>
      <c r="Q143" s="621"/>
      <c r="R143" s="628"/>
      <c r="S143" s="622"/>
      <c r="T143" s="617"/>
      <c r="U143" s="617"/>
      <c r="V143" s="629"/>
      <c r="W143" s="617"/>
      <c r="X143" s="617"/>
      <c r="Y143" s="627"/>
      <c r="Z143" s="617"/>
      <c r="AA143" s="617"/>
      <c r="AB143" s="617"/>
      <c r="AC143" s="616"/>
      <c r="AD143" s="616"/>
      <c r="AE143" s="616"/>
      <c r="AF143" s="616"/>
      <c r="AG143" s="616"/>
      <c r="AH143" s="616"/>
      <c r="AI143" s="616"/>
      <c r="AJ143" s="616"/>
      <c r="AK143" s="616"/>
      <c r="AL143" s="616"/>
      <c r="AM143" s="616"/>
      <c r="AN143" s="616"/>
      <c r="AO143" s="616"/>
      <c r="AP143" s="616"/>
      <c r="AQ143" s="616"/>
      <c r="AR143" s="616"/>
      <c r="AS143" s="616"/>
      <c r="AT143" s="616"/>
      <c r="AU143" s="616"/>
      <c r="AV143" s="616"/>
      <c r="AW143" s="616"/>
      <c r="AX143" s="616"/>
      <c r="AY143" s="616"/>
      <c r="AZ143" s="616"/>
      <c r="BA143" s="616"/>
      <c r="BB143" s="616"/>
      <c r="BC143" s="616"/>
      <c r="BD143" s="616"/>
      <c r="BE143" s="616"/>
      <c r="BF143" s="616"/>
      <c r="BG143" s="616"/>
      <c r="BH143" s="616"/>
      <c r="BI143" s="616"/>
      <c r="BJ143" s="616"/>
      <c r="BK143" s="616"/>
      <c r="BL143" s="616"/>
      <c r="BM143" s="616"/>
      <c r="BN143" s="616"/>
      <c r="BO143" s="616"/>
      <c r="BP143" s="616"/>
      <c r="BQ143" s="616"/>
      <c r="BR143" s="616"/>
      <c r="BS143" s="616"/>
      <c r="BT143" s="616"/>
      <c r="BU143" s="616"/>
      <c r="BV143" s="616"/>
      <c r="BW143" s="616"/>
      <c r="BX143" s="616"/>
      <c r="BY143" s="616"/>
      <c r="BZ143" s="616"/>
      <c r="CA143" s="616"/>
      <c r="CB143" s="617"/>
    </row>
    <row r="144" spans="1:80" s="630" customFormat="1" ht="15.75" customHeight="1" x14ac:dyDescent="0.3">
      <c r="A144" s="602"/>
      <c r="B144" s="616"/>
      <c r="C144" s="617"/>
      <c r="D144" s="617"/>
      <c r="E144" s="617"/>
      <c r="F144" s="617"/>
      <c r="G144" s="617"/>
      <c r="H144" s="621"/>
      <c r="I144" s="622"/>
      <c r="J144" s="623"/>
      <c r="K144" s="624"/>
      <c r="L144" s="625"/>
      <c r="M144" s="626"/>
      <c r="N144" s="627"/>
      <c r="O144" s="622"/>
      <c r="P144" s="625"/>
      <c r="Q144" s="621"/>
      <c r="R144" s="628"/>
      <c r="S144" s="622"/>
      <c r="T144" s="617"/>
      <c r="U144" s="617"/>
      <c r="V144" s="629"/>
      <c r="W144" s="617"/>
      <c r="X144" s="617"/>
      <c r="Y144" s="627"/>
      <c r="Z144" s="617"/>
      <c r="AA144" s="617"/>
      <c r="AB144" s="617"/>
      <c r="AC144" s="616"/>
      <c r="AD144" s="616"/>
      <c r="AE144" s="616"/>
      <c r="AF144" s="616"/>
      <c r="AG144" s="616"/>
      <c r="AH144" s="616"/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616"/>
      <c r="AS144" s="616"/>
      <c r="AT144" s="616"/>
      <c r="AU144" s="616"/>
      <c r="AV144" s="616"/>
      <c r="AW144" s="616"/>
      <c r="AX144" s="616"/>
      <c r="AY144" s="616"/>
      <c r="AZ144" s="616"/>
      <c r="BA144" s="616"/>
      <c r="BB144" s="616"/>
      <c r="BC144" s="616"/>
      <c r="BD144" s="616"/>
      <c r="BE144" s="616"/>
      <c r="BF144" s="616"/>
      <c r="BG144" s="616"/>
      <c r="BH144" s="616"/>
      <c r="BI144" s="616"/>
      <c r="BJ144" s="616"/>
      <c r="BK144" s="616"/>
      <c r="BL144" s="616"/>
      <c r="BM144" s="616"/>
      <c r="BN144" s="616"/>
      <c r="BO144" s="616"/>
      <c r="BP144" s="616"/>
      <c r="BQ144" s="616"/>
      <c r="BR144" s="616"/>
      <c r="BS144" s="616"/>
      <c r="BT144" s="616"/>
      <c r="BU144" s="616"/>
      <c r="BV144" s="616"/>
      <c r="BW144" s="616"/>
      <c r="BX144" s="616"/>
      <c r="BY144" s="616"/>
      <c r="BZ144" s="616"/>
      <c r="CA144" s="616"/>
      <c r="CB144" s="617"/>
    </row>
    <row r="145" spans="4:27" s="220" customFormat="1" x14ac:dyDescent="0.3">
      <c r="H145" s="493"/>
      <c r="J145" s="314"/>
      <c r="K145" s="493"/>
      <c r="L145" s="493"/>
      <c r="M145" s="493"/>
      <c r="N145" s="493"/>
      <c r="Q145" s="493"/>
      <c r="R145" s="493"/>
      <c r="U145" s="631"/>
      <c r="V145" s="632" t="e">
        <f>AVERAGE(#REF!)</f>
        <v>#REF!</v>
      </c>
      <c r="W145" s="631"/>
      <c r="X145" s="631"/>
      <c r="Y145" s="650"/>
      <c r="Z145" s="631"/>
      <c r="AA145" s="631"/>
    </row>
    <row r="146" spans="4:27" s="220" customFormat="1" x14ac:dyDescent="0.3">
      <c r="D146" s="220">
        <f>63+66</f>
        <v>129</v>
      </c>
      <c r="H146" s="493"/>
      <c r="J146" s="314"/>
      <c r="K146" s="493"/>
      <c r="L146" s="493"/>
      <c r="M146" s="493"/>
      <c r="N146" s="493"/>
      <c r="Q146" s="493"/>
      <c r="R146" s="493"/>
      <c r="U146" s="631"/>
      <c r="V146" s="631"/>
      <c r="W146" s="631"/>
      <c r="X146" s="631"/>
      <c r="Y146" s="650"/>
      <c r="Z146" s="631"/>
      <c r="AA146" s="631"/>
    </row>
    <row r="147" spans="4:27" s="220" customFormat="1" x14ac:dyDescent="0.3">
      <c r="H147" s="493"/>
      <c r="J147" s="314"/>
      <c r="K147" s="493"/>
      <c r="L147" s="493"/>
      <c r="M147" s="493"/>
      <c r="N147" s="493"/>
      <c r="Q147" s="493"/>
      <c r="R147" s="493"/>
      <c r="U147" s="631"/>
      <c r="V147" s="631"/>
      <c r="W147" s="631"/>
      <c r="X147" s="631"/>
      <c r="Y147" s="650"/>
      <c r="Z147" s="631"/>
      <c r="AA147" s="631"/>
    </row>
    <row r="148" spans="4:27" s="220" customFormat="1" x14ac:dyDescent="0.3">
      <c r="H148" s="493"/>
      <c r="J148" s="314"/>
      <c r="K148" s="493"/>
      <c r="L148" s="493"/>
      <c r="M148" s="493"/>
      <c r="N148" s="493"/>
      <c r="Q148" s="493"/>
      <c r="R148" s="493"/>
      <c r="U148" s="631"/>
      <c r="V148" s="631"/>
      <c r="W148" s="631"/>
      <c r="X148" s="631"/>
      <c r="Y148" s="650"/>
      <c r="Z148" s="631"/>
      <c r="AA148" s="631"/>
    </row>
    <row r="149" spans="4:27" s="220" customFormat="1" x14ac:dyDescent="0.3">
      <c r="H149" s="493"/>
      <c r="J149" s="314"/>
      <c r="K149" s="493"/>
      <c r="L149" s="493"/>
      <c r="M149" s="493"/>
      <c r="N149" s="493"/>
      <c r="Q149" s="493"/>
      <c r="R149" s="493"/>
      <c r="U149" s="631"/>
      <c r="V149" s="631"/>
      <c r="W149" s="631"/>
      <c r="X149" s="631"/>
      <c r="Y149" s="650"/>
      <c r="Z149" s="631"/>
      <c r="AA149" s="631"/>
    </row>
    <row r="150" spans="4:27" s="220" customFormat="1" x14ac:dyDescent="0.3">
      <c r="H150" s="493"/>
      <c r="J150" s="314"/>
      <c r="K150" s="493"/>
      <c r="L150" s="493"/>
      <c r="M150" s="493"/>
      <c r="N150" s="493"/>
      <c r="Q150" s="493"/>
      <c r="R150" s="493"/>
      <c r="U150" s="631"/>
      <c r="V150" s="631"/>
      <c r="W150" s="631"/>
      <c r="X150" s="631"/>
      <c r="Y150" s="650"/>
      <c r="Z150" s="631"/>
      <c r="AA150" s="631"/>
    </row>
    <row r="151" spans="4:27" s="220" customFormat="1" x14ac:dyDescent="0.3">
      <c r="H151" s="493"/>
      <c r="J151" s="314"/>
      <c r="K151" s="493"/>
      <c r="L151" s="493"/>
      <c r="M151" s="493"/>
      <c r="N151" s="493"/>
      <c r="Q151" s="493"/>
      <c r="R151" s="493"/>
      <c r="U151" s="631"/>
      <c r="V151" s="631"/>
      <c r="W151" s="631"/>
      <c r="X151" s="631"/>
      <c r="Y151" s="650"/>
      <c r="Z151" s="631"/>
      <c r="AA151" s="631"/>
    </row>
    <row r="152" spans="4:27" s="220" customFormat="1" x14ac:dyDescent="0.3">
      <c r="H152" s="493"/>
      <c r="J152" s="314"/>
      <c r="K152" s="493"/>
      <c r="L152" s="493"/>
      <c r="M152" s="493"/>
      <c r="N152" s="493"/>
      <c r="Q152" s="493"/>
      <c r="R152" s="493"/>
      <c r="U152" s="631"/>
      <c r="V152" s="631"/>
      <c r="W152" s="631"/>
      <c r="X152" s="631"/>
      <c r="Y152" s="650"/>
      <c r="Z152" s="631"/>
      <c r="AA152" s="631"/>
    </row>
    <row r="153" spans="4:27" s="220" customFormat="1" x14ac:dyDescent="0.3">
      <c r="H153" s="493"/>
      <c r="J153" s="314"/>
      <c r="K153" s="493"/>
      <c r="L153" s="493"/>
      <c r="M153" s="493"/>
      <c r="N153" s="493"/>
      <c r="Q153" s="493"/>
      <c r="R153" s="493"/>
      <c r="U153" s="631"/>
      <c r="V153" s="631"/>
      <c r="W153" s="631"/>
      <c r="X153" s="631"/>
      <c r="Y153" s="650"/>
      <c r="Z153" s="631"/>
      <c r="AA153" s="631"/>
    </row>
    <row r="154" spans="4:27" s="220" customFormat="1" x14ac:dyDescent="0.3">
      <c r="H154" s="493"/>
      <c r="J154" s="314"/>
      <c r="K154" s="493"/>
      <c r="L154" s="493"/>
      <c r="M154" s="493"/>
      <c r="N154" s="493"/>
      <c r="Q154" s="493"/>
      <c r="R154" s="493"/>
      <c r="U154" s="631"/>
      <c r="V154" s="631"/>
      <c r="W154" s="631"/>
      <c r="X154" s="631"/>
      <c r="Y154" s="650"/>
      <c r="Z154" s="631"/>
      <c r="AA154" s="631"/>
    </row>
    <row r="155" spans="4:27" s="220" customFormat="1" x14ac:dyDescent="0.3">
      <c r="H155" s="493"/>
      <c r="J155" s="314"/>
      <c r="K155" s="493"/>
      <c r="L155" s="493"/>
      <c r="M155" s="493"/>
      <c r="N155" s="493"/>
      <c r="Q155" s="493"/>
      <c r="R155" s="493"/>
      <c r="U155" s="631"/>
      <c r="V155" s="631"/>
      <c r="W155" s="631"/>
      <c r="X155" s="631"/>
      <c r="Y155" s="650"/>
      <c r="Z155" s="631"/>
      <c r="AA155" s="631"/>
    </row>
  </sheetData>
  <sortState ref="A2:AB155">
    <sortCondition ref="L2:L15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6"/>
  <sheetViews>
    <sheetView topLeftCell="A46" zoomScale="85" zoomScaleNormal="85" zoomScalePageLayoutView="85" workbookViewId="0">
      <selection activeCell="A2" sqref="A2:A3"/>
    </sheetView>
  </sheetViews>
  <sheetFormatPr defaultColWidth="8.88671875" defaultRowHeight="14.4" x14ac:dyDescent="0.3"/>
  <cols>
    <col min="1" max="1" width="8.88671875" style="228"/>
    <col min="2" max="2" width="10.33203125" style="19" customWidth="1"/>
    <col min="3" max="3" width="13.109375" style="19" customWidth="1"/>
    <col min="4" max="4" width="11" style="19" customWidth="1"/>
    <col min="5" max="5" width="14.109375" style="19" customWidth="1"/>
    <col min="6" max="6" width="17.44140625" style="19" customWidth="1"/>
    <col min="7" max="7" width="6.109375" style="19" customWidth="1"/>
    <col min="8" max="8" width="9.5546875" style="225" customWidth="1"/>
    <col min="9" max="9" width="8.6640625" style="240" customWidth="1"/>
    <col min="10" max="10" width="11.44140625" style="225" customWidth="1"/>
    <col min="11" max="11" width="13.109375" style="221" customWidth="1"/>
    <col min="12" max="12" width="14.44140625" style="225" customWidth="1"/>
    <col min="13" max="13" width="8.44140625" style="19" customWidth="1"/>
    <col min="14" max="14" width="13.109375" style="225" customWidth="1"/>
    <col min="15" max="15" width="9.33203125" style="19" customWidth="1"/>
    <col min="16" max="16" width="11.44140625" style="227" customWidth="1"/>
    <col min="17" max="17" width="9.33203125" style="227" customWidth="1"/>
    <col min="18" max="18" width="12.88671875" style="225" customWidth="1"/>
    <col min="19" max="19" width="8.88671875" style="19" customWidth="1"/>
    <col min="20" max="20" width="7.33203125" style="19" customWidth="1"/>
    <col min="21" max="21" width="19" style="19" customWidth="1"/>
    <col min="22" max="22" width="36.88671875" style="19" customWidth="1"/>
    <col min="23" max="23" width="10.88671875" style="19" customWidth="1"/>
    <col min="24" max="25" width="47.109375" style="19" customWidth="1"/>
    <col min="26" max="76" width="8.88671875" style="19"/>
    <col min="77" max="16384" width="8.88671875" style="228"/>
  </cols>
  <sheetData>
    <row r="1" spans="1:76" s="224" customFormat="1" ht="58.65" customHeight="1" x14ac:dyDescent="0.3">
      <c r="B1" s="90" t="s">
        <v>708</v>
      </c>
      <c r="C1" s="90" t="s">
        <v>709</v>
      </c>
      <c r="D1" s="90" t="s">
        <v>710</v>
      </c>
      <c r="E1" s="90" t="s">
        <v>711</v>
      </c>
      <c r="F1" s="90" t="s">
        <v>712</v>
      </c>
      <c r="G1" s="90" t="s">
        <v>812</v>
      </c>
      <c r="H1" s="222" t="s">
        <v>713</v>
      </c>
      <c r="I1" s="239" t="s">
        <v>813</v>
      </c>
      <c r="J1" s="222" t="s">
        <v>714</v>
      </c>
      <c r="K1" s="215" t="s">
        <v>179</v>
      </c>
      <c r="L1" s="222" t="s">
        <v>180</v>
      </c>
      <c r="M1" s="90" t="s">
        <v>814</v>
      </c>
      <c r="N1" s="222" t="s">
        <v>716</v>
      </c>
      <c r="O1" s="90" t="s">
        <v>426</v>
      </c>
      <c r="P1" s="90" t="s">
        <v>718</v>
      </c>
      <c r="Q1" s="90" t="s">
        <v>168</v>
      </c>
      <c r="R1" s="222" t="s">
        <v>174</v>
      </c>
      <c r="S1" s="90" t="s">
        <v>181</v>
      </c>
      <c r="T1" s="90" t="s">
        <v>811</v>
      </c>
      <c r="U1" s="90" t="s">
        <v>720</v>
      </c>
      <c r="V1" s="90" t="s">
        <v>721</v>
      </c>
      <c r="W1" s="90" t="s">
        <v>722</v>
      </c>
      <c r="X1" s="90" t="s">
        <v>723</v>
      </c>
      <c r="Y1" s="90" t="s">
        <v>724</v>
      </c>
      <c r="Z1" s="90"/>
      <c r="AA1" s="90"/>
      <c r="AB1" s="90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</row>
    <row r="2" spans="1:76" ht="15" customHeight="1" x14ac:dyDescent="0.3">
      <c r="A2" s="228">
        <v>1</v>
      </c>
      <c r="B2" s="19">
        <v>353436</v>
      </c>
      <c r="C2" s="19" t="s">
        <v>444</v>
      </c>
      <c r="D2" s="19" t="s">
        <v>445</v>
      </c>
      <c r="E2" s="19" t="s">
        <v>446</v>
      </c>
      <c r="F2" s="19" t="s">
        <v>753</v>
      </c>
      <c r="G2" s="19" t="s">
        <v>737</v>
      </c>
      <c r="H2" s="225">
        <v>36987</v>
      </c>
      <c r="I2" s="240">
        <v>1</v>
      </c>
      <c r="J2" s="225">
        <v>39419</v>
      </c>
      <c r="K2" s="216">
        <f t="shared" ref="K2:K22" si="0">(J2-H2)/365</f>
        <v>6.6630136986301371</v>
      </c>
      <c r="L2" s="226" t="s">
        <v>1</v>
      </c>
      <c r="M2" s="227">
        <v>0</v>
      </c>
      <c r="N2" s="225">
        <v>37756</v>
      </c>
      <c r="O2" s="19">
        <f t="shared" ref="O2:O33" si="1">(N2-H2)/365</f>
        <v>2.106849315068493</v>
      </c>
      <c r="P2" s="227">
        <v>33.479999999999997</v>
      </c>
      <c r="Q2" s="227">
        <v>33.5</v>
      </c>
      <c r="R2" s="225">
        <v>39191</v>
      </c>
      <c r="S2" s="19">
        <v>30.9</v>
      </c>
      <c r="T2" s="19" t="s">
        <v>731</v>
      </c>
      <c r="U2" s="19" t="s">
        <v>731</v>
      </c>
      <c r="V2" s="19" t="s">
        <v>731</v>
      </c>
      <c r="W2" s="19" t="s">
        <v>732</v>
      </c>
      <c r="X2" s="19" t="s">
        <v>447</v>
      </c>
      <c r="BX2" s="228"/>
    </row>
    <row r="3" spans="1:76" ht="15" customHeight="1" x14ac:dyDescent="0.3">
      <c r="A3" s="228">
        <f>A2+1</f>
        <v>2</v>
      </c>
      <c r="B3" s="19">
        <v>374498</v>
      </c>
      <c r="C3" s="19" t="s">
        <v>412</v>
      </c>
      <c r="D3" s="19" t="s">
        <v>692</v>
      </c>
      <c r="E3" s="19" t="s">
        <v>413</v>
      </c>
      <c r="F3" s="19" t="s">
        <v>414</v>
      </c>
      <c r="G3" s="19" t="s">
        <v>785</v>
      </c>
      <c r="H3" s="225">
        <v>34980</v>
      </c>
      <c r="I3" s="240">
        <v>1</v>
      </c>
      <c r="J3" s="225">
        <v>40398</v>
      </c>
      <c r="K3" s="216">
        <f t="shared" si="0"/>
        <v>14.843835616438357</v>
      </c>
      <c r="L3" s="226" t="s">
        <v>1</v>
      </c>
      <c r="M3" s="227">
        <v>1</v>
      </c>
      <c r="N3" s="225">
        <v>39156</v>
      </c>
      <c r="O3" s="19">
        <f t="shared" si="1"/>
        <v>11.441095890410958</v>
      </c>
      <c r="P3" s="21">
        <v>29.8</v>
      </c>
      <c r="Q3" s="21">
        <v>29.8</v>
      </c>
      <c r="R3" s="237">
        <v>39156</v>
      </c>
      <c r="S3" s="238">
        <v>29.8</v>
      </c>
      <c r="T3" s="238" t="s">
        <v>731</v>
      </c>
      <c r="U3" s="19" t="s">
        <v>731</v>
      </c>
      <c r="V3" s="19" t="s">
        <v>731</v>
      </c>
      <c r="W3" s="19" t="s">
        <v>732</v>
      </c>
      <c r="X3" s="19" t="s">
        <v>415</v>
      </c>
      <c r="BX3" s="228"/>
    </row>
    <row r="4" spans="1:76" ht="15" customHeight="1" x14ac:dyDescent="0.3">
      <c r="A4" s="228">
        <f t="shared" ref="A4:A58" si="2">A3+1</f>
        <v>3</v>
      </c>
      <c r="B4" s="19">
        <v>366063</v>
      </c>
      <c r="C4" s="19" t="s">
        <v>750</v>
      </c>
      <c r="D4" s="19" t="s">
        <v>751</v>
      </c>
      <c r="E4" s="19" t="s">
        <v>358</v>
      </c>
      <c r="F4" s="19" t="s">
        <v>359</v>
      </c>
      <c r="G4" s="19" t="s">
        <v>737</v>
      </c>
      <c r="H4" s="225">
        <v>37828</v>
      </c>
      <c r="I4" s="240">
        <v>1</v>
      </c>
      <c r="J4" s="225">
        <v>41153</v>
      </c>
      <c r="K4" s="216">
        <f t="shared" si="0"/>
        <v>9.1095890410958908</v>
      </c>
      <c r="L4" s="226" t="s">
        <v>1</v>
      </c>
      <c r="M4" s="227">
        <v>0</v>
      </c>
      <c r="N4" s="225">
        <v>38608</v>
      </c>
      <c r="O4" s="19">
        <f t="shared" si="1"/>
        <v>2.1369863013698631</v>
      </c>
      <c r="P4" s="21">
        <v>29.5</v>
      </c>
      <c r="Q4" s="21">
        <v>29.5</v>
      </c>
      <c r="R4" s="237">
        <v>38608</v>
      </c>
      <c r="S4" s="238">
        <v>29.5</v>
      </c>
      <c r="T4" s="238" t="s">
        <v>731</v>
      </c>
      <c r="U4" s="19" t="s">
        <v>731</v>
      </c>
      <c r="V4" s="19" t="s">
        <v>731</v>
      </c>
      <c r="W4" s="19" t="s">
        <v>732</v>
      </c>
      <c r="X4" s="19" t="s">
        <v>360</v>
      </c>
      <c r="BX4" s="228"/>
    </row>
    <row r="5" spans="1:76" ht="15" customHeight="1" x14ac:dyDescent="0.3">
      <c r="A5" s="228">
        <f t="shared" si="2"/>
        <v>4</v>
      </c>
      <c r="B5" s="19">
        <v>335720</v>
      </c>
      <c r="C5" s="19" t="s">
        <v>427</v>
      </c>
      <c r="D5" s="19" t="s">
        <v>428</v>
      </c>
      <c r="E5" s="19" t="s">
        <v>429</v>
      </c>
      <c r="F5" s="19" t="s">
        <v>744</v>
      </c>
      <c r="G5" s="19" t="s">
        <v>765</v>
      </c>
      <c r="H5" s="225">
        <v>35096</v>
      </c>
      <c r="I5" s="240">
        <v>1</v>
      </c>
      <c r="J5" s="225">
        <v>39841</v>
      </c>
      <c r="K5" s="217">
        <f t="shared" si="0"/>
        <v>13</v>
      </c>
      <c r="L5" s="226" t="s">
        <v>1</v>
      </c>
      <c r="M5" s="227">
        <v>0</v>
      </c>
      <c r="N5" s="225">
        <v>37532</v>
      </c>
      <c r="O5" s="19">
        <f t="shared" si="1"/>
        <v>6.6739726027397257</v>
      </c>
      <c r="P5" s="227">
        <v>28</v>
      </c>
      <c r="Q5" s="227">
        <v>28</v>
      </c>
      <c r="R5" s="225">
        <v>37532</v>
      </c>
      <c r="S5" s="19">
        <v>28</v>
      </c>
      <c r="T5" s="19" t="s">
        <v>731</v>
      </c>
      <c r="U5" s="19" t="s">
        <v>731</v>
      </c>
      <c r="V5" s="19" t="s">
        <v>430</v>
      </c>
      <c r="W5" s="19" t="s">
        <v>1</v>
      </c>
      <c r="X5" s="241" t="s">
        <v>2</v>
      </c>
      <c r="Y5" s="19" t="s">
        <v>431</v>
      </c>
      <c r="BX5" s="228"/>
    </row>
    <row r="6" spans="1:76" ht="15" customHeight="1" x14ac:dyDescent="0.3">
      <c r="A6" s="228">
        <f t="shared" si="2"/>
        <v>5</v>
      </c>
      <c r="B6" s="19">
        <v>378877</v>
      </c>
      <c r="C6" s="19" t="s">
        <v>233</v>
      </c>
      <c r="D6" s="19" t="s">
        <v>234</v>
      </c>
      <c r="E6" s="19" t="s">
        <v>235</v>
      </c>
      <c r="F6" s="19" t="s">
        <v>781</v>
      </c>
      <c r="G6" s="19" t="s">
        <v>785</v>
      </c>
      <c r="H6" s="225">
        <v>35855</v>
      </c>
      <c r="I6" s="240">
        <v>1</v>
      </c>
      <c r="J6" s="225">
        <v>39793</v>
      </c>
      <c r="K6" s="216">
        <f t="shared" si="0"/>
        <v>10.789041095890411</v>
      </c>
      <c r="L6" s="226" t="s">
        <v>1</v>
      </c>
      <c r="M6" s="227">
        <v>0</v>
      </c>
      <c r="N6" s="225">
        <v>39638</v>
      </c>
      <c r="O6" s="19">
        <f t="shared" si="1"/>
        <v>10.364383561643836</v>
      </c>
      <c r="P6" s="227">
        <v>25.9</v>
      </c>
      <c r="Q6" s="227">
        <v>25.9</v>
      </c>
      <c r="R6" s="225">
        <v>39715</v>
      </c>
      <c r="S6" s="19">
        <v>25.6</v>
      </c>
      <c r="T6" s="19" t="s">
        <v>731</v>
      </c>
      <c r="U6" s="19" t="s">
        <v>731</v>
      </c>
      <c r="V6" s="19" t="s">
        <v>236</v>
      </c>
      <c r="W6" s="19" t="s">
        <v>1</v>
      </c>
      <c r="X6" s="19" t="s">
        <v>815</v>
      </c>
      <c r="BX6" s="228"/>
    </row>
    <row r="7" spans="1:76" ht="15" customHeight="1" x14ac:dyDescent="0.3">
      <c r="A7" s="228">
        <f t="shared" si="2"/>
        <v>6</v>
      </c>
      <c r="B7" s="19">
        <v>362375</v>
      </c>
      <c r="C7" s="19" t="s">
        <v>326</v>
      </c>
      <c r="D7" s="19" t="s">
        <v>327</v>
      </c>
      <c r="E7" s="19" t="s">
        <v>704</v>
      </c>
      <c r="F7" s="19" t="s">
        <v>744</v>
      </c>
      <c r="G7" s="19" t="s">
        <v>729</v>
      </c>
      <c r="H7" s="225">
        <v>36440</v>
      </c>
      <c r="I7" s="240">
        <v>1</v>
      </c>
      <c r="J7" s="225">
        <v>40787</v>
      </c>
      <c r="K7" s="216">
        <f t="shared" si="0"/>
        <v>11.90958904109589</v>
      </c>
      <c r="L7" s="226" t="s">
        <v>1</v>
      </c>
      <c r="M7" s="227">
        <v>0</v>
      </c>
      <c r="N7" s="225">
        <v>38359</v>
      </c>
      <c r="O7" s="19">
        <f t="shared" si="1"/>
        <v>5.2575342465753421</v>
      </c>
      <c r="P7" s="227">
        <v>25.6</v>
      </c>
      <c r="Q7" s="227">
        <v>25.6</v>
      </c>
      <c r="R7" s="225">
        <v>38359</v>
      </c>
      <c r="S7" s="19">
        <v>25.6</v>
      </c>
      <c r="T7" s="19" t="s">
        <v>731</v>
      </c>
      <c r="U7" s="19" t="s">
        <v>731</v>
      </c>
      <c r="V7" s="19" t="s">
        <v>731</v>
      </c>
      <c r="W7" s="19" t="s">
        <v>732</v>
      </c>
      <c r="X7" s="19" t="s">
        <v>328</v>
      </c>
      <c r="BX7" s="228"/>
    </row>
    <row r="8" spans="1:76" ht="15" customHeight="1" x14ac:dyDescent="0.3">
      <c r="A8" s="228">
        <f t="shared" si="2"/>
        <v>7</v>
      </c>
      <c r="B8" s="19">
        <v>353704</v>
      </c>
      <c r="C8" s="19" t="s">
        <v>255</v>
      </c>
      <c r="D8" s="19" t="s">
        <v>256</v>
      </c>
      <c r="E8" s="19" t="s">
        <v>257</v>
      </c>
      <c r="F8" s="19" t="s">
        <v>728</v>
      </c>
      <c r="G8" s="19" t="s">
        <v>729</v>
      </c>
      <c r="H8" s="225">
        <v>36161</v>
      </c>
      <c r="I8" s="240">
        <v>1</v>
      </c>
      <c r="J8" s="225">
        <v>40210</v>
      </c>
      <c r="K8" s="216">
        <f t="shared" si="0"/>
        <v>11.093150684931507</v>
      </c>
      <c r="L8" s="226" t="s">
        <v>1</v>
      </c>
      <c r="M8" s="227">
        <v>0</v>
      </c>
      <c r="N8" s="225">
        <v>38250</v>
      </c>
      <c r="O8" s="19">
        <f t="shared" si="1"/>
        <v>5.7232876712328764</v>
      </c>
      <c r="P8" s="227">
        <v>24.5</v>
      </c>
      <c r="Q8" s="227">
        <v>24.5</v>
      </c>
      <c r="R8" s="225">
        <v>38250</v>
      </c>
      <c r="S8" s="19">
        <v>24.5</v>
      </c>
      <c r="T8" s="19" t="s">
        <v>731</v>
      </c>
      <c r="U8" s="19" t="s">
        <v>731</v>
      </c>
      <c r="V8" s="19" t="s">
        <v>731</v>
      </c>
      <c r="W8" s="19" t="s">
        <v>732</v>
      </c>
      <c r="X8" s="19" t="s">
        <v>360</v>
      </c>
      <c r="BX8" s="228"/>
    </row>
    <row r="9" spans="1:76" s="229" customFormat="1" ht="15" customHeight="1" x14ac:dyDescent="0.3">
      <c r="A9" s="228">
        <f t="shared" si="2"/>
        <v>8</v>
      </c>
      <c r="B9" s="19">
        <v>352672</v>
      </c>
      <c r="C9" s="19" t="s">
        <v>441</v>
      </c>
      <c r="D9" s="19" t="s">
        <v>706</v>
      </c>
      <c r="E9" s="19" t="s">
        <v>442</v>
      </c>
      <c r="F9" s="19" t="s">
        <v>744</v>
      </c>
      <c r="G9" s="19" t="s">
        <v>737</v>
      </c>
      <c r="H9" s="225">
        <v>36800</v>
      </c>
      <c r="I9" s="240">
        <v>1</v>
      </c>
      <c r="J9" s="225">
        <v>40363</v>
      </c>
      <c r="K9" s="216">
        <f t="shared" si="0"/>
        <v>9.7616438356164377</v>
      </c>
      <c r="L9" s="226" t="s">
        <v>1</v>
      </c>
      <c r="M9" s="227">
        <v>1</v>
      </c>
      <c r="N9" s="225">
        <v>37540</v>
      </c>
      <c r="O9" s="19">
        <f t="shared" si="1"/>
        <v>2.0273972602739727</v>
      </c>
      <c r="P9" s="227">
        <v>24.2</v>
      </c>
      <c r="Q9" s="227">
        <v>24.2</v>
      </c>
      <c r="R9" s="225">
        <v>37540</v>
      </c>
      <c r="S9" s="19">
        <v>24.2</v>
      </c>
      <c r="T9" s="19" t="s">
        <v>731</v>
      </c>
      <c r="U9" s="19" t="s">
        <v>731</v>
      </c>
      <c r="V9" s="19" t="s">
        <v>731</v>
      </c>
      <c r="W9" s="19" t="s">
        <v>732</v>
      </c>
      <c r="X9" s="19" t="s">
        <v>443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</row>
    <row r="10" spans="1:76" s="229" customFormat="1" ht="15" customHeight="1" x14ac:dyDescent="0.3">
      <c r="A10" s="228">
        <f t="shared" si="2"/>
        <v>9</v>
      </c>
      <c r="B10" s="19">
        <v>359654</v>
      </c>
      <c r="C10" s="19" t="s">
        <v>518</v>
      </c>
      <c r="D10" s="19" t="s">
        <v>519</v>
      </c>
      <c r="E10" s="19" t="s">
        <v>520</v>
      </c>
      <c r="F10" s="19" t="s">
        <v>793</v>
      </c>
      <c r="G10" s="19" t="s">
        <v>765</v>
      </c>
      <c r="H10" s="225">
        <v>37441</v>
      </c>
      <c r="I10" s="240">
        <v>1</v>
      </c>
      <c r="J10" s="225">
        <v>41101</v>
      </c>
      <c r="K10" s="216">
        <f t="shared" si="0"/>
        <v>10.027397260273972</v>
      </c>
      <c r="L10" s="226" t="s">
        <v>1</v>
      </c>
      <c r="M10" s="227">
        <v>0</v>
      </c>
      <c r="N10" s="225">
        <v>38134</v>
      </c>
      <c r="O10" s="19">
        <f t="shared" si="1"/>
        <v>1.8986301369863015</v>
      </c>
      <c r="P10" s="227">
        <v>23.2</v>
      </c>
      <c r="Q10" s="227">
        <v>23.2</v>
      </c>
      <c r="R10" s="225">
        <v>38134</v>
      </c>
      <c r="S10" s="19">
        <v>23.2</v>
      </c>
      <c r="T10" s="19" t="s">
        <v>731</v>
      </c>
      <c r="U10" s="19" t="s">
        <v>731</v>
      </c>
      <c r="V10" s="19" t="s">
        <v>731</v>
      </c>
      <c r="W10" s="19" t="s">
        <v>732</v>
      </c>
      <c r="X10" s="19" t="s">
        <v>521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</row>
    <row r="11" spans="1:76" ht="15" customHeight="1" x14ac:dyDescent="0.3">
      <c r="A11" s="228">
        <f t="shared" si="2"/>
        <v>10</v>
      </c>
      <c r="B11" s="19">
        <v>365929</v>
      </c>
      <c r="C11" s="19" t="s">
        <v>355</v>
      </c>
      <c r="E11" s="19" t="s">
        <v>356</v>
      </c>
      <c r="F11" s="19" t="s">
        <v>728</v>
      </c>
      <c r="G11" s="19" t="s">
        <v>785</v>
      </c>
      <c r="H11" s="225">
        <v>38333</v>
      </c>
      <c r="I11" s="240">
        <v>1</v>
      </c>
      <c r="J11" s="225">
        <v>41169</v>
      </c>
      <c r="K11" s="216">
        <f t="shared" si="0"/>
        <v>7.7698630136986298</v>
      </c>
      <c r="L11" s="226" t="s">
        <v>1</v>
      </c>
      <c r="M11" s="227">
        <v>0</v>
      </c>
      <c r="N11" s="225">
        <v>38880</v>
      </c>
      <c r="O11" s="19">
        <f t="shared" si="1"/>
        <v>1.4986301369863013</v>
      </c>
      <c r="P11" s="227">
        <v>23.67</v>
      </c>
      <c r="Q11" s="227">
        <v>23.67</v>
      </c>
      <c r="R11" s="225">
        <v>38880</v>
      </c>
      <c r="S11" s="19">
        <v>23.67</v>
      </c>
      <c r="T11" s="19" t="s">
        <v>731</v>
      </c>
      <c r="U11" s="19" t="s">
        <v>731</v>
      </c>
      <c r="V11" s="19" t="s">
        <v>731</v>
      </c>
      <c r="W11" s="19" t="s">
        <v>732</v>
      </c>
      <c r="X11" s="19" t="s">
        <v>357</v>
      </c>
      <c r="BX11" s="228"/>
    </row>
    <row r="12" spans="1:76" ht="15" customHeight="1" x14ac:dyDescent="0.3">
      <c r="A12" s="228">
        <f t="shared" si="2"/>
        <v>11</v>
      </c>
      <c r="B12" s="19">
        <v>362975</v>
      </c>
      <c r="C12" s="19" t="s">
        <v>329</v>
      </c>
      <c r="D12" s="19" t="s">
        <v>330</v>
      </c>
      <c r="E12" s="19" t="s">
        <v>331</v>
      </c>
      <c r="F12" s="19" t="s">
        <v>728</v>
      </c>
      <c r="G12" s="19" t="s">
        <v>729</v>
      </c>
      <c r="H12" s="225">
        <v>38212</v>
      </c>
      <c r="I12" s="240">
        <v>1</v>
      </c>
      <c r="J12" s="225">
        <v>40984</v>
      </c>
      <c r="K12" s="216">
        <f t="shared" si="0"/>
        <v>7.5945205479452058</v>
      </c>
      <c r="L12" s="226" t="s">
        <v>1</v>
      </c>
      <c r="M12" s="227">
        <v>0</v>
      </c>
      <c r="N12" s="225">
        <v>38406</v>
      </c>
      <c r="O12" s="19">
        <f t="shared" si="1"/>
        <v>0.53150684931506853</v>
      </c>
      <c r="P12" s="227">
        <v>22.9</v>
      </c>
      <c r="Q12" s="227" t="s">
        <v>766</v>
      </c>
      <c r="R12" s="225">
        <v>38406</v>
      </c>
      <c r="S12" s="19">
        <v>22.9</v>
      </c>
      <c r="T12" s="19" t="s">
        <v>731</v>
      </c>
      <c r="U12" s="19" t="s">
        <v>731</v>
      </c>
      <c r="V12" s="19" t="s">
        <v>731</v>
      </c>
      <c r="W12" s="19" t="s">
        <v>732</v>
      </c>
      <c r="X12" s="19" t="s">
        <v>332</v>
      </c>
      <c r="BX12" s="228"/>
    </row>
    <row r="13" spans="1:76" ht="15" customHeight="1" x14ac:dyDescent="0.3">
      <c r="A13" s="228">
        <f t="shared" si="2"/>
        <v>12</v>
      </c>
      <c r="B13" s="19">
        <v>357761</v>
      </c>
      <c r="C13" s="19" t="s">
        <v>504</v>
      </c>
      <c r="D13" s="19" t="s">
        <v>505</v>
      </c>
      <c r="E13" s="19" t="s">
        <v>796</v>
      </c>
      <c r="F13" s="19" t="s">
        <v>797</v>
      </c>
      <c r="G13" s="19" t="s">
        <v>729</v>
      </c>
      <c r="H13" s="225">
        <v>35796</v>
      </c>
      <c r="I13" s="240">
        <v>1</v>
      </c>
      <c r="J13" s="225">
        <v>39819</v>
      </c>
      <c r="K13" s="216">
        <f t="shared" si="0"/>
        <v>11.021917808219179</v>
      </c>
      <c r="L13" s="226" t="s">
        <v>1</v>
      </c>
      <c r="M13" s="227">
        <v>0</v>
      </c>
      <c r="N13" s="225">
        <v>38246</v>
      </c>
      <c r="O13" s="19">
        <f t="shared" si="1"/>
        <v>6.7123287671232879</v>
      </c>
      <c r="P13" s="227">
        <v>22.6</v>
      </c>
      <c r="Q13" s="227">
        <v>22.6</v>
      </c>
      <c r="R13" s="225">
        <v>38246</v>
      </c>
      <c r="S13" s="19">
        <v>22.6</v>
      </c>
      <c r="T13" s="19" t="s">
        <v>731</v>
      </c>
      <c r="U13" s="19" t="s">
        <v>731</v>
      </c>
      <c r="V13" s="19" t="s">
        <v>731</v>
      </c>
      <c r="W13" s="19" t="s">
        <v>732</v>
      </c>
      <c r="X13" s="19" t="s">
        <v>506</v>
      </c>
      <c r="BX13" s="228"/>
    </row>
    <row r="14" spans="1:76" ht="15" customHeight="1" x14ac:dyDescent="0.3">
      <c r="A14" s="228">
        <f t="shared" si="2"/>
        <v>13</v>
      </c>
      <c r="B14" s="19">
        <v>364579</v>
      </c>
      <c r="C14" s="19" t="s">
        <v>338</v>
      </c>
      <c r="D14" s="19" t="s">
        <v>339</v>
      </c>
      <c r="E14" s="19" t="s">
        <v>340</v>
      </c>
      <c r="F14" s="19" t="s">
        <v>793</v>
      </c>
      <c r="G14" s="19" t="s">
        <v>729</v>
      </c>
      <c r="H14" s="225">
        <v>36640</v>
      </c>
      <c r="I14" s="240">
        <v>1</v>
      </c>
      <c r="J14" s="225">
        <v>40664</v>
      </c>
      <c r="K14" s="216">
        <f t="shared" si="0"/>
        <v>11.024657534246575</v>
      </c>
      <c r="L14" s="226" t="s">
        <v>1</v>
      </c>
      <c r="M14" s="227">
        <v>1</v>
      </c>
      <c r="N14" s="225">
        <v>38492</v>
      </c>
      <c r="O14" s="19">
        <f t="shared" si="1"/>
        <v>5.0739726027397261</v>
      </c>
      <c r="P14" s="227">
        <v>21.7</v>
      </c>
      <c r="Q14" s="227">
        <v>21.7</v>
      </c>
      <c r="R14" s="225">
        <v>38492</v>
      </c>
      <c r="S14" s="19">
        <v>21.7</v>
      </c>
      <c r="T14" s="19" t="s">
        <v>731</v>
      </c>
      <c r="U14" s="19" t="s">
        <v>731</v>
      </c>
      <c r="V14" s="19" t="s">
        <v>731</v>
      </c>
      <c r="W14" s="19" t="s">
        <v>732</v>
      </c>
      <c r="X14" s="19" t="s">
        <v>341</v>
      </c>
      <c r="BX14" s="228"/>
    </row>
    <row r="15" spans="1:76" s="229" customFormat="1" ht="15" customHeight="1" x14ac:dyDescent="0.3">
      <c r="A15" s="228">
        <f t="shared" si="2"/>
        <v>14</v>
      </c>
      <c r="B15" s="19">
        <v>363427</v>
      </c>
      <c r="C15" s="19" t="s">
        <v>334</v>
      </c>
      <c r="D15" s="19" t="s">
        <v>734</v>
      </c>
      <c r="E15" s="19" t="s">
        <v>335</v>
      </c>
      <c r="F15" s="19" t="s">
        <v>793</v>
      </c>
      <c r="G15" s="19" t="s">
        <v>765</v>
      </c>
      <c r="H15" s="225">
        <v>37816</v>
      </c>
      <c r="I15" s="240">
        <v>1</v>
      </c>
      <c r="J15" s="225">
        <v>40785</v>
      </c>
      <c r="K15" s="216">
        <f t="shared" si="0"/>
        <v>8.1342465753424662</v>
      </c>
      <c r="L15" s="226" t="s">
        <v>1</v>
      </c>
      <c r="M15" s="227">
        <v>0</v>
      </c>
      <c r="N15" s="225">
        <v>38414</v>
      </c>
      <c r="O15" s="19">
        <f t="shared" si="1"/>
        <v>1.6383561643835616</v>
      </c>
      <c r="P15" s="227">
        <v>21.2</v>
      </c>
      <c r="Q15" s="227">
        <v>21.2</v>
      </c>
      <c r="R15" s="225">
        <v>38414</v>
      </c>
      <c r="S15" s="19">
        <v>21.2</v>
      </c>
      <c r="T15" s="19" t="s">
        <v>731</v>
      </c>
      <c r="U15" s="19" t="s">
        <v>731</v>
      </c>
      <c r="V15" s="19" t="s">
        <v>336</v>
      </c>
      <c r="W15" s="19" t="s">
        <v>732</v>
      </c>
      <c r="X15" s="19" t="s">
        <v>337</v>
      </c>
      <c r="Y15" s="230" t="s">
        <v>194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6" ht="15" customHeight="1" x14ac:dyDescent="0.3">
      <c r="A16" s="228">
        <f t="shared" si="2"/>
        <v>15</v>
      </c>
      <c r="B16" s="19">
        <v>382623</v>
      </c>
      <c r="C16" s="19" t="s">
        <v>246</v>
      </c>
      <c r="D16" s="19" t="s">
        <v>247</v>
      </c>
      <c r="E16" s="19" t="s">
        <v>248</v>
      </c>
      <c r="F16" s="19" t="s">
        <v>793</v>
      </c>
      <c r="G16" s="19" t="s">
        <v>737</v>
      </c>
      <c r="H16" s="225">
        <v>38244</v>
      </c>
      <c r="I16" s="240">
        <v>1</v>
      </c>
      <c r="J16" s="225">
        <v>41049</v>
      </c>
      <c r="K16" s="216">
        <f t="shared" si="0"/>
        <v>7.6849315068493151</v>
      </c>
      <c r="L16" s="226" t="s">
        <v>1</v>
      </c>
      <c r="M16" s="227">
        <v>1</v>
      </c>
      <c r="N16" s="225">
        <v>39707</v>
      </c>
      <c r="O16" s="19">
        <f t="shared" si="1"/>
        <v>4.0082191780821921</v>
      </c>
      <c r="P16" s="227">
        <v>20.6</v>
      </c>
      <c r="Q16" s="227">
        <v>20.6</v>
      </c>
      <c r="R16" s="225">
        <v>39707</v>
      </c>
      <c r="S16" s="19">
        <v>20.6</v>
      </c>
      <c r="T16" s="19" t="s">
        <v>731</v>
      </c>
      <c r="U16" s="19" t="s">
        <v>731</v>
      </c>
      <c r="V16" s="19" t="s">
        <v>731</v>
      </c>
      <c r="W16" s="19" t="s">
        <v>732</v>
      </c>
      <c r="X16" s="19" t="s">
        <v>816</v>
      </c>
      <c r="BX16" s="228"/>
    </row>
    <row r="17" spans="1:76" ht="15" customHeight="1" x14ac:dyDescent="0.3">
      <c r="A17" s="228">
        <f t="shared" si="2"/>
        <v>16</v>
      </c>
      <c r="B17" s="19">
        <v>354026</v>
      </c>
      <c r="C17" s="19" t="s">
        <v>627</v>
      </c>
      <c r="D17" s="19" t="s">
        <v>628</v>
      </c>
      <c r="E17" s="19" t="s">
        <v>453</v>
      </c>
      <c r="F17" s="19" t="s">
        <v>630</v>
      </c>
      <c r="G17" s="19" t="s">
        <v>765</v>
      </c>
      <c r="H17" s="225">
        <v>37541</v>
      </c>
      <c r="I17" s="240">
        <v>1</v>
      </c>
      <c r="J17" s="225">
        <v>39934</v>
      </c>
      <c r="K17" s="218">
        <f t="shared" si="0"/>
        <v>6.5561643835616437</v>
      </c>
      <c r="L17" s="226" t="s">
        <v>1</v>
      </c>
      <c r="M17" s="227">
        <v>0</v>
      </c>
      <c r="N17" s="225">
        <v>37666</v>
      </c>
      <c r="O17" s="19">
        <f t="shared" si="1"/>
        <v>0.34246575342465752</v>
      </c>
      <c r="P17" s="227">
        <v>19.899999999999999</v>
      </c>
      <c r="Q17" s="227" t="s">
        <v>766</v>
      </c>
      <c r="R17" s="225">
        <v>37666</v>
      </c>
      <c r="S17" s="19">
        <v>19.899999999999999</v>
      </c>
      <c r="T17" s="19" t="s">
        <v>731</v>
      </c>
      <c r="U17" s="19" t="s">
        <v>731</v>
      </c>
      <c r="V17" s="19" t="s">
        <v>454</v>
      </c>
      <c r="W17" s="19" t="s">
        <v>732</v>
      </c>
      <c r="X17" s="241" t="s">
        <v>3</v>
      </c>
      <c r="BX17" s="228"/>
    </row>
    <row r="18" spans="1:76" ht="15" customHeight="1" x14ac:dyDescent="0.3">
      <c r="A18" s="228">
        <f t="shared" si="2"/>
        <v>17</v>
      </c>
      <c r="B18" s="19">
        <v>356320</v>
      </c>
      <c r="C18" s="19" t="s">
        <v>495</v>
      </c>
      <c r="D18" s="19" t="s">
        <v>496</v>
      </c>
      <c r="E18" s="19" t="s">
        <v>497</v>
      </c>
      <c r="F18" s="19" t="s">
        <v>498</v>
      </c>
      <c r="G18" s="19" t="s">
        <v>785</v>
      </c>
      <c r="H18" s="225">
        <v>37250</v>
      </c>
      <c r="I18" s="240">
        <v>1</v>
      </c>
      <c r="J18" s="225">
        <v>40909</v>
      </c>
      <c r="K18" s="216">
        <f t="shared" si="0"/>
        <v>10.024657534246575</v>
      </c>
      <c r="L18" s="226" t="s">
        <v>1</v>
      </c>
      <c r="M18" s="227">
        <v>0</v>
      </c>
      <c r="N18" s="225">
        <v>37854</v>
      </c>
      <c r="O18" s="19">
        <f t="shared" si="1"/>
        <v>1.6547945205479453</v>
      </c>
      <c r="P18" s="227">
        <v>19.899999999999999</v>
      </c>
      <c r="Q18" s="227">
        <v>19.899999999999999</v>
      </c>
      <c r="R18" s="225">
        <v>37854</v>
      </c>
      <c r="S18" s="19">
        <v>19.899999999999999</v>
      </c>
      <c r="T18" s="19" t="s">
        <v>731</v>
      </c>
      <c r="U18" s="19" t="s">
        <v>731</v>
      </c>
      <c r="V18" s="19" t="s">
        <v>731</v>
      </c>
      <c r="W18" s="19" t="s">
        <v>732</v>
      </c>
      <c r="X18" s="19" t="s">
        <v>499</v>
      </c>
      <c r="Y18" s="19" t="s">
        <v>165</v>
      </c>
      <c r="BX18" s="228"/>
    </row>
    <row r="19" spans="1:76" ht="15" customHeight="1" x14ac:dyDescent="0.3">
      <c r="A19" s="228">
        <f t="shared" si="2"/>
        <v>18</v>
      </c>
      <c r="B19" s="19">
        <v>352572</v>
      </c>
      <c r="C19" s="19" t="s">
        <v>437</v>
      </c>
      <c r="D19" s="19" t="s">
        <v>438</v>
      </c>
      <c r="E19" s="19" t="s">
        <v>439</v>
      </c>
      <c r="F19" s="19" t="s">
        <v>744</v>
      </c>
      <c r="G19" s="19" t="s">
        <v>765</v>
      </c>
      <c r="H19" s="225">
        <v>36783</v>
      </c>
      <c r="I19" s="240">
        <v>1</v>
      </c>
      <c r="J19" s="225">
        <v>37648</v>
      </c>
      <c r="K19" s="216">
        <f t="shared" si="0"/>
        <v>2.3698630136986303</v>
      </c>
      <c r="L19" s="226" t="s">
        <v>1</v>
      </c>
      <c r="M19" s="227">
        <v>0</v>
      </c>
      <c r="N19" s="225">
        <v>37532</v>
      </c>
      <c r="O19" s="19">
        <f t="shared" si="1"/>
        <v>2.0520547945205481</v>
      </c>
      <c r="P19" s="227">
        <v>19</v>
      </c>
      <c r="Q19" s="227">
        <v>19</v>
      </c>
      <c r="R19" s="225">
        <v>37532</v>
      </c>
      <c r="S19" s="19">
        <v>19</v>
      </c>
      <c r="T19" s="19" t="s">
        <v>731</v>
      </c>
      <c r="U19" s="19" t="s">
        <v>731</v>
      </c>
      <c r="V19" s="19" t="s">
        <v>731</v>
      </c>
      <c r="W19" s="19" t="s">
        <v>732</v>
      </c>
      <c r="X19" s="241" t="s">
        <v>440</v>
      </c>
      <c r="BX19" s="228"/>
    </row>
    <row r="20" spans="1:76" ht="15" customHeight="1" x14ac:dyDescent="0.3">
      <c r="A20" s="228">
        <f t="shared" si="2"/>
        <v>19</v>
      </c>
      <c r="B20" s="19">
        <v>362442</v>
      </c>
      <c r="C20" s="19" t="s">
        <v>319</v>
      </c>
      <c r="D20" s="19" t="s">
        <v>320</v>
      </c>
      <c r="E20" s="19" t="s">
        <v>321</v>
      </c>
      <c r="F20" s="19" t="s">
        <v>793</v>
      </c>
      <c r="G20" s="19" t="s">
        <v>765</v>
      </c>
      <c r="H20" s="225">
        <v>37456</v>
      </c>
      <c r="I20" s="240">
        <v>1</v>
      </c>
      <c r="J20" s="225">
        <v>39440</v>
      </c>
      <c r="K20" s="216">
        <f t="shared" si="0"/>
        <v>5.4356164383561643</v>
      </c>
      <c r="L20" s="226" t="s">
        <v>1</v>
      </c>
      <c r="M20" s="227">
        <v>0</v>
      </c>
      <c r="N20" s="225">
        <v>38338</v>
      </c>
      <c r="O20" s="19">
        <f t="shared" si="1"/>
        <v>2.4164383561643836</v>
      </c>
      <c r="P20" s="227">
        <v>17.899999999999999</v>
      </c>
      <c r="Q20" s="227">
        <v>17.899999999999999</v>
      </c>
      <c r="R20" s="225">
        <v>38338</v>
      </c>
      <c r="S20" s="19">
        <v>17.899999999999999</v>
      </c>
      <c r="T20" s="19" t="s">
        <v>731</v>
      </c>
      <c r="U20" s="19" t="s">
        <v>731</v>
      </c>
      <c r="V20" s="19" t="s">
        <v>731</v>
      </c>
      <c r="W20" s="19" t="s">
        <v>732</v>
      </c>
      <c r="X20" s="19" t="s">
        <v>322</v>
      </c>
      <c r="BX20" s="228"/>
    </row>
    <row r="21" spans="1:76" s="229" customFormat="1" ht="15" customHeight="1" x14ac:dyDescent="0.3">
      <c r="A21" s="228">
        <f t="shared" si="2"/>
        <v>20</v>
      </c>
      <c r="B21" s="19">
        <v>356010</v>
      </c>
      <c r="C21" s="19" t="s">
        <v>477</v>
      </c>
      <c r="D21" s="19" t="s">
        <v>478</v>
      </c>
      <c r="E21" s="19" t="s">
        <v>479</v>
      </c>
      <c r="F21" s="19" t="s">
        <v>480</v>
      </c>
      <c r="G21" s="19" t="s">
        <v>765</v>
      </c>
      <c r="H21" s="225">
        <v>36713</v>
      </c>
      <c r="I21" s="240">
        <v>1</v>
      </c>
      <c r="J21" s="225">
        <v>40119</v>
      </c>
      <c r="K21" s="216">
        <f t="shared" si="0"/>
        <v>9.331506849315069</v>
      </c>
      <c r="L21" s="226" t="s">
        <v>1</v>
      </c>
      <c r="M21" s="227">
        <v>0</v>
      </c>
      <c r="N21" s="225">
        <v>38496</v>
      </c>
      <c r="O21" s="19">
        <f t="shared" si="1"/>
        <v>4.8849315068493153</v>
      </c>
      <c r="P21" s="227">
        <v>16.899999999999999</v>
      </c>
      <c r="Q21" s="227">
        <v>16.899999999999999</v>
      </c>
      <c r="R21" s="225">
        <v>38497</v>
      </c>
      <c r="S21" s="19">
        <v>16.899999999999999</v>
      </c>
      <c r="T21" s="19" t="s">
        <v>731</v>
      </c>
      <c r="U21" s="19" t="s">
        <v>731</v>
      </c>
      <c r="V21" s="19" t="s">
        <v>731</v>
      </c>
      <c r="W21" s="19" t="s">
        <v>732</v>
      </c>
      <c r="X21" s="19" t="s">
        <v>481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</row>
    <row r="22" spans="1:76" ht="15" customHeight="1" x14ac:dyDescent="0.3">
      <c r="A22" s="228">
        <f t="shared" si="2"/>
        <v>21</v>
      </c>
      <c r="B22" s="19">
        <v>4382111</v>
      </c>
      <c r="C22" s="19" t="s">
        <v>292</v>
      </c>
      <c r="D22" s="19" t="s">
        <v>293</v>
      </c>
      <c r="E22" s="19" t="s">
        <v>294</v>
      </c>
      <c r="F22" s="19" t="s">
        <v>480</v>
      </c>
      <c r="G22" s="19" t="s">
        <v>785</v>
      </c>
      <c r="H22" s="225">
        <v>38204</v>
      </c>
      <c r="I22" s="240">
        <v>1</v>
      </c>
      <c r="J22" s="225">
        <v>41029</v>
      </c>
      <c r="K22" s="216">
        <f t="shared" si="0"/>
        <v>7.7397260273972606</v>
      </c>
      <c r="L22" s="226" t="s">
        <v>1</v>
      </c>
      <c r="M22" s="227">
        <v>0</v>
      </c>
      <c r="N22" s="225">
        <v>40819</v>
      </c>
      <c r="O22" s="19">
        <f t="shared" si="1"/>
        <v>7.1643835616438354</v>
      </c>
      <c r="P22" s="227">
        <v>15.3</v>
      </c>
      <c r="Q22" s="227">
        <v>15.3</v>
      </c>
      <c r="R22" s="225">
        <v>40819</v>
      </c>
      <c r="S22" s="19">
        <v>15.26</v>
      </c>
      <c r="T22" s="19" t="s">
        <v>731</v>
      </c>
      <c r="V22" s="19" t="s">
        <v>295</v>
      </c>
      <c r="W22" s="19" t="s">
        <v>732</v>
      </c>
      <c r="X22" s="19" t="s">
        <v>817</v>
      </c>
      <c r="Y22" s="19" t="s">
        <v>296</v>
      </c>
      <c r="BX22" s="228"/>
    </row>
    <row r="23" spans="1:76" ht="15" customHeight="1" x14ac:dyDescent="0.3">
      <c r="A23" s="228">
        <f t="shared" si="2"/>
        <v>22</v>
      </c>
      <c r="B23" s="19">
        <v>348814</v>
      </c>
      <c r="C23" s="19" t="s">
        <v>432</v>
      </c>
      <c r="D23" s="19" t="s">
        <v>433</v>
      </c>
      <c r="E23" s="19" t="s">
        <v>434</v>
      </c>
      <c r="F23" s="19" t="s">
        <v>435</v>
      </c>
      <c r="G23" s="19" t="s">
        <v>737</v>
      </c>
      <c r="H23" s="225">
        <v>37097</v>
      </c>
      <c r="I23" s="240">
        <v>0</v>
      </c>
      <c r="J23" s="225" t="s">
        <v>745</v>
      </c>
      <c r="K23" s="217">
        <f t="shared" ref="K23:K58" si="3">(L23-H23)/365</f>
        <v>10.832876712328767</v>
      </c>
      <c r="L23" s="225">
        <v>41051</v>
      </c>
      <c r="N23" s="225">
        <v>37215</v>
      </c>
      <c r="O23" s="19">
        <f t="shared" si="1"/>
        <v>0.32328767123287672</v>
      </c>
      <c r="P23" s="227" t="s">
        <v>766</v>
      </c>
      <c r="Q23" s="227">
        <v>16</v>
      </c>
      <c r="R23" s="225">
        <v>40954</v>
      </c>
      <c r="S23" s="19">
        <v>10.98</v>
      </c>
      <c r="T23" s="19" t="s">
        <v>731</v>
      </c>
      <c r="U23" s="19" t="s">
        <v>731</v>
      </c>
      <c r="V23" s="19" t="s">
        <v>731</v>
      </c>
      <c r="W23" s="19" t="s">
        <v>745</v>
      </c>
      <c r="Y23" s="19" t="s">
        <v>436</v>
      </c>
    </row>
    <row r="24" spans="1:76" ht="15" customHeight="1" x14ac:dyDescent="0.3">
      <c r="A24" s="228">
        <f t="shared" si="2"/>
        <v>23</v>
      </c>
      <c r="B24" s="19">
        <v>384335</v>
      </c>
      <c r="C24" s="19" t="s">
        <v>249</v>
      </c>
      <c r="D24" s="19" t="s">
        <v>250</v>
      </c>
      <c r="E24" s="19" t="s">
        <v>251</v>
      </c>
      <c r="F24" s="19" t="s">
        <v>630</v>
      </c>
      <c r="G24" s="19" t="s">
        <v>765</v>
      </c>
      <c r="H24" s="225">
        <v>39782</v>
      </c>
      <c r="I24" s="240">
        <v>0</v>
      </c>
      <c r="J24" s="225" t="s">
        <v>745</v>
      </c>
      <c r="K24" s="217">
        <f t="shared" si="3"/>
        <v>3.8465753424657536</v>
      </c>
      <c r="L24" s="225">
        <v>41186</v>
      </c>
      <c r="N24" s="225">
        <v>39864</v>
      </c>
      <c r="O24" s="19">
        <f t="shared" si="1"/>
        <v>0.22465753424657534</v>
      </c>
      <c r="P24" s="231">
        <v>89.7</v>
      </c>
      <c r="Q24" s="231">
        <v>42.5</v>
      </c>
      <c r="R24" s="232">
        <v>40268</v>
      </c>
      <c r="S24" s="233">
        <v>31.27</v>
      </c>
      <c r="T24" s="19" t="s">
        <v>731</v>
      </c>
      <c r="U24" s="19" t="s">
        <v>731</v>
      </c>
      <c r="V24" s="19" t="s">
        <v>170</v>
      </c>
      <c r="W24" s="19" t="s">
        <v>745</v>
      </c>
    </row>
    <row r="25" spans="1:76" ht="15" customHeight="1" x14ac:dyDescent="0.3">
      <c r="A25" s="228">
        <f t="shared" si="2"/>
        <v>24</v>
      </c>
      <c r="B25" s="19">
        <v>369665</v>
      </c>
      <c r="C25" s="19" t="s">
        <v>389</v>
      </c>
      <c r="D25" s="19" t="s">
        <v>390</v>
      </c>
      <c r="E25" s="19" t="s">
        <v>391</v>
      </c>
      <c r="F25" s="19" t="s">
        <v>781</v>
      </c>
      <c r="G25" s="19" t="s">
        <v>785</v>
      </c>
      <c r="H25" s="225">
        <v>38712</v>
      </c>
      <c r="I25" s="240">
        <v>0</v>
      </c>
      <c r="J25" s="225" t="s">
        <v>745</v>
      </c>
      <c r="K25" s="217">
        <f t="shared" si="3"/>
        <v>6.7780821917808218</v>
      </c>
      <c r="L25" s="225">
        <v>41186</v>
      </c>
      <c r="N25" s="225">
        <v>38839</v>
      </c>
      <c r="O25" s="19">
        <f t="shared" si="1"/>
        <v>0.34794520547945207</v>
      </c>
      <c r="P25" s="231">
        <v>63.32</v>
      </c>
      <c r="Q25" s="231" t="s">
        <v>766</v>
      </c>
      <c r="R25" s="232">
        <v>38933</v>
      </c>
      <c r="S25" s="233">
        <v>34.5</v>
      </c>
      <c r="T25" s="19" t="s">
        <v>731</v>
      </c>
      <c r="U25" s="19" t="s">
        <v>731</v>
      </c>
      <c r="V25" s="19" t="s">
        <v>392</v>
      </c>
      <c r="W25" s="19" t="s">
        <v>745</v>
      </c>
      <c r="Y25" s="19" t="s">
        <v>393</v>
      </c>
    </row>
    <row r="26" spans="1:76" ht="15" customHeight="1" x14ac:dyDescent="0.3">
      <c r="A26" s="228">
        <f t="shared" si="2"/>
        <v>25</v>
      </c>
      <c r="B26" s="19">
        <v>367631</v>
      </c>
      <c r="C26" s="19" t="s">
        <v>371</v>
      </c>
      <c r="D26" s="19" t="s">
        <v>372</v>
      </c>
      <c r="E26" s="19" t="s">
        <v>373</v>
      </c>
      <c r="F26" s="19" t="s">
        <v>498</v>
      </c>
      <c r="G26" s="19" t="s">
        <v>765</v>
      </c>
      <c r="H26" s="225">
        <v>38207</v>
      </c>
      <c r="I26" s="240">
        <v>0</v>
      </c>
      <c r="J26" s="225" t="s">
        <v>745</v>
      </c>
      <c r="K26" s="217">
        <f t="shared" si="3"/>
        <v>8.161643835616438</v>
      </c>
      <c r="L26" s="225">
        <v>41186</v>
      </c>
      <c r="N26" s="225">
        <v>38597</v>
      </c>
      <c r="O26" s="19">
        <f t="shared" si="1"/>
        <v>1.0684931506849316</v>
      </c>
      <c r="P26" s="227">
        <v>32.799999999999997</v>
      </c>
      <c r="Q26" s="227">
        <v>32.799999999999997</v>
      </c>
      <c r="R26" s="225">
        <v>40064</v>
      </c>
      <c r="S26" s="19">
        <v>24</v>
      </c>
      <c r="T26" s="19" t="s">
        <v>731</v>
      </c>
      <c r="U26" s="19" t="s">
        <v>731</v>
      </c>
      <c r="V26" s="19" t="s">
        <v>731</v>
      </c>
      <c r="W26" s="19" t="s">
        <v>745</v>
      </c>
      <c r="Y26" s="19" t="s">
        <v>166</v>
      </c>
    </row>
    <row r="27" spans="1:76" ht="15" customHeight="1" x14ac:dyDescent="0.3">
      <c r="A27" s="228">
        <f t="shared" si="2"/>
        <v>26</v>
      </c>
      <c r="B27" s="19">
        <v>4193311</v>
      </c>
      <c r="C27" s="19" t="s">
        <v>277</v>
      </c>
      <c r="D27" s="19" t="s">
        <v>278</v>
      </c>
      <c r="E27" s="19" t="s">
        <v>321</v>
      </c>
      <c r="F27" s="19" t="s">
        <v>279</v>
      </c>
      <c r="G27" s="19" t="s">
        <v>729</v>
      </c>
      <c r="H27" s="225">
        <v>39994</v>
      </c>
      <c r="I27" s="240">
        <v>0</v>
      </c>
      <c r="J27" s="225" t="s">
        <v>745</v>
      </c>
      <c r="K27" s="217">
        <f t="shared" si="3"/>
        <v>3.0547945205479454</v>
      </c>
      <c r="L27" s="225">
        <v>41109</v>
      </c>
      <c r="N27" s="225">
        <v>40814</v>
      </c>
      <c r="O27" s="19">
        <f t="shared" si="1"/>
        <v>2.2465753424657535</v>
      </c>
      <c r="P27" s="227">
        <v>62.43</v>
      </c>
      <c r="Q27" s="227">
        <v>31.1</v>
      </c>
      <c r="R27" s="225">
        <v>40896</v>
      </c>
      <c r="S27" s="19">
        <v>31.1</v>
      </c>
      <c r="T27" s="19" t="s">
        <v>731</v>
      </c>
      <c r="U27" s="19" t="s">
        <v>280</v>
      </c>
      <c r="V27" s="19" t="s">
        <v>281</v>
      </c>
      <c r="W27" s="19" t="s">
        <v>745</v>
      </c>
    </row>
    <row r="28" spans="1:76" ht="15" customHeight="1" x14ac:dyDescent="0.3">
      <c r="A28" s="228">
        <f t="shared" si="2"/>
        <v>27</v>
      </c>
      <c r="B28" s="19">
        <v>376999</v>
      </c>
      <c r="C28" s="19" t="s">
        <v>681</v>
      </c>
      <c r="D28" s="19" t="s">
        <v>678</v>
      </c>
      <c r="E28" s="19" t="s">
        <v>226</v>
      </c>
      <c r="F28" s="19" t="s">
        <v>227</v>
      </c>
      <c r="G28" s="19" t="s">
        <v>737</v>
      </c>
      <c r="H28" s="225">
        <v>38640</v>
      </c>
      <c r="I28" s="240">
        <v>0</v>
      </c>
      <c r="J28" s="225" t="s">
        <v>745</v>
      </c>
      <c r="K28" s="217">
        <f t="shared" si="3"/>
        <v>6.7753424657534245</v>
      </c>
      <c r="L28" s="225">
        <v>41113</v>
      </c>
      <c r="N28" s="225">
        <v>39329</v>
      </c>
      <c r="O28" s="19">
        <f t="shared" si="1"/>
        <v>1.8876712328767122</v>
      </c>
      <c r="P28" s="227">
        <v>31.19</v>
      </c>
      <c r="Q28" s="227">
        <v>31.19</v>
      </c>
      <c r="R28" s="225">
        <v>39329</v>
      </c>
      <c r="S28" s="19">
        <v>31.19</v>
      </c>
      <c r="T28" s="19" t="s">
        <v>731</v>
      </c>
      <c r="U28" s="19" t="s">
        <v>731</v>
      </c>
      <c r="V28" s="19" t="s">
        <v>731</v>
      </c>
      <c r="W28" s="19" t="s">
        <v>745</v>
      </c>
    </row>
    <row r="29" spans="1:76" ht="15" customHeight="1" x14ac:dyDescent="0.3">
      <c r="A29" s="228">
        <f t="shared" si="2"/>
        <v>28</v>
      </c>
      <c r="B29" s="19">
        <v>4127411</v>
      </c>
      <c r="C29" s="19" t="s">
        <v>258</v>
      </c>
      <c r="D29" s="19" t="s">
        <v>259</v>
      </c>
      <c r="E29" s="19" t="s">
        <v>260</v>
      </c>
      <c r="F29" s="19" t="s">
        <v>419</v>
      </c>
      <c r="G29" s="19" t="s">
        <v>785</v>
      </c>
      <c r="H29" s="225">
        <v>38870</v>
      </c>
      <c r="I29" s="240">
        <v>0</v>
      </c>
      <c r="J29" s="225" t="s">
        <v>745</v>
      </c>
      <c r="K29" s="217">
        <f t="shared" si="3"/>
        <v>6.3452054794520549</v>
      </c>
      <c r="L29" s="225">
        <v>41186</v>
      </c>
      <c r="N29" s="225">
        <v>40722</v>
      </c>
      <c r="O29" s="19">
        <f t="shared" si="1"/>
        <v>5.0739726027397261</v>
      </c>
      <c r="P29" s="227">
        <v>30.9</v>
      </c>
      <c r="Q29" s="227">
        <v>30.9</v>
      </c>
      <c r="R29" s="225">
        <v>40722</v>
      </c>
      <c r="S29" s="19">
        <v>30.9</v>
      </c>
      <c r="T29" s="19" t="s">
        <v>731</v>
      </c>
      <c r="U29" s="19" t="s">
        <v>731</v>
      </c>
      <c r="V29" s="19" t="s">
        <v>731</v>
      </c>
      <c r="W29" s="19" t="s">
        <v>745</v>
      </c>
    </row>
    <row r="30" spans="1:76" ht="15" customHeight="1" x14ac:dyDescent="0.3">
      <c r="A30" s="228">
        <f t="shared" si="2"/>
        <v>29</v>
      </c>
      <c r="B30" s="19">
        <v>355790</v>
      </c>
      <c r="C30" s="19" t="s">
        <v>472</v>
      </c>
      <c r="D30" s="19" t="s">
        <v>473</v>
      </c>
      <c r="E30" s="19" t="s">
        <v>474</v>
      </c>
      <c r="F30" s="19" t="s">
        <v>475</v>
      </c>
      <c r="G30" s="19" t="s">
        <v>737</v>
      </c>
      <c r="H30" s="225">
        <v>37369</v>
      </c>
      <c r="I30" s="240">
        <v>0</v>
      </c>
      <c r="J30" s="225" t="s">
        <v>745</v>
      </c>
      <c r="K30" s="217">
        <f t="shared" si="3"/>
        <v>10.457534246575342</v>
      </c>
      <c r="L30" s="225">
        <v>41186</v>
      </c>
      <c r="N30" s="225">
        <v>38625</v>
      </c>
      <c r="O30" s="19">
        <f t="shared" si="1"/>
        <v>3.441095890410959</v>
      </c>
      <c r="P30" s="227">
        <v>29.67</v>
      </c>
      <c r="Q30" s="227">
        <v>29.67</v>
      </c>
      <c r="R30" s="225">
        <v>38924</v>
      </c>
      <c r="S30" s="19">
        <v>25.8</v>
      </c>
      <c r="T30" s="19" t="s">
        <v>789</v>
      </c>
      <c r="U30" s="19" t="s">
        <v>789</v>
      </c>
      <c r="V30" s="19" t="s">
        <v>195</v>
      </c>
      <c r="W30" s="19" t="s">
        <v>745</v>
      </c>
      <c r="Y30" s="19" t="s">
        <v>476</v>
      </c>
    </row>
    <row r="31" spans="1:76" ht="15" customHeight="1" x14ac:dyDescent="0.3">
      <c r="A31" s="228">
        <f t="shared" si="2"/>
        <v>30</v>
      </c>
      <c r="B31" s="19">
        <v>364168</v>
      </c>
      <c r="C31" s="19" t="s">
        <v>261</v>
      </c>
      <c r="D31" s="19" t="s">
        <v>262</v>
      </c>
      <c r="E31" s="19" t="s">
        <v>263</v>
      </c>
      <c r="F31" s="19" t="s">
        <v>793</v>
      </c>
      <c r="G31" s="19" t="s">
        <v>729</v>
      </c>
      <c r="H31" s="225">
        <v>36621</v>
      </c>
      <c r="I31" s="240">
        <v>0</v>
      </c>
      <c r="J31" s="225" t="s">
        <v>745</v>
      </c>
      <c r="K31" s="217">
        <f t="shared" si="3"/>
        <v>12.273972602739725</v>
      </c>
      <c r="L31" s="225">
        <v>41101</v>
      </c>
      <c r="N31" s="225">
        <v>40730</v>
      </c>
      <c r="O31" s="19">
        <f t="shared" si="1"/>
        <v>11.257534246575343</v>
      </c>
      <c r="P31" s="227">
        <v>29.4</v>
      </c>
      <c r="Q31" s="227">
        <v>29.4</v>
      </c>
      <c r="R31" s="225">
        <v>40730</v>
      </c>
      <c r="S31" s="19">
        <v>29.4</v>
      </c>
      <c r="T31" s="19" t="s">
        <v>731</v>
      </c>
      <c r="U31" s="19" t="s">
        <v>731</v>
      </c>
      <c r="V31" s="19" t="s">
        <v>731</v>
      </c>
      <c r="W31" s="19" t="s">
        <v>745</v>
      </c>
    </row>
    <row r="32" spans="1:76" ht="15" customHeight="1" x14ac:dyDescent="0.3">
      <c r="A32" s="228">
        <f t="shared" si="2"/>
        <v>31</v>
      </c>
      <c r="B32" s="19">
        <v>389103</v>
      </c>
      <c r="C32" s="19" t="s">
        <v>289</v>
      </c>
      <c r="D32" s="19" t="s">
        <v>290</v>
      </c>
      <c r="E32" s="19" t="s">
        <v>291</v>
      </c>
      <c r="F32" s="19" t="s">
        <v>744</v>
      </c>
      <c r="G32" s="19" t="s">
        <v>729</v>
      </c>
      <c r="H32" s="225">
        <v>37530</v>
      </c>
      <c r="I32" s="240">
        <v>0</v>
      </c>
      <c r="J32" s="225" t="s">
        <v>745</v>
      </c>
      <c r="K32" s="217">
        <f t="shared" si="3"/>
        <v>9.7643835616438359</v>
      </c>
      <c r="L32" s="225">
        <v>41094</v>
      </c>
      <c r="N32" s="225">
        <v>41094</v>
      </c>
      <c r="O32" s="19">
        <f t="shared" si="1"/>
        <v>9.7643835616438359</v>
      </c>
      <c r="P32" s="227">
        <v>29.4</v>
      </c>
      <c r="Q32" s="227">
        <v>29.4</v>
      </c>
      <c r="R32" s="225">
        <v>41094</v>
      </c>
      <c r="S32" s="19">
        <v>29.4</v>
      </c>
      <c r="T32" s="19" t="s">
        <v>731</v>
      </c>
      <c r="W32" s="19" t="s">
        <v>745</v>
      </c>
    </row>
    <row r="33" spans="1:25" ht="15" customHeight="1" x14ac:dyDescent="0.3">
      <c r="A33" s="228">
        <f t="shared" si="2"/>
        <v>32</v>
      </c>
      <c r="B33" s="19">
        <v>358115</v>
      </c>
      <c r="C33" s="19" t="s">
        <v>507</v>
      </c>
      <c r="D33" s="19" t="s">
        <v>508</v>
      </c>
      <c r="E33" s="19" t="s">
        <v>509</v>
      </c>
      <c r="F33" s="19" t="s">
        <v>635</v>
      </c>
      <c r="G33" s="19" t="s">
        <v>729</v>
      </c>
      <c r="H33" s="225">
        <v>37946</v>
      </c>
      <c r="I33" s="240">
        <v>0</v>
      </c>
      <c r="J33" s="225" t="s">
        <v>745</v>
      </c>
      <c r="K33" s="217">
        <f t="shared" si="3"/>
        <v>8.868493150684932</v>
      </c>
      <c r="L33" s="225">
        <v>41183</v>
      </c>
      <c r="N33" s="225">
        <v>38789</v>
      </c>
      <c r="O33" s="19">
        <f t="shared" si="1"/>
        <v>2.3095890410958906</v>
      </c>
      <c r="P33" s="227">
        <v>29.06</v>
      </c>
      <c r="Q33" s="227">
        <v>29.1</v>
      </c>
      <c r="R33" s="225">
        <v>38789</v>
      </c>
      <c r="S33" s="19">
        <v>29.06</v>
      </c>
      <c r="T33" s="19" t="s">
        <v>731</v>
      </c>
      <c r="U33" s="19" t="s">
        <v>731</v>
      </c>
      <c r="V33" s="19" t="s">
        <v>731</v>
      </c>
      <c r="W33" s="19" t="s">
        <v>745</v>
      </c>
      <c r="Y33" s="19" t="s">
        <v>510</v>
      </c>
    </row>
    <row r="34" spans="1:25" ht="15" customHeight="1" x14ac:dyDescent="0.3">
      <c r="A34" s="228">
        <f t="shared" si="2"/>
        <v>33</v>
      </c>
      <c r="B34" s="19">
        <v>368962</v>
      </c>
      <c r="C34" s="19" t="s">
        <v>383</v>
      </c>
      <c r="D34" s="19" t="s">
        <v>384</v>
      </c>
      <c r="E34" s="19" t="s">
        <v>385</v>
      </c>
      <c r="F34" s="19" t="s">
        <v>728</v>
      </c>
      <c r="G34" s="19" t="s">
        <v>737</v>
      </c>
      <c r="H34" s="225">
        <v>38644</v>
      </c>
      <c r="I34" s="240">
        <v>0</v>
      </c>
      <c r="J34" s="225" t="s">
        <v>745</v>
      </c>
      <c r="K34" s="217">
        <f t="shared" si="3"/>
        <v>6.978082191780822</v>
      </c>
      <c r="L34" s="225">
        <v>41191</v>
      </c>
      <c r="N34" s="225">
        <v>38813</v>
      </c>
      <c r="O34" s="19">
        <f t="shared" ref="O34:O58" si="4">(N34-H34)/365</f>
        <v>0.46301369863013697</v>
      </c>
      <c r="P34" s="227">
        <v>28.3</v>
      </c>
      <c r="Q34" s="227" t="s">
        <v>766</v>
      </c>
      <c r="R34" s="225">
        <v>38813</v>
      </c>
      <c r="S34" s="19">
        <v>28.3</v>
      </c>
      <c r="T34" s="19" t="s">
        <v>731</v>
      </c>
      <c r="U34" s="19" t="s">
        <v>731</v>
      </c>
      <c r="V34" s="19" t="s">
        <v>731</v>
      </c>
      <c r="W34" s="19" t="s">
        <v>745</v>
      </c>
    </row>
    <row r="35" spans="1:25" ht="15" customHeight="1" x14ac:dyDescent="0.3">
      <c r="A35" s="228">
        <f t="shared" si="2"/>
        <v>34</v>
      </c>
      <c r="B35" s="19">
        <v>378284</v>
      </c>
      <c r="C35" s="19" t="s">
        <v>228</v>
      </c>
      <c r="D35" s="19" t="s">
        <v>229</v>
      </c>
      <c r="E35" s="19" t="s">
        <v>693</v>
      </c>
      <c r="F35" s="19" t="s">
        <v>728</v>
      </c>
      <c r="G35" s="19" t="s">
        <v>785</v>
      </c>
      <c r="H35" s="225">
        <v>38488</v>
      </c>
      <c r="I35" s="240">
        <v>0</v>
      </c>
      <c r="J35" s="225" t="s">
        <v>745</v>
      </c>
      <c r="K35" s="217">
        <f t="shared" si="3"/>
        <v>7.2027397260273975</v>
      </c>
      <c r="L35" s="225">
        <v>41117</v>
      </c>
      <c r="N35" s="225">
        <v>39402</v>
      </c>
      <c r="O35" s="19">
        <f t="shared" si="4"/>
        <v>2.504109589041096</v>
      </c>
      <c r="P35" s="227">
        <v>28</v>
      </c>
      <c r="Q35" s="227">
        <v>28</v>
      </c>
      <c r="R35" s="225">
        <v>39402</v>
      </c>
      <c r="S35" s="19">
        <v>28</v>
      </c>
      <c r="T35" s="19" t="s">
        <v>731</v>
      </c>
      <c r="U35" s="19" t="s">
        <v>731</v>
      </c>
      <c r="V35" s="19" t="s">
        <v>230</v>
      </c>
      <c r="W35" s="19" t="s">
        <v>745</v>
      </c>
    </row>
    <row r="36" spans="1:25" ht="15" customHeight="1" x14ac:dyDescent="0.3">
      <c r="A36" s="228">
        <f t="shared" si="2"/>
        <v>35</v>
      </c>
      <c r="B36" s="19">
        <v>376967</v>
      </c>
      <c r="C36" s="19" t="s">
        <v>702</v>
      </c>
      <c r="D36" s="19" t="s">
        <v>703</v>
      </c>
      <c r="E36" s="19" t="s">
        <v>224</v>
      </c>
      <c r="F36" s="19" t="s">
        <v>225</v>
      </c>
      <c r="G36" s="19" t="s">
        <v>785</v>
      </c>
      <c r="H36" s="225">
        <v>39160</v>
      </c>
      <c r="I36" s="240">
        <v>0</v>
      </c>
      <c r="J36" s="225" t="s">
        <v>745</v>
      </c>
      <c r="K36" s="217">
        <f t="shared" si="3"/>
        <v>5.3424657534246576</v>
      </c>
      <c r="L36" s="225">
        <v>41110</v>
      </c>
      <c r="N36" s="225">
        <v>39351</v>
      </c>
      <c r="O36" s="19">
        <f t="shared" si="4"/>
        <v>0.52328767123287667</v>
      </c>
      <c r="P36" s="227">
        <v>26.1</v>
      </c>
      <c r="Q36" s="227" t="s">
        <v>766</v>
      </c>
      <c r="R36" s="225">
        <v>39351</v>
      </c>
      <c r="S36" s="19">
        <v>26.1</v>
      </c>
      <c r="T36" s="19" t="s">
        <v>731</v>
      </c>
      <c r="U36" s="19" t="s">
        <v>731</v>
      </c>
      <c r="V36" s="19" t="s">
        <v>731</v>
      </c>
      <c r="W36" s="19" t="s">
        <v>745</v>
      </c>
    </row>
    <row r="37" spans="1:25" ht="15" customHeight="1" x14ac:dyDescent="0.3">
      <c r="A37" s="228">
        <f t="shared" si="2"/>
        <v>36</v>
      </c>
      <c r="B37" s="19">
        <v>362976</v>
      </c>
      <c r="C37" s="19" t="s">
        <v>329</v>
      </c>
      <c r="D37" s="19" t="s">
        <v>330</v>
      </c>
      <c r="E37" s="19" t="s">
        <v>333</v>
      </c>
      <c r="F37" s="19" t="s">
        <v>728</v>
      </c>
      <c r="G37" s="19" t="s">
        <v>729</v>
      </c>
      <c r="H37" s="225">
        <v>38212</v>
      </c>
      <c r="I37" s="240">
        <v>0</v>
      </c>
      <c r="J37" s="225" t="s">
        <v>745</v>
      </c>
      <c r="K37" s="217">
        <f t="shared" si="3"/>
        <v>7.9479452054794519</v>
      </c>
      <c r="L37" s="225">
        <v>41113</v>
      </c>
      <c r="N37" s="225">
        <v>38390</v>
      </c>
      <c r="O37" s="19">
        <f t="shared" si="4"/>
        <v>0.48767123287671232</v>
      </c>
      <c r="P37" s="227">
        <v>25.1</v>
      </c>
      <c r="Q37" s="227" t="s">
        <v>766</v>
      </c>
      <c r="R37" s="225">
        <v>38390</v>
      </c>
      <c r="S37" s="19">
        <v>25.1</v>
      </c>
      <c r="T37" s="19" t="s">
        <v>789</v>
      </c>
      <c r="U37" s="19" t="s">
        <v>731</v>
      </c>
      <c r="V37" s="19" t="s">
        <v>731</v>
      </c>
      <c r="W37" s="19" t="s">
        <v>745</v>
      </c>
    </row>
    <row r="38" spans="1:25" ht="15" customHeight="1" x14ac:dyDescent="0.3">
      <c r="A38" s="228">
        <f t="shared" si="2"/>
        <v>37</v>
      </c>
      <c r="B38" s="19">
        <v>4488411</v>
      </c>
      <c r="C38" s="19" t="s">
        <v>329</v>
      </c>
      <c r="D38" s="19" t="s">
        <v>275</v>
      </c>
      <c r="E38" s="19" t="s">
        <v>276</v>
      </c>
      <c r="F38" s="19" t="s">
        <v>744</v>
      </c>
      <c r="G38" s="19" t="s">
        <v>737</v>
      </c>
      <c r="H38" s="225">
        <v>40136</v>
      </c>
      <c r="I38" s="240">
        <v>0</v>
      </c>
      <c r="J38" s="225" t="s">
        <v>745</v>
      </c>
      <c r="K38" s="217">
        <f t="shared" si="3"/>
        <v>2.6657534246575341</v>
      </c>
      <c r="L38" s="225">
        <v>41109</v>
      </c>
      <c r="N38" s="225">
        <v>40868</v>
      </c>
      <c r="O38" s="19">
        <f t="shared" si="4"/>
        <v>2.0054794520547947</v>
      </c>
      <c r="P38" s="227">
        <v>25</v>
      </c>
      <c r="Q38" s="227">
        <v>25</v>
      </c>
      <c r="R38" s="225">
        <v>40868</v>
      </c>
      <c r="S38" s="19">
        <v>25.04</v>
      </c>
      <c r="T38" s="19" t="s">
        <v>731</v>
      </c>
      <c r="U38" s="19" t="s">
        <v>579</v>
      </c>
      <c r="V38" s="19" t="s">
        <v>236</v>
      </c>
      <c r="W38" s="19" t="s">
        <v>745</v>
      </c>
    </row>
    <row r="39" spans="1:25" ht="15" customHeight="1" x14ac:dyDescent="0.3">
      <c r="A39" s="228">
        <f t="shared" si="2"/>
        <v>38</v>
      </c>
      <c r="B39" s="19">
        <v>369273</v>
      </c>
      <c r="C39" s="19" t="s">
        <v>386</v>
      </c>
      <c r="D39" s="19" t="s">
        <v>375</v>
      </c>
      <c r="E39" s="19" t="s">
        <v>387</v>
      </c>
      <c r="F39" s="19" t="s">
        <v>744</v>
      </c>
      <c r="G39" s="19" t="s">
        <v>765</v>
      </c>
      <c r="H39" s="225">
        <v>38628</v>
      </c>
      <c r="I39" s="240">
        <v>0</v>
      </c>
      <c r="J39" s="225" t="s">
        <v>745</v>
      </c>
      <c r="K39" s="217">
        <f t="shared" si="3"/>
        <v>6.8986301369863012</v>
      </c>
      <c r="L39" s="225">
        <v>41146</v>
      </c>
      <c r="N39" s="225">
        <v>38811</v>
      </c>
      <c r="O39" s="19">
        <f t="shared" si="4"/>
        <v>0.50136986301369868</v>
      </c>
      <c r="P39" s="227">
        <v>24.5</v>
      </c>
      <c r="Q39" s="227" t="s">
        <v>766</v>
      </c>
      <c r="R39" s="225">
        <v>38811</v>
      </c>
      <c r="S39" s="19">
        <v>24.5</v>
      </c>
      <c r="T39" s="19" t="s">
        <v>731</v>
      </c>
      <c r="U39" s="19" t="s">
        <v>731</v>
      </c>
      <c r="V39" s="19" t="s">
        <v>454</v>
      </c>
      <c r="W39" s="19" t="s">
        <v>745</v>
      </c>
      <c r="Y39" s="19" t="s">
        <v>388</v>
      </c>
    </row>
    <row r="40" spans="1:25" ht="15" customHeight="1" x14ac:dyDescent="0.3">
      <c r="A40" s="228">
        <f t="shared" si="2"/>
        <v>39</v>
      </c>
      <c r="B40" s="19">
        <v>4188411</v>
      </c>
      <c r="C40" s="19" t="s">
        <v>264</v>
      </c>
      <c r="D40" s="19" t="s">
        <v>265</v>
      </c>
      <c r="E40" s="19" t="s">
        <v>266</v>
      </c>
      <c r="F40" s="19" t="s">
        <v>797</v>
      </c>
      <c r="G40" s="19" t="s">
        <v>729</v>
      </c>
      <c r="H40" s="225">
        <v>38443</v>
      </c>
      <c r="I40" s="240">
        <v>0</v>
      </c>
      <c r="J40" s="225" t="s">
        <v>745</v>
      </c>
      <c r="K40" s="217">
        <f t="shared" si="3"/>
        <v>7.1863013698630134</v>
      </c>
      <c r="L40" s="225">
        <v>41066</v>
      </c>
      <c r="N40" s="225">
        <v>40732</v>
      </c>
      <c r="O40" s="19">
        <f t="shared" si="4"/>
        <v>6.2712328767123289</v>
      </c>
      <c r="P40" s="227">
        <v>23.2</v>
      </c>
      <c r="Q40" s="227">
        <v>23.2</v>
      </c>
      <c r="R40" s="225">
        <v>40732</v>
      </c>
      <c r="S40" s="19">
        <v>23.2</v>
      </c>
      <c r="T40" s="19" t="s">
        <v>731</v>
      </c>
      <c r="U40" s="19" t="s">
        <v>731</v>
      </c>
      <c r="V40" s="19" t="s">
        <v>786</v>
      </c>
      <c r="W40" s="19" t="s">
        <v>745</v>
      </c>
      <c r="Y40" s="19" t="s">
        <v>267</v>
      </c>
    </row>
    <row r="41" spans="1:25" ht="15" customHeight="1" x14ac:dyDescent="0.3">
      <c r="A41" s="228">
        <f t="shared" si="2"/>
        <v>40</v>
      </c>
      <c r="B41" s="19">
        <v>4347911</v>
      </c>
      <c r="C41" s="19" t="s">
        <v>273</v>
      </c>
      <c r="D41" s="19" t="s">
        <v>493</v>
      </c>
      <c r="E41" s="19" t="s">
        <v>274</v>
      </c>
      <c r="F41" s="19" t="s">
        <v>744</v>
      </c>
      <c r="G41" s="19" t="s">
        <v>729</v>
      </c>
      <c r="H41" s="225">
        <v>39526</v>
      </c>
      <c r="I41" s="240">
        <v>0</v>
      </c>
      <c r="J41" s="225" t="s">
        <v>745</v>
      </c>
      <c r="K41" s="217">
        <f t="shared" si="3"/>
        <v>4.3452054794520549</v>
      </c>
      <c r="L41" s="225">
        <v>41112</v>
      </c>
      <c r="N41" s="225">
        <v>40816</v>
      </c>
      <c r="O41" s="19">
        <f t="shared" si="4"/>
        <v>3.5342465753424657</v>
      </c>
      <c r="P41" s="227">
        <v>22.8</v>
      </c>
      <c r="Q41" s="227">
        <v>22.8</v>
      </c>
      <c r="R41" s="225">
        <v>40816</v>
      </c>
      <c r="S41" s="19">
        <v>22.76</v>
      </c>
      <c r="T41" s="19" t="s">
        <v>731</v>
      </c>
      <c r="U41" s="19" t="s">
        <v>579</v>
      </c>
      <c r="V41" s="19" t="s">
        <v>579</v>
      </c>
      <c r="W41" s="19" t="s">
        <v>745</v>
      </c>
    </row>
    <row r="42" spans="1:25" ht="15" customHeight="1" x14ac:dyDescent="0.3">
      <c r="A42" s="228">
        <f t="shared" si="2"/>
        <v>41</v>
      </c>
      <c r="B42" s="19">
        <v>368647</v>
      </c>
      <c r="C42" s="19" t="s">
        <v>380</v>
      </c>
      <c r="D42" s="19" t="s">
        <v>381</v>
      </c>
      <c r="E42" s="19" t="s">
        <v>382</v>
      </c>
      <c r="F42" s="19" t="s">
        <v>728</v>
      </c>
      <c r="G42" s="19" t="s">
        <v>765</v>
      </c>
      <c r="H42" s="225">
        <v>38039</v>
      </c>
      <c r="I42" s="240">
        <v>0</v>
      </c>
      <c r="J42" s="225" t="s">
        <v>745</v>
      </c>
      <c r="K42" s="217">
        <f t="shared" si="3"/>
        <v>8.6219178082191785</v>
      </c>
      <c r="L42" s="225">
        <v>41186</v>
      </c>
      <c r="N42" s="225">
        <v>38776</v>
      </c>
      <c r="O42" s="19">
        <f t="shared" si="4"/>
        <v>2.0191780821917806</v>
      </c>
      <c r="P42" s="227">
        <v>22</v>
      </c>
      <c r="Q42" s="227">
        <v>22</v>
      </c>
      <c r="R42" s="225">
        <v>38776</v>
      </c>
      <c r="S42" s="19">
        <v>22</v>
      </c>
      <c r="T42" s="19" t="s">
        <v>731</v>
      </c>
      <c r="U42" s="19" t="s">
        <v>731</v>
      </c>
      <c r="V42" s="19" t="s">
        <v>754</v>
      </c>
      <c r="W42" s="19" t="s">
        <v>745</v>
      </c>
    </row>
    <row r="43" spans="1:25" ht="15" customHeight="1" x14ac:dyDescent="0.3">
      <c r="A43" s="228">
        <f t="shared" si="2"/>
        <v>42</v>
      </c>
      <c r="B43" s="19">
        <v>365093</v>
      </c>
      <c r="C43" s="19" t="s">
        <v>345</v>
      </c>
      <c r="D43" s="19" t="s">
        <v>346</v>
      </c>
      <c r="E43" s="19" t="s">
        <v>347</v>
      </c>
      <c r="F43" s="19" t="s">
        <v>793</v>
      </c>
      <c r="G43" s="19" t="s">
        <v>765</v>
      </c>
      <c r="H43" s="225">
        <v>37309</v>
      </c>
      <c r="I43" s="240">
        <v>0</v>
      </c>
      <c r="J43" s="225" t="s">
        <v>745</v>
      </c>
      <c r="K43" s="217">
        <f t="shared" si="3"/>
        <v>10.421917808219177</v>
      </c>
      <c r="L43" s="225">
        <v>41113</v>
      </c>
      <c r="N43" s="225">
        <v>38531</v>
      </c>
      <c r="O43" s="19">
        <f t="shared" si="4"/>
        <v>3.3479452054794518</v>
      </c>
      <c r="P43" s="227">
        <v>21.8</v>
      </c>
      <c r="Q43" s="227">
        <v>21.8</v>
      </c>
      <c r="R43" s="225">
        <v>38531</v>
      </c>
      <c r="S43" s="19">
        <v>21.8</v>
      </c>
      <c r="T43" s="19" t="s">
        <v>731</v>
      </c>
      <c r="U43" s="19" t="s">
        <v>731</v>
      </c>
      <c r="V43" s="19" t="s">
        <v>731</v>
      </c>
      <c r="W43" s="19" t="s">
        <v>745</v>
      </c>
    </row>
    <row r="44" spans="1:25" ht="15" customHeight="1" x14ac:dyDescent="0.3">
      <c r="A44" s="228">
        <f t="shared" si="2"/>
        <v>43</v>
      </c>
      <c r="B44" s="19">
        <v>365606</v>
      </c>
      <c r="C44" s="19" t="s">
        <v>348</v>
      </c>
      <c r="D44" s="19" t="s">
        <v>349</v>
      </c>
      <c r="E44" s="19" t="s">
        <v>350</v>
      </c>
      <c r="F44" s="19" t="s">
        <v>498</v>
      </c>
      <c r="G44" s="19" t="s">
        <v>737</v>
      </c>
      <c r="H44" s="225">
        <v>38182</v>
      </c>
      <c r="I44" s="240">
        <v>0</v>
      </c>
      <c r="J44" s="225" t="s">
        <v>745</v>
      </c>
      <c r="K44" s="217">
        <f t="shared" si="3"/>
        <v>8.2438356164383571</v>
      </c>
      <c r="L44" s="225">
        <v>41191</v>
      </c>
      <c r="N44" s="225">
        <v>39059</v>
      </c>
      <c r="O44" s="19">
        <f t="shared" si="4"/>
        <v>2.4027397260273973</v>
      </c>
      <c r="P44" s="227">
        <v>21.7</v>
      </c>
      <c r="Q44" s="227">
        <v>21.7</v>
      </c>
      <c r="R44" s="225">
        <v>39059</v>
      </c>
      <c r="S44" s="19">
        <v>21.7</v>
      </c>
      <c r="T44" s="19" t="s">
        <v>731</v>
      </c>
      <c r="U44" s="19" t="s">
        <v>731</v>
      </c>
      <c r="V44" s="19" t="s">
        <v>351</v>
      </c>
      <c r="W44" s="19" t="s">
        <v>745</v>
      </c>
    </row>
    <row r="45" spans="1:25" ht="15" customHeight="1" x14ac:dyDescent="0.3">
      <c r="A45" s="228">
        <f t="shared" si="2"/>
        <v>44</v>
      </c>
      <c r="B45" s="19">
        <v>370156</v>
      </c>
      <c r="C45" s="19" t="s">
        <v>394</v>
      </c>
      <c r="D45" s="19" t="s">
        <v>395</v>
      </c>
      <c r="E45" s="19" t="s">
        <v>396</v>
      </c>
      <c r="F45" s="19" t="s">
        <v>584</v>
      </c>
      <c r="G45" s="19" t="s">
        <v>765</v>
      </c>
      <c r="H45" s="225">
        <v>38640</v>
      </c>
      <c r="I45" s="240">
        <v>0</v>
      </c>
      <c r="J45" s="225" t="s">
        <v>745</v>
      </c>
      <c r="K45" s="217">
        <f t="shared" si="3"/>
        <v>6.8575342465753426</v>
      </c>
      <c r="L45" s="225">
        <v>41143</v>
      </c>
      <c r="N45" s="225">
        <v>38918</v>
      </c>
      <c r="O45" s="19">
        <f t="shared" si="4"/>
        <v>0.76164383561643834</v>
      </c>
      <c r="P45" s="227">
        <v>21.3</v>
      </c>
      <c r="Q45" s="227" t="s">
        <v>766</v>
      </c>
      <c r="R45" s="225">
        <v>38918</v>
      </c>
      <c r="S45" s="19">
        <v>21.3</v>
      </c>
      <c r="T45" s="19" t="s">
        <v>731</v>
      </c>
      <c r="U45" s="19" t="s">
        <v>731</v>
      </c>
      <c r="V45" s="19" t="s">
        <v>731</v>
      </c>
      <c r="W45" s="19" t="s">
        <v>745</v>
      </c>
    </row>
    <row r="46" spans="1:25" ht="15" customHeight="1" x14ac:dyDescent="0.3">
      <c r="A46" s="228">
        <f t="shared" si="2"/>
        <v>45</v>
      </c>
      <c r="B46" s="19">
        <v>355202</v>
      </c>
      <c r="C46" s="19" t="s">
        <v>468</v>
      </c>
      <c r="D46" s="19" t="s">
        <v>469</v>
      </c>
      <c r="E46" s="19" t="s">
        <v>470</v>
      </c>
      <c r="F46" s="19" t="s">
        <v>572</v>
      </c>
      <c r="G46" s="19" t="s">
        <v>737</v>
      </c>
      <c r="H46" s="225">
        <v>37592</v>
      </c>
      <c r="I46" s="240">
        <v>0</v>
      </c>
      <c r="J46" s="225" t="s">
        <v>745</v>
      </c>
      <c r="K46" s="217">
        <f t="shared" si="3"/>
        <v>9.8438356164383567</v>
      </c>
      <c r="L46" s="225">
        <v>41185</v>
      </c>
      <c r="N46" s="225">
        <v>37768</v>
      </c>
      <c r="O46" s="19">
        <f t="shared" si="4"/>
        <v>0.48219178082191783</v>
      </c>
      <c r="P46" s="227">
        <v>19.600000000000001</v>
      </c>
      <c r="Q46" s="227" t="s">
        <v>766</v>
      </c>
      <c r="R46" s="225">
        <v>37768</v>
      </c>
      <c r="S46" s="19">
        <v>19.600000000000001</v>
      </c>
      <c r="T46" s="19" t="s">
        <v>731</v>
      </c>
      <c r="U46" s="19" t="s">
        <v>731</v>
      </c>
      <c r="V46" s="19" t="s">
        <v>731</v>
      </c>
      <c r="W46" s="19" t="s">
        <v>745</v>
      </c>
      <c r="Y46" s="19" t="s">
        <v>471</v>
      </c>
    </row>
    <row r="47" spans="1:25" ht="15" customHeight="1" x14ac:dyDescent="0.3">
      <c r="A47" s="228">
        <f t="shared" si="2"/>
        <v>46</v>
      </c>
      <c r="B47" s="19">
        <v>366236</v>
      </c>
      <c r="C47" s="19" t="s">
        <v>361</v>
      </c>
      <c r="D47" s="19" t="s">
        <v>362</v>
      </c>
      <c r="E47" s="19" t="s">
        <v>543</v>
      </c>
      <c r="F47" s="19" t="s">
        <v>480</v>
      </c>
      <c r="G47" s="19" t="s">
        <v>765</v>
      </c>
      <c r="H47" s="225">
        <v>37732</v>
      </c>
      <c r="I47" s="240">
        <v>0</v>
      </c>
      <c r="J47" s="225" t="s">
        <v>745</v>
      </c>
      <c r="K47" s="217">
        <f t="shared" si="3"/>
        <v>9.463013698630137</v>
      </c>
      <c r="L47" s="225">
        <v>41186</v>
      </c>
      <c r="N47" s="225">
        <v>38610</v>
      </c>
      <c r="O47" s="19">
        <f t="shared" si="4"/>
        <v>2.4054794520547946</v>
      </c>
      <c r="P47" s="227">
        <v>20.8</v>
      </c>
      <c r="Q47" s="227">
        <v>20.8</v>
      </c>
      <c r="R47" s="225">
        <v>38610</v>
      </c>
      <c r="S47" s="19">
        <v>20.8</v>
      </c>
      <c r="T47" s="19" t="s">
        <v>731</v>
      </c>
      <c r="U47" s="19" t="s">
        <v>731</v>
      </c>
      <c r="V47" s="19" t="s">
        <v>731</v>
      </c>
      <c r="W47" s="19" t="s">
        <v>745</v>
      </c>
      <c r="Y47" s="19" t="s">
        <v>363</v>
      </c>
    </row>
    <row r="48" spans="1:25" ht="15" customHeight="1" x14ac:dyDescent="0.3">
      <c r="A48" s="228">
        <f t="shared" si="2"/>
        <v>47</v>
      </c>
      <c r="B48" s="19">
        <v>378444</v>
      </c>
      <c r="C48" s="19" t="s">
        <v>231</v>
      </c>
      <c r="D48" s="19" t="s">
        <v>734</v>
      </c>
      <c r="E48" s="19" t="s">
        <v>232</v>
      </c>
      <c r="F48" s="19" t="s">
        <v>359</v>
      </c>
      <c r="G48" s="19" t="s">
        <v>737</v>
      </c>
      <c r="H48" s="225">
        <v>39260</v>
      </c>
      <c r="I48" s="240">
        <v>0</v>
      </c>
      <c r="J48" s="225" t="s">
        <v>745</v>
      </c>
      <c r="K48" s="217">
        <f t="shared" si="3"/>
        <v>5.0767123287671234</v>
      </c>
      <c r="L48" s="225">
        <v>41113</v>
      </c>
      <c r="N48" s="225">
        <v>39436</v>
      </c>
      <c r="O48" s="19">
        <f t="shared" si="4"/>
        <v>0.48219178082191783</v>
      </c>
      <c r="P48" s="227">
        <v>20.399999999999999</v>
      </c>
      <c r="Q48" s="227">
        <v>20.399999999999999</v>
      </c>
      <c r="R48" s="225">
        <v>39805</v>
      </c>
      <c r="S48" s="19">
        <v>17.600000000000001</v>
      </c>
      <c r="T48" s="19" t="s">
        <v>731</v>
      </c>
      <c r="U48" s="19" t="s">
        <v>731</v>
      </c>
      <c r="V48" s="19" t="s">
        <v>731</v>
      </c>
      <c r="W48" s="19" t="s">
        <v>745</v>
      </c>
    </row>
    <row r="49" spans="1:76" ht="15" customHeight="1" x14ac:dyDescent="0.3">
      <c r="A49" s="228">
        <f t="shared" si="2"/>
        <v>48</v>
      </c>
      <c r="B49" s="19">
        <v>368562</v>
      </c>
      <c r="C49" s="19" t="s">
        <v>377</v>
      </c>
      <c r="D49" s="19" t="s">
        <v>762</v>
      </c>
      <c r="E49" s="19" t="s">
        <v>378</v>
      </c>
      <c r="F49" s="19" t="s">
        <v>728</v>
      </c>
      <c r="G49" s="19" t="s">
        <v>785</v>
      </c>
      <c r="H49" s="225">
        <v>37195</v>
      </c>
      <c r="I49" s="240">
        <v>0</v>
      </c>
      <c r="J49" s="225" t="s">
        <v>745</v>
      </c>
      <c r="K49" s="217">
        <f t="shared" si="3"/>
        <v>10.931506849315069</v>
      </c>
      <c r="L49" s="225">
        <v>41185</v>
      </c>
      <c r="N49" s="225">
        <v>38778</v>
      </c>
      <c r="O49" s="19">
        <f t="shared" si="4"/>
        <v>4.3369863013698629</v>
      </c>
      <c r="P49" s="227">
        <v>20.100000000000001</v>
      </c>
      <c r="Q49" s="227">
        <v>20.100000000000001</v>
      </c>
      <c r="R49" s="225">
        <v>38778</v>
      </c>
      <c r="S49" s="19">
        <v>20.100000000000001</v>
      </c>
      <c r="T49" s="19" t="s">
        <v>731</v>
      </c>
      <c r="U49" s="19" t="s">
        <v>731</v>
      </c>
      <c r="V49" s="19" t="s">
        <v>731</v>
      </c>
      <c r="W49" s="19" t="s">
        <v>745</v>
      </c>
      <c r="Y49" s="19" t="s">
        <v>379</v>
      </c>
    </row>
    <row r="50" spans="1:76" ht="15" customHeight="1" x14ac:dyDescent="0.3">
      <c r="A50" s="228">
        <f t="shared" si="2"/>
        <v>49</v>
      </c>
      <c r="B50" s="19">
        <v>373824</v>
      </c>
      <c r="C50" s="19" t="s">
        <v>402</v>
      </c>
      <c r="D50" s="19" t="s">
        <v>403</v>
      </c>
      <c r="E50" s="19" t="s">
        <v>404</v>
      </c>
      <c r="F50" s="19" t="s">
        <v>451</v>
      </c>
      <c r="G50" s="19" t="s">
        <v>737</v>
      </c>
      <c r="H50" s="225">
        <v>38853</v>
      </c>
      <c r="I50" s="240">
        <v>0</v>
      </c>
      <c r="J50" s="225" t="s">
        <v>745</v>
      </c>
      <c r="K50" s="217">
        <f t="shared" si="3"/>
        <v>6.1780821917808222</v>
      </c>
      <c r="L50" s="225">
        <v>41108</v>
      </c>
      <c r="N50" s="225">
        <v>39129</v>
      </c>
      <c r="O50" s="19">
        <f t="shared" si="4"/>
        <v>0.75616438356164384</v>
      </c>
      <c r="P50" s="227">
        <v>19.5</v>
      </c>
      <c r="Q50" s="227" t="s">
        <v>766</v>
      </c>
      <c r="R50" s="225">
        <v>39129</v>
      </c>
      <c r="S50" s="19">
        <v>19.5</v>
      </c>
      <c r="T50" s="19" t="s">
        <v>731</v>
      </c>
      <c r="U50" s="19" t="s">
        <v>731</v>
      </c>
      <c r="V50" s="19" t="s">
        <v>405</v>
      </c>
      <c r="W50" s="19" t="s">
        <v>745</v>
      </c>
    </row>
    <row r="51" spans="1:76" ht="15" customHeight="1" x14ac:dyDescent="0.3">
      <c r="A51" s="228">
        <f t="shared" si="2"/>
        <v>50</v>
      </c>
      <c r="B51" s="19">
        <v>390175</v>
      </c>
      <c r="C51" s="19" t="s">
        <v>297</v>
      </c>
      <c r="D51" s="19" t="s">
        <v>298</v>
      </c>
      <c r="E51" s="19" t="s">
        <v>299</v>
      </c>
      <c r="F51" s="19" t="s">
        <v>728</v>
      </c>
      <c r="G51" s="19" t="s">
        <v>785</v>
      </c>
      <c r="H51" s="225">
        <v>39959</v>
      </c>
      <c r="I51" s="240">
        <v>0</v>
      </c>
      <c r="J51" s="225" t="s">
        <v>745</v>
      </c>
      <c r="K51" s="217">
        <f t="shared" si="3"/>
        <v>3.0301369863013701</v>
      </c>
      <c r="L51" s="225">
        <v>41065</v>
      </c>
      <c r="N51" s="225">
        <v>41017</v>
      </c>
      <c r="O51" s="19">
        <f t="shared" si="4"/>
        <v>2.8986301369863012</v>
      </c>
      <c r="P51" s="227">
        <v>19.5</v>
      </c>
      <c r="Q51" s="227">
        <v>19.5</v>
      </c>
      <c r="R51" s="225">
        <v>41017</v>
      </c>
      <c r="S51" s="19">
        <v>19.5</v>
      </c>
      <c r="T51" s="19" t="s">
        <v>731</v>
      </c>
      <c r="W51" s="19" t="s">
        <v>745</v>
      </c>
    </row>
    <row r="52" spans="1:76" ht="15" customHeight="1" x14ac:dyDescent="0.3">
      <c r="A52" s="228">
        <f t="shared" si="2"/>
        <v>51</v>
      </c>
      <c r="B52" s="19">
        <v>380921</v>
      </c>
      <c r="C52" s="19" t="s">
        <v>242</v>
      </c>
      <c r="D52" s="19" t="s">
        <v>243</v>
      </c>
      <c r="E52" s="19" t="s">
        <v>244</v>
      </c>
      <c r="F52" s="19" t="s">
        <v>548</v>
      </c>
      <c r="G52" s="19" t="s">
        <v>765</v>
      </c>
      <c r="H52" s="225">
        <v>38236</v>
      </c>
      <c r="I52" s="240">
        <v>0</v>
      </c>
      <c r="J52" s="225" t="s">
        <v>745</v>
      </c>
      <c r="K52" s="217">
        <f t="shared" si="3"/>
        <v>8.0821917808219172</v>
      </c>
      <c r="L52" s="225">
        <v>41186</v>
      </c>
      <c r="N52" s="225">
        <v>39615</v>
      </c>
      <c r="O52" s="19">
        <f t="shared" si="4"/>
        <v>3.7780821917808218</v>
      </c>
      <c r="P52" s="227">
        <v>19.100000000000001</v>
      </c>
      <c r="Q52" s="227">
        <v>19.100000000000001</v>
      </c>
      <c r="R52" s="225">
        <v>39615</v>
      </c>
      <c r="S52" s="19">
        <v>19.100000000000001</v>
      </c>
      <c r="T52" s="19" t="s">
        <v>731</v>
      </c>
      <c r="U52" s="19" t="s">
        <v>731</v>
      </c>
      <c r="V52" s="19" t="s">
        <v>230</v>
      </c>
      <c r="W52" s="19" t="s">
        <v>745</v>
      </c>
      <c r="Y52" s="19" t="s">
        <v>245</v>
      </c>
    </row>
    <row r="53" spans="1:76" ht="15" customHeight="1" x14ac:dyDescent="0.3">
      <c r="A53" s="228">
        <f t="shared" si="2"/>
        <v>52</v>
      </c>
      <c r="B53" s="19">
        <v>384491</v>
      </c>
      <c r="C53" s="19" t="s">
        <v>252</v>
      </c>
      <c r="D53" s="19" t="s">
        <v>253</v>
      </c>
      <c r="E53" s="19" t="s">
        <v>629</v>
      </c>
      <c r="F53" s="19" t="s">
        <v>254</v>
      </c>
      <c r="G53" s="19" t="s">
        <v>737</v>
      </c>
      <c r="H53" s="225">
        <v>39783</v>
      </c>
      <c r="I53" s="240">
        <v>0</v>
      </c>
      <c r="J53" s="225" t="s">
        <v>745</v>
      </c>
      <c r="K53" s="217">
        <f t="shared" si="3"/>
        <v>3.8438356164383563</v>
      </c>
      <c r="L53" s="225">
        <v>41186</v>
      </c>
      <c r="N53" s="225">
        <v>39843</v>
      </c>
      <c r="O53" s="19">
        <f t="shared" si="4"/>
        <v>0.16438356164383561</v>
      </c>
      <c r="P53" s="227">
        <v>18.100000000000001</v>
      </c>
      <c r="Q53" s="227" t="s">
        <v>766</v>
      </c>
      <c r="R53" s="225">
        <v>39843</v>
      </c>
      <c r="S53" s="19">
        <v>18.100000000000001</v>
      </c>
      <c r="T53" s="19" t="s">
        <v>731</v>
      </c>
      <c r="U53" s="19" t="s">
        <v>731</v>
      </c>
      <c r="V53" s="19" t="s">
        <v>731</v>
      </c>
      <c r="W53" s="19" t="s">
        <v>745</v>
      </c>
    </row>
    <row r="54" spans="1:76" ht="15" customHeight="1" x14ac:dyDescent="0.3">
      <c r="A54" s="228">
        <f t="shared" si="2"/>
        <v>53</v>
      </c>
      <c r="B54" s="19">
        <v>4703612</v>
      </c>
      <c r="C54" s="19" t="s">
        <v>282</v>
      </c>
      <c r="D54" s="19" t="s">
        <v>283</v>
      </c>
      <c r="E54" s="19" t="s">
        <v>284</v>
      </c>
      <c r="F54" s="19" t="s">
        <v>285</v>
      </c>
      <c r="G54" s="19" t="s">
        <v>765</v>
      </c>
      <c r="H54" s="225">
        <v>40836</v>
      </c>
      <c r="I54" s="240">
        <v>0</v>
      </c>
      <c r="J54" s="225" t="s">
        <v>745</v>
      </c>
      <c r="K54" s="217">
        <f t="shared" si="3"/>
        <v>0.74794520547945209</v>
      </c>
      <c r="L54" s="225">
        <v>41109</v>
      </c>
      <c r="N54" s="225">
        <v>40959</v>
      </c>
      <c r="O54" s="19">
        <f t="shared" si="4"/>
        <v>0.33698630136986302</v>
      </c>
      <c r="P54" s="227">
        <v>17.100000000000001</v>
      </c>
      <c r="Q54" s="227" t="s">
        <v>766</v>
      </c>
      <c r="R54" s="225">
        <v>40959</v>
      </c>
      <c r="S54" s="19">
        <v>17.100000000000001</v>
      </c>
      <c r="T54" s="19" t="s">
        <v>731</v>
      </c>
      <c r="V54" s="19" t="s">
        <v>286</v>
      </c>
      <c r="W54" s="19" t="s">
        <v>745</v>
      </c>
    </row>
    <row r="55" spans="1:76" ht="15" customHeight="1" x14ac:dyDescent="0.3">
      <c r="A55" s="228">
        <f t="shared" si="2"/>
        <v>54</v>
      </c>
      <c r="B55" s="19">
        <v>7121839</v>
      </c>
      <c r="C55" s="19" t="s">
        <v>287</v>
      </c>
      <c r="D55" s="19" t="s">
        <v>288</v>
      </c>
      <c r="E55" s="19" t="s">
        <v>479</v>
      </c>
      <c r="F55" s="19" t="s">
        <v>480</v>
      </c>
      <c r="G55" s="19" t="s">
        <v>765</v>
      </c>
      <c r="H55" s="225">
        <v>40400</v>
      </c>
      <c r="I55" s="240">
        <v>0</v>
      </c>
      <c r="J55" s="225" t="s">
        <v>745</v>
      </c>
      <c r="K55" s="217">
        <f t="shared" si="3"/>
        <v>1.8876712328767122</v>
      </c>
      <c r="L55" s="225">
        <v>41089</v>
      </c>
      <c r="N55" s="225">
        <v>41089</v>
      </c>
      <c r="O55" s="19">
        <f t="shared" si="4"/>
        <v>1.8876712328767122</v>
      </c>
      <c r="P55" s="227">
        <v>17</v>
      </c>
      <c r="Q55" s="227">
        <v>17</v>
      </c>
      <c r="R55" s="225">
        <v>41089</v>
      </c>
      <c r="S55" s="19">
        <v>17</v>
      </c>
      <c r="T55" s="19" t="s">
        <v>731</v>
      </c>
      <c r="W55" s="19" t="s">
        <v>745</v>
      </c>
    </row>
    <row r="56" spans="1:76" ht="15" customHeight="1" x14ac:dyDescent="0.3">
      <c r="A56" s="228">
        <f t="shared" si="2"/>
        <v>55</v>
      </c>
      <c r="B56" s="19">
        <v>366365</v>
      </c>
      <c r="C56" s="19" t="s">
        <v>750</v>
      </c>
      <c r="D56" s="19" t="s">
        <v>751</v>
      </c>
      <c r="E56" s="19" t="s">
        <v>364</v>
      </c>
      <c r="F56" s="19" t="s">
        <v>480</v>
      </c>
      <c r="G56" s="19" t="s">
        <v>765</v>
      </c>
      <c r="H56" s="225">
        <v>38207</v>
      </c>
      <c r="I56" s="240">
        <v>0</v>
      </c>
      <c r="J56" s="225" t="s">
        <v>745</v>
      </c>
      <c r="K56" s="217">
        <f t="shared" si="3"/>
        <v>8.1205479452054803</v>
      </c>
      <c r="L56" s="225">
        <v>41171</v>
      </c>
      <c r="N56" s="225">
        <v>38614</v>
      </c>
      <c r="O56" s="19">
        <f t="shared" si="4"/>
        <v>1.1150684931506849</v>
      </c>
      <c r="P56" s="227">
        <v>16</v>
      </c>
      <c r="Q56" s="227">
        <v>16</v>
      </c>
      <c r="R56" s="225">
        <v>38614</v>
      </c>
      <c r="S56" s="19">
        <v>16</v>
      </c>
      <c r="T56" s="19" t="s">
        <v>731</v>
      </c>
      <c r="U56" s="19" t="s">
        <v>731</v>
      </c>
      <c r="V56" s="19" t="s">
        <v>754</v>
      </c>
      <c r="W56" s="19" t="s">
        <v>745</v>
      </c>
    </row>
    <row r="57" spans="1:76" s="234" customFormat="1" ht="15" customHeight="1" x14ac:dyDescent="0.3">
      <c r="A57" s="228">
        <f t="shared" si="2"/>
        <v>56</v>
      </c>
      <c r="B57" s="19">
        <v>4347911</v>
      </c>
      <c r="C57" s="19" t="s">
        <v>268</v>
      </c>
      <c r="D57" s="19" t="s">
        <v>269</v>
      </c>
      <c r="E57" s="19" t="s">
        <v>270</v>
      </c>
      <c r="F57" s="19" t="s">
        <v>797</v>
      </c>
      <c r="G57" s="19" t="s">
        <v>729</v>
      </c>
      <c r="H57" s="225">
        <v>40575</v>
      </c>
      <c r="I57" s="240">
        <v>0</v>
      </c>
      <c r="J57" s="225" t="s">
        <v>745</v>
      </c>
      <c r="K57" s="217">
        <f t="shared" si="3"/>
        <v>1.0986301369863014</v>
      </c>
      <c r="L57" s="225">
        <v>40976</v>
      </c>
      <c r="M57" s="19"/>
      <c r="N57" s="225">
        <v>40798</v>
      </c>
      <c r="O57" s="19">
        <f t="shared" si="4"/>
        <v>0.61095890410958908</v>
      </c>
      <c r="P57" s="227">
        <v>15.67</v>
      </c>
      <c r="Q57" s="227">
        <v>19.3</v>
      </c>
      <c r="R57" s="225">
        <v>40976</v>
      </c>
      <c r="S57" s="19">
        <v>19.260000000000002</v>
      </c>
      <c r="T57" s="19" t="s">
        <v>731</v>
      </c>
      <c r="U57" s="19" t="s">
        <v>271</v>
      </c>
      <c r="V57" s="19" t="s">
        <v>272</v>
      </c>
      <c r="W57" s="19" t="s">
        <v>745</v>
      </c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</row>
    <row r="58" spans="1:76" s="235" customFormat="1" ht="15" customHeight="1" x14ac:dyDescent="0.3">
      <c r="A58" s="228">
        <f t="shared" si="2"/>
        <v>57</v>
      </c>
      <c r="B58" s="19">
        <v>374732</v>
      </c>
      <c r="C58" s="19" t="s">
        <v>416</v>
      </c>
      <c r="D58" s="19" t="s">
        <v>417</v>
      </c>
      <c r="E58" s="19" t="s">
        <v>418</v>
      </c>
      <c r="F58" s="19" t="s">
        <v>419</v>
      </c>
      <c r="G58" s="19" t="s">
        <v>765</v>
      </c>
      <c r="H58" s="225">
        <v>38673</v>
      </c>
      <c r="I58" s="240">
        <v>0</v>
      </c>
      <c r="J58" s="225" t="s">
        <v>745</v>
      </c>
      <c r="K58" s="217">
        <f t="shared" si="3"/>
        <v>5.9698630136986299</v>
      </c>
      <c r="L58" s="225">
        <v>40852</v>
      </c>
      <c r="M58" s="19"/>
      <c r="N58" s="225">
        <v>39178</v>
      </c>
      <c r="O58" s="19">
        <f t="shared" si="4"/>
        <v>1.3835616438356164</v>
      </c>
      <c r="P58" s="227">
        <v>26.2</v>
      </c>
      <c r="Q58" s="227">
        <v>26.2</v>
      </c>
      <c r="R58" s="225">
        <v>39178</v>
      </c>
      <c r="S58" s="19">
        <v>26.2</v>
      </c>
      <c r="T58" s="19" t="s">
        <v>731</v>
      </c>
      <c r="U58" s="19" t="s">
        <v>731</v>
      </c>
      <c r="V58" s="19" t="s">
        <v>731</v>
      </c>
      <c r="W58" s="19" t="s">
        <v>745</v>
      </c>
      <c r="X58" s="19"/>
      <c r="Y58" s="19" t="s">
        <v>420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</row>
    <row r="59" spans="1:76" s="234" customFormat="1" ht="15" customHeight="1" x14ac:dyDescent="0.3">
      <c r="B59" s="19"/>
      <c r="C59" s="19"/>
      <c r="D59" s="19"/>
      <c r="E59" s="19"/>
      <c r="F59" s="19"/>
      <c r="G59" s="19"/>
      <c r="H59" s="225"/>
      <c r="I59" s="240"/>
      <c r="J59" s="225"/>
      <c r="K59" s="219"/>
      <c r="L59" s="225"/>
      <c r="M59" s="19"/>
      <c r="N59" s="225"/>
      <c r="O59" s="19"/>
      <c r="P59" s="227"/>
      <c r="Q59" s="227"/>
      <c r="R59" s="225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</row>
    <row r="60" spans="1:76" s="234" customFormat="1" ht="15" customHeight="1" x14ac:dyDescent="0.3">
      <c r="B60" s="19"/>
      <c r="C60" s="19"/>
      <c r="D60" s="19"/>
      <c r="E60" s="19"/>
      <c r="F60" s="19"/>
      <c r="G60" s="19"/>
      <c r="H60" s="225"/>
      <c r="I60" s="240"/>
      <c r="J60" s="225"/>
      <c r="K60" s="220"/>
      <c r="L60" s="225"/>
      <c r="M60" s="19"/>
      <c r="N60" s="225"/>
      <c r="O60" s="19"/>
      <c r="P60" s="227"/>
      <c r="Q60" s="227"/>
      <c r="R60" s="225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</row>
    <row r="61" spans="1:76" s="234" customFormat="1" ht="15" customHeight="1" x14ac:dyDescent="0.3">
      <c r="B61" s="19"/>
      <c r="C61" s="19"/>
      <c r="D61" s="19"/>
      <c r="E61" s="19"/>
      <c r="F61" s="19"/>
      <c r="G61" s="19"/>
      <c r="H61" s="225"/>
      <c r="I61" s="240"/>
      <c r="J61" s="225"/>
      <c r="K61" s="220"/>
      <c r="L61" s="225"/>
      <c r="M61" s="19"/>
      <c r="N61" s="225"/>
      <c r="O61" s="19"/>
      <c r="P61" s="227"/>
      <c r="Q61" s="227"/>
      <c r="R61" s="225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</row>
    <row r="62" spans="1:76" s="234" customFormat="1" ht="15" customHeight="1" x14ac:dyDescent="0.3">
      <c r="B62" s="19"/>
      <c r="C62" s="19"/>
      <c r="D62" s="19"/>
      <c r="E62" s="19"/>
      <c r="F62" s="19"/>
      <c r="G62" s="19"/>
      <c r="H62" s="225"/>
      <c r="I62" s="240"/>
      <c r="J62" s="225"/>
      <c r="K62" s="220"/>
      <c r="L62" s="225"/>
      <c r="M62" s="19"/>
      <c r="N62" s="225"/>
      <c r="O62" s="19"/>
      <c r="P62" s="227"/>
      <c r="Q62" s="227"/>
      <c r="R62" s="225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</row>
    <row r="63" spans="1:76" s="236" customFormat="1" ht="15" customHeight="1" x14ac:dyDescent="0.3">
      <c r="B63" s="19">
        <v>7120166</v>
      </c>
      <c r="C63" s="19" t="s">
        <v>300</v>
      </c>
      <c r="D63" s="19" t="s">
        <v>301</v>
      </c>
      <c r="E63" s="19" t="s">
        <v>302</v>
      </c>
      <c r="F63" s="19" t="s">
        <v>303</v>
      </c>
      <c r="G63" s="19" t="s">
        <v>765</v>
      </c>
      <c r="H63" s="225">
        <v>40836</v>
      </c>
      <c r="I63" s="240"/>
      <c r="J63" s="225" t="s">
        <v>745</v>
      </c>
      <c r="K63" s="242" t="s">
        <v>169</v>
      </c>
      <c r="L63" s="225">
        <v>41106</v>
      </c>
      <c r="M63" s="19"/>
      <c r="N63" s="225">
        <v>41033</v>
      </c>
      <c r="O63" s="19">
        <f t="shared" ref="O63:O93" si="5">(N63-H63)/365</f>
        <v>0.53972602739726028</v>
      </c>
      <c r="P63" s="227">
        <v>17.399999999999999</v>
      </c>
      <c r="Q63" s="227"/>
      <c r="R63" s="225" t="s">
        <v>730</v>
      </c>
      <c r="S63" s="19" t="s">
        <v>730</v>
      </c>
      <c r="T63" s="19" t="s">
        <v>304</v>
      </c>
      <c r="U63" s="19" t="s">
        <v>305</v>
      </c>
      <c r="V63" s="19" t="s">
        <v>306</v>
      </c>
      <c r="W63" s="19" t="s">
        <v>745</v>
      </c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</row>
    <row r="64" spans="1:76" ht="15" customHeight="1" x14ac:dyDescent="0.3">
      <c r="B64" s="19">
        <v>364960</v>
      </c>
      <c r="C64" s="19" t="s">
        <v>342</v>
      </c>
      <c r="D64" s="19" t="s">
        <v>343</v>
      </c>
      <c r="E64" s="19" t="s">
        <v>344</v>
      </c>
      <c r="F64" s="19" t="s">
        <v>480</v>
      </c>
      <c r="G64" s="19" t="s">
        <v>729</v>
      </c>
      <c r="H64" s="225">
        <v>36069</v>
      </c>
      <c r="J64" s="225" t="s">
        <v>641</v>
      </c>
      <c r="L64" s="225">
        <v>38547</v>
      </c>
      <c r="N64" s="225">
        <v>38546</v>
      </c>
      <c r="O64" s="19">
        <f t="shared" si="5"/>
        <v>6.7863013698630139</v>
      </c>
      <c r="P64" s="227">
        <v>24.5</v>
      </c>
      <c r="Q64" s="227">
        <v>24.5</v>
      </c>
      <c r="R64" s="225">
        <v>38546</v>
      </c>
      <c r="S64" s="19">
        <v>24.5</v>
      </c>
      <c r="T64" s="19" t="s">
        <v>610</v>
      </c>
      <c r="U64" s="19" t="s">
        <v>731</v>
      </c>
      <c r="V64" s="19" t="s">
        <v>731</v>
      </c>
      <c r="W64" s="19" t="s">
        <v>745</v>
      </c>
    </row>
    <row r="65" spans="2:25" ht="15" customHeight="1" x14ac:dyDescent="0.3">
      <c r="B65" s="19">
        <v>368499</v>
      </c>
      <c r="C65" s="19" t="s">
        <v>374</v>
      </c>
      <c r="D65" s="19" t="s">
        <v>375</v>
      </c>
      <c r="E65" s="19" t="s">
        <v>376</v>
      </c>
      <c r="F65" s="19" t="s">
        <v>728</v>
      </c>
      <c r="G65" s="19" t="s">
        <v>765</v>
      </c>
      <c r="H65" s="225">
        <v>38138</v>
      </c>
      <c r="J65" s="225" t="s">
        <v>460</v>
      </c>
      <c r="L65" s="225">
        <v>38775</v>
      </c>
      <c r="N65" s="225">
        <v>38775</v>
      </c>
      <c r="O65" s="19">
        <f t="shared" si="5"/>
        <v>1.7452054794520548</v>
      </c>
      <c r="P65" s="227">
        <v>24.3</v>
      </c>
      <c r="Q65" s="227">
        <v>24.3</v>
      </c>
      <c r="R65" s="225">
        <v>38775</v>
      </c>
      <c r="S65" s="19">
        <v>24.3</v>
      </c>
      <c r="T65" s="19" t="s">
        <v>731</v>
      </c>
      <c r="U65" s="19" t="s">
        <v>731</v>
      </c>
      <c r="V65" s="19" t="s">
        <v>731</v>
      </c>
      <c r="W65" s="19" t="s">
        <v>745</v>
      </c>
    </row>
    <row r="66" spans="2:25" ht="15" customHeight="1" x14ac:dyDescent="0.3">
      <c r="B66" s="19">
        <v>373548</v>
      </c>
      <c r="C66" s="19" t="s">
        <v>637</v>
      </c>
      <c r="D66" s="19" t="s">
        <v>734</v>
      </c>
      <c r="E66" s="19" t="s">
        <v>397</v>
      </c>
      <c r="F66" s="19" t="s">
        <v>630</v>
      </c>
      <c r="G66" s="19" t="s">
        <v>765</v>
      </c>
      <c r="H66" s="225">
        <v>38873</v>
      </c>
      <c r="J66" s="225" t="s">
        <v>460</v>
      </c>
      <c r="L66" s="225">
        <v>39211</v>
      </c>
      <c r="N66" s="225">
        <v>39107</v>
      </c>
      <c r="O66" s="19">
        <f t="shared" si="5"/>
        <v>0.64109589041095894</v>
      </c>
      <c r="P66" s="227">
        <v>71</v>
      </c>
      <c r="Q66" s="227" t="s">
        <v>199</v>
      </c>
      <c r="R66" s="225">
        <v>39209</v>
      </c>
      <c r="S66" s="19">
        <v>19.5</v>
      </c>
      <c r="T66" s="19" t="s">
        <v>731</v>
      </c>
      <c r="U66" s="19" t="s">
        <v>731</v>
      </c>
      <c r="V66" s="19" t="s">
        <v>392</v>
      </c>
      <c r="W66" s="19" t="s">
        <v>745</v>
      </c>
    </row>
    <row r="67" spans="2:25" ht="15" customHeight="1" x14ac:dyDescent="0.3">
      <c r="B67" s="19">
        <v>373685</v>
      </c>
      <c r="C67" s="19" t="s">
        <v>323</v>
      </c>
      <c r="D67" s="19" t="s">
        <v>324</v>
      </c>
      <c r="E67" s="19" t="s">
        <v>398</v>
      </c>
      <c r="F67" s="19" t="s">
        <v>728</v>
      </c>
      <c r="G67" s="19" t="s">
        <v>737</v>
      </c>
      <c r="H67" s="225">
        <v>38734</v>
      </c>
      <c r="J67" s="225" t="s">
        <v>460</v>
      </c>
      <c r="L67" s="225">
        <v>39122</v>
      </c>
      <c r="N67" s="225">
        <v>39122</v>
      </c>
      <c r="O67" s="19">
        <f t="shared" si="5"/>
        <v>1.0630136986301371</v>
      </c>
      <c r="P67" s="227">
        <v>34</v>
      </c>
      <c r="Q67" s="227">
        <v>34</v>
      </c>
      <c r="R67" s="225">
        <v>39122</v>
      </c>
      <c r="S67" s="19">
        <v>34</v>
      </c>
      <c r="T67" s="19" t="s">
        <v>731</v>
      </c>
      <c r="U67" s="19" t="s">
        <v>789</v>
      </c>
      <c r="V67" s="19" t="s">
        <v>399</v>
      </c>
      <c r="W67" s="19" t="s">
        <v>745</v>
      </c>
    </row>
    <row r="68" spans="2:25" ht="15" customHeight="1" x14ac:dyDescent="0.3">
      <c r="B68" s="19">
        <v>373686</v>
      </c>
      <c r="C68" s="19" t="s">
        <v>323</v>
      </c>
      <c r="D68" s="19" t="s">
        <v>324</v>
      </c>
      <c r="E68" s="19" t="s">
        <v>400</v>
      </c>
      <c r="F68" s="19" t="s">
        <v>728</v>
      </c>
      <c r="G68" s="19" t="s">
        <v>737</v>
      </c>
      <c r="H68" s="225">
        <v>38734</v>
      </c>
      <c r="J68" s="225" t="s">
        <v>460</v>
      </c>
      <c r="L68" s="225">
        <v>39122</v>
      </c>
      <c r="N68" s="225">
        <v>39122</v>
      </c>
      <c r="O68" s="19">
        <f t="shared" si="5"/>
        <v>1.0630136986301371</v>
      </c>
      <c r="P68" s="227">
        <v>16.7</v>
      </c>
      <c r="Q68" s="227">
        <v>16.7</v>
      </c>
      <c r="R68" s="225">
        <v>39122</v>
      </c>
      <c r="S68" s="19">
        <v>16.7</v>
      </c>
      <c r="T68" s="19" t="s">
        <v>731</v>
      </c>
      <c r="U68" s="19" t="s">
        <v>731</v>
      </c>
      <c r="V68" s="19" t="s">
        <v>401</v>
      </c>
      <c r="W68" s="19" t="s">
        <v>745</v>
      </c>
    </row>
    <row r="69" spans="2:25" ht="15" customHeight="1" x14ac:dyDescent="0.3">
      <c r="B69" s="19">
        <v>373924</v>
      </c>
      <c r="C69" s="19" t="s">
        <v>406</v>
      </c>
      <c r="D69" s="19" t="s">
        <v>343</v>
      </c>
      <c r="E69" s="19" t="s">
        <v>407</v>
      </c>
      <c r="F69" s="19" t="s">
        <v>728</v>
      </c>
      <c r="G69" s="19" t="s">
        <v>765</v>
      </c>
      <c r="H69" s="225">
        <v>38539</v>
      </c>
      <c r="J69" s="225" t="s">
        <v>408</v>
      </c>
      <c r="L69" s="225">
        <v>39150</v>
      </c>
      <c r="N69" s="225">
        <v>39150</v>
      </c>
      <c r="O69" s="19">
        <f t="shared" si="5"/>
        <v>1.6739726027397259</v>
      </c>
      <c r="P69" s="227">
        <v>21.2</v>
      </c>
      <c r="Q69" s="227">
        <v>21.2</v>
      </c>
      <c r="R69" s="225">
        <v>39150</v>
      </c>
      <c r="S69" s="19">
        <v>21.2</v>
      </c>
      <c r="T69" s="19" t="s">
        <v>731</v>
      </c>
      <c r="U69" s="19" t="s">
        <v>731</v>
      </c>
      <c r="V69" s="19" t="s">
        <v>731</v>
      </c>
      <c r="W69" s="19" t="s">
        <v>745</v>
      </c>
    </row>
    <row r="70" spans="2:25" ht="15" customHeight="1" x14ac:dyDescent="0.3">
      <c r="B70" s="19">
        <v>374437</v>
      </c>
      <c r="C70" s="19" t="s">
        <v>409</v>
      </c>
      <c r="D70" s="19" t="s">
        <v>410</v>
      </c>
      <c r="E70" s="19" t="s">
        <v>411</v>
      </c>
      <c r="F70" s="19" t="s">
        <v>728</v>
      </c>
      <c r="G70" s="19" t="s">
        <v>737</v>
      </c>
      <c r="H70" s="225">
        <v>39068</v>
      </c>
      <c r="J70" s="225" t="s">
        <v>408</v>
      </c>
      <c r="L70" s="225">
        <v>39150</v>
      </c>
      <c r="N70" s="225">
        <v>39150</v>
      </c>
      <c r="O70" s="19">
        <f t="shared" si="5"/>
        <v>0.22465753424657534</v>
      </c>
      <c r="P70" s="227">
        <v>24.1</v>
      </c>
      <c r="Q70" s="227" t="s">
        <v>766</v>
      </c>
      <c r="R70" s="225">
        <v>39150</v>
      </c>
      <c r="S70" s="19">
        <v>24.1</v>
      </c>
      <c r="T70" s="19" t="s">
        <v>731</v>
      </c>
      <c r="U70" s="19" t="s">
        <v>731</v>
      </c>
      <c r="V70" s="19" t="s">
        <v>731</v>
      </c>
      <c r="W70" s="19" t="s">
        <v>745</v>
      </c>
    </row>
    <row r="71" spans="2:25" ht="15" customHeight="1" x14ac:dyDescent="0.3">
      <c r="B71" s="19">
        <v>379835</v>
      </c>
      <c r="C71" s="19" t="s">
        <v>627</v>
      </c>
      <c r="D71" s="19" t="s">
        <v>628</v>
      </c>
      <c r="E71" s="19" t="s">
        <v>237</v>
      </c>
      <c r="F71" s="19" t="s">
        <v>630</v>
      </c>
      <c r="G71" s="19" t="s">
        <v>765</v>
      </c>
      <c r="H71" s="225">
        <v>39151</v>
      </c>
      <c r="J71" s="225" t="s">
        <v>641</v>
      </c>
      <c r="L71" s="225">
        <v>39871</v>
      </c>
      <c r="N71" s="225">
        <v>39871</v>
      </c>
      <c r="O71" s="19">
        <f t="shared" si="5"/>
        <v>1.9726027397260273</v>
      </c>
      <c r="P71" s="227">
        <v>26.1</v>
      </c>
      <c r="Q71" s="227">
        <v>26.1</v>
      </c>
      <c r="R71" s="225">
        <v>39871</v>
      </c>
      <c r="S71" s="19">
        <v>26.1</v>
      </c>
      <c r="T71" s="19" t="s">
        <v>789</v>
      </c>
      <c r="U71" s="19" t="s">
        <v>731</v>
      </c>
      <c r="V71" s="19" t="s">
        <v>731</v>
      </c>
      <c r="W71" s="19" t="s">
        <v>745</v>
      </c>
    </row>
    <row r="72" spans="2:25" ht="15" customHeight="1" x14ac:dyDescent="0.3">
      <c r="B72" s="19">
        <v>380015</v>
      </c>
      <c r="C72" s="19" t="s">
        <v>238</v>
      </c>
      <c r="D72" s="19" t="s">
        <v>239</v>
      </c>
      <c r="E72" s="19" t="s">
        <v>240</v>
      </c>
      <c r="F72" s="19" t="s">
        <v>744</v>
      </c>
      <c r="G72" s="19" t="s">
        <v>765</v>
      </c>
      <c r="H72" s="225">
        <v>39418</v>
      </c>
      <c r="J72" s="225" t="s">
        <v>641</v>
      </c>
      <c r="L72" s="225">
        <v>39546</v>
      </c>
      <c r="N72" s="225">
        <v>39541</v>
      </c>
      <c r="O72" s="19">
        <f t="shared" si="5"/>
        <v>0.33698630136986302</v>
      </c>
      <c r="P72" s="227">
        <v>33.6</v>
      </c>
      <c r="Q72" s="227" t="s">
        <v>766</v>
      </c>
      <c r="R72" s="225">
        <v>39541</v>
      </c>
      <c r="S72" s="19">
        <v>33.6</v>
      </c>
      <c r="T72" s="19" t="s">
        <v>731</v>
      </c>
      <c r="U72" s="19" t="s">
        <v>731</v>
      </c>
      <c r="V72" s="19" t="s">
        <v>230</v>
      </c>
      <c r="W72" s="19" t="s">
        <v>745</v>
      </c>
      <c r="Y72" s="19" t="s">
        <v>241</v>
      </c>
    </row>
    <row r="73" spans="2:25" ht="15" customHeight="1" x14ac:dyDescent="0.3">
      <c r="B73" s="19">
        <v>365415</v>
      </c>
      <c r="C73" s="19" t="s">
        <v>702</v>
      </c>
      <c r="D73" s="19" t="s">
        <v>703</v>
      </c>
      <c r="E73" s="19" t="s">
        <v>489</v>
      </c>
      <c r="F73" s="19" t="s">
        <v>728</v>
      </c>
      <c r="G73" s="19" t="s">
        <v>785</v>
      </c>
      <c r="H73" s="225">
        <v>37817</v>
      </c>
      <c r="J73" s="225" t="s">
        <v>641</v>
      </c>
      <c r="L73" s="225">
        <v>38548</v>
      </c>
      <c r="N73" s="225">
        <v>38548</v>
      </c>
      <c r="O73" s="19">
        <f t="shared" si="5"/>
        <v>2.0027397260273974</v>
      </c>
      <c r="P73" s="227">
        <v>23.6</v>
      </c>
      <c r="Q73" s="227" t="s">
        <v>766</v>
      </c>
      <c r="R73" s="225">
        <v>38548</v>
      </c>
      <c r="S73" s="19">
        <v>23.6</v>
      </c>
      <c r="T73" s="19" t="s">
        <v>731</v>
      </c>
      <c r="U73" s="19" t="s">
        <v>731</v>
      </c>
      <c r="V73" s="19" t="s">
        <v>731</v>
      </c>
      <c r="W73" s="19" t="s">
        <v>745</v>
      </c>
    </row>
    <row r="74" spans="2:25" ht="15" customHeight="1" x14ac:dyDescent="0.3">
      <c r="B74" s="19">
        <v>365700</v>
      </c>
      <c r="C74" s="19" t="s">
        <v>352</v>
      </c>
      <c r="D74" s="19" t="s">
        <v>353</v>
      </c>
      <c r="E74" s="19" t="s">
        <v>354</v>
      </c>
      <c r="F74" s="19" t="s">
        <v>728</v>
      </c>
      <c r="G74" s="19" t="s">
        <v>765</v>
      </c>
      <c r="H74" s="225">
        <v>37619</v>
      </c>
      <c r="J74" s="225" t="s">
        <v>641</v>
      </c>
      <c r="L74" s="225">
        <v>38573</v>
      </c>
      <c r="N74" s="225">
        <v>38573</v>
      </c>
      <c r="O74" s="19">
        <f t="shared" si="5"/>
        <v>2.6136986301369864</v>
      </c>
      <c r="P74" s="227">
        <v>23.9</v>
      </c>
      <c r="Q74" s="227">
        <v>23.9</v>
      </c>
      <c r="R74" s="225">
        <v>38573</v>
      </c>
      <c r="S74" s="19">
        <v>23.9</v>
      </c>
      <c r="T74" s="19" t="s">
        <v>731</v>
      </c>
      <c r="U74" s="19" t="s">
        <v>731</v>
      </c>
      <c r="V74" s="19" t="s">
        <v>731</v>
      </c>
      <c r="W74" s="19" t="s">
        <v>745</v>
      </c>
    </row>
    <row r="75" spans="2:25" ht="15" customHeight="1" x14ac:dyDescent="0.3">
      <c r="B75" s="19">
        <v>367383</v>
      </c>
      <c r="C75" s="19" t="s">
        <v>365</v>
      </c>
      <c r="D75" s="19" t="s">
        <v>366</v>
      </c>
      <c r="E75" s="19" t="s">
        <v>367</v>
      </c>
      <c r="F75" s="19" t="s">
        <v>781</v>
      </c>
      <c r="G75" s="19" t="s">
        <v>785</v>
      </c>
      <c r="H75" s="225">
        <v>38361</v>
      </c>
      <c r="J75" s="225" t="s">
        <v>641</v>
      </c>
      <c r="L75" s="225">
        <v>38691</v>
      </c>
      <c r="N75" s="225">
        <v>38691</v>
      </c>
      <c r="O75" s="19">
        <f t="shared" si="5"/>
        <v>0.90410958904109584</v>
      </c>
      <c r="P75" s="227">
        <v>21</v>
      </c>
      <c r="Q75" s="227" t="s">
        <v>766</v>
      </c>
      <c r="R75" s="225">
        <v>38691</v>
      </c>
      <c r="S75" s="19">
        <v>21</v>
      </c>
      <c r="T75" s="19" t="s">
        <v>731</v>
      </c>
      <c r="U75" s="19" t="s">
        <v>731</v>
      </c>
      <c r="V75" s="19" t="s">
        <v>731</v>
      </c>
      <c r="W75" s="19" t="s">
        <v>745</v>
      </c>
    </row>
    <row r="76" spans="2:25" ht="15" customHeight="1" x14ac:dyDescent="0.3">
      <c r="B76" s="19">
        <v>367564</v>
      </c>
      <c r="C76" s="19" t="s">
        <v>368</v>
      </c>
      <c r="D76" s="19" t="s">
        <v>369</v>
      </c>
      <c r="E76" s="19" t="s">
        <v>370</v>
      </c>
      <c r="F76" s="19" t="s">
        <v>451</v>
      </c>
      <c r="G76" s="19" t="s">
        <v>765</v>
      </c>
      <c r="H76" s="225">
        <v>38612</v>
      </c>
      <c r="J76" s="225" t="s">
        <v>460</v>
      </c>
      <c r="L76" s="225">
        <v>38894</v>
      </c>
      <c r="N76" s="225">
        <v>38894</v>
      </c>
      <c r="O76" s="19">
        <f t="shared" si="5"/>
        <v>0.77260273972602744</v>
      </c>
      <c r="P76" s="227">
        <v>22.5</v>
      </c>
      <c r="Q76" s="227" t="s">
        <v>766</v>
      </c>
      <c r="R76" s="225">
        <v>38894</v>
      </c>
      <c r="S76" s="19">
        <v>22.5</v>
      </c>
      <c r="T76" s="19" t="s">
        <v>731</v>
      </c>
      <c r="U76" s="19" t="s">
        <v>731</v>
      </c>
      <c r="V76" s="19" t="s">
        <v>731</v>
      </c>
      <c r="W76" s="19" t="s">
        <v>745</v>
      </c>
    </row>
    <row r="77" spans="2:25" ht="15" customHeight="1" x14ac:dyDescent="0.3">
      <c r="B77" s="19">
        <v>360183</v>
      </c>
      <c r="C77" s="19" t="s">
        <v>522</v>
      </c>
      <c r="D77" s="19" t="s">
        <v>523</v>
      </c>
      <c r="E77" s="19" t="s">
        <v>524</v>
      </c>
      <c r="F77" s="19" t="s">
        <v>630</v>
      </c>
      <c r="G77" s="19" t="s">
        <v>765</v>
      </c>
      <c r="H77" s="225">
        <v>38039</v>
      </c>
      <c r="J77" s="225" t="s">
        <v>460</v>
      </c>
      <c r="L77" s="225">
        <v>38167</v>
      </c>
      <c r="N77" s="225">
        <v>38167</v>
      </c>
      <c r="O77" s="19">
        <f t="shared" si="5"/>
        <v>0.35068493150684932</v>
      </c>
      <c r="P77" s="227">
        <v>16.3</v>
      </c>
      <c r="Q77" s="227" t="s">
        <v>766</v>
      </c>
      <c r="R77" s="225">
        <v>38167</v>
      </c>
      <c r="S77" s="19">
        <v>16.3</v>
      </c>
      <c r="T77" s="19" t="s">
        <v>731</v>
      </c>
      <c r="U77" s="19" t="s">
        <v>731</v>
      </c>
      <c r="V77" s="19" t="s">
        <v>731</v>
      </c>
      <c r="W77" s="19" t="s">
        <v>745</v>
      </c>
    </row>
    <row r="78" spans="2:25" ht="15" customHeight="1" x14ac:dyDescent="0.3">
      <c r="B78" s="19">
        <v>360731</v>
      </c>
      <c r="C78" s="19" t="s">
        <v>314</v>
      </c>
      <c r="D78" s="19" t="s">
        <v>612</v>
      </c>
      <c r="E78" s="19" t="s">
        <v>547</v>
      </c>
      <c r="F78" s="19" t="s">
        <v>728</v>
      </c>
      <c r="G78" s="19" t="s">
        <v>737</v>
      </c>
      <c r="H78" s="225">
        <v>37710</v>
      </c>
      <c r="J78" s="225" t="s">
        <v>641</v>
      </c>
      <c r="L78" s="225">
        <v>38204</v>
      </c>
      <c r="N78" s="225">
        <v>38204</v>
      </c>
      <c r="O78" s="19">
        <f t="shared" si="5"/>
        <v>1.3534246575342466</v>
      </c>
      <c r="P78" s="227">
        <v>17.399999999999999</v>
      </c>
      <c r="Q78" s="227">
        <v>17.399999999999999</v>
      </c>
      <c r="R78" s="225">
        <v>38204</v>
      </c>
      <c r="S78" s="19">
        <v>17.399999999999999</v>
      </c>
      <c r="T78" s="19" t="s">
        <v>731</v>
      </c>
      <c r="U78" s="19" t="s">
        <v>731</v>
      </c>
      <c r="V78" s="19" t="s">
        <v>731</v>
      </c>
      <c r="W78" s="19" t="s">
        <v>745</v>
      </c>
    </row>
    <row r="79" spans="2:25" ht="15" customHeight="1" x14ac:dyDescent="0.3">
      <c r="B79" s="19">
        <v>360884</v>
      </c>
      <c r="C79" s="19" t="s">
        <v>315</v>
      </c>
      <c r="D79" s="19" t="s">
        <v>779</v>
      </c>
      <c r="E79" s="19" t="s">
        <v>316</v>
      </c>
      <c r="F79" s="19" t="s">
        <v>317</v>
      </c>
      <c r="G79" s="19" t="s">
        <v>785</v>
      </c>
      <c r="H79" s="225">
        <v>38173</v>
      </c>
      <c r="J79" s="225" t="s">
        <v>460</v>
      </c>
      <c r="L79" s="225" t="s">
        <v>318</v>
      </c>
      <c r="N79" s="225">
        <v>38399</v>
      </c>
      <c r="O79" s="19">
        <f t="shared" si="5"/>
        <v>0.61917808219178083</v>
      </c>
      <c r="P79" s="227">
        <v>20.18</v>
      </c>
      <c r="Q79" s="227">
        <v>25.7</v>
      </c>
      <c r="R79" s="225">
        <v>39027</v>
      </c>
      <c r="S79" s="19">
        <v>25.7</v>
      </c>
      <c r="T79" s="19" t="s">
        <v>731</v>
      </c>
      <c r="U79" s="19" t="s">
        <v>731</v>
      </c>
      <c r="V79" s="19" t="s">
        <v>731</v>
      </c>
      <c r="W79" s="19" t="s">
        <v>745</v>
      </c>
      <c r="Y79" s="19" t="s">
        <v>73</v>
      </c>
    </row>
    <row r="80" spans="2:25" ht="15" customHeight="1" x14ac:dyDescent="0.3">
      <c r="B80" s="19">
        <v>358545</v>
      </c>
      <c r="C80" s="19" t="s">
        <v>511</v>
      </c>
      <c r="D80" s="19" t="s">
        <v>512</v>
      </c>
      <c r="E80" s="19" t="s">
        <v>513</v>
      </c>
      <c r="F80" s="19" t="s">
        <v>728</v>
      </c>
      <c r="G80" s="19" t="s">
        <v>765</v>
      </c>
      <c r="H80" s="225">
        <v>36692</v>
      </c>
      <c r="J80" s="225" t="s">
        <v>641</v>
      </c>
      <c r="L80" s="225">
        <v>38044</v>
      </c>
      <c r="N80" s="225">
        <v>38044</v>
      </c>
      <c r="O80" s="19">
        <f t="shared" si="5"/>
        <v>3.7041095890410958</v>
      </c>
      <c r="P80" s="227">
        <v>29.4</v>
      </c>
      <c r="Q80" s="227">
        <v>29.4</v>
      </c>
      <c r="R80" s="225">
        <v>38044</v>
      </c>
      <c r="S80" s="19">
        <v>29.4</v>
      </c>
      <c r="T80" s="19" t="s">
        <v>731</v>
      </c>
      <c r="U80" s="19" t="s">
        <v>731</v>
      </c>
      <c r="V80" s="19" t="s">
        <v>731</v>
      </c>
      <c r="W80" s="19" t="s">
        <v>745</v>
      </c>
    </row>
    <row r="81" spans="2:25" ht="15" customHeight="1" x14ac:dyDescent="0.3">
      <c r="B81" s="19">
        <v>358602</v>
      </c>
      <c r="C81" s="19" t="s">
        <v>514</v>
      </c>
      <c r="D81" s="19" t="s">
        <v>515</v>
      </c>
      <c r="E81" s="19" t="s">
        <v>516</v>
      </c>
      <c r="F81" s="19" t="s">
        <v>517</v>
      </c>
      <c r="G81" s="19" t="s">
        <v>765</v>
      </c>
      <c r="H81" s="225">
        <v>37585</v>
      </c>
      <c r="J81" s="225" t="s">
        <v>460</v>
      </c>
      <c r="L81" s="225">
        <v>38048</v>
      </c>
      <c r="N81" s="225">
        <v>38048</v>
      </c>
      <c r="O81" s="19">
        <f t="shared" si="5"/>
        <v>1.2684931506849315</v>
      </c>
      <c r="P81" s="227">
        <v>18</v>
      </c>
      <c r="Q81" s="227">
        <v>18</v>
      </c>
      <c r="R81" s="225">
        <v>38048</v>
      </c>
      <c r="S81" s="19">
        <v>18</v>
      </c>
      <c r="T81" s="19" t="s">
        <v>731</v>
      </c>
      <c r="U81" s="19" t="s">
        <v>731</v>
      </c>
      <c r="V81" s="19" t="s">
        <v>701</v>
      </c>
      <c r="W81" s="19" t="s">
        <v>745</v>
      </c>
    </row>
    <row r="82" spans="2:25" ht="15" customHeight="1" x14ac:dyDescent="0.3">
      <c r="B82" s="19">
        <v>362481</v>
      </c>
      <c r="C82" s="19" t="s">
        <v>323</v>
      </c>
      <c r="D82" s="19" t="s">
        <v>324</v>
      </c>
      <c r="E82" s="19" t="s">
        <v>325</v>
      </c>
      <c r="F82" s="19" t="s">
        <v>728</v>
      </c>
      <c r="G82" s="19" t="s">
        <v>737</v>
      </c>
      <c r="H82" s="225">
        <v>37855</v>
      </c>
      <c r="J82" s="225" t="s">
        <v>460</v>
      </c>
      <c r="L82" s="225">
        <v>38342</v>
      </c>
      <c r="N82" s="225">
        <v>38342</v>
      </c>
      <c r="O82" s="19">
        <f t="shared" si="5"/>
        <v>1.3342465753424657</v>
      </c>
      <c r="P82" s="227">
        <v>28.6</v>
      </c>
      <c r="Q82" s="227">
        <v>28.6</v>
      </c>
      <c r="R82" s="225">
        <v>38342</v>
      </c>
      <c r="S82" s="19">
        <v>28.6</v>
      </c>
      <c r="T82" s="19" t="s">
        <v>731</v>
      </c>
      <c r="U82" s="19" t="s">
        <v>731</v>
      </c>
      <c r="V82" s="19" t="s">
        <v>731</v>
      </c>
      <c r="W82" s="19" t="s">
        <v>745</v>
      </c>
    </row>
    <row r="83" spans="2:25" ht="15" customHeight="1" x14ac:dyDescent="0.3">
      <c r="B83" s="19">
        <v>356030</v>
      </c>
      <c r="C83" s="19" t="s">
        <v>482</v>
      </c>
      <c r="D83" s="19" t="s">
        <v>483</v>
      </c>
      <c r="E83" s="19" t="s">
        <v>484</v>
      </c>
      <c r="F83" s="19" t="s">
        <v>728</v>
      </c>
      <c r="G83" s="19" t="s">
        <v>485</v>
      </c>
      <c r="H83" s="225">
        <v>37192</v>
      </c>
      <c r="J83" s="225" t="s">
        <v>641</v>
      </c>
      <c r="L83" s="225">
        <v>38751</v>
      </c>
      <c r="N83" s="225">
        <v>37833</v>
      </c>
      <c r="O83" s="19">
        <f t="shared" si="5"/>
        <v>1.7561643835616438</v>
      </c>
      <c r="P83" s="227">
        <v>22.5</v>
      </c>
      <c r="Q83" s="227">
        <v>22.5</v>
      </c>
      <c r="R83" s="225">
        <v>37833</v>
      </c>
      <c r="S83" s="19">
        <v>22.5</v>
      </c>
      <c r="T83" s="19" t="s">
        <v>731</v>
      </c>
      <c r="U83" s="19" t="s">
        <v>731</v>
      </c>
      <c r="V83" s="19" t="s">
        <v>731</v>
      </c>
      <c r="W83" s="19" t="s">
        <v>745</v>
      </c>
    </row>
    <row r="84" spans="2:25" ht="15" customHeight="1" x14ac:dyDescent="0.3">
      <c r="B84" s="19">
        <v>356031</v>
      </c>
      <c r="C84" s="19" t="s">
        <v>482</v>
      </c>
      <c r="D84" s="19" t="s">
        <v>483</v>
      </c>
      <c r="E84" s="19" t="s">
        <v>486</v>
      </c>
      <c r="F84" s="19" t="s">
        <v>728</v>
      </c>
      <c r="G84" s="19" t="s">
        <v>765</v>
      </c>
      <c r="H84" s="225">
        <v>37192</v>
      </c>
      <c r="J84" s="225" t="s">
        <v>641</v>
      </c>
      <c r="L84" s="225">
        <v>38751</v>
      </c>
      <c r="N84" s="225">
        <v>37833</v>
      </c>
      <c r="O84" s="19">
        <f t="shared" si="5"/>
        <v>1.7561643835616438</v>
      </c>
      <c r="P84" s="227">
        <v>20.2</v>
      </c>
      <c r="Q84" s="227">
        <v>20.2</v>
      </c>
      <c r="R84" s="225">
        <v>37833</v>
      </c>
      <c r="S84" s="19">
        <v>20.2</v>
      </c>
      <c r="T84" s="19" t="s">
        <v>731</v>
      </c>
      <c r="U84" s="19" t="s">
        <v>731</v>
      </c>
      <c r="V84" s="19" t="s">
        <v>731</v>
      </c>
      <c r="W84" s="19" t="s">
        <v>745</v>
      </c>
    </row>
    <row r="85" spans="2:25" ht="15" customHeight="1" x14ac:dyDescent="0.3">
      <c r="B85" s="19">
        <v>356053</v>
      </c>
      <c r="C85" s="19" t="s">
        <v>487</v>
      </c>
      <c r="D85" s="19" t="s">
        <v>488</v>
      </c>
      <c r="E85" s="19" t="s">
        <v>489</v>
      </c>
      <c r="F85" s="19" t="s">
        <v>781</v>
      </c>
      <c r="G85" s="19" t="s">
        <v>737</v>
      </c>
      <c r="H85" s="225">
        <v>37347</v>
      </c>
      <c r="J85" s="225" t="s">
        <v>460</v>
      </c>
      <c r="L85" s="225">
        <v>37834</v>
      </c>
      <c r="N85" s="225">
        <v>37834</v>
      </c>
      <c r="O85" s="19">
        <f t="shared" si="5"/>
        <v>1.3342465753424657</v>
      </c>
      <c r="P85" s="227">
        <v>21.3</v>
      </c>
      <c r="Q85" s="227">
        <v>21.3</v>
      </c>
      <c r="R85" s="225">
        <v>37834</v>
      </c>
      <c r="S85" s="19">
        <v>21.3</v>
      </c>
      <c r="T85" s="19" t="s">
        <v>731</v>
      </c>
      <c r="U85" s="19" t="s">
        <v>731</v>
      </c>
      <c r="V85" s="19" t="s">
        <v>731</v>
      </c>
      <c r="W85" s="19" t="s">
        <v>745</v>
      </c>
      <c r="X85" s="19" t="s">
        <v>490</v>
      </c>
    </row>
    <row r="86" spans="2:25" ht="15" customHeight="1" x14ac:dyDescent="0.3">
      <c r="B86" s="19">
        <v>356177</v>
      </c>
      <c r="C86" s="19" t="s">
        <v>491</v>
      </c>
      <c r="D86" s="19" t="s">
        <v>492</v>
      </c>
      <c r="E86" s="19" t="s">
        <v>493</v>
      </c>
      <c r="F86" s="19" t="s">
        <v>494</v>
      </c>
      <c r="G86" s="19" t="s">
        <v>765</v>
      </c>
      <c r="H86" s="225">
        <v>37048</v>
      </c>
      <c r="J86" s="225" t="s">
        <v>641</v>
      </c>
      <c r="L86" s="225">
        <v>37844</v>
      </c>
      <c r="N86" s="225">
        <v>37844</v>
      </c>
      <c r="O86" s="19">
        <f t="shared" si="5"/>
        <v>2.1808219178082191</v>
      </c>
      <c r="P86" s="227">
        <v>17.899999999999999</v>
      </c>
      <c r="Q86" s="227">
        <v>17.899999999999999</v>
      </c>
      <c r="R86" s="225">
        <v>37844</v>
      </c>
      <c r="S86" s="19">
        <v>17.899999999999999</v>
      </c>
      <c r="T86" s="19" t="s">
        <v>731</v>
      </c>
      <c r="U86" s="19" t="s">
        <v>731</v>
      </c>
      <c r="V86" s="19" t="s">
        <v>731</v>
      </c>
      <c r="W86" s="19" t="s">
        <v>745</v>
      </c>
    </row>
    <row r="87" spans="2:25" ht="15" customHeight="1" x14ac:dyDescent="0.3">
      <c r="B87" s="19">
        <v>354098</v>
      </c>
      <c r="C87" s="19" t="s">
        <v>455</v>
      </c>
      <c r="D87" s="19" t="s">
        <v>751</v>
      </c>
      <c r="E87" s="19" t="s">
        <v>456</v>
      </c>
      <c r="F87" s="19" t="s">
        <v>728</v>
      </c>
      <c r="G87" s="19" t="s">
        <v>765</v>
      </c>
      <c r="H87" s="225">
        <v>36631</v>
      </c>
      <c r="J87" s="225" t="s">
        <v>641</v>
      </c>
      <c r="L87" s="225">
        <v>37673</v>
      </c>
      <c r="N87" s="225">
        <v>37308</v>
      </c>
      <c r="O87" s="19">
        <f t="shared" si="5"/>
        <v>1.8547945205479452</v>
      </c>
      <c r="P87" s="227">
        <v>16.100000000000001</v>
      </c>
      <c r="Q87" s="227">
        <v>16.100000000000001</v>
      </c>
      <c r="R87" s="225">
        <v>37308</v>
      </c>
      <c r="S87" s="19">
        <v>16.100000000000001</v>
      </c>
      <c r="T87" s="19" t="s">
        <v>731</v>
      </c>
      <c r="U87" s="19" t="s">
        <v>731</v>
      </c>
      <c r="V87" s="19" t="s">
        <v>731</v>
      </c>
      <c r="W87" s="19" t="s">
        <v>745</v>
      </c>
    </row>
    <row r="88" spans="2:25" ht="15" customHeight="1" x14ac:dyDescent="0.3">
      <c r="B88" s="19">
        <v>354149</v>
      </c>
      <c r="C88" s="19" t="s">
        <v>457</v>
      </c>
      <c r="D88" s="19" t="s">
        <v>458</v>
      </c>
      <c r="E88" s="19" t="s">
        <v>459</v>
      </c>
      <c r="F88" s="19" t="s">
        <v>451</v>
      </c>
      <c r="G88" s="19" t="s">
        <v>765</v>
      </c>
      <c r="H88" s="225">
        <v>37509</v>
      </c>
      <c r="J88" s="225" t="s">
        <v>460</v>
      </c>
      <c r="L88" s="225">
        <v>37677</v>
      </c>
      <c r="N88" s="225">
        <v>37677</v>
      </c>
      <c r="O88" s="19">
        <f t="shared" si="5"/>
        <v>0.46027397260273972</v>
      </c>
      <c r="P88" s="227">
        <v>28</v>
      </c>
      <c r="Q88" s="227" t="s">
        <v>766</v>
      </c>
      <c r="R88" s="225">
        <v>37677</v>
      </c>
      <c r="S88" s="19">
        <v>28</v>
      </c>
      <c r="T88" s="19" t="s">
        <v>731</v>
      </c>
      <c r="U88" s="19" t="s">
        <v>731</v>
      </c>
      <c r="V88" s="19" t="s">
        <v>731</v>
      </c>
      <c r="W88" s="19" t="s">
        <v>745</v>
      </c>
    </row>
    <row r="89" spans="2:25" ht="15" customHeight="1" x14ac:dyDescent="0.3">
      <c r="B89" s="19">
        <v>354185</v>
      </c>
      <c r="C89" s="19" t="s">
        <v>627</v>
      </c>
      <c r="D89" s="19" t="s">
        <v>628</v>
      </c>
      <c r="E89" s="19" t="s">
        <v>461</v>
      </c>
      <c r="F89" s="19" t="s">
        <v>630</v>
      </c>
      <c r="G89" s="19" t="s">
        <v>737</v>
      </c>
      <c r="H89" s="225">
        <v>37310</v>
      </c>
      <c r="J89" s="225" t="s">
        <v>641</v>
      </c>
      <c r="L89" s="225">
        <v>37680</v>
      </c>
      <c r="N89" s="225">
        <v>37680</v>
      </c>
      <c r="O89" s="19">
        <f t="shared" si="5"/>
        <v>1.0136986301369864</v>
      </c>
      <c r="P89" s="227">
        <v>28.6</v>
      </c>
      <c r="Q89" s="227">
        <v>28.6</v>
      </c>
      <c r="R89" s="225">
        <v>37680</v>
      </c>
      <c r="S89" s="19">
        <v>28.6</v>
      </c>
      <c r="T89" s="19" t="s">
        <v>731</v>
      </c>
      <c r="U89" s="19" t="s">
        <v>731</v>
      </c>
      <c r="V89" s="19" t="s">
        <v>754</v>
      </c>
      <c r="W89" s="19" t="s">
        <v>745</v>
      </c>
    </row>
    <row r="90" spans="2:25" ht="15" customHeight="1" x14ac:dyDescent="0.3">
      <c r="B90" s="19">
        <v>354254</v>
      </c>
      <c r="C90" s="19" t="s">
        <v>462</v>
      </c>
      <c r="D90" s="19" t="s">
        <v>463</v>
      </c>
      <c r="E90" s="19" t="s">
        <v>464</v>
      </c>
      <c r="F90" s="19" t="s">
        <v>465</v>
      </c>
      <c r="G90" s="19" t="s">
        <v>729</v>
      </c>
      <c r="H90" s="225">
        <v>36892</v>
      </c>
      <c r="J90" s="225" t="s">
        <v>641</v>
      </c>
      <c r="L90" s="225">
        <v>37690</v>
      </c>
      <c r="N90" s="225">
        <v>37690</v>
      </c>
      <c r="O90" s="19">
        <f t="shared" si="5"/>
        <v>2.1863013698630138</v>
      </c>
      <c r="P90" s="227">
        <v>19.899999999999999</v>
      </c>
      <c r="Q90" s="227">
        <v>19.899999999999999</v>
      </c>
      <c r="R90" s="225">
        <v>37690</v>
      </c>
      <c r="S90" s="19">
        <v>19.899999999999999</v>
      </c>
      <c r="T90" s="19" t="s">
        <v>731</v>
      </c>
      <c r="U90" s="19" t="s">
        <v>731</v>
      </c>
      <c r="V90" s="19" t="s">
        <v>466</v>
      </c>
      <c r="W90" s="19" t="s">
        <v>745</v>
      </c>
      <c r="Y90" s="19" t="s">
        <v>467</v>
      </c>
    </row>
    <row r="91" spans="2:25" ht="15" customHeight="1" x14ac:dyDescent="0.3">
      <c r="B91" s="19">
        <v>353707</v>
      </c>
      <c r="C91" s="19" t="s">
        <v>448</v>
      </c>
      <c r="D91" s="19" t="s">
        <v>449</v>
      </c>
      <c r="E91" s="19" t="s">
        <v>450</v>
      </c>
      <c r="F91" s="19" t="s">
        <v>451</v>
      </c>
      <c r="G91" s="19" t="s">
        <v>765</v>
      </c>
      <c r="H91" s="225">
        <v>37116</v>
      </c>
      <c r="J91" s="225" t="s">
        <v>641</v>
      </c>
      <c r="L91" s="225">
        <v>37873</v>
      </c>
      <c r="N91" s="225">
        <v>37873</v>
      </c>
      <c r="O91" s="19">
        <f t="shared" si="5"/>
        <v>2.0739726027397261</v>
      </c>
      <c r="P91" s="227">
        <v>30.4</v>
      </c>
      <c r="Q91" s="227">
        <v>30.4</v>
      </c>
      <c r="R91" s="225">
        <v>37873</v>
      </c>
      <c r="S91" s="19">
        <v>30.4</v>
      </c>
      <c r="T91" s="19" t="s">
        <v>731</v>
      </c>
      <c r="U91" s="19" t="s">
        <v>731</v>
      </c>
      <c r="V91" s="19" t="s">
        <v>731</v>
      </c>
      <c r="W91" s="19" t="s">
        <v>745</v>
      </c>
      <c r="Y91" s="19" t="s">
        <v>452</v>
      </c>
    </row>
    <row r="92" spans="2:25" ht="15" customHeight="1" x14ac:dyDescent="0.3">
      <c r="B92" s="19">
        <v>356967</v>
      </c>
      <c r="C92" s="19" t="s">
        <v>500</v>
      </c>
      <c r="D92" s="19" t="s">
        <v>501</v>
      </c>
      <c r="E92" s="19" t="s">
        <v>502</v>
      </c>
      <c r="F92" s="19" t="s">
        <v>728</v>
      </c>
      <c r="G92" s="19" t="s">
        <v>765</v>
      </c>
      <c r="H92" s="225">
        <v>37348</v>
      </c>
      <c r="J92" s="225" t="s">
        <v>641</v>
      </c>
      <c r="L92" s="225">
        <v>37907</v>
      </c>
      <c r="N92" s="225">
        <v>37907</v>
      </c>
      <c r="O92" s="19">
        <f t="shared" si="5"/>
        <v>1.5315068493150685</v>
      </c>
      <c r="P92" s="227">
        <v>20.100000000000001</v>
      </c>
      <c r="Q92" s="227">
        <v>20.100000000000001</v>
      </c>
      <c r="R92" s="225">
        <v>37907</v>
      </c>
      <c r="S92" s="19">
        <v>20.100000000000001</v>
      </c>
      <c r="T92" s="19" t="s">
        <v>731</v>
      </c>
      <c r="U92" s="19" t="s">
        <v>731</v>
      </c>
      <c r="V92" s="19" t="s">
        <v>503</v>
      </c>
      <c r="W92" s="19" t="s">
        <v>745</v>
      </c>
    </row>
    <row r="93" spans="2:25" s="19" customFormat="1" ht="15" customHeight="1" x14ac:dyDescent="0.3">
      <c r="B93" s="19">
        <v>363539</v>
      </c>
      <c r="C93" s="19" t="s">
        <v>606</v>
      </c>
      <c r="D93" s="19" t="s">
        <v>607</v>
      </c>
      <c r="E93" s="19" t="s">
        <v>608</v>
      </c>
      <c r="F93" s="19" t="s">
        <v>781</v>
      </c>
      <c r="G93" s="19" t="s">
        <v>765</v>
      </c>
      <c r="H93" s="225">
        <v>38306</v>
      </c>
      <c r="I93" s="240"/>
      <c r="J93" s="225" t="s">
        <v>641</v>
      </c>
      <c r="K93" s="221" t="s">
        <v>609</v>
      </c>
      <c r="L93" s="225">
        <v>38509</v>
      </c>
      <c r="N93" s="225">
        <v>38419</v>
      </c>
      <c r="O93" s="19">
        <f t="shared" si="5"/>
        <v>0.30958904109589042</v>
      </c>
      <c r="P93" s="227">
        <v>82.8</v>
      </c>
      <c r="Q93" s="227"/>
      <c r="R93" s="225">
        <v>38509</v>
      </c>
      <c r="S93" s="19">
        <v>36.450000000000003</v>
      </c>
      <c r="T93" s="19" t="s">
        <v>610</v>
      </c>
      <c r="U93" s="19" t="s">
        <v>731</v>
      </c>
      <c r="V93" s="19" t="s">
        <v>200</v>
      </c>
      <c r="W93" s="19" t="s">
        <v>745</v>
      </c>
      <c r="Y93" s="19" t="s">
        <v>424</v>
      </c>
    </row>
    <row r="94" spans="2:25" ht="15" customHeight="1" x14ac:dyDescent="0.3"/>
    <row r="95" spans="2:25" ht="15" customHeight="1" x14ac:dyDescent="0.3">
      <c r="J95" s="225" t="s">
        <v>71</v>
      </c>
    </row>
    <row r="96" spans="2:25" ht="15" customHeight="1" x14ac:dyDescent="0.3">
      <c r="J96" s="225" t="s">
        <v>72</v>
      </c>
    </row>
  </sheetData>
  <sortState ref="B2:BX96">
    <sortCondition ref="I2:I58"/>
  </sortState>
  <customSheetViews>
    <customSheetView guid="{0244CF39-1AF6-4742-8B75-9E560E6483D2}" scale="85">
      <selection activeCell="J67" sqref="J67"/>
      <pageMargins left="0.7" right="0.7" top="0.75" bottom="0.75" header="0.3" footer="0.3"/>
    </customSheetView>
  </customSheetViews>
  <phoneticPr fontId="3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4"/>
  <sheetViews>
    <sheetView topLeftCell="A7" zoomScale="92" zoomScaleNormal="92" workbookViewId="0">
      <selection activeCell="A2" sqref="A2:A3"/>
    </sheetView>
  </sheetViews>
  <sheetFormatPr defaultColWidth="8.88671875" defaultRowHeight="14.4" x14ac:dyDescent="0.3"/>
  <cols>
    <col min="1" max="1" width="8.88671875" style="24"/>
    <col min="2" max="2" width="9.33203125" style="24" bestFit="1" customWidth="1"/>
    <col min="3" max="3" width="13.33203125" style="24" customWidth="1"/>
    <col min="4" max="4" width="11.6640625" style="24" customWidth="1"/>
    <col min="5" max="5" width="16" style="24" customWidth="1"/>
    <col min="6" max="6" width="31.44140625" style="24" customWidth="1"/>
    <col min="7" max="7" width="8.109375" style="31" customWidth="1"/>
    <col min="8" max="8" width="10.44140625" style="33" customWidth="1"/>
    <col min="9" max="9" width="11.5546875" style="33" customWidth="1"/>
    <col min="10" max="10" width="11.44140625" style="33" customWidth="1"/>
    <col min="11" max="11" width="11.33203125" style="31" customWidth="1"/>
    <col min="12" max="12" width="12.44140625" style="33" customWidth="1"/>
    <col min="13" max="13" width="10.33203125" style="33" customWidth="1"/>
    <col min="14" max="14" width="10.44140625" style="33" customWidth="1"/>
    <col min="15" max="15" width="11.88671875" style="31" customWidth="1"/>
    <col min="16" max="16" width="9.88671875" style="31" customWidth="1"/>
    <col min="17" max="17" width="12.44140625" style="31" customWidth="1"/>
    <col min="18" max="19" width="10.44140625" style="31" customWidth="1"/>
    <col min="20" max="20" width="21.88671875" style="24" customWidth="1"/>
    <col min="21" max="21" width="38.44140625" style="24" customWidth="1"/>
    <col min="22" max="22" width="38.6640625" style="24" customWidth="1"/>
    <col min="23" max="23" width="13.109375" style="24" customWidth="1"/>
    <col min="24" max="24" width="28.109375" style="24" customWidth="1"/>
    <col min="25" max="25" width="112" style="24" customWidth="1"/>
    <col min="26" max="16384" width="8.88671875" style="24"/>
  </cols>
  <sheetData>
    <row r="1" spans="1:25" s="30" customFormat="1" ht="47.25" customHeight="1" x14ac:dyDescent="0.3">
      <c r="B1" s="45" t="s">
        <v>708</v>
      </c>
      <c r="C1" s="45" t="s">
        <v>709</v>
      </c>
      <c r="D1" s="45" t="s">
        <v>710</v>
      </c>
      <c r="E1" s="45" t="s">
        <v>711</v>
      </c>
      <c r="F1" s="46" t="s">
        <v>712</v>
      </c>
      <c r="G1" s="40" t="s">
        <v>171</v>
      </c>
      <c r="H1" s="42" t="s">
        <v>713</v>
      </c>
      <c r="I1" s="42" t="s">
        <v>819</v>
      </c>
      <c r="J1" s="42" t="s">
        <v>714</v>
      </c>
      <c r="K1" s="43" t="s">
        <v>715</v>
      </c>
      <c r="L1" s="42" t="s">
        <v>180</v>
      </c>
      <c r="M1" s="42" t="s">
        <v>653</v>
      </c>
      <c r="N1" s="42" t="s">
        <v>177</v>
      </c>
      <c r="O1" s="40" t="s">
        <v>717</v>
      </c>
      <c r="P1" s="44" t="s">
        <v>176</v>
      </c>
      <c r="Q1" s="44" t="s">
        <v>168</v>
      </c>
      <c r="R1" s="185" t="s">
        <v>174</v>
      </c>
      <c r="S1" s="44" t="s">
        <v>178</v>
      </c>
      <c r="T1" s="45" t="s">
        <v>719</v>
      </c>
      <c r="U1" s="45" t="s">
        <v>720</v>
      </c>
      <c r="V1" s="47" t="s">
        <v>721</v>
      </c>
      <c r="W1" s="45" t="s">
        <v>722</v>
      </c>
      <c r="X1" s="45" t="s">
        <v>723</v>
      </c>
      <c r="Y1" s="45" t="s">
        <v>724</v>
      </c>
    </row>
    <row r="2" spans="1:25" ht="18" customHeight="1" x14ac:dyDescent="0.3">
      <c r="A2" s="228">
        <v>1</v>
      </c>
      <c r="B2" s="24">
        <v>374951</v>
      </c>
      <c r="C2" s="24" t="s">
        <v>421</v>
      </c>
      <c r="D2" s="24" t="s">
        <v>422</v>
      </c>
      <c r="E2" s="24" t="s">
        <v>423</v>
      </c>
      <c r="F2" s="211" t="s">
        <v>806</v>
      </c>
      <c r="G2" s="37" t="s">
        <v>765</v>
      </c>
      <c r="H2" s="178">
        <v>38938</v>
      </c>
      <c r="I2" s="304">
        <v>1</v>
      </c>
      <c r="J2" s="178">
        <v>39295</v>
      </c>
      <c r="K2" s="177">
        <f t="shared" ref="K2:K7" si="0">(J2-H2)/365</f>
        <v>0.9780821917808219</v>
      </c>
      <c r="L2" s="174" t="s">
        <v>4</v>
      </c>
      <c r="M2" s="37">
        <v>0</v>
      </c>
      <c r="N2" s="50">
        <v>39188</v>
      </c>
      <c r="O2" s="179">
        <f t="shared" ref="O2:O24" si="1">(N2-H2)/365</f>
        <v>0.68493150684931503</v>
      </c>
      <c r="P2" s="24">
        <v>38</v>
      </c>
      <c r="Q2" s="24" t="s">
        <v>766</v>
      </c>
      <c r="R2" s="24">
        <v>39188</v>
      </c>
      <c r="S2" s="37">
        <v>38</v>
      </c>
      <c r="T2" s="24" t="s">
        <v>731</v>
      </c>
      <c r="U2" s="24" t="s">
        <v>731</v>
      </c>
      <c r="V2" s="24" t="s">
        <v>731</v>
      </c>
      <c r="W2" s="24" t="s">
        <v>732</v>
      </c>
      <c r="X2" s="24" t="s">
        <v>223</v>
      </c>
      <c r="Y2" s="38">
        <v>39295</v>
      </c>
    </row>
    <row r="3" spans="1:25" ht="18" customHeight="1" x14ac:dyDescent="0.3">
      <c r="A3" s="228">
        <f>A2+1</f>
        <v>2</v>
      </c>
      <c r="B3" s="25">
        <v>371494</v>
      </c>
      <c r="C3" s="25" t="s">
        <v>755</v>
      </c>
      <c r="D3" s="25" t="s">
        <v>756</v>
      </c>
      <c r="E3" s="25" t="s">
        <v>757</v>
      </c>
      <c r="F3" s="212" t="s">
        <v>744</v>
      </c>
      <c r="G3" s="29" t="s">
        <v>737</v>
      </c>
      <c r="H3" s="33">
        <v>36394</v>
      </c>
      <c r="I3" s="304">
        <v>1</v>
      </c>
      <c r="J3" s="51">
        <v>39054</v>
      </c>
      <c r="K3" s="177">
        <f t="shared" si="0"/>
        <v>7.2876712328767121</v>
      </c>
      <c r="L3" s="174" t="s">
        <v>4</v>
      </c>
      <c r="M3" s="37">
        <v>0</v>
      </c>
      <c r="N3" s="50">
        <v>38952</v>
      </c>
      <c r="O3" s="189">
        <f t="shared" si="1"/>
        <v>7.0082191780821921</v>
      </c>
      <c r="P3" s="182">
        <v>121.24</v>
      </c>
      <c r="Q3" s="182">
        <v>121.2</v>
      </c>
      <c r="R3" s="33">
        <v>39021</v>
      </c>
      <c r="S3" s="182">
        <v>41.6</v>
      </c>
      <c r="T3" s="193" t="s">
        <v>758</v>
      </c>
      <c r="U3" s="183" t="s">
        <v>759</v>
      </c>
      <c r="V3" s="194" t="s">
        <v>731</v>
      </c>
      <c r="W3" s="195" t="s">
        <v>732</v>
      </c>
      <c r="X3" s="196" t="s">
        <v>760</v>
      </c>
      <c r="Y3" s="76"/>
    </row>
    <row r="4" spans="1:25" ht="18" customHeight="1" x14ac:dyDescent="0.3">
      <c r="A4" s="228">
        <f t="shared" ref="A4:A24" si="2">A3+1</f>
        <v>3</v>
      </c>
      <c r="B4" s="25">
        <v>366366</v>
      </c>
      <c r="C4" s="25" t="s">
        <v>750</v>
      </c>
      <c r="D4" s="25" t="s">
        <v>751</v>
      </c>
      <c r="E4" s="25" t="s">
        <v>752</v>
      </c>
      <c r="F4" s="212" t="s">
        <v>753</v>
      </c>
      <c r="G4" s="29" t="s">
        <v>737</v>
      </c>
      <c r="H4" s="33">
        <v>38308</v>
      </c>
      <c r="I4" s="304">
        <v>1</v>
      </c>
      <c r="J4" s="51">
        <v>41153</v>
      </c>
      <c r="K4" s="177">
        <f t="shared" si="0"/>
        <v>7.7945205479452051</v>
      </c>
      <c r="L4" s="50" t="s">
        <v>730</v>
      </c>
      <c r="M4" s="37">
        <v>0</v>
      </c>
      <c r="N4" s="50">
        <v>38614</v>
      </c>
      <c r="O4" s="189">
        <f t="shared" si="1"/>
        <v>0.83835616438356164</v>
      </c>
      <c r="P4" s="191">
        <v>48.3</v>
      </c>
      <c r="Q4" s="191" t="s">
        <v>766</v>
      </c>
      <c r="R4" s="33">
        <v>38614</v>
      </c>
      <c r="S4" s="191">
        <v>48.3</v>
      </c>
      <c r="T4" s="49" t="s">
        <v>731</v>
      </c>
      <c r="U4" s="49" t="s">
        <v>731</v>
      </c>
      <c r="V4" s="30" t="s">
        <v>754</v>
      </c>
      <c r="W4" s="192" t="s">
        <v>732</v>
      </c>
      <c r="X4" s="30"/>
    </row>
    <row r="5" spans="1:25" ht="18" customHeight="1" x14ac:dyDescent="0.3">
      <c r="A5" s="228">
        <f t="shared" si="2"/>
        <v>4</v>
      </c>
      <c r="B5" s="25">
        <v>357682</v>
      </c>
      <c r="C5" s="25" t="s">
        <v>741</v>
      </c>
      <c r="D5" s="25" t="s">
        <v>742</v>
      </c>
      <c r="E5" s="25" t="s">
        <v>743</v>
      </c>
      <c r="F5" s="212" t="s">
        <v>744</v>
      </c>
      <c r="G5" s="29" t="s">
        <v>729</v>
      </c>
      <c r="H5" s="33">
        <v>36893</v>
      </c>
      <c r="I5" s="304">
        <v>1</v>
      </c>
      <c r="J5" s="51">
        <v>40499</v>
      </c>
      <c r="K5" s="177">
        <f t="shared" si="0"/>
        <v>9.8794520547945197</v>
      </c>
      <c r="L5" s="50" t="s">
        <v>730</v>
      </c>
      <c r="M5" s="37">
        <v>0</v>
      </c>
      <c r="N5" s="178">
        <v>37970</v>
      </c>
      <c r="O5" s="189">
        <f t="shared" si="1"/>
        <v>2.9506849315068493</v>
      </c>
      <c r="P5" s="191">
        <v>59.5</v>
      </c>
      <c r="Q5" s="191">
        <v>59.5</v>
      </c>
      <c r="R5" s="33">
        <v>37970</v>
      </c>
      <c r="S5" s="197">
        <v>59.5</v>
      </c>
      <c r="T5" s="49" t="s">
        <v>731</v>
      </c>
      <c r="U5" s="49" t="s">
        <v>731</v>
      </c>
      <c r="V5" s="52" t="s">
        <v>731</v>
      </c>
      <c r="W5" s="25" t="s">
        <v>732</v>
      </c>
      <c r="X5" s="30"/>
    </row>
    <row r="6" spans="1:25" ht="18" customHeight="1" x14ac:dyDescent="0.3">
      <c r="A6" s="228">
        <f t="shared" si="2"/>
        <v>5</v>
      </c>
      <c r="B6" s="25">
        <v>357210</v>
      </c>
      <c r="C6" s="25" t="s">
        <v>733</v>
      </c>
      <c r="D6" s="25" t="s">
        <v>734</v>
      </c>
      <c r="E6" s="25" t="s">
        <v>735</v>
      </c>
      <c r="F6" s="212" t="s">
        <v>736</v>
      </c>
      <c r="G6" s="29" t="s">
        <v>737</v>
      </c>
      <c r="H6" s="33">
        <v>37822</v>
      </c>
      <c r="I6" s="304">
        <v>1</v>
      </c>
      <c r="J6" s="51">
        <v>39995</v>
      </c>
      <c r="K6" s="177">
        <f t="shared" si="0"/>
        <v>5.9534246575342467</v>
      </c>
      <c r="L6" s="50"/>
      <c r="M6" s="37">
        <v>0</v>
      </c>
      <c r="N6" s="50">
        <v>37928</v>
      </c>
      <c r="O6" s="189">
        <f t="shared" si="1"/>
        <v>0.29041095890410956</v>
      </c>
      <c r="P6" s="191">
        <v>71.400000000000006</v>
      </c>
      <c r="Q6" s="191" t="s">
        <v>766</v>
      </c>
      <c r="R6" s="33">
        <v>37928</v>
      </c>
      <c r="S6" s="191">
        <v>71.400000000000006</v>
      </c>
      <c r="T6" s="49" t="s">
        <v>738</v>
      </c>
      <c r="U6" s="49" t="s">
        <v>731</v>
      </c>
      <c r="V6" s="30" t="s">
        <v>739</v>
      </c>
      <c r="W6" s="192" t="s">
        <v>732</v>
      </c>
      <c r="X6" s="36" t="s">
        <v>740</v>
      </c>
    </row>
    <row r="7" spans="1:25" ht="18" customHeight="1" x14ac:dyDescent="0.3">
      <c r="A7" s="228">
        <f t="shared" si="2"/>
        <v>6</v>
      </c>
      <c r="B7" s="7">
        <v>360345</v>
      </c>
      <c r="C7" s="17" t="s">
        <v>585</v>
      </c>
      <c r="D7" s="7" t="s">
        <v>612</v>
      </c>
      <c r="E7" s="7" t="s">
        <v>586</v>
      </c>
      <c r="F7" s="22" t="s">
        <v>587</v>
      </c>
      <c r="G7" s="7" t="s">
        <v>765</v>
      </c>
      <c r="H7" s="8">
        <v>38075</v>
      </c>
      <c r="I7" s="304">
        <v>1</v>
      </c>
      <c r="J7" s="9">
        <v>41114</v>
      </c>
      <c r="K7" s="177">
        <f t="shared" si="0"/>
        <v>8.3260273972602743</v>
      </c>
      <c r="L7" s="50" t="s">
        <v>730</v>
      </c>
      <c r="M7" s="37">
        <v>0</v>
      </c>
      <c r="N7" s="50">
        <v>38184</v>
      </c>
      <c r="O7" s="175">
        <f t="shared" si="1"/>
        <v>0.29863013698630136</v>
      </c>
      <c r="P7" s="11">
        <v>70.099999999999994</v>
      </c>
      <c r="Q7" s="176">
        <v>64.12</v>
      </c>
      <c r="R7" s="12">
        <v>38873</v>
      </c>
      <c r="S7" s="176">
        <v>84.4</v>
      </c>
      <c r="T7" s="13" t="s">
        <v>777</v>
      </c>
      <c r="U7" s="13" t="s">
        <v>589</v>
      </c>
      <c r="V7" s="14" t="s">
        <v>731</v>
      </c>
      <c r="W7" s="15" t="s">
        <v>732</v>
      </c>
      <c r="X7" s="14"/>
      <c r="Y7" s="15">
        <v>41114</v>
      </c>
    </row>
    <row r="8" spans="1:25" ht="18" customHeight="1" x14ac:dyDescent="0.3">
      <c r="A8" s="228">
        <f t="shared" si="2"/>
        <v>7</v>
      </c>
      <c r="B8" s="2">
        <v>384335</v>
      </c>
      <c r="C8" s="2" t="s">
        <v>249</v>
      </c>
      <c r="D8" s="2" t="s">
        <v>250</v>
      </c>
      <c r="E8" s="2" t="s">
        <v>251</v>
      </c>
      <c r="F8" s="212" t="s">
        <v>630</v>
      </c>
      <c r="G8" s="186" t="s">
        <v>765</v>
      </c>
      <c r="H8" s="59">
        <v>39782</v>
      </c>
      <c r="I8" s="305">
        <v>0</v>
      </c>
      <c r="J8" s="24" t="s">
        <v>745</v>
      </c>
      <c r="K8" s="177">
        <f t="shared" ref="K8:K24" si="3">(L8-H8)/365</f>
        <v>3.8465753424657536</v>
      </c>
      <c r="L8" s="50">
        <v>41186</v>
      </c>
      <c r="M8" s="37" t="s">
        <v>730</v>
      </c>
      <c r="N8" s="50">
        <v>39864</v>
      </c>
      <c r="O8" s="181">
        <f t="shared" si="1"/>
        <v>0.22465753424657534</v>
      </c>
      <c r="P8" s="18">
        <v>89.7</v>
      </c>
      <c r="Q8" s="18">
        <v>42.5</v>
      </c>
      <c r="R8" s="59">
        <v>40268</v>
      </c>
      <c r="S8" s="140">
        <v>31.27</v>
      </c>
      <c r="T8" s="187" t="s">
        <v>731</v>
      </c>
      <c r="U8" s="187" t="s">
        <v>731</v>
      </c>
      <c r="V8" s="188" t="s">
        <v>170</v>
      </c>
      <c r="W8" s="188" t="s">
        <v>745</v>
      </c>
      <c r="X8" s="61">
        <v>40295</v>
      </c>
      <c r="Y8" s="5"/>
    </row>
    <row r="9" spans="1:25" ht="18" customHeight="1" x14ac:dyDescent="0.3">
      <c r="A9" s="228">
        <f t="shared" si="2"/>
        <v>8</v>
      </c>
      <c r="B9" s="5">
        <v>369958</v>
      </c>
      <c r="C9" s="5" t="s">
        <v>307</v>
      </c>
      <c r="D9" s="5" t="s">
        <v>308</v>
      </c>
      <c r="E9" s="5" t="s">
        <v>309</v>
      </c>
      <c r="F9" s="211" t="s">
        <v>435</v>
      </c>
      <c r="G9" s="139" t="s">
        <v>785</v>
      </c>
      <c r="H9" s="180">
        <v>36434</v>
      </c>
      <c r="I9" s="305">
        <v>0</v>
      </c>
      <c r="J9" s="24" t="s">
        <v>745</v>
      </c>
      <c r="K9" s="177">
        <f t="shared" si="3"/>
        <v>12.810958904109588</v>
      </c>
      <c r="L9" s="50">
        <v>41110</v>
      </c>
      <c r="M9" s="37"/>
      <c r="N9" s="50">
        <v>40927</v>
      </c>
      <c r="O9" s="181">
        <f t="shared" si="1"/>
        <v>12.30958904109589</v>
      </c>
      <c r="P9" s="24">
        <v>39.299999999999997</v>
      </c>
      <c r="Q9" s="24">
        <v>39.299999999999997</v>
      </c>
      <c r="R9" s="24">
        <v>40927</v>
      </c>
      <c r="S9" s="37">
        <v>39.299999999999997</v>
      </c>
      <c r="T9" s="5" t="s">
        <v>731</v>
      </c>
      <c r="U9" s="5"/>
      <c r="V9" s="5" t="s">
        <v>310</v>
      </c>
      <c r="W9" s="5" t="s">
        <v>745</v>
      </c>
      <c r="X9" s="5"/>
      <c r="Y9" s="59">
        <v>41110</v>
      </c>
    </row>
    <row r="10" spans="1:25" ht="18" customHeight="1" x14ac:dyDescent="0.3">
      <c r="A10" s="228">
        <f t="shared" si="2"/>
        <v>9</v>
      </c>
      <c r="B10" s="25">
        <v>4194611</v>
      </c>
      <c r="C10" s="25" t="s">
        <v>790</v>
      </c>
      <c r="D10" s="25" t="s">
        <v>791</v>
      </c>
      <c r="E10" s="25" t="s">
        <v>792</v>
      </c>
      <c r="F10" s="212" t="s">
        <v>793</v>
      </c>
      <c r="G10" s="34" t="s">
        <v>785</v>
      </c>
      <c r="H10" s="33">
        <v>39574</v>
      </c>
      <c r="I10" s="305">
        <v>0</v>
      </c>
      <c r="J10" s="24" t="s">
        <v>745</v>
      </c>
      <c r="K10" s="177">
        <f t="shared" si="3"/>
        <v>4.2164383561643834</v>
      </c>
      <c r="L10" s="50">
        <v>41113</v>
      </c>
      <c r="M10" s="37"/>
      <c r="N10" s="50">
        <v>40739</v>
      </c>
      <c r="O10" s="189">
        <f t="shared" si="1"/>
        <v>3.1917808219178081</v>
      </c>
      <c r="P10" s="190">
        <v>39.799999999999997</v>
      </c>
      <c r="Q10" s="191" t="s">
        <v>766</v>
      </c>
      <c r="R10" s="33">
        <v>40739</v>
      </c>
      <c r="S10" s="190">
        <v>39.79</v>
      </c>
      <c r="T10" s="49" t="s">
        <v>731</v>
      </c>
      <c r="U10" s="49" t="s">
        <v>731</v>
      </c>
      <c r="V10" s="30" t="s">
        <v>731</v>
      </c>
      <c r="W10" s="192" t="s">
        <v>745</v>
      </c>
      <c r="X10" s="30"/>
    </row>
    <row r="11" spans="1:25" ht="18" customHeight="1" x14ac:dyDescent="0.3">
      <c r="A11" s="228">
        <f t="shared" si="2"/>
        <v>10</v>
      </c>
      <c r="B11" s="25">
        <v>380230</v>
      </c>
      <c r="C11" s="25" t="s">
        <v>778</v>
      </c>
      <c r="D11" s="25" t="s">
        <v>779</v>
      </c>
      <c r="E11" s="25" t="s">
        <v>780</v>
      </c>
      <c r="F11" s="212" t="s">
        <v>781</v>
      </c>
      <c r="G11" s="53" t="s">
        <v>737</v>
      </c>
      <c r="H11" s="33">
        <v>39421</v>
      </c>
      <c r="I11" s="305">
        <v>0</v>
      </c>
      <c r="J11" s="24" t="s">
        <v>745</v>
      </c>
      <c r="K11" s="177">
        <f t="shared" si="3"/>
        <v>4.6356164383561644</v>
      </c>
      <c r="L11" s="50">
        <v>41113</v>
      </c>
      <c r="M11" s="37"/>
      <c r="N11" s="50">
        <v>39555</v>
      </c>
      <c r="O11" s="189">
        <f t="shared" si="1"/>
        <v>0.36712328767123287</v>
      </c>
      <c r="P11" s="191">
        <v>41.3</v>
      </c>
      <c r="Q11" s="191" t="s">
        <v>766</v>
      </c>
      <c r="R11" s="33">
        <v>39555</v>
      </c>
      <c r="S11" s="191">
        <v>41.3</v>
      </c>
      <c r="T11" s="49" t="s">
        <v>731</v>
      </c>
      <c r="U11" s="49" t="s">
        <v>731</v>
      </c>
      <c r="V11" s="30" t="s">
        <v>731</v>
      </c>
      <c r="W11" s="192" t="s">
        <v>745</v>
      </c>
      <c r="X11" s="30"/>
    </row>
    <row r="12" spans="1:25" x14ac:dyDescent="0.3">
      <c r="A12" s="228">
        <f t="shared" si="2"/>
        <v>11</v>
      </c>
      <c r="B12" s="25">
        <v>4634912</v>
      </c>
      <c r="C12" s="25" t="s">
        <v>803</v>
      </c>
      <c r="D12" s="24" t="s">
        <v>804</v>
      </c>
      <c r="E12" s="25" t="s">
        <v>805</v>
      </c>
      <c r="F12" s="212" t="s">
        <v>806</v>
      </c>
      <c r="G12" s="34" t="s">
        <v>765</v>
      </c>
      <c r="H12" s="33">
        <v>40798</v>
      </c>
      <c r="I12" s="305">
        <v>0</v>
      </c>
      <c r="J12" s="24" t="s">
        <v>745</v>
      </c>
      <c r="K12" s="177">
        <f t="shared" si="3"/>
        <v>0.852054794520548</v>
      </c>
      <c r="L12" s="50">
        <v>41109</v>
      </c>
      <c r="M12" s="37"/>
      <c r="N12" s="50">
        <v>40931</v>
      </c>
      <c r="O12" s="189">
        <f t="shared" si="1"/>
        <v>0.36438356164383562</v>
      </c>
      <c r="P12" s="191">
        <v>41.39</v>
      </c>
      <c r="Q12" s="191" t="s">
        <v>766</v>
      </c>
      <c r="R12" s="33">
        <v>40931</v>
      </c>
      <c r="S12" s="191">
        <v>41.39</v>
      </c>
      <c r="T12" s="49" t="s">
        <v>731</v>
      </c>
      <c r="V12" s="24" t="s">
        <v>807</v>
      </c>
      <c r="W12" s="192" t="s">
        <v>745</v>
      </c>
      <c r="X12" s="30"/>
    </row>
    <row r="13" spans="1:25" ht="18" customHeight="1" x14ac:dyDescent="0.3">
      <c r="A13" s="228">
        <f t="shared" si="2"/>
        <v>12</v>
      </c>
      <c r="B13" s="25">
        <v>358910</v>
      </c>
      <c r="C13" s="25" t="s">
        <v>621</v>
      </c>
      <c r="D13" s="25" t="s">
        <v>622</v>
      </c>
      <c r="E13" s="25" t="s">
        <v>623</v>
      </c>
      <c r="F13" s="212" t="s">
        <v>744</v>
      </c>
      <c r="G13" s="29" t="s">
        <v>785</v>
      </c>
      <c r="H13" s="33">
        <v>37883</v>
      </c>
      <c r="I13" s="305">
        <v>0</v>
      </c>
      <c r="J13" s="24" t="s">
        <v>745</v>
      </c>
      <c r="K13" s="177">
        <f t="shared" si="3"/>
        <v>9.0054794520547947</v>
      </c>
      <c r="L13" s="50">
        <v>41170</v>
      </c>
      <c r="M13" s="37"/>
      <c r="N13" s="50">
        <v>38071</v>
      </c>
      <c r="O13" s="189">
        <f t="shared" si="1"/>
        <v>0.51506849315068493</v>
      </c>
      <c r="P13" s="191">
        <v>37.200000000000003</v>
      </c>
      <c r="Q13" s="191">
        <v>46.8</v>
      </c>
      <c r="R13" s="33">
        <v>38243</v>
      </c>
      <c r="S13" s="197">
        <v>46.8</v>
      </c>
      <c r="T13" s="49" t="s">
        <v>789</v>
      </c>
      <c r="U13" s="49" t="s">
        <v>731</v>
      </c>
      <c r="V13" s="198" t="s">
        <v>731</v>
      </c>
      <c r="W13" s="192" t="s">
        <v>745</v>
      </c>
      <c r="X13" s="30"/>
    </row>
    <row r="14" spans="1:25" ht="18" customHeight="1" x14ac:dyDescent="0.3">
      <c r="A14" s="228">
        <f t="shared" si="2"/>
        <v>13</v>
      </c>
      <c r="B14" s="25">
        <v>4190011</v>
      </c>
      <c r="C14" s="25" t="s">
        <v>794</v>
      </c>
      <c r="D14" s="25" t="s">
        <v>795</v>
      </c>
      <c r="E14" s="25" t="s">
        <v>796</v>
      </c>
      <c r="F14" s="212" t="s">
        <v>797</v>
      </c>
      <c r="G14" s="34" t="s">
        <v>765</v>
      </c>
      <c r="H14" s="33">
        <v>40511</v>
      </c>
      <c r="I14" s="305">
        <v>0</v>
      </c>
      <c r="J14" s="24" t="s">
        <v>745</v>
      </c>
      <c r="K14" s="177">
        <f t="shared" si="3"/>
        <v>1.6410958904109589</v>
      </c>
      <c r="L14" s="50">
        <v>41110</v>
      </c>
      <c r="M14" s="37"/>
      <c r="N14" s="50">
        <v>40724</v>
      </c>
      <c r="O14" s="189">
        <f t="shared" si="1"/>
        <v>0.58356164383561648</v>
      </c>
      <c r="P14" s="191">
        <v>48.2</v>
      </c>
      <c r="Q14" s="191" t="s">
        <v>766</v>
      </c>
      <c r="R14" s="33">
        <v>40724</v>
      </c>
      <c r="S14" s="191">
        <v>48.2</v>
      </c>
      <c r="T14" s="49" t="s">
        <v>731</v>
      </c>
      <c r="U14" s="49" t="s">
        <v>798</v>
      </c>
      <c r="V14" s="30" t="s">
        <v>754</v>
      </c>
      <c r="W14" s="192" t="s">
        <v>745</v>
      </c>
      <c r="X14" s="30"/>
      <c r="Y14" s="199" t="s">
        <v>196</v>
      </c>
    </row>
    <row r="15" spans="1:25" ht="18" customHeight="1" x14ac:dyDescent="0.3">
      <c r="A15" s="228">
        <f t="shared" si="2"/>
        <v>14</v>
      </c>
      <c r="B15" s="25">
        <v>390684</v>
      </c>
      <c r="C15" s="25" t="s">
        <v>787</v>
      </c>
      <c r="E15" s="25" t="s">
        <v>788</v>
      </c>
      <c r="F15" s="63" t="s">
        <v>744</v>
      </c>
      <c r="G15" s="29" t="s">
        <v>729</v>
      </c>
      <c r="H15" s="33">
        <v>39939</v>
      </c>
      <c r="I15" s="305">
        <v>0</v>
      </c>
      <c r="J15" s="24" t="s">
        <v>745</v>
      </c>
      <c r="K15" s="177">
        <f t="shared" si="3"/>
        <v>3.3726027397260272</v>
      </c>
      <c r="L15" s="50">
        <v>41170</v>
      </c>
      <c r="M15" s="37"/>
      <c r="N15" s="50">
        <v>40322</v>
      </c>
      <c r="O15" s="189">
        <f t="shared" si="1"/>
        <v>1.0493150684931507</v>
      </c>
      <c r="P15" s="190">
        <v>50</v>
      </c>
      <c r="Q15" s="190">
        <v>50</v>
      </c>
      <c r="R15" s="33">
        <v>40322</v>
      </c>
      <c r="S15" s="190">
        <v>50</v>
      </c>
      <c r="T15" s="49" t="s">
        <v>789</v>
      </c>
      <c r="U15" s="49" t="s">
        <v>731</v>
      </c>
      <c r="V15" s="198" t="s">
        <v>731</v>
      </c>
      <c r="W15" s="192" t="s">
        <v>745</v>
      </c>
      <c r="X15" s="30"/>
    </row>
    <row r="16" spans="1:25" ht="18" customHeight="1" x14ac:dyDescent="0.3">
      <c r="A16" s="228">
        <f t="shared" si="2"/>
        <v>15</v>
      </c>
      <c r="B16" s="25">
        <v>4592411</v>
      </c>
      <c r="C16" s="25" t="s">
        <v>799</v>
      </c>
      <c r="E16" s="25" t="s">
        <v>800</v>
      </c>
      <c r="F16" s="212" t="s">
        <v>801</v>
      </c>
      <c r="G16" s="34" t="s">
        <v>785</v>
      </c>
      <c r="H16" s="33">
        <v>39803</v>
      </c>
      <c r="I16" s="305">
        <v>0</v>
      </c>
      <c r="J16" s="24" t="s">
        <v>745</v>
      </c>
      <c r="K16" s="177">
        <f t="shared" si="3"/>
        <v>3.5780821917808221</v>
      </c>
      <c r="L16" s="50">
        <v>41109</v>
      </c>
      <c r="M16" s="37"/>
      <c r="N16" s="178">
        <v>40899</v>
      </c>
      <c r="O16" s="189">
        <f t="shared" si="1"/>
        <v>3.0027397260273974</v>
      </c>
      <c r="P16" s="191">
        <v>74.8</v>
      </c>
      <c r="Q16" s="191" t="s">
        <v>766</v>
      </c>
      <c r="R16" s="33">
        <v>40983</v>
      </c>
      <c r="S16" s="191">
        <v>51.49</v>
      </c>
      <c r="T16" s="49" t="s">
        <v>777</v>
      </c>
      <c r="V16" s="30" t="s">
        <v>802</v>
      </c>
      <c r="W16" s="192" t="s">
        <v>745</v>
      </c>
      <c r="X16" s="30"/>
    </row>
    <row r="17" spans="1:77" ht="18" customHeight="1" x14ac:dyDescent="0.3">
      <c r="A17" s="228">
        <f t="shared" si="2"/>
        <v>16</v>
      </c>
      <c r="B17" s="25">
        <v>369770</v>
      </c>
      <c r="C17" s="25" t="s">
        <v>614</v>
      </c>
      <c r="D17" s="25" t="s">
        <v>615</v>
      </c>
      <c r="E17" s="25" t="s">
        <v>616</v>
      </c>
      <c r="F17" s="63" t="s">
        <v>781</v>
      </c>
      <c r="G17" s="53" t="s">
        <v>737</v>
      </c>
      <c r="H17" s="33">
        <v>38415</v>
      </c>
      <c r="I17" s="305">
        <v>0</v>
      </c>
      <c r="J17" s="24" t="s">
        <v>745</v>
      </c>
      <c r="K17" s="177">
        <f t="shared" si="3"/>
        <v>7.1643835616438354</v>
      </c>
      <c r="L17" s="50">
        <v>41030</v>
      </c>
      <c r="M17" s="37"/>
      <c r="N17" s="50">
        <v>39420</v>
      </c>
      <c r="O17" s="189">
        <f t="shared" si="1"/>
        <v>2.7534246575342465</v>
      </c>
      <c r="P17" s="191">
        <v>51.6</v>
      </c>
      <c r="Q17" s="191">
        <v>51.6</v>
      </c>
      <c r="R17" s="33">
        <v>39420</v>
      </c>
      <c r="S17" s="191">
        <v>51.6</v>
      </c>
      <c r="T17" s="49" t="s">
        <v>731</v>
      </c>
      <c r="U17" s="49" t="s">
        <v>731</v>
      </c>
      <c r="V17" s="30" t="s">
        <v>772</v>
      </c>
      <c r="W17" s="192" t="s">
        <v>745</v>
      </c>
      <c r="X17" s="30"/>
      <c r="Y17" s="24" t="s">
        <v>617</v>
      </c>
    </row>
    <row r="18" spans="1:77" ht="18" customHeight="1" x14ac:dyDescent="0.3">
      <c r="A18" s="228">
        <f t="shared" si="2"/>
        <v>17</v>
      </c>
      <c r="B18" s="25">
        <v>380228</v>
      </c>
      <c r="C18" s="25" t="s">
        <v>773</v>
      </c>
      <c r="D18" s="25" t="s">
        <v>774</v>
      </c>
      <c r="E18" s="25" t="s">
        <v>775</v>
      </c>
      <c r="F18" s="63" t="s">
        <v>728</v>
      </c>
      <c r="G18" s="29" t="s">
        <v>737</v>
      </c>
      <c r="H18" s="33">
        <v>39463</v>
      </c>
      <c r="I18" s="305">
        <v>0</v>
      </c>
      <c r="J18" s="24" t="s">
        <v>776</v>
      </c>
      <c r="K18" s="177">
        <f t="shared" si="3"/>
        <v>4.5232876712328771</v>
      </c>
      <c r="L18" s="50">
        <v>41114</v>
      </c>
      <c r="M18" s="37"/>
      <c r="N18" s="50">
        <v>39555</v>
      </c>
      <c r="O18" s="189">
        <f t="shared" si="1"/>
        <v>0.25205479452054796</v>
      </c>
      <c r="P18" s="190">
        <v>39.65</v>
      </c>
      <c r="Q18" s="191">
        <v>52.3</v>
      </c>
      <c r="R18" s="33">
        <v>40864</v>
      </c>
      <c r="S18" s="191">
        <v>53</v>
      </c>
      <c r="T18" s="49" t="s">
        <v>777</v>
      </c>
      <c r="U18" s="49" t="s">
        <v>730</v>
      </c>
      <c r="V18" s="198" t="s">
        <v>192</v>
      </c>
      <c r="W18" s="192" t="s">
        <v>745</v>
      </c>
      <c r="X18" s="30"/>
    </row>
    <row r="19" spans="1:77" ht="18" customHeight="1" x14ac:dyDescent="0.3">
      <c r="A19" s="228">
        <f t="shared" si="2"/>
        <v>18</v>
      </c>
      <c r="B19" s="25">
        <v>373474</v>
      </c>
      <c r="C19" s="25" t="s">
        <v>761</v>
      </c>
      <c r="D19" s="25" t="s">
        <v>762</v>
      </c>
      <c r="E19" s="25" t="s">
        <v>763</v>
      </c>
      <c r="F19" s="63" t="s">
        <v>764</v>
      </c>
      <c r="G19" s="53" t="s">
        <v>765</v>
      </c>
      <c r="H19" s="33">
        <v>38588</v>
      </c>
      <c r="I19" s="305">
        <v>0</v>
      </c>
      <c r="J19" s="24" t="s">
        <v>745</v>
      </c>
      <c r="K19" s="177">
        <f t="shared" si="3"/>
        <v>7.0739726027397261</v>
      </c>
      <c r="L19" s="50">
        <v>41170</v>
      </c>
      <c r="M19" s="37"/>
      <c r="N19" s="50">
        <v>39100</v>
      </c>
      <c r="O19" s="189">
        <f t="shared" si="1"/>
        <v>1.4027397260273973</v>
      </c>
      <c r="P19" s="191">
        <v>53.1</v>
      </c>
      <c r="Q19" s="191">
        <v>53.1</v>
      </c>
      <c r="R19" s="33">
        <v>39110</v>
      </c>
      <c r="S19" s="191">
        <v>53.1</v>
      </c>
      <c r="T19" s="49" t="s">
        <v>767</v>
      </c>
      <c r="U19" s="49" t="s">
        <v>731</v>
      </c>
      <c r="V19" s="52" t="s">
        <v>768</v>
      </c>
      <c r="W19" s="192" t="s">
        <v>745</v>
      </c>
      <c r="X19" s="30"/>
    </row>
    <row r="20" spans="1:77" ht="18" customHeight="1" x14ac:dyDescent="0.3">
      <c r="A20" s="228">
        <f t="shared" si="2"/>
        <v>19</v>
      </c>
      <c r="B20" s="25">
        <v>377479</v>
      </c>
      <c r="C20" s="25" t="s">
        <v>769</v>
      </c>
      <c r="D20" s="25" t="s">
        <v>770</v>
      </c>
      <c r="E20" s="25" t="s">
        <v>771</v>
      </c>
      <c r="F20" s="63" t="s">
        <v>728</v>
      </c>
      <c r="G20" s="53" t="s">
        <v>737</v>
      </c>
      <c r="H20" s="33">
        <v>39258</v>
      </c>
      <c r="I20" s="305">
        <v>0</v>
      </c>
      <c r="J20" s="24" t="s">
        <v>745</v>
      </c>
      <c r="K20" s="177">
        <f t="shared" si="3"/>
        <v>5.1013698630136988</v>
      </c>
      <c r="L20" s="50">
        <v>41120</v>
      </c>
      <c r="M20" s="37"/>
      <c r="N20" s="50">
        <v>39357</v>
      </c>
      <c r="O20" s="189">
        <f t="shared" si="1"/>
        <v>0.27123287671232876</v>
      </c>
      <c r="P20" s="191">
        <v>42.2</v>
      </c>
      <c r="Q20" s="191">
        <v>53.6</v>
      </c>
      <c r="R20" s="33">
        <v>39476</v>
      </c>
      <c r="S20" s="191">
        <v>53.6</v>
      </c>
      <c r="T20" s="49" t="s">
        <v>730</v>
      </c>
      <c r="U20" s="49" t="s">
        <v>731</v>
      </c>
      <c r="V20" s="30" t="s">
        <v>772</v>
      </c>
      <c r="W20" s="192" t="s">
        <v>745</v>
      </c>
      <c r="X20" s="30"/>
    </row>
    <row r="21" spans="1:77" ht="18" customHeight="1" x14ac:dyDescent="0.3">
      <c r="A21" s="228">
        <f t="shared" si="2"/>
        <v>20</v>
      </c>
      <c r="B21" s="25">
        <v>365569</v>
      </c>
      <c r="C21" s="25" t="s">
        <v>611</v>
      </c>
      <c r="D21" s="25" t="s">
        <v>612</v>
      </c>
      <c r="E21" s="25" t="s">
        <v>613</v>
      </c>
      <c r="F21" s="212" t="s">
        <v>728</v>
      </c>
      <c r="G21" s="29" t="s">
        <v>729</v>
      </c>
      <c r="H21" s="33">
        <v>38189</v>
      </c>
      <c r="I21" s="305">
        <v>0</v>
      </c>
      <c r="J21" s="24" t="s">
        <v>745</v>
      </c>
      <c r="K21" s="177">
        <f t="shared" si="3"/>
        <v>8.0109589041095894</v>
      </c>
      <c r="L21" s="50">
        <v>41113</v>
      </c>
      <c r="M21" s="37"/>
      <c r="N21" s="50">
        <v>38799</v>
      </c>
      <c r="O21" s="189">
        <f t="shared" si="1"/>
        <v>1.6712328767123288</v>
      </c>
      <c r="P21" s="190">
        <v>57.4</v>
      </c>
      <c r="Q21" s="191" t="s">
        <v>766</v>
      </c>
      <c r="R21" s="33">
        <v>38799</v>
      </c>
      <c r="S21" s="190">
        <v>57.4</v>
      </c>
      <c r="T21" s="49" t="s">
        <v>731</v>
      </c>
      <c r="U21" s="49" t="s">
        <v>731</v>
      </c>
      <c r="V21" s="30" t="s">
        <v>731</v>
      </c>
      <c r="W21" s="192" t="s">
        <v>745</v>
      </c>
      <c r="X21" s="30"/>
    </row>
    <row r="22" spans="1:77" s="5" customFormat="1" ht="18" customHeight="1" x14ac:dyDescent="0.3">
      <c r="A22" s="228">
        <f t="shared" si="2"/>
        <v>21</v>
      </c>
      <c r="B22" s="25">
        <v>381164</v>
      </c>
      <c r="C22" s="25" t="s">
        <v>782</v>
      </c>
      <c r="D22" s="24" t="s">
        <v>783</v>
      </c>
      <c r="E22" s="25" t="s">
        <v>784</v>
      </c>
      <c r="F22" s="63" t="s">
        <v>728</v>
      </c>
      <c r="G22" s="29" t="s">
        <v>785</v>
      </c>
      <c r="H22" s="33">
        <v>39516</v>
      </c>
      <c r="I22" s="305">
        <v>0</v>
      </c>
      <c r="J22" s="24" t="s">
        <v>745</v>
      </c>
      <c r="K22" s="177">
        <f t="shared" si="3"/>
        <v>4.1287671232876715</v>
      </c>
      <c r="L22" s="50">
        <v>41023</v>
      </c>
      <c r="M22" s="37"/>
      <c r="N22" s="50">
        <v>39648</v>
      </c>
      <c r="O22" s="189">
        <f t="shared" si="1"/>
        <v>0.36164383561643837</v>
      </c>
      <c r="P22" s="191">
        <v>42.3</v>
      </c>
      <c r="Q22" s="191">
        <v>48.1</v>
      </c>
      <c r="R22" s="51">
        <v>40939</v>
      </c>
      <c r="S22" s="190">
        <v>58.05</v>
      </c>
      <c r="T22" s="49" t="s">
        <v>777</v>
      </c>
      <c r="U22" s="49" t="s">
        <v>731</v>
      </c>
      <c r="V22" s="198" t="s">
        <v>786</v>
      </c>
      <c r="W22" s="192" t="s">
        <v>745</v>
      </c>
      <c r="X22" s="30"/>
      <c r="Y22" s="24"/>
    </row>
    <row r="23" spans="1:77" s="184" customFormat="1" ht="19.5" customHeight="1" x14ac:dyDescent="0.3">
      <c r="A23" s="228">
        <f t="shared" si="2"/>
        <v>22</v>
      </c>
      <c r="B23" s="25">
        <v>385513</v>
      </c>
      <c r="C23" s="25" t="s">
        <v>618</v>
      </c>
      <c r="D23" s="24" t="s">
        <v>619</v>
      </c>
      <c r="E23" s="25" t="s">
        <v>620</v>
      </c>
      <c r="F23" s="63" t="s">
        <v>797</v>
      </c>
      <c r="G23" s="29" t="s">
        <v>765</v>
      </c>
      <c r="H23" s="33">
        <v>39814</v>
      </c>
      <c r="I23" s="305">
        <v>0</v>
      </c>
      <c r="J23" s="24" t="s">
        <v>745</v>
      </c>
      <c r="K23" s="177">
        <f t="shared" si="3"/>
        <v>2.6657534246575341</v>
      </c>
      <c r="L23" s="50">
        <v>40787</v>
      </c>
      <c r="M23" s="37"/>
      <c r="N23" s="50">
        <v>39959</v>
      </c>
      <c r="O23" s="189">
        <f t="shared" si="1"/>
        <v>0.39726027397260272</v>
      </c>
      <c r="P23" s="200">
        <v>36</v>
      </c>
      <c r="Q23" s="201">
        <v>60.3</v>
      </c>
      <c r="R23" s="33">
        <v>40326</v>
      </c>
      <c r="S23" s="190">
        <v>60.25</v>
      </c>
      <c r="T23" s="49" t="s">
        <v>731</v>
      </c>
      <c r="U23" s="49" t="s">
        <v>731</v>
      </c>
      <c r="V23" s="198" t="s">
        <v>731</v>
      </c>
      <c r="W23" s="192" t="s">
        <v>745</v>
      </c>
      <c r="X23" s="30"/>
      <c r="Y23" s="2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ht="15" customHeight="1" x14ac:dyDescent="0.3">
      <c r="A24" s="228">
        <f t="shared" si="2"/>
        <v>23</v>
      </c>
      <c r="B24" s="25">
        <v>7120913</v>
      </c>
      <c r="C24" s="25" t="s">
        <v>808</v>
      </c>
      <c r="D24" s="24" t="s">
        <v>809</v>
      </c>
      <c r="E24" s="25" t="s">
        <v>810</v>
      </c>
      <c r="F24" s="212" t="s">
        <v>806</v>
      </c>
      <c r="G24" s="34" t="s">
        <v>765</v>
      </c>
      <c r="H24" s="33">
        <v>40948</v>
      </c>
      <c r="I24" s="305">
        <v>0</v>
      </c>
      <c r="J24" s="24" t="s">
        <v>745</v>
      </c>
      <c r="K24" s="177">
        <f t="shared" si="3"/>
        <v>0.32602739726027397</v>
      </c>
      <c r="L24" s="50">
        <v>41067</v>
      </c>
      <c r="M24" s="37"/>
      <c r="N24" s="50">
        <v>41067</v>
      </c>
      <c r="O24" s="189">
        <f t="shared" si="1"/>
        <v>0.32602739726027397</v>
      </c>
      <c r="P24" s="191">
        <v>62</v>
      </c>
      <c r="Q24" s="191" t="s">
        <v>766</v>
      </c>
      <c r="R24" s="33">
        <v>41067</v>
      </c>
      <c r="S24" s="191">
        <v>62</v>
      </c>
      <c r="T24" s="49" t="s">
        <v>731</v>
      </c>
      <c r="V24" s="30"/>
      <c r="W24" s="192" t="s">
        <v>745</v>
      </c>
      <c r="X24" s="30"/>
    </row>
    <row r="25" spans="1:77" s="16" customFormat="1" ht="19.5" customHeight="1" x14ac:dyDescent="0.3">
      <c r="B25" s="24"/>
      <c r="C25" s="24"/>
      <c r="D25" s="24"/>
      <c r="E25" s="24"/>
      <c r="F25" s="24"/>
      <c r="G25" s="31"/>
      <c r="H25" s="33"/>
      <c r="I25" s="33"/>
      <c r="J25" s="33"/>
      <c r="K25" s="24"/>
      <c r="L25" s="24"/>
      <c r="M25" s="37"/>
      <c r="N25" s="24"/>
      <c r="O25" s="31"/>
      <c r="P25" s="31"/>
      <c r="Q25" s="31"/>
      <c r="R25" s="31"/>
      <c r="S25" s="31"/>
      <c r="T25" s="24"/>
      <c r="U25" s="24"/>
      <c r="V25" s="24"/>
      <c r="W25" s="24"/>
      <c r="X25" s="24"/>
      <c r="Y25" s="24"/>
    </row>
    <row r="26" spans="1:77" s="5" customFormat="1" x14ac:dyDescent="0.3">
      <c r="B26" s="2"/>
      <c r="C26" s="2"/>
      <c r="D26" s="2"/>
      <c r="E26" s="2"/>
      <c r="F26" s="2"/>
      <c r="G26" s="54"/>
      <c r="H26" s="56"/>
      <c r="I26" s="56"/>
      <c r="J26" s="202"/>
      <c r="K26" s="119"/>
      <c r="L26" s="56"/>
      <c r="M26" s="57"/>
      <c r="N26" s="56"/>
      <c r="O26" s="119"/>
      <c r="P26" s="200"/>
      <c r="Q26" s="200"/>
      <c r="R26" s="56"/>
      <c r="S26" s="203"/>
      <c r="T26" s="58"/>
      <c r="U26" s="58"/>
      <c r="V26" s="204"/>
      <c r="W26" s="188"/>
      <c r="X26" s="60"/>
    </row>
    <row r="27" spans="1:77" s="5" customFormat="1" x14ac:dyDescent="0.3">
      <c r="B27" s="2"/>
      <c r="C27" s="2"/>
      <c r="D27" s="2"/>
      <c r="E27" s="2"/>
      <c r="F27" s="2"/>
      <c r="G27" s="54"/>
      <c r="H27" s="56"/>
      <c r="I27" s="56"/>
      <c r="J27" s="202"/>
      <c r="K27" s="119"/>
      <c r="L27" s="56"/>
      <c r="M27" s="57"/>
      <c r="N27" s="56"/>
      <c r="O27" s="119"/>
      <c r="P27" s="200"/>
      <c r="Q27" s="200"/>
      <c r="R27" s="56"/>
      <c r="S27" s="203"/>
      <c r="T27" s="58"/>
      <c r="U27" s="58"/>
      <c r="V27" s="204"/>
      <c r="W27" s="188"/>
      <c r="X27" s="60"/>
    </row>
    <row r="28" spans="1:77" s="5" customFormat="1" x14ac:dyDescent="0.3">
      <c r="B28" s="2"/>
      <c r="C28" s="2"/>
      <c r="D28" s="2"/>
      <c r="E28" s="2"/>
      <c r="F28" s="2"/>
      <c r="G28" s="54"/>
      <c r="H28" s="56"/>
      <c r="I28" s="56"/>
      <c r="J28" s="202"/>
      <c r="K28" s="119"/>
      <c r="L28" s="56"/>
      <c r="M28" s="57"/>
      <c r="N28" s="56"/>
      <c r="O28" s="119"/>
      <c r="P28" s="200"/>
      <c r="Q28" s="200"/>
      <c r="R28" s="56"/>
      <c r="S28" s="203"/>
      <c r="T28" s="58"/>
      <c r="U28" s="58"/>
      <c r="V28" s="204"/>
      <c r="W28" s="188"/>
      <c r="X28" s="60"/>
    </row>
    <row r="29" spans="1:77" x14ac:dyDescent="0.3">
      <c r="B29" s="25">
        <v>395545</v>
      </c>
      <c r="C29" s="25" t="s">
        <v>624</v>
      </c>
      <c r="D29" s="25" t="s">
        <v>625</v>
      </c>
      <c r="E29" s="25" t="s">
        <v>626</v>
      </c>
      <c r="F29" s="25" t="s">
        <v>781</v>
      </c>
      <c r="G29" s="34" t="s">
        <v>765</v>
      </c>
      <c r="H29" s="33">
        <v>40544</v>
      </c>
      <c r="J29" s="33" t="s">
        <v>641</v>
      </c>
      <c r="K29" s="205"/>
      <c r="L29" s="51">
        <v>40612</v>
      </c>
      <c r="M29" s="35"/>
      <c r="N29" s="33">
        <v>40612</v>
      </c>
      <c r="O29" s="39">
        <f t="shared" ref="O29:O34" si="4">(N29-H29)/365</f>
        <v>0.18630136986301371</v>
      </c>
      <c r="P29" s="191">
        <v>52</v>
      </c>
      <c r="Q29" s="191" t="s">
        <v>766</v>
      </c>
      <c r="R29" s="33">
        <v>40612</v>
      </c>
      <c r="S29" s="190">
        <v>52.1</v>
      </c>
      <c r="T29" s="49" t="s">
        <v>731</v>
      </c>
      <c r="U29" s="49" t="s">
        <v>731</v>
      </c>
      <c r="V29" s="30" t="s">
        <v>731</v>
      </c>
      <c r="W29" s="192" t="s">
        <v>745</v>
      </c>
      <c r="X29" s="30"/>
    </row>
    <row r="30" spans="1:77" x14ac:dyDescent="0.3">
      <c r="B30" s="25">
        <v>384151</v>
      </c>
      <c r="C30" s="25" t="s">
        <v>627</v>
      </c>
      <c r="D30" s="25" t="s">
        <v>628</v>
      </c>
      <c r="E30" s="25" t="s">
        <v>629</v>
      </c>
      <c r="F30" s="25" t="s">
        <v>630</v>
      </c>
      <c r="G30" s="29" t="s">
        <v>765</v>
      </c>
      <c r="H30" s="33">
        <v>39772</v>
      </c>
      <c r="J30" s="51" t="s">
        <v>641</v>
      </c>
      <c r="K30" s="205"/>
      <c r="L30" s="51">
        <v>39864</v>
      </c>
      <c r="M30" s="35"/>
      <c r="N30" s="33">
        <v>39864</v>
      </c>
      <c r="O30" s="39">
        <f t="shared" si="4"/>
        <v>0.25205479452054796</v>
      </c>
      <c r="P30" s="191">
        <v>76.8</v>
      </c>
      <c r="Q30" s="191" t="s">
        <v>766</v>
      </c>
      <c r="R30" s="33">
        <v>39864</v>
      </c>
      <c r="S30" s="191">
        <v>76.8</v>
      </c>
      <c r="T30" s="49" t="s">
        <v>731</v>
      </c>
      <c r="U30" s="49" t="s">
        <v>631</v>
      </c>
      <c r="V30" s="198" t="s">
        <v>731</v>
      </c>
      <c r="W30" s="192" t="s">
        <v>745</v>
      </c>
      <c r="X30" s="30"/>
    </row>
    <row r="31" spans="1:77" ht="16.5" customHeight="1" x14ac:dyDescent="0.3">
      <c r="B31" s="25">
        <v>359428</v>
      </c>
      <c r="C31" s="25" t="s">
        <v>632</v>
      </c>
      <c r="D31" s="25" t="s">
        <v>633</v>
      </c>
      <c r="E31" s="25" t="s">
        <v>634</v>
      </c>
      <c r="F31" s="25" t="s">
        <v>635</v>
      </c>
      <c r="G31" s="29" t="s">
        <v>729</v>
      </c>
      <c r="H31" s="33">
        <v>37958</v>
      </c>
      <c r="J31" s="51" t="s">
        <v>636</v>
      </c>
      <c r="K31" s="39"/>
      <c r="L31" s="33">
        <v>38113</v>
      </c>
      <c r="M31" s="35"/>
      <c r="N31" s="51">
        <v>38113</v>
      </c>
      <c r="O31" s="39">
        <f t="shared" si="4"/>
        <v>0.42465753424657532</v>
      </c>
      <c r="P31" s="197">
        <v>69.900000000000006</v>
      </c>
      <c r="Q31" s="197" t="s">
        <v>766</v>
      </c>
      <c r="R31" s="33">
        <v>38113</v>
      </c>
      <c r="S31" s="191">
        <v>69.900000000000006</v>
      </c>
      <c r="T31" s="49" t="s">
        <v>777</v>
      </c>
      <c r="U31" s="49" t="s">
        <v>731</v>
      </c>
      <c r="V31" s="206" t="s">
        <v>193</v>
      </c>
      <c r="W31" s="192" t="s">
        <v>745</v>
      </c>
      <c r="X31" s="30"/>
    </row>
    <row r="32" spans="1:77" x14ac:dyDescent="0.3">
      <c r="B32" s="25">
        <v>371082</v>
      </c>
      <c r="C32" s="25" t="s">
        <v>637</v>
      </c>
      <c r="D32" s="25" t="s">
        <v>638</v>
      </c>
      <c r="E32" s="25" t="s">
        <v>639</v>
      </c>
      <c r="F32" s="25" t="s">
        <v>640</v>
      </c>
      <c r="G32" s="29" t="s">
        <v>737</v>
      </c>
      <c r="H32" s="33">
        <v>38776</v>
      </c>
      <c r="J32" s="51" t="s">
        <v>641</v>
      </c>
      <c r="K32" s="39"/>
      <c r="L32" s="33">
        <v>38936</v>
      </c>
      <c r="M32" s="35"/>
      <c r="N32" s="33">
        <v>38936</v>
      </c>
      <c r="O32" s="39">
        <f t="shared" si="4"/>
        <v>0.43835616438356162</v>
      </c>
      <c r="P32" s="191">
        <v>60.2</v>
      </c>
      <c r="Q32" s="191" t="s">
        <v>766</v>
      </c>
      <c r="R32" s="33">
        <v>38936</v>
      </c>
      <c r="S32" s="191">
        <v>60.2</v>
      </c>
      <c r="T32" s="49" t="s">
        <v>731</v>
      </c>
      <c r="U32" s="49" t="s">
        <v>731</v>
      </c>
      <c r="V32" s="198" t="s">
        <v>731</v>
      </c>
      <c r="W32" s="192" t="s">
        <v>745</v>
      </c>
      <c r="X32" s="30"/>
    </row>
    <row r="33" spans="2:24" x14ac:dyDescent="0.3">
      <c r="B33" s="25">
        <v>355585</v>
      </c>
      <c r="C33" s="25" t="s">
        <v>642</v>
      </c>
      <c r="D33" s="25" t="s">
        <v>643</v>
      </c>
      <c r="E33" s="25" t="s">
        <v>644</v>
      </c>
      <c r="F33" s="25" t="s">
        <v>645</v>
      </c>
      <c r="G33" s="29" t="s">
        <v>729</v>
      </c>
      <c r="H33" s="33">
        <v>37590</v>
      </c>
      <c r="J33" s="51" t="s">
        <v>641</v>
      </c>
      <c r="K33" s="39"/>
      <c r="L33" s="33">
        <v>37795</v>
      </c>
      <c r="M33" s="35"/>
      <c r="N33" s="33">
        <v>37795</v>
      </c>
      <c r="O33" s="39">
        <f t="shared" si="4"/>
        <v>0.56164383561643838</v>
      </c>
      <c r="P33" s="191">
        <v>53.2</v>
      </c>
      <c r="Q33" s="191" t="s">
        <v>766</v>
      </c>
      <c r="R33" s="51">
        <v>37795</v>
      </c>
      <c r="S33" s="191">
        <v>53.2</v>
      </c>
      <c r="T33" s="49" t="s">
        <v>731</v>
      </c>
      <c r="U33" s="49" t="s">
        <v>731</v>
      </c>
      <c r="V33" s="30" t="s">
        <v>646</v>
      </c>
      <c r="W33" s="192" t="s">
        <v>745</v>
      </c>
      <c r="X33" s="30"/>
    </row>
    <row r="34" spans="2:24" s="3" customFormat="1" x14ac:dyDescent="0.3">
      <c r="B34" s="3">
        <v>385541</v>
      </c>
      <c r="C34" s="3" t="s">
        <v>647</v>
      </c>
      <c r="D34" s="3" t="s">
        <v>648</v>
      </c>
      <c r="E34" s="3" t="s">
        <v>649</v>
      </c>
      <c r="F34" s="3" t="s">
        <v>635</v>
      </c>
      <c r="G34" s="69" t="s">
        <v>729</v>
      </c>
      <c r="H34" s="70">
        <v>39833</v>
      </c>
      <c r="I34" s="70"/>
      <c r="J34" s="70" t="s">
        <v>650</v>
      </c>
      <c r="K34" s="71"/>
      <c r="L34" s="70">
        <v>40253</v>
      </c>
      <c r="M34" s="72"/>
      <c r="N34" s="70">
        <v>39973</v>
      </c>
      <c r="O34" s="71">
        <f t="shared" si="4"/>
        <v>0.38356164383561642</v>
      </c>
      <c r="P34" s="207">
        <v>87.4</v>
      </c>
      <c r="Q34" s="207">
        <v>68.900000000000006</v>
      </c>
      <c r="R34" s="70">
        <v>40253</v>
      </c>
      <c r="S34" s="207">
        <v>68.87</v>
      </c>
      <c r="T34" s="208" t="s">
        <v>651</v>
      </c>
      <c r="U34" s="208" t="s">
        <v>652</v>
      </c>
      <c r="V34" s="209" t="s">
        <v>731</v>
      </c>
      <c r="W34" s="210" t="s">
        <v>745</v>
      </c>
      <c r="X34" s="73"/>
    </row>
  </sheetData>
  <sortState ref="B2:Z24">
    <sortCondition ref="I2:I24"/>
  </sortState>
  <customSheetViews>
    <customSheetView guid="{0244CF39-1AF6-4742-8B75-9E560E6483D2}" scale="80">
      <selection activeCell="N23" sqref="N23"/>
      <pageMargins left="0.7" right="0.7" top="0.75" bottom="0.75" header="0.3" footer="0.3"/>
    </customSheetView>
  </customSheetViews>
  <phoneticPr fontId="3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A23" zoomScale="91" zoomScaleNormal="91" workbookViewId="0">
      <selection activeCell="L43" sqref="L43"/>
    </sheetView>
  </sheetViews>
  <sheetFormatPr defaultColWidth="8.88671875" defaultRowHeight="14.4" x14ac:dyDescent="0.3"/>
  <cols>
    <col min="2" max="2" width="16" customWidth="1"/>
    <col min="5" max="5" width="11" customWidth="1"/>
    <col min="6" max="6" width="15.6640625" customWidth="1"/>
    <col min="8" max="8" width="11.5546875" customWidth="1"/>
    <col min="9" max="9" width="8.88671875" style="308" customWidth="1"/>
    <col min="10" max="10" width="11.5546875" customWidth="1"/>
    <col min="11" max="11" width="8.88671875" style="213"/>
    <col min="12" max="12" width="12.6640625" style="174" customWidth="1"/>
    <col min="13" max="13" width="9.33203125" style="308" bestFit="1" customWidth="1"/>
    <col min="14" max="14" width="10.5546875" customWidth="1"/>
    <col min="18" max="18" width="11.6640625" customWidth="1"/>
    <col min="23" max="23" width="10.44140625" customWidth="1"/>
    <col min="24" max="24" width="34.109375" customWidth="1"/>
    <col min="25" max="25" width="94.33203125" customWidth="1"/>
    <col min="26" max="26" width="11.6640625" customWidth="1"/>
  </cols>
  <sheetData>
    <row r="1" spans="1:27" s="303" customFormat="1" ht="54.75" customHeight="1" x14ac:dyDescent="0.3">
      <c r="B1" s="40" t="s">
        <v>708</v>
      </c>
      <c r="C1" s="41" t="s">
        <v>709</v>
      </c>
      <c r="D1" s="41" t="s">
        <v>710</v>
      </c>
      <c r="E1" s="41" t="s">
        <v>711</v>
      </c>
      <c r="F1" s="41" t="s">
        <v>712</v>
      </c>
      <c r="G1" s="40" t="s">
        <v>171</v>
      </c>
      <c r="H1" s="42" t="s">
        <v>713</v>
      </c>
      <c r="I1" s="306" t="s">
        <v>813</v>
      </c>
      <c r="J1" s="214" t="s">
        <v>818</v>
      </c>
      <c r="K1" s="43" t="s">
        <v>655</v>
      </c>
      <c r="L1" s="300" t="s">
        <v>0</v>
      </c>
      <c r="M1" s="309" t="s">
        <v>653</v>
      </c>
      <c r="N1" s="42" t="s">
        <v>173</v>
      </c>
      <c r="O1" s="40" t="s">
        <v>717</v>
      </c>
      <c r="P1" s="44" t="s">
        <v>718</v>
      </c>
      <c r="Q1" s="79" t="s">
        <v>135</v>
      </c>
      <c r="R1" s="42" t="s">
        <v>174</v>
      </c>
      <c r="S1" s="44" t="s">
        <v>175</v>
      </c>
      <c r="T1" s="301" t="s">
        <v>719</v>
      </c>
      <c r="U1" s="301" t="s">
        <v>720</v>
      </c>
      <c r="V1" s="302" t="s">
        <v>721</v>
      </c>
      <c r="W1" s="40" t="s">
        <v>722</v>
      </c>
      <c r="X1" s="301" t="s">
        <v>656</v>
      </c>
      <c r="Y1" s="301" t="s">
        <v>724</v>
      </c>
      <c r="Z1" s="43" t="s">
        <v>172</v>
      </c>
    </row>
    <row r="2" spans="1:27" s="245" customFormat="1" ht="15.75" customHeight="1" x14ac:dyDescent="0.3">
      <c r="A2" s="228">
        <v>1</v>
      </c>
      <c r="B2" s="245" t="s">
        <v>94</v>
      </c>
      <c r="C2" s="245" t="s">
        <v>80</v>
      </c>
      <c r="D2" s="245" t="s">
        <v>81</v>
      </c>
      <c r="E2" s="245" t="s">
        <v>82</v>
      </c>
      <c r="F2" s="245" t="s">
        <v>744</v>
      </c>
      <c r="G2" s="106" t="s">
        <v>737</v>
      </c>
      <c r="H2" s="263">
        <v>38109</v>
      </c>
      <c r="I2" s="240">
        <v>0</v>
      </c>
      <c r="J2" s="264" t="s">
        <v>186</v>
      </c>
      <c r="K2" s="28">
        <f>(L2-H2)/365</f>
        <v>6.7945205479452051</v>
      </c>
      <c r="L2" s="265">
        <v>40589</v>
      </c>
      <c r="M2" s="310">
        <v>0</v>
      </c>
      <c r="N2" s="263">
        <v>40300</v>
      </c>
      <c r="O2" s="254">
        <f t="shared" ref="O2:O33" si="0">(N2-H2)/365</f>
        <v>6.0027397260273974</v>
      </c>
      <c r="P2" s="243"/>
      <c r="Q2" s="245">
        <v>104</v>
      </c>
      <c r="R2" s="263">
        <v>40300</v>
      </c>
      <c r="S2" s="245">
        <v>104</v>
      </c>
      <c r="T2" s="245" t="s">
        <v>204</v>
      </c>
      <c r="W2" s="245" t="s">
        <v>211</v>
      </c>
      <c r="Y2" s="245" t="s">
        <v>83</v>
      </c>
      <c r="Z2" s="245" t="s">
        <v>654</v>
      </c>
      <c r="AA2" s="243"/>
    </row>
    <row r="3" spans="1:27" s="245" customFormat="1" ht="15.75" customHeight="1" x14ac:dyDescent="0.3">
      <c r="A3" s="228">
        <f>A2+1</f>
        <v>2</v>
      </c>
      <c r="B3" s="245" t="s">
        <v>92</v>
      </c>
      <c r="C3" s="245" t="s">
        <v>209</v>
      </c>
      <c r="D3" s="245" t="s">
        <v>210</v>
      </c>
      <c r="E3" s="245" t="s">
        <v>800</v>
      </c>
      <c r="F3" s="245" t="s">
        <v>728</v>
      </c>
      <c r="G3" s="243" t="s">
        <v>203</v>
      </c>
      <c r="H3" s="263">
        <v>36049</v>
      </c>
      <c r="I3" s="240">
        <v>0</v>
      </c>
      <c r="J3" s="264" t="s">
        <v>186</v>
      </c>
      <c r="K3" s="28">
        <f>(L3-H3)/365</f>
        <v>3.8904109589041096</v>
      </c>
      <c r="L3" s="265">
        <v>37469</v>
      </c>
      <c r="M3" s="310">
        <v>0</v>
      </c>
      <c r="N3" s="263">
        <v>37153</v>
      </c>
      <c r="O3" s="254">
        <f t="shared" si="0"/>
        <v>3.0246575342465754</v>
      </c>
      <c r="P3" s="243"/>
      <c r="Q3" s="245">
        <v>111</v>
      </c>
      <c r="R3" s="263">
        <v>37153</v>
      </c>
      <c r="S3" s="245">
        <v>111</v>
      </c>
      <c r="T3" s="245" t="s">
        <v>204</v>
      </c>
      <c r="U3" s="245" t="s">
        <v>766</v>
      </c>
      <c r="W3" s="245" t="s">
        <v>211</v>
      </c>
      <c r="Y3" s="245" t="s">
        <v>212</v>
      </c>
      <c r="Z3" s="245" t="s">
        <v>654</v>
      </c>
    </row>
    <row r="4" spans="1:27" s="245" customFormat="1" ht="15.75" customHeight="1" x14ac:dyDescent="0.3">
      <c r="A4" s="228">
        <f t="shared" ref="A4:A51" si="1">A3+1</f>
        <v>3</v>
      </c>
      <c r="B4" s="243" t="s">
        <v>102</v>
      </c>
      <c r="C4" s="243" t="s">
        <v>103</v>
      </c>
      <c r="D4" s="243"/>
      <c r="E4" s="243" t="s">
        <v>104</v>
      </c>
      <c r="F4" s="243" t="s">
        <v>630</v>
      </c>
      <c r="G4" s="243" t="s">
        <v>729</v>
      </c>
      <c r="H4" s="253">
        <v>35967</v>
      </c>
      <c r="I4" s="307">
        <v>1</v>
      </c>
      <c r="J4" s="253">
        <v>40179</v>
      </c>
      <c r="K4" s="28">
        <f t="shared" ref="K4:K17" si="2">(J4-H4)/365</f>
        <v>11.53972602739726</v>
      </c>
      <c r="L4" s="255"/>
      <c r="M4" s="311">
        <v>1</v>
      </c>
      <c r="N4" s="253">
        <v>39587</v>
      </c>
      <c r="O4" s="258">
        <f t="shared" si="0"/>
        <v>9.9178082191780828</v>
      </c>
      <c r="P4" s="257">
        <v>81</v>
      </c>
      <c r="Q4" s="259">
        <v>81</v>
      </c>
      <c r="R4" s="253">
        <v>39587</v>
      </c>
      <c r="S4" s="243">
        <v>81</v>
      </c>
      <c r="T4" s="243" t="s">
        <v>204</v>
      </c>
      <c r="U4" s="257"/>
      <c r="V4" s="257"/>
      <c r="W4" s="243" t="s">
        <v>205</v>
      </c>
      <c r="X4" s="243" t="s">
        <v>557</v>
      </c>
      <c r="Y4" s="243"/>
      <c r="Z4" s="257" t="s">
        <v>654</v>
      </c>
    </row>
    <row r="5" spans="1:27" s="245" customFormat="1" ht="15.75" customHeight="1" x14ac:dyDescent="0.3">
      <c r="A5" s="228">
        <f t="shared" si="1"/>
        <v>4</v>
      </c>
      <c r="B5" s="22">
        <v>321200</v>
      </c>
      <c r="C5" s="22" t="s">
        <v>725</v>
      </c>
      <c r="D5" s="22" t="s">
        <v>726</v>
      </c>
      <c r="E5" s="22" t="s">
        <v>727</v>
      </c>
      <c r="F5" s="22" t="s">
        <v>728</v>
      </c>
      <c r="G5" s="22" t="s">
        <v>729</v>
      </c>
      <c r="H5" s="260">
        <v>34706</v>
      </c>
      <c r="I5" s="307">
        <v>1</v>
      </c>
      <c r="J5" s="260">
        <v>38785</v>
      </c>
      <c r="K5" s="28">
        <f t="shared" si="2"/>
        <v>11.175342465753424</v>
      </c>
      <c r="L5" s="261"/>
      <c r="M5" s="312">
        <v>0</v>
      </c>
      <c r="N5" s="260">
        <v>37748</v>
      </c>
      <c r="O5" s="254">
        <f t="shared" si="0"/>
        <v>8.3342465753424655</v>
      </c>
      <c r="P5" s="262">
        <v>85.69</v>
      </c>
      <c r="Q5" s="262">
        <v>85.67</v>
      </c>
      <c r="R5" s="260">
        <v>38744</v>
      </c>
      <c r="S5" s="262" t="s">
        <v>197</v>
      </c>
      <c r="T5" s="22" t="s">
        <v>188</v>
      </c>
      <c r="U5" s="22" t="s">
        <v>136</v>
      </c>
      <c r="V5" s="261" t="s">
        <v>187</v>
      </c>
      <c r="W5" s="261" t="s">
        <v>205</v>
      </c>
      <c r="X5" s="22" t="s">
        <v>132</v>
      </c>
      <c r="Y5" s="22" t="s">
        <v>189</v>
      </c>
      <c r="Z5" s="260" t="s">
        <v>654</v>
      </c>
    </row>
    <row r="6" spans="1:27" s="245" customFormat="1" ht="15.75" customHeight="1" x14ac:dyDescent="0.3">
      <c r="A6" s="228">
        <f t="shared" si="1"/>
        <v>5</v>
      </c>
      <c r="B6" s="243" t="s">
        <v>96</v>
      </c>
      <c r="C6" s="243" t="s">
        <v>217</v>
      </c>
      <c r="D6" s="243" t="s">
        <v>218</v>
      </c>
      <c r="E6" s="243" t="s">
        <v>219</v>
      </c>
      <c r="F6" s="243" t="s">
        <v>728</v>
      </c>
      <c r="G6" s="106" t="s">
        <v>785</v>
      </c>
      <c r="H6" s="253">
        <v>38743</v>
      </c>
      <c r="I6" s="307">
        <v>1</v>
      </c>
      <c r="J6" s="253">
        <v>41197</v>
      </c>
      <c r="K6" s="28">
        <f t="shared" si="2"/>
        <v>6.7232876712328764</v>
      </c>
      <c r="L6" s="255"/>
      <c r="M6" s="311">
        <v>1</v>
      </c>
      <c r="N6" s="253">
        <v>38903</v>
      </c>
      <c r="O6" s="254">
        <f t="shared" si="0"/>
        <v>0.43835616438356162</v>
      </c>
      <c r="P6" s="243">
        <v>99</v>
      </c>
      <c r="Q6" s="243">
        <v>99</v>
      </c>
      <c r="R6" s="253">
        <v>38903</v>
      </c>
      <c r="S6" s="243">
        <v>99</v>
      </c>
      <c r="T6" s="243" t="s">
        <v>204</v>
      </c>
      <c r="U6" s="92" t="s">
        <v>131</v>
      </c>
      <c r="V6" s="92"/>
      <c r="W6" s="92" t="s">
        <v>205</v>
      </c>
      <c r="X6" s="243" t="s">
        <v>70</v>
      </c>
      <c r="Y6" s="243"/>
      <c r="Z6" s="243" t="s">
        <v>654</v>
      </c>
    </row>
    <row r="7" spans="1:27" s="245" customFormat="1" ht="15.75" customHeight="1" x14ac:dyDescent="0.3">
      <c r="A7" s="228">
        <f t="shared" si="1"/>
        <v>6</v>
      </c>
      <c r="B7" s="243" t="s">
        <v>105</v>
      </c>
      <c r="C7" s="243" t="s">
        <v>106</v>
      </c>
      <c r="D7" s="243"/>
      <c r="E7" s="243" t="s">
        <v>107</v>
      </c>
      <c r="F7" s="243" t="s">
        <v>744</v>
      </c>
      <c r="G7" s="106" t="s">
        <v>737</v>
      </c>
      <c r="H7" s="253">
        <v>39358</v>
      </c>
      <c r="I7" s="307">
        <v>1</v>
      </c>
      <c r="J7" s="253">
        <v>40459</v>
      </c>
      <c r="K7" s="28">
        <f t="shared" si="2"/>
        <v>3.0164383561643837</v>
      </c>
      <c r="L7" s="255"/>
      <c r="M7" s="311">
        <v>1</v>
      </c>
      <c r="N7" s="253">
        <v>39961</v>
      </c>
      <c r="O7" s="258">
        <f t="shared" si="0"/>
        <v>1.6520547945205479</v>
      </c>
      <c r="P7" s="267">
        <v>103</v>
      </c>
      <c r="Q7" s="268">
        <v>103</v>
      </c>
      <c r="R7" s="253">
        <v>39961</v>
      </c>
      <c r="S7" s="243">
        <v>103</v>
      </c>
      <c r="T7" s="243" t="s">
        <v>204</v>
      </c>
      <c r="U7" s="257"/>
      <c r="V7" s="257"/>
      <c r="W7" s="243" t="s">
        <v>205</v>
      </c>
      <c r="X7" s="243" t="s">
        <v>108</v>
      </c>
      <c r="Y7" s="243"/>
      <c r="Z7" s="257" t="s">
        <v>654</v>
      </c>
    </row>
    <row r="8" spans="1:27" s="245" customFormat="1" ht="15.75" customHeight="1" x14ac:dyDescent="0.3">
      <c r="A8" s="228">
        <f t="shared" si="1"/>
        <v>7</v>
      </c>
      <c r="B8" s="92">
        <v>372061</v>
      </c>
      <c r="C8" s="92" t="s">
        <v>595</v>
      </c>
      <c r="D8" s="92" t="s">
        <v>596</v>
      </c>
      <c r="E8" s="92" t="s">
        <v>597</v>
      </c>
      <c r="F8" s="92" t="s">
        <v>630</v>
      </c>
      <c r="G8" s="92" t="s">
        <v>765</v>
      </c>
      <c r="H8" s="253">
        <v>38847</v>
      </c>
      <c r="I8" s="307">
        <v>1</v>
      </c>
      <c r="J8" s="253">
        <v>41031</v>
      </c>
      <c r="K8" s="10">
        <f t="shared" si="2"/>
        <v>5.9835616438356167</v>
      </c>
      <c r="L8" s="265" t="s">
        <v>730</v>
      </c>
      <c r="M8" s="313">
        <v>0</v>
      </c>
      <c r="N8" s="253">
        <v>39010</v>
      </c>
      <c r="O8" s="258">
        <f t="shared" si="0"/>
        <v>0.44657534246575342</v>
      </c>
      <c r="P8" s="271">
        <v>212.7</v>
      </c>
      <c r="Q8" s="271">
        <v>107.7</v>
      </c>
      <c r="R8" s="272">
        <v>39373</v>
      </c>
      <c r="S8" s="271">
        <v>107.7</v>
      </c>
      <c r="T8" s="273" t="s">
        <v>731</v>
      </c>
      <c r="U8" s="273" t="s">
        <v>731</v>
      </c>
      <c r="V8" s="274" t="s">
        <v>598</v>
      </c>
      <c r="W8" s="275" t="s">
        <v>133</v>
      </c>
      <c r="X8" s="276" t="s">
        <v>599</v>
      </c>
      <c r="Y8" s="265" t="s">
        <v>600</v>
      </c>
      <c r="Z8" s="260" t="s">
        <v>654</v>
      </c>
      <c r="AA8" s="243"/>
    </row>
    <row r="9" spans="1:27" s="245" customFormat="1" ht="15.75" customHeight="1" x14ac:dyDescent="0.3">
      <c r="A9" s="228">
        <f t="shared" si="1"/>
        <v>8</v>
      </c>
      <c r="B9" s="243" t="s">
        <v>115</v>
      </c>
      <c r="C9" s="243" t="s">
        <v>116</v>
      </c>
      <c r="D9" s="243"/>
      <c r="E9" s="243" t="s">
        <v>117</v>
      </c>
      <c r="F9" s="243" t="s">
        <v>312</v>
      </c>
      <c r="G9" s="106" t="s">
        <v>765</v>
      </c>
      <c r="H9" s="253">
        <v>39578</v>
      </c>
      <c r="I9" s="307">
        <v>1</v>
      </c>
      <c r="J9" s="253">
        <v>40179</v>
      </c>
      <c r="K9" s="28">
        <f t="shared" si="2"/>
        <v>1.6465753424657534</v>
      </c>
      <c r="L9" s="255"/>
      <c r="M9" s="311">
        <v>1</v>
      </c>
      <c r="N9" s="253">
        <v>39762</v>
      </c>
      <c r="O9" s="258">
        <f t="shared" si="0"/>
        <v>0.50410958904109593</v>
      </c>
      <c r="P9" s="257">
        <v>121</v>
      </c>
      <c r="Q9" s="257">
        <v>121</v>
      </c>
      <c r="R9" s="253">
        <v>39762</v>
      </c>
      <c r="S9" s="257">
        <v>121</v>
      </c>
      <c r="T9" s="257" t="s">
        <v>204</v>
      </c>
      <c r="U9" s="257"/>
      <c r="V9" s="257"/>
      <c r="W9" s="257" t="s">
        <v>205</v>
      </c>
      <c r="X9" s="257" t="s">
        <v>108</v>
      </c>
      <c r="Y9" s="243"/>
      <c r="Z9" s="257" t="s">
        <v>654</v>
      </c>
      <c r="AA9" s="243"/>
    </row>
    <row r="10" spans="1:27" s="245" customFormat="1" ht="15.75" customHeight="1" x14ac:dyDescent="0.3">
      <c r="A10" s="228">
        <f t="shared" si="1"/>
        <v>9</v>
      </c>
      <c r="B10" s="243" t="s">
        <v>98</v>
      </c>
      <c r="C10" s="243" t="s">
        <v>78</v>
      </c>
      <c r="D10" s="243" t="s">
        <v>79</v>
      </c>
      <c r="E10" s="243" t="s">
        <v>397</v>
      </c>
      <c r="F10" s="243" t="s">
        <v>630</v>
      </c>
      <c r="G10" s="243" t="s">
        <v>729</v>
      </c>
      <c r="H10" s="253">
        <v>38796</v>
      </c>
      <c r="I10" s="307">
        <v>1</v>
      </c>
      <c r="J10" s="253">
        <v>40984</v>
      </c>
      <c r="K10" s="28">
        <f t="shared" si="2"/>
        <v>5.9945205479452053</v>
      </c>
      <c r="L10" s="255"/>
      <c r="M10" s="313">
        <v>1</v>
      </c>
      <c r="N10" s="253">
        <v>39300</v>
      </c>
      <c r="O10" s="254">
        <f t="shared" si="0"/>
        <v>1.3808219178082193</v>
      </c>
      <c r="P10" s="243">
        <v>121</v>
      </c>
      <c r="Q10" s="243">
        <v>121</v>
      </c>
      <c r="R10" s="253">
        <v>39300</v>
      </c>
      <c r="S10" s="243">
        <v>121</v>
      </c>
      <c r="T10" s="243" t="s">
        <v>204</v>
      </c>
      <c r="U10" s="243" t="s">
        <v>440</v>
      </c>
      <c r="V10" s="243"/>
      <c r="W10" s="243" t="s">
        <v>205</v>
      </c>
      <c r="X10" s="243" t="s">
        <v>108</v>
      </c>
      <c r="Y10" s="243"/>
      <c r="Z10" s="243" t="s">
        <v>654</v>
      </c>
    </row>
    <row r="11" spans="1:27" s="245" customFormat="1" ht="15.75" customHeight="1" x14ac:dyDescent="0.3">
      <c r="A11" s="228">
        <f t="shared" si="1"/>
        <v>10</v>
      </c>
      <c r="B11" s="243" t="s">
        <v>109</v>
      </c>
      <c r="C11" s="243" t="s">
        <v>110</v>
      </c>
      <c r="D11" s="243"/>
      <c r="E11" s="243" t="s">
        <v>111</v>
      </c>
      <c r="F11" s="243" t="s">
        <v>630</v>
      </c>
      <c r="G11" s="243" t="s">
        <v>729</v>
      </c>
      <c r="H11" s="253">
        <v>38613</v>
      </c>
      <c r="I11" s="307">
        <v>1</v>
      </c>
      <c r="J11" s="253">
        <v>40391</v>
      </c>
      <c r="K11" s="28">
        <f t="shared" si="2"/>
        <v>4.8712328767123285</v>
      </c>
      <c r="L11" s="255"/>
      <c r="M11" s="311">
        <v>1</v>
      </c>
      <c r="N11" s="253">
        <v>40014</v>
      </c>
      <c r="O11" s="258">
        <f t="shared" si="0"/>
        <v>3.8383561643835615</v>
      </c>
      <c r="P11" s="257">
        <v>121</v>
      </c>
      <c r="Q11" s="259">
        <v>121</v>
      </c>
      <c r="R11" s="253">
        <v>40014</v>
      </c>
      <c r="S11" s="243">
        <v>121</v>
      </c>
      <c r="T11" s="243" t="s">
        <v>204</v>
      </c>
      <c r="U11" s="257"/>
      <c r="V11" s="257"/>
      <c r="W11" s="243" t="s">
        <v>205</v>
      </c>
      <c r="X11" s="243" t="s">
        <v>108</v>
      </c>
      <c r="Y11" s="243"/>
      <c r="Z11" s="257" t="s">
        <v>654</v>
      </c>
    </row>
    <row r="12" spans="1:27" s="245" customFormat="1" ht="15.75" customHeight="1" x14ac:dyDescent="0.3">
      <c r="A12" s="228">
        <f t="shared" si="1"/>
        <v>11</v>
      </c>
      <c r="B12" s="92" t="s">
        <v>127</v>
      </c>
      <c r="C12" s="92" t="s">
        <v>128</v>
      </c>
      <c r="D12" s="243"/>
      <c r="E12" s="92" t="s">
        <v>699</v>
      </c>
      <c r="F12" s="92" t="s">
        <v>129</v>
      </c>
      <c r="G12" s="92" t="s">
        <v>785</v>
      </c>
      <c r="H12" s="253">
        <v>36320</v>
      </c>
      <c r="I12" s="307">
        <v>1</v>
      </c>
      <c r="J12" s="253">
        <v>40640</v>
      </c>
      <c r="K12" s="28">
        <f t="shared" si="2"/>
        <v>11.835616438356164</v>
      </c>
      <c r="L12" s="255"/>
      <c r="M12" s="311">
        <v>0</v>
      </c>
      <c r="N12" s="253">
        <v>40546</v>
      </c>
      <c r="O12" s="258">
        <f t="shared" si="0"/>
        <v>11.578082191780823</v>
      </c>
      <c r="P12" s="257">
        <v>129</v>
      </c>
      <c r="Q12" s="259">
        <v>129</v>
      </c>
      <c r="R12" s="253">
        <v>40546</v>
      </c>
      <c r="S12" s="259">
        <v>129</v>
      </c>
      <c r="T12" s="267" t="s">
        <v>204</v>
      </c>
      <c r="U12" s="257"/>
      <c r="V12" s="257"/>
      <c r="W12" s="277" t="s">
        <v>205</v>
      </c>
      <c r="X12" s="270" t="s">
        <v>130</v>
      </c>
      <c r="Y12" s="243"/>
      <c r="Z12" s="257" t="s">
        <v>654</v>
      </c>
      <c r="AA12" s="243"/>
    </row>
    <row r="13" spans="1:27" s="245" customFormat="1" ht="15.75" customHeight="1" x14ac:dyDescent="0.3">
      <c r="A13" s="228">
        <f t="shared" si="1"/>
        <v>12</v>
      </c>
      <c r="B13" s="243" t="s">
        <v>122</v>
      </c>
      <c r="C13" s="243" t="s">
        <v>123</v>
      </c>
      <c r="D13" s="243"/>
      <c r="E13" s="243" t="s">
        <v>124</v>
      </c>
      <c r="F13" s="243" t="s">
        <v>728</v>
      </c>
      <c r="G13" s="106" t="s">
        <v>765</v>
      </c>
      <c r="H13" s="253">
        <v>37604</v>
      </c>
      <c r="I13" s="307">
        <v>1</v>
      </c>
      <c r="J13" s="253">
        <v>39970</v>
      </c>
      <c r="K13" s="28">
        <f t="shared" si="2"/>
        <v>6.4821917808219176</v>
      </c>
      <c r="L13" s="255"/>
      <c r="M13" s="314">
        <v>1</v>
      </c>
      <c r="N13" s="253">
        <v>38441</v>
      </c>
      <c r="O13" s="280">
        <f t="shared" si="0"/>
        <v>2.2931506849315069</v>
      </c>
      <c r="P13" s="267">
        <v>138</v>
      </c>
      <c r="Q13" s="268">
        <v>138</v>
      </c>
      <c r="R13" s="253">
        <v>38441</v>
      </c>
      <c r="S13" s="257">
        <v>138</v>
      </c>
      <c r="T13" s="257" t="s">
        <v>204</v>
      </c>
      <c r="U13" s="257"/>
      <c r="V13" s="243"/>
      <c r="W13" s="257" t="s">
        <v>205</v>
      </c>
      <c r="X13" s="243" t="s">
        <v>108</v>
      </c>
      <c r="Y13" s="243"/>
      <c r="Z13" s="257" t="s">
        <v>654</v>
      </c>
    </row>
    <row r="14" spans="1:27" s="245" customFormat="1" ht="15.75" customHeight="1" x14ac:dyDescent="0.3">
      <c r="A14" s="228">
        <f t="shared" si="1"/>
        <v>13</v>
      </c>
      <c r="B14" s="243" t="s">
        <v>118</v>
      </c>
      <c r="C14" s="243" t="s">
        <v>119</v>
      </c>
      <c r="D14" s="92"/>
      <c r="E14" s="243" t="s">
        <v>120</v>
      </c>
      <c r="F14" s="243" t="s">
        <v>584</v>
      </c>
      <c r="G14" s="106" t="s">
        <v>765</v>
      </c>
      <c r="H14" s="253">
        <v>37987</v>
      </c>
      <c r="I14" s="307">
        <v>1</v>
      </c>
      <c r="J14" s="253">
        <v>39630</v>
      </c>
      <c r="K14" s="28">
        <f t="shared" si="2"/>
        <v>4.5013698630136982</v>
      </c>
      <c r="L14" s="277"/>
      <c r="M14" s="315">
        <v>0</v>
      </c>
      <c r="N14" s="253">
        <v>38950</v>
      </c>
      <c r="O14" s="254">
        <f t="shared" si="0"/>
        <v>2.6383561643835618</v>
      </c>
      <c r="P14" s="257">
        <v>151</v>
      </c>
      <c r="Q14" s="259">
        <v>151</v>
      </c>
      <c r="R14" s="253">
        <v>38950</v>
      </c>
      <c r="S14" s="257">
        <v>151</v>
      </c>
      <c r="T14" s="257" t="s">
        <v>204</v>
      </c>
      <c r="U14" s="257"/>
      <c r="V14" s="267"/>
      <c r="W14" s="257" t="s">
        <v>205</v>
      </c>
      <c r="X14" s="257" t="s">
        <v>121</v>
      </c>
      <c r="Y14" s="92"/>
      <c r="Z14" s="257" t="s">
        <v>654</v>
      </c>
    </row>
    <row r="15" spans="1:27" s="245" customFormat="1" ht="15.75" customHeight="1" x14ac:dyDescent="0.3">
      <c r="A15" s="228">
        <f t="shared" si="1"/>
        <v>14</v>
      </c>
      <c r="B15" s="243" t="s">
        <v>95</v>
      </c>
      <c r="C15" s="243" t="s">
        <v>213</v>
      </c>
      <c r="D15" s="243" t="s">
        <v>692</v>
      </c>
      <c r="E15" s="243" t="s">
        <v>605</v>
      </c>
      <c r="F15" s="243" t="s">
        <v>214</v>
      </c>
      <c r="G15" s="106" t="s">
        <v>737</v>
      </c>
      <c r="H15" s="253">
        <v>38378</v>
      </c>
      <c r="I15" s="307">
        <v>1</v>
      </c>
      <c r="J15" s="253">
        <v>38924</v>
      </c>
      <c r="K15" s="28">
        <f t="shared" si="2"/>
        <v>1.4958904109589042</v>
      </c>
      <c r="L15" s="255"/>
      <c r="M15" s="311">
        <v>1</v>
      </c>
      <c r="N15" s="253">
        <v>38544</v>
      </c>
      <c r="O15" s="254">
        <f t="shared" si="0"/>
        <v>0.45479452054794522</v>
      </c>
      <c r="P15" s="243">
        <v>177</v>
      </c>
      <c r="Q15" s="243">
        <v>177</v>
      </c>
      <c r="R15" s="253">
        <v>38544</v>
      </c>
      <c r="S15" s="243">
        <v>177</v>
      </c>
      <c r="T15" s="243" t="s">
        <v>204</v>
      </c>
      <c r="U15" s="243" t="s">
        <v>215</v>
      </c>
      <c r="V15" s="243"/>
      <c r="W15" s="243" t="s">
        <v>732</v>
      </c>
      <c r="X15" s="243" t="s">
        <v>108</v>
      </c>
      <c r="Y15" s="266" t="s">
        <v>140</v>
      </c>
      <c r="Z15" s="243" t="s">
        <v>654</v>
      </c>
    </row>
    <row r="16" spans="1:27" s="245" customFormat="1" ht="15.75" customHeight="1" x14ac:dyDescent="0.3">
      <c r="A16" s="228">
        <f t="shared" si="1"/>
        <v>15</v>
      </c>
      <c r="B16" s="243" t="s">
        <v>125</v>
      </c>
      <c r="C16" s="243" t="s">
        <v>126</v>
      </c>
      <c r="D16" s="243"/>
      <c r="E16" s="243" t="s">
        <v>743</v>
      </c>
      <c r="F16" s="243" t="s">
        <v>728</v>
      </c>
      <c r="G16" s="243" t="s">
        <v>729</v>
      </c>
      <c r="H16" s="253">
        <v>39401</v>
      </c>
      <c r="I16" s="307">
        <v>1</v>
      </c>
      <c r="J16" s="253">
        <v>39936</v>
      </c>
      <c r="K16" s="28">
        <f t="shared" si="2"/>
        <v>1.4657534246575343</v>
      </c>
      <c r="L16" s="255"/>
      <c r="M16" s="314">
        <v>1</v>
      </c>
      <c r="N16" s="253">
        <v>39706</v>
      </c>
      <c r="O16" s="254">
        <f t="shared" si="0"/>
        <v>0.83561643835616439</v>
      </c>
      <c r="P16" s="268">
        <v>190</v>
      </c>
      <c r="Q16" s="268">
        <v>190</v>
      </c>
      <c r="R16" s="253">
        <v>39706</v>
      </c>
      <c r="S16" s="257">
        <v>190</v>
      </c>
      <c r="T16" s="257" t="s">
        <v>204</v>
      </c>
      <c r="U16" s="257"/>
      <c r="V16" s="243"/>
      <c r="W16" s="257" t="s">
        <v>205</v>
      </c>
      <c r="X16" s="243" t="s">
        <v>108</v>
      </c>
      <c r="Y16" s="243"/>
      <c r="Z16" s="257" t="s">
        <v>654</v>
      </c>
    </row>
    <row r="17" spans="1:27" s="245" customFormat="1" ht="15.75" customHeight="1" x14ac:dyDescent="0.3">
      <c r="A17" s="228">
        <f t="shared" si="1"/>
        <v>16</v>
      </c>
      <c r="B17" s="243" t="s">
        <v>112</v>
      </c>
      <c r="C17" s="243" t="s">
        <v>113</v>
      </c>
      <c r="D17" s="243"/>
      <c r="E17" s="243" t="s">
        <v>114</v>
      </c>
      <c r="F17" s="243" t="s">
        <v>311</v>
      </c>
      <c r="G17" s="106" t="s">
        <v>765</v>
      </c>
      <c r="H17" s="253">
        <v>39400</v>
      </c>
      <c r="I17" s="307">
        <v>1</v>
      </c>
      <c r="J17" s="253">
        <v>39656</v>
      </c>
      <c r="K17" s="28">
        <f t="shared" si="2"/>
        <v>0.70136986301369864</v>
      </c>
      <c r="L17" s="255"/>
      <c r="M17" s="311">
        <v>1</v>
      </c>
      <c r="N17" s="253">
        <v>39463</v>
      </c>
      <c r="O17" s="254">
        <f t="shared" si="0"/>
        <v>0.17260273972602741</v>
      </c>
      <c r="P17" s="257">
        <v>207</v>
      </c>
      <c r="Q17" s="257">
        <v>207</v>
      </c>
      <c r="R17" s="253">
        <v>39463</v>
      </c>
      <c r="S17" s="243">
        <v>207</v>
      </c>
      <c r="T17" s="243" t="s">
        <v>204</v>
      </c>
      <c r="U17" s="257"/>
      <c r="V17" s="257"/>
      <c r="W17" s="243" t="s">
        <v>205</v>
      </c>
      <c r="X17" s="243" t="s">
        <v>108</v>
      </c>
      <c r="Y17" s="243"/>
      <c r="Z17" s="257" t="s">
        <v>654</v>
      </c>
      <c r="AA17" s="243"/>
    </row>
    <row r="18" spans="1:27" s="245" customFormat="1" ht="15.75" customHeight="1" x14ac:dyDescent="0.3">
      <c r="A18" s="228">
        <f t="shared" si="1"/>
        <v>17</v>
      </c>
      <c r="B18" s="92">
        <v>366543</v>
      </c>
      <c r="C18" s="92" t="s">
        <v>702</v>
      </c>
      <c r="D18" s="92" t="s">
        <v>703</v>
      </c>
      <c r="E18" s="92" t="s">
        <v>704</v>
      </c>
      <c r="F18" s="92" t="s">
        <v>728</v>
      </c>
      <c r="G18" s="92" t="s">
        <v>737</v>
      </c>
      <c r="H18" s="253">
        <v>38460</v>
      </c>
      <c r="I18" s="307">
        <v>1</v>
      </c>
      <c r="J18" s="253">
        <v>38825</v>
      </c>
      <c r="K18" s="93">
        <v>1</v>
      </c>
      <c r="L18" s="265" t="s">
        <v>730</v>
      </c>
      <c r="M18" s="313">
        <v>1</v>
      </c>
      <c r="N18" s="253">
        <v>38623</v>
      </c>
      <c r="O18" s="258">
        <f t="shared" si="0"/>
        <v>0.44657534246575342</v>
      </c>
      <c r="P18" s="271">
        <v>89.3</v>
      </c>
      <c r="Q18" s="271">
        <v>89.3</v>
      </c>
      <c r="R18" s="272">
        <v>38623</v>
      </c>
      <c r="S18" s="271">
        <v>89.3</v>
      </c>
      <c r="T18" s="273" t="s">
        <v>777</v>
      </c>
      <c r="U18" s="273" t="s">
        <v>731</v>
      </c>
      <c r="V18" s="296" t="s">
        <v>731</v>
      </c>
      <c r="W18" s="275" t="s">
        <v>205</v>
      </c>
      <c r="X18" s="276" t="s">
        <v>108</v>
      </c>
      <c r="Z18" s="295" t="s">
        <v>661</v>
      </c>
    </row>
    <row r="19" spans="1:27" s="245" customFormat="1" ht="15.75" customHeight="1" x14ac:dyDescent="0.3">
      <c r="A19" s="228">
        <f t="shared" si="1"/>
        <v>18</v>
      </c>
      <c r="B19" s="92">
        <v>356645</v>
      </c>
      <c r="C19" s="92" t="s">
        <v>681</v>
      </c>
      <c r="D19" s="92" t="s">
        <v>682</v>
      </c>
      <c r="E19" s="92" t="s">
        <v>683</v>
      </c>
      <c r="F19" s="92" t="s">
        <v>728</v>
      </c>
      <c r="G19" s="92" t="s">
        <v>737</v>
      </c>
      <c r="H19" s="253">
        <v>37439</v>
      </c>
      <c r="I19" s="307">
        <v>1</v>
      </c>
      <c r="J19" s="256">
        <v>40852</v>
      </c>
      <c r="K19" s="93">
        <f t="shared" ref="K19:K41" si="3">(J19-H19)/365</f>
        <v>9.3506849315068497</v>
      </c>
      <c r="L19" s="265" t="s">
        <v>730</v>
      </c>
      <c r="M19" s="313">
        <v>0</v>
      </c>
      <c r="N19" s="253">
        <v>37623</v>
      </c>
      <c r="O19" s="258">
        <f t="shared" si="0"/>
        <v>0.50410958904109593</v>
      </c>
      <c r="P19" s="271">
        <v>70.56</v>
      </c>
      <c r="Q19" s="271">
        <v>92.2</v>
      </c>
      <c r="R19" s="272">
        <v>37880</v>
      </c>
      <c r="S19" s="297">
        <v>94.8</v>
      </c>
      <c r="T19" s="273" t="s">
        <v>777</v>
      </c>
      <c r="U19" s="273" t="s">
        <v>731</v>
      </c>
      <c r="V19" s="248" t="s">
        <v>731</v>
      </c>
      <c r="W19" s="275" t="s">
        <v>133</v>
      </c>
      <c r="X19" s="276" t="s">
        <v>684</v>
      </c>
      <c r="Y19" s="265" t="s">
        <v>685</v>
      </c>
      <c r="Z19" s="295" t="s">
        <v>661</v>
      </c>
    </row>
    <row r="20" spans="1:27" s="245" customFormat="1" ht="15.75" customHeight="1" x14ac:dyDescent="0.3">
      <c r="A20" s="228">
        <f t="shared" si="1"/>
        <v>19</v>
      </c>
      <c r="B20" s="92">
        <v>379616</v>
      </c>
      <c r="C20" s="92" t="s">
        <v>562</v>
      </c>
      <c r="D20" s="92" t="s">
        <v>563</v>
      </c>
      <c r="E20" s="92" t="s">
        <v>564</v>
      </c>
      <c r="F20" s="92" t="s">
        <v>565</v>
      </c>
      <c r="G20" s="298" t="s">
        <v>737</v>
      </c>
      <c r="H20" s="253">
        <v>39400</v>
      </c>
      <c r="I20" s="307">
        <v>1</v>
      </c>
      <c r="J20" s="253">
        <v>40581</v>
      </c>
      <c r="K20" s="93">
        <f t="shared" si="3"/>
        <v>3.2356164383561645</v>
      </c>
      <c r="L20" s="265" t="s">
        <v>730</v>
      </c>
      <c r="M20" s="313">
        <v>1</v>
      </c>
      <c r="N20" s="253">
        <v>39510</v>
      </c>
      <c r="O20" s="258">
        <f t="shared" si="0"/>
        <v>0.30136986301369861</v>
      </c>
      <c r="P20" s="271">
        <v>104.1</v>
      </c>
      <c r="Q20" s="271">
        <v>104.1</v>
      </c>
      <c r="R20" s="272">
        <v>40352</v>
      </c>
      <c r="S20" s="271">
        <v>123</v>
      </c>
      <c r="T20" s="273" t="s">
        <v>777</v>
      </c>
      <c r="U20" s="273" t="s">
        <v>731</v>
      </c>
      <c r="V20" s="378" t="s">
        <v>834</v>
      </c>
      <c r="W20" s="275" t="s">
        <v>205</v>
      </c>
      <c r="X20" s="381" t="s">
        <v>567</v>
      </c>
      <c r="Y20" s="245" t="s">
        <v>568</v>
      </c>
      <c r="Z20" s="295" t="s">
        <v>661</v>
      </c>
    </row>
    <row r="21" spans="1:27" s="245" customFormat="1" ht="15.75" customHeight="1" x14ac:dyDescent="0.3">
      <c r="A21" s="228">
        <f t="shared" si="1"/>
        <v>20</v>
      </c>
      <c r="B21" s="243" t="s">
        <v>208</v>
      </c>
      <c r="C21" s="243" t="s">
        <v>201</v>
      </c>
      <c r="D21" s="243"/>
      <c r="E21" s="243" t="s">
        <v>202</v>
      </c>
      <c r="F21" s="243" t="s">
        <v>728</v>
      </c>
      <c r="G21" s="106" t="s">
        <v>785</v>
      </c>
      <c r="H21" s="253">
        <v>37015</v>
      </c>
      <c r="I21" s="307">
        <v>1</v>
      </c>
      <c r="J21" s="253">
        <v>40070</v>
      </c>
      <c r="K21" s="28">
        <f t="shared" si="3"/>
        <v>8.3698630136986303</v>
      </c>
      <c r="L21" s="255"/>
      <c r="M21" s="311">
        <v>0</v>
      </c>
      <c r="N21" s="253">
        <v>37316</v>
      </c>
      <c r="O21" s="254">
        <f t="shared" si="0"/>
        <v>0.8246575342465754</v>
      </c>
      <c r="P21" s="243" t="s">
        <v>588</v>
      </c>
      <c r="Q21" s="257">
        <v>106</v>
      </c>
      <c r="R21" s="253">
        <v>40037</v>
      </c>
      <c r="S21" s="257">
        <v>106</v>
      </c>
      <c r="T21" s="257" t="s">
        <v>172</v>
      </c>
      <c r="U21" s="257" t="s">
        <v>204</v>
      </c>
      <c r="V21" s="257" t="s">
        <v>204</v>
      </c>
      <c r="W21" s="257" t="s">
        <v>205</v>
      </c>
      <c r="X21" s="257" t="s">
        <v>206</v>
      </c>
      <c r="Y21" s="257" t="s">
        <v>207</v>
      </c>
      <c r="Z21" s="243" t="s">
        <v>661</v>
      </c>
    </row>
    <row r="22" spans="1:27" s="245" customFormat="1" ht="15.75" customHeight="1" x14ac:dyDescent="0.3">
      <c r="A22" s="228">
        <f t="shared" si="1"/>
        <v>21</v>
      </c>
      <c r="B22" s="92">
        <v>340598</v>
      </c>
      <c r="C22" s="92" t="s">
        <v>666</v>
      </c>
      <c r="D22" s="92" t="s">
        <v>667</v>
      </c>
      <c r="E22" s="92" t="s">
        <v>668</v>
      </c>
      <c r="F22" s="92" t="s">
        <v>728</v>
      </c>
      <c r="G22" s="92" t="s">
        <v>737</v>
      </c>
      <c r="H22" s="253">
        <v>36428</v>
      </c>
      <c r="I22" s="307">
        <v>1</v>
      </c>
      <c r="J22" s="253">
        <v>40422</v>
      </c>
      <c r="K22" s="93">
        <f t="shared" si="3"/>
        <v>10.942465753424658</v>
      </c>
      <c r="L22" s="265" t="s">
        <v>730</v>
      </c>
      <c r="M22" s="313">
        <v>0</v>
      </c>
      <c r="N22" s="253">
        <v>36546</v>
      </c>
      <c r="O22" s="258">
        <f t="shared" si="0"/>
        <v>0.32328767123287672</v>
      </c>
      <c r="P22" s="271">
        <v>86</v>
      </c>
      <c r="Q22" s="271">
        <v>115</v>
      </c>
      <c r="R22" s="272">
        <v>37854</v>
      </c>
      <c r="S22" s="271">
        <v>167.3</v>
      </c>
      <c r="T22" s="273" t="s">
        <v>777</v>
      </c>
      <c r="U22" s="273" t="s">
        <v>669</v>
      </c>
      <c r="V22" s="248" t="s">
        <v>731</v>
      </c>
      <c r="W22" s="275" t="s">
        <v>133</v>
      </c>
      <c r="X22" s="276" t="s">
        <v>670</v>
      </c>
      <c r="Y22" s="265" t="s">
        <v>671</v>
      </c>
      <c r="Z22" s="295" t="s">
        <v>661</v>
      </c>
      <c r="AA22" s="243"/>
    </row>
    <row r="23" spans="1:27" s="245" customFormat="1" ht="15.75" customHeight="1" x14ac:dyDescent="0.3">
      <c r="A23" s="228">
        <f t="shared" si="1"/>
        <v>22</v>
      </c>
      <c r="B23" s="92">
        <v>369641</v>
      </c>
      <c r="C23" s="92" t="s">
        <v>531</v>
      </c>
      <c r="D23" s="92" t="s">
        <v>532</v>
      </c>
      <c r="E23" s="92" t="s">
        <v>533</v>
      </c>
      <c r="F23" s="92" t="s">
        <v>534</v>
      </c>
      <c r="G23" s="92" t="s">
        <v>729</v>
      </c>
      <c r="H23" s="253">
        <v>37736</v>
      </c>
      <c r="I23" s="307">
        <v>1</v>
      </c>
      <c r="J23" s="253">
        <v>39987</v>
      </c>
      <c r="K23" s="93">
        <f t="shared" si="3"/>
        <v>6.1671232876712327</v>
      </c>
      <c r="L23" s="265" t="s">
        <v>730</v>
      </c>
      <c r="M23" s="313">
        <v>0</v>
      </c>
      <c r="N23" s="253">
        <v>38838</v>
      </c>
      <c r="O23" s="258">
        <f t="shared" si="0"/>
        <v>3.0191780821917806</v>
      </c>
      <c r="P23" s="271">
        <v>118.3</v>
      </c>
      <c r="Q23" s="271">
        <v>118.3</v>
      </c>
      <c r="R23" s="272">
        <v>38838</v>
      </c>
      <c r="S23" s="271">
        <v>118.3</v>
      </c>
      <c r="T23" s="273" t="s">
        <v>777</v>
      </c>
      <c r="U23" s="273" t="s">
        <v>731</v>
      </c>
      <c r="V23" s="296" t="s">
        <v>535</v>
      </c>
      <c r="W23" s="275" t="s">
        <v>205</v>
      </c>
      <c r="X23" s="249" t="s">
        <v>184</v>
      </c>
      <c r="Y23" s="265" t="s">
        <v>536</v>
      </c>
      <c r="Z23" s="295" t="s">
        <v>661</v>
      </c>
    </row>
    <row r="24" spans="1:27" s="292" customFormat="1" ht="15.75" customHeight="1" x14ac:dyDescent="0.3">
      <c r="A24" s="228">
        <f t="shared" si="1"/>
        <v>23</v>
      </c>
      <c r="B24" s="92">
        <v>363612</v>
      </c>
      <c r="C24" s="92" t="s">
        <v>695</v>
      </c>
      <c r="D24" s="92" t="s">
        <v>696</v>
      </c>
      <c r="E24" s="92" t="s">
        <v>697</v>
      </c>
      <c r="F24" s="92" t="s">
        <v>793</v>
      </c>
      <c r="G24" s="92" t="s">
        <v>729</v>
      </c>
      <c r="H24" s="253">
        <v>37813</v>
      </c>
      <c r="I24" s="307">
        <v>1</v>
      </c>
      <c r="J24" s="256">
        <v>38777</v>
      </c>
      <c r="K24" s="93">
        <f t="shared" si="3"/>
        <v>2.6410958904109587</v>
      </c>
      <c r="L24" s="265" t="s">
        <v>730</v>
      </c>
      <c r="M24" s="313">
        <v>1</v>
      </c>
      <c r="N24" s="253">
        <v>38422</v>
      </c>
      <c r="O24" s="258">
        <f t="shared" si="0"/>
        <v>1.6684931506849314</v>
      </c>
      <c r="P24" s="271">
        <v>119.6</v>
      </c>
      <c r="Q24" s="271">
        <v>119.6</v>
      </c>
      <c r="R24" s="299">
        <v>38422</v>
      </c>
      <c r="S24" s="271">
        <v>119.6</v>
      </c>
      <c r="T24" s="273" t="s">
        <v>777</v>
      </c>
      <c r="U24" s="273" t="s">
        <v>731</v>
      </c>
      <c r="V24" s="296" t="s">
        <v>190</v>
      </c>
      <c r="W24" s="275" t="s">
        <v>205</v>
      </c>
      <c r="X24" s="276" t="s">
        <v>144</v>
      </c>
      <c r="Y24" s="245"/>
      <c r="Z24" s="295" t="s">
        <v>661</v>
      </c>
      <c r="AA24" s="246"/>
    </row>
    <row r="25" spans="1:27" s="245" customFormat="1" ht="15.75" customHeight="1" x14ac:dyDescent="0.3">
      <c r="A25" s="228">
        <f t="shared" si="1"/>
        <v>24</v>
      </c>
      <c r="B25" s="92">
        <v>371435</v>
      </c>
      <c r="C25" s="92" t="s">
        <v>545</v>
      </c>
      <c r="D25" s="92" t="s">
        <v>546</v>
      </c>
      <c r="E25" s="92" t="s">
        <v>547</v>
      </c>
      <c r="F25" s="92" t="s">
        <v>548</v>
      </c>
      <c r="G25" s="92" t="s">
        <v>785</v>
      </c>
      <c r="H25" s="253">
        <v>38401</v>
      </c>
      <c r="I25" s="307">
        <v>1</v>
      </c>
      <c r="J25" s="256">
        <v>40217</v>
      </c>
      <c r="K25" s="93">
        <f t="shared" si="3"/>
        <v>4.9753424657534246</v>
      </c>
      <c r="L25" s="265" t="s">
        <v>730</v>
      </c>
      <c r="M25" s="313">
        <v>1</v>
      </c>
      <c r="N25" s="253">
        <v>38967</v>
      </c>
      <c r="O25" s="258">
        <f t="shared" si="0"/>
        <v>1.5506849315068494</v>
      </c>
      <c r="P25" s="271">
        <v>129.4</v>
      </c>
      <c r="Q25" s="271">
        <v>120</v>
      </c>
      <c r="R25" s="272">
        <v>38967</v>
      </c>
      <c r="S25" s="271">
        <v>129.44</v>
      </c>
      <c r="T25" s="273" t="s">
        <v>777</v>
      </c>
      <c r="U25" s="273" t="s">
        <v>731</v>
      </c>
      <c r="V25" s="274" t="s">
        <v>731</v>
      </c>
      <c r="W25" s="275" t="s">
        <v>205</v>
      </c>
      <c r="X25" s="276" t="s">
        <v>557</v>
      </c>
      <c r="Z25" s="295" t="s">
        <v>661</v>
      </c>
      <c r="AA25" s="250"/>
    </row>
    <row r="26" spans="1:27" s="245" customFormat="1" ht="15.75" customHeight="1" x14ac:dyDescent="0.3">
      <c r="A26" s="228">
        <f t="shared" si="1"/>
        <v>25</v>
      </c>
      <c r="B26" s="92">
        <v>368808</v>
      </c>
      <c r="C26" s="92" t="s">
        <v>526</v>
      </c>
      <c r="D26" s="243"/>
      <c r="E26" s="92" t="s">
        <v>527</v>
      </c>
      <c r="F26" s="92" t="s">
        <v>640</v>
      </c>
      <c r="G26" s="92" t="s">
        <v>737</v>
      </c>
      <c r="H26" s="253">
        <v>38718</v>
      </c>
      <c r="I26" s="307">
        <v>1</v>
      </c>
      <c r="J26" s="253">
        <v>39275</v>
      </c>
      <c r="K26" s="93">
        <f t="shared" si="3"/>
        <v>1.526027397260274</v>
      </c>
      <c r="L26" s="265" t="s">
        <v>730</v>
      </c>
      <c r="M26" s="313">
        <v>1</v>
      </c>
      <c r="N26" s="253">
        <v>38790</v>
      </c>
      <c r="O26" s="258">
        <f t="shared" si="0"/>
        <v>0.19726027397260273</v>
      </c>
      <c r="P26" s="271">
        <v>120.9</v>
      </c>
      <c r="Q26" s="271">
        <v>120.9</v>
      </c>
      <c r="R26" s="272">
        <v>38790</v>
      </c>
      <c r="S26" s="271">
        <v>120.9</v>
      </c>
      <c r="T26" s="273" t="s">
        <v>528</v>
      </c>
      <c r="U26" s="273" t="s">
        <v>731</v>
      </c>
      <c r="V26" s="274" t="s">
        <v>529</v>
      </c>
      <c r="W26" s="275" t="s">
        <v>133</v>
      </c>
      <c r="X26" s="276" t="s">
        <v>530</v>
      </c>
      <c r="Z26" s="295" t="s">
        <v>661</v>
      </c>
    </row>
    <row r="27" spans="1:27" s="245" customFormat="1" ht="15.75" customHeight="1" x14ac:dyDescent="0.3">
      <c r="A27" s="228">
        <f t="shared" si="1"/>
        <v>26</v>
      </c>
      <c r="B27" s="92">
        <v>377006</v>
      </c>
      <c r="C27" s="92" t="s">
        <v>553</v>
      </c>
      <c r="D27" s="92" t="s">
        <v>554</v>
      </c>
      <c r="E27" s="92" t="s">
        <v>555</v>
      </c>
      <c r="F27" s="92" t="s">
        <v>797</v>
      </c>
      <c r="G27" s="298" t="s">
        <v>729</v>
      </c>
      <c r="H27" s="253">
        <v>39199</v>
      </c>
      <c r="I27" s="307">
        <v>1</v>
      </c>
      <c r="J27" s="256">
        <v>39722</v>
      </c>
      <c r="K27" s="93">
        <f t="shared" si="3"/>
        <v>1.4328767123287671</v>
      </c>
      <c r="L27" s="265" t="s">
        <v>730</v>
      </c>
      <c r="M27" s="313">
        <v>1</v>
      </c>
      <c r="N27" s="253">
        <v>39329</v>
      </c>
      <c r="O27" s="258">
        <f t="shared" si="0"/>
        <v>0.35616438356164382</v>
      </c>
      <c r="P27" s="271">
        <v>123.9</v>
      </c>
      <c r="Q27" s="271">
        <v>123.9</v>
      </c>
      <c r="R27" s="272">
        <v>39332</v>
      </c>
      <c r="S27" s="271">
        <v>123.9</v>
      </c>
      <c r="T27" s="273" t="s">
        <v>777</v>
      </c>
      <c r="U27" s="273" t="s">
        <v>731</v>
      </c>
      <c r="V27" s="248" t="s">
        <v>556</v>
      </c>
      <c r="W27" s="275" t="s">
        <v>133</v>
      </c>
      <c r="X27" s="276" t="s">
        <v>557</v>
      </c>
      <c r="Z27" s="295" t="s">
        <v>661</v>
      </c>
    </row>
    <row r="28" spans="1:27" s="245" customFormat="1" ht="15.75" customHeight="1" x14ac:dyDescent="0.3">
      <c r="A28" s="228">
        <f t="shared" si="1"/>
        <v>27</v>
      </c>
      <c r="B28" s="92">
        <v>382926</v>
      </c>
      <c r="C28" s="92" t="s">
        <v>569</v>
      </c>
      <c r="D28" s="92" t="s">
        <v>570</v>
      </c>
      <c r="E28" s="92" t="s">
        <v>571</v>
      </c>
      <c r="F28" s="92" t="s">
        <v>572</v>
      </c>
      <c r="G28" s="92" t="s">
        <v>765</v>
      </c>
      <c r="H28" s="253">
        <v>35796</v>
      </c>
      <c r="I28" s="307">
        <v>1</v>
      </c>
      <c r="J28" s="253">
        <v>39729</v>
      </c>
      <c r="K28" s="93">
        <f t="shared" si="3"/>
        <v>10.775342465753425</v>
      </c>
      <c r="L28" s="265"/>
      <c r="M28" s="313">
        <v>0</v>
      </c>
      <c r="N28" s="253">
        <v>36326</v>
      </c>
      <c r="O28" s="258">
        <f t="shared" si="0"/>
        <v>1.452054794520548</v>
      </c>
      <c r="P28" s="271">
        <v>124.6</v>
      </c>
      <c r="Q28" s="271">
        <v>124.6</v>
      </c>
      <c r="R28" s="272">
        <v>39725</v>
      </c>
      <c r="S28" s="271">
        <v>110.2</v>
      </c>
      <c r="T28" s="273" t="s">
        <v>777</v>
      </c>
      <c r="U28" s="273" t="s">
        <v>731</v>
      </c>
      <c r="V28" s="296" t="s">
        <v>739</v>
      </c>
      <c r="W28" s="275" t="s">
        <v>205</v>
      </c>
      <c r="X28" s="276" t="s">
        <v>573</v>
      </c>
      <c r="Z28" s="295" t="s">
        <v>661</v>
      </c>
      <c r="AA28" s="243"/>
    </row>
    <row r="29" spans="1:27" s="245" customFormat="1" ht="15.75" customHeight="1" x14ac:dyDescent="0.3">
      <c r="A29" s="228">
        <f t="shared" si="1"/>
        <v>28</v>
      </c>
      <c r="B29" s="92">
        <v>378571</v>
      </c>
      <c r="C29" s="92" t="s">
        <v>558</v>
      </c>
      <c r="D29" s="92" t="s">
        <v>559</v>
      </c>
      <c r="E29" s="92" t="s">
        <v>560</v>
      </c>
      <c r="F29" s="92" t="s">
        <v>781</v>
      </c>
      <c r="G29" s="92" t="s">
        <v>765</v>
      </c>
      <c r="H29" s="253">
        <v>39134</v>
      </c>
      <c r="I29" s="307">
        <v>1</v>
      </c>
      <c r="J29" s="253">
        <v>40269</v>
      </c>
      <c r="K29" s="93">
        <f t="shared" si="3"/>
        <v>3.1095890410958904</v>
      </c>
      <c r="L29" s="265" t="s">
        <v>730</v>
      </c>
      <c r="M29" s="313">
        <v>1</v>
      </c>
      <c r="N29" s="253">
        <v>39454</v>
      </c>
      <c r="O29" s="258">
        <f t="shared" si="0"/>
        <v>0.87671232876712324</v>
      </c>
      <c r="P29" s="271">
        <v>134.6</v>
      </c>
      <c r="Q29" s="271">
        <v>134.6</v>
      </c>
      <c r="R29" s="272">
        <v>39454</v>
      </c>
      <c r="S29" s="271">
        <v>134.6</v>
      </c>
      <c r="T29" s="273" t="s">
        <v>777</v>
      </c>
      <c r="U29" s="273" t="s">
        <v>731</v>
      </c>
      <c r="V29" s="296" t="s">
        <v>731</v>
      </c>
      <c r="W29" s="275" t="s">
        <v>205</v>
      </c>
      <c r="X29" s="276" t="s">
        <v>108</v>
      </c>
      <c r="Y29" s="265" t="s">
        <v>561</v>
      </c>
      <c r="Z29" s="295" t="s">
        <v>661</v>
      </c>
    </row>
    <row r="30" spans="1:27" s="250" customFormat="1" ht="15.75" customHeight="1" x14ac:dyDescent="0.3">
      <c r="A30" s="228">
        <f t="shared" si="1"/>
        <v>29</v>
      </c>
      <c r="B30" s="92">
        <v>385255</v>
      </c>
      <c r="C30" s="92" t="s">
        <v>574</v>
      </c>
      <c r="D30" s="243"/>
      <c r="E30" s="92" t="s">
        <v>575</v>
      </c>
      <c r="F30" s="92" t="s">
        <v>728</v>
      </c>
      <c r="G30" s="92" t="s">
        <v>785</v>
      </c>
      <c r="H30" s="253">
        <v>39756</v>
      </c>
      <c r="I30" s="307">
        <v>1</v>
      </c>
      <c r="J30" s="253">
        <v>40090</v>
      </c>
      <c r="K30" s="93">
        <f t="shared" si="3"/>
        <v>0.91506849315068495</v>
      </c>
      <c r="L30" s="265" t="s">
        <v>730</v>
      </c>
      <c r="M30" s="313">
        <v>1</v>
      </c>
      <c r="N30" s="253">
        <v>39906</v>
      </c>
      <c r="O30" s="258">
        <f t="shared" si="0"/>
        <v>0.41095890410958902</v>
      </c>
      <c r="P30" s="271">
        <v>136.9</v>
      </c>
      <c r="Q30" s="271">
        <v>136.9</v>
      </c>
      <c r="R30" s="272">
        <v>39906</v>
      </c>
      <c r="S30" s="271">
        <v>136.9</v>
      </c>
      <c r="T30" s="273" t="s">
        <v>777</v>
      </c>
      <c r="U30" s="273" t="s">
        <v>731</v>
      </c>
      <c r="V30" s="274" t="s">
        <v>731</v>
      </c>
      <c r="W30" s="275" t="s">
        <v>205</v>
      </c>
      <c r="X30" s="276" t="s">
        <v>108</v>
      </c>
      <c r="Y30" s="245"/>
      <c r="Z30" s="295" t="s">
        <v>661</v>
      </c>
      <c r="AA30" s="245"/>
    </row>
    <row r="31" spans="1:27" s="245" customFormat="1" ht="15.75" customHeight="1" x14ac:dyDescent="0.3">
      <c r="A31" s="228">
        <f t="shared" si="1"/>
        <v>30</v>
      </c>
      <c r="B31" s="92">
        <v>369814</v>
      </c>
      <c r="C31" s="92" t="s">
        <v>537</v>
      </c>
      <c r="D31" s="92" t="s">
        <v>538</v>
      </c>
      <c r="E31" s="92" t="s">
        <v>539</v>
      </c>
      <c r="F31" s="92" t="s">
        <v>728</v>
      </c>
      <c r="G31" s="92" t="s">
        <v>729</v>
      </c>
      <c r="H31" s="253">
        <v>38695</v>
      </c>
      <c r="I31" s="307">
        <v>1</v>
      </c>
      <c r="J31" s="253">
        <v>39279</v>
      </c>
      <c r="K31" s="93">
        <f t="shared" si="3"/>
        <v>1.6</v>
      </c>
      <c r="L31" s="265" t="s">
        <v>730</v>
      </c>
      <c r="M31" s="313">
        <v>0</v>
      </c>
      <c r="N31" s="253">
        <v>38852</v>
      </c>
      <c r="O31" s="258">
        <f t="shared" si="0"/>
        <v>0.43013698630136987</v>
      </c>
      <c r="P31" s="271">
        <v>138.6</v>
      </c>
      <c r="Q31" s="271">
        <v>138.6</v>
      </c>
      <c r="R31" s="272">
        <v>38852</v>
      </c>
      <c r="S31" s="271">
        <v>138.62</v>
      </c>
      <c r="T31" s="273" t="s">
        <v>777</v>
      </c>
      <c r="U31" s="273" t="s">
        <v>731</v>
      </c>
      <c r="V31" s="274" t="s">
        <v>540</v>
      </c>
      <c r="W31" s="275" t="s">
        <v>205</v>
      </c>
      <c r="X31" s="276" t="s">
        <v>183</v>
      </c>
      <c r="Z31" s="295" t="s">
        <v>661</v>
      </c>
      <c r="AA31" s="243"/>
    </row>
    <row r="32" spans="1:27" s="287" customFormat="1" ht="15.75" customHeight="1" x14ac:dyDescent="0.3">
      <c r="A32" s="228">
        <f t="shared" si="1"/>
        <v>31</v>
      </c>
      <c r="B32" s="92">
        <v>368315</v>
      </c>
      <c r="C32" s="92" t="s">
        <v>705</v>
      </c>
      <c r="D32" s="92" t="s">
        <v>706</v>
      </c>
      <c r="E32" s="92" t="s">
        <v>707</v>
      </c>
      <c r="F32" s="92" t="s">
        <v>635</v>
      </c>
      <c r="G32" s="92" t="s">
        <v>785</v>
      </c>
      <c r="H32" s="253">
        <v>37185</v>
      </c>
      <c r="I32" s="307">
        <v>1</v>
      </c>
      <c r="J32" s="256">
        <v>39734</v>
      </c>
      <c r="K32" s="93">
        <f t="shared" si="3"/>
        <v>6.9835616438356167</v>
      </c>
      <c r="L32" s="265" t="s">
        <v>730</v>
      </c>
      <c r="M32" s="313">
        <v>1</v>
      </c>
      <c r="N32" s="253">
        <v>38761</v>
      </c>
      <c r="O32" s="258">
        <f t="shared" si="0"/>
        <v>4.3178082191780822</v>
      </c>
      <c r="P32" s="271">
        <v>141.6</v>
      </c>
      <c r="Q32" s="271">
        <v>141.6</v>
      </c>
      <c r="R32" s="272">
        <v>38761</v>
      </c>
      <c r="S32" s="271">
        <v>141.6</v>
      </c>
      <c r="T32" s="273" t="s">
        <v>777</v>
      </c>
      <c r="U32" s="273" t="s">
        <v>731</v>
      </c>
      <c r="V32" s="296" t="s">
        <v>754</v>
      </c>
      <c r="W32" s="275" t="s">
        <v>205</v>
      </c>
      <c r="X32" s="276" t="s">
        <v>525</v>
      </c>
      <c r="Y32" s="245"/>
      <c r="Z32" s="295" t="s">
        <v>661</v>
      </c>
      <c r="AA32" s="245"/>
    </row>
    <row r="33" spans="1:27" s="22" customFormat="1" ht="15.75" customHeight="1" x14ac:dyDescent="0.3">
      <c r="A33" s="228">
        <f t="shared" si="1"/>
        <v>32</v>
      </c>
      <c r="B33" s="92">
        <v>359547</v>
      </c>
      <c r="C33" s="92" t="s">
        <v>691</v>
      </c>
      <c r="D33" s="92" t="s">
        <v>692</v>
      </c>
      <c r="E33" s="92" t="s">
        <v>693</v>
      </c>
      <c r="F33" s="92" t="s">
        <v>728</v>
      </c>
      <c r="G33" s="92" t="s">
        <v>737</v>
      </c>
      <c r="H33" s="253">
        <v>37895</v>
      </c>
      <c r="I33" s="307">
        <v>1</v>
      </c>
      <c r="J33" s="256">
        <v>38173</v>
      </c>
      <c r="K33" s="93">
        <f t="shared" si="3"/>
        <v>0.76164383561643834</v>
      </c>
      <c r="L33" s="265" t="s">
        <v>730</v>
      </c>
      <c r="M33" s="313">
        <v>1</v>
      </c>
      <c r="N33" s="253">
        <v>38120</v>
      </c>
      <c r="O33" s="258">
        <f t="shared" si="0"/>
        <v>0.61643835616438358</v>
      </c>
      <c r="P33" s="271">
        <v>142.5</v>
      </c>
      <c r="Q33" s="271">
        <v>142.5</v>
      </c>
      <c r="R33" s="272">
        <v>38120</v>
      </c>
      <c r="S33" s="271">
        <v>142.5</v>
      </c>
      <c r="T33" s="273" t="s">
        <v>777</v>
      </c>
      <c r="U33" s="273" t="s">
        <v>731</v>
      </c>
      <c r="V33" s="296" t="s">
        <v>694</v>
      </c>
      <c r="W33" s="275" t="s">
        <v>205</v>
      </c>
      <c r="X33" s="276" t="s">
        <v>108</v>
      </c>
      <c r="Y33" s="245"/>
      <c r="Z33" s="295" t="s">
        <v>661</v>
      </c>
      <c r="AA33" s="243"/>
    </row>
    <row r="34" spans="1:27" s="243" customFormat="1" ht="15.75" customHeight="1" x14ac:dyDescent="0.3">
      <c r="A34" s="228">
        <f t="shared" si="1"/>
        <v>33</v>
      </c>
      <c r="B34" s="92">
        <v>358099</v>
      </c>
      <c r="C34" s="92" t="s">
        <v>686</v>
      </c>
      <c r="D34" s="92" t="s">
        <v>687</v>
      </c>
      <c r="E34" s="92" t="s">
        <v>688</v>
      </c>
      <c r="F34" s="92" t="s">
        <v>781</v>
      </c>
      <c r="G34" s="92" t="s">
        <v>785</v>
      </c>
      <c r="H34" s="253">
        <v>37773</v>
      </c>
      <c r="I34" s="307">
        <v>1</v>
      </c>
      <c r="J34" s="253">
        <v>38867</v>
      </c>
      <c r="K34" s="93">
        <f t="shared" si="3"/>
        <v>2.9972602739726026</v>
      </c>
      <c r="L34" s="265" t="s">
        <v>730</v>
      </c>
      <c r="M34" s="313">
        <v>1</v>
      </c>
      <c r="N34" s="253">
        <v>38009</v>
      </c>
      <c r="O34" s="258">
        <f t="shared" ref="O34:O51" si="4">(N34-H34)/365</f>
        <v>0.64657534246575343</v>
      </c>
      <c r="P34" s="271">
        <v>168.4</v>
      </c>
      <c r="Q34" s="271">
        <v>168.4</v>
      </c>
      <c r="R34" s="272">
        <v>38009</v>
      </c>
      <c r="S34" s="271">
        <v>168.4</v>
      </c>
      <c r="T34" s="273" t="s">
        <v>777</v>
      </c>
      <c r="U34" s="273" t="s">
        <v>689</v>
      </c>
      <c r="V34" s="248" t="s">
        <v>690</v>
      </c>
      <c r="W34" s="275" t="s">
        <v>205</v>
      </c>
      <c r="X34" s="276" t="s">
        <v>108</v>
      </c>
      <c r="Y34" s="245"/>
      <c r="Z34" s="295" t="s">
        <v>661</v>
      </c>
      <c r="AA34" s="245"/>
    </row>
    <row r="35" spans="1:27" s="243" customFormat="1" ht="15.75" customHeight="1" x14ac:dyDescent="0.3">
      <c r="A35" s="228">
        <f t="shared" si="1"/>
        <v>34</v>
      </c>
      <c r="B35" s="92">
        <v>364174</v>
      </c>
      <c r="C35" s="92" t="s">
        <v>746</v>
      </c>
      <c r="D35" s="92" t="s">
        <v>747</v>
      </c>
      <c r="E35" s="92" t="s">
        <v>748</v>
      </c>
      <c r="F35" s="92" t="s">
        <v>744</v>
      </c>
      <c r="G35" s="92" t="s">
        <v>737</v>
      </c>
      <c r="H35" s="256">
        <v>38110</v>
      </c>
      <c r="I35" s="307">
        <v>1</v>
      </c>
      <c r="J35" s="256">
        <v>39776</v>
      </c>
      <c r="K35" s="27">
        <f t="shared" si="3"/>
        <v>4.5643835616438357</v>
      </c>
      <c r="L35" s="275"/>
      <c r="M35" s="316">
        <v>0</v>
      </c>
      <c r="N35" s="256">
        <v>38485</v>
      </c>
      <c r="O35" s="258">
        <f t="shared" si="4"/>
        <v>1.0273972602739727</v>
      </c>
      <c r="P35" s="297">
        <v>169.87</v>
      </c>
      <c r="Q35" s="297">
        <v>169.87</v>
      </c>
      <c r="R35" s="299">
        <v>39734</v>
      </c>
      <c r="S35" s="297">
        <v>51.9</v>
      </c>
      <c r="T35" s="273" t="s">
        <v>777</v>
      </c>
      <c r="U35" s="62" t="s">
        <v>167</v>
      </c>
      <c r="V35" s="62" t="s">
        <v>137</v>
      </c>
      <c r="W35" s="275" t="s">
        <v>205</v>
      </c>
      <c r="X35" s="249" t="s">
        <v>749</v>
      </c>
      <c r="Y35" s="250" t="s">
        <v>313</v>
      </c>
      <c r="Z35" s="295" t="s">
        <v>661</v>
      </c>
    </row>
    <row r="36" spans="1:27" s="243" customFormat="1" ht="15.75" customHeight="1" x14ac:dyDescent="0.3">
      <c r="A36" s="228">
        <f t="shared" si="1"/>
        <v>35</v>
      </c>
      <c r="B36" s="92">
        <v>356468</v>
      </c>
      <c r="C36" s="92" t="s">
        <v>677</v>
      </c>
      <c r="D36" s="92" t="s">
        <v>678</v>
      </c>
      <c r="E36" s="92" t="s">
        <v>679</v>
      </c>
      <c r="F36" s="92" t="s">
        <v>680</v>
      </c>
      <c r="G36" s="92" t="s">
        <v>737</v>
      </c>
      <c r="H36" s="253">
        <v>37257</v>
      </c>
      <c r="I36" s="307">
        <v>1</v>
      </c>
      <c r="J36" s="253">
        <v>37967</v>
      </c>
      <c r="K36" s="93">
        <f t="shared" si="3"/>
        <v>1.9452054794520548</v>
      </c>
      <c r="L36" s="265" t="s">
        <v>730</v>
      </c>
      <c r="M36" s="313">
        <v>1</v>
      </c>
      <c r="N36" s="253">
        <v>37868</v>
      </c>
      <c r="O36" s="258">
        <f t="shared" si="4"/>
        <v>1.6739726027397259</v>
      </c>
      <c r="P36" s="271">
        <v>186.5</v>
      </c>
      <c r="Q36" s="271">
        <v>186.5</v>
      </c>
      <c r="R36" s="272">
        <v>37868</v>
      </c>
      <c r="S36" s="271">
        <v>186.51</v>
      </c>
      <c r="T36" s="273" t="s">
        <v>777</v>
      </c>
      <c r="U36" s="273" t="s">
        <v>731</v>
      </c>
      <c r="V36" s="296" t="s">
        <v>731</v>
      </c>
      <c r="W36" s="275" t="s">
        <v>205</v>
      </c>
      <c r="X36" s="276" t="s">
        <v>108</v>
      </c>
      <c r="Y36" s="245"/>
      <c r="Z36" s="295" t="s">
        <v>661</v>
      </c>
      <c r="AA36" s="245"/>
    </row>
    <row r="37" spans="1:27" s="243" customFormat="1" ht="15.75" customHeight="1" x14ac:dyDescent="0.3">
      <c r="A37" s="228">
        <f t="shared" si="1"/>
        <v>36</v>
      </c>
      <c r="B37" s="92">
        <v>355191</v>
      </c>
      <c r="C37" s="92" t="s">
        <v>672</v>
      </c>
      <c r="D37" s="92" t="s">
        <v>673</v>
      </c>
      <c r="E37" s="92" t="s">
        <v>674</v>
      </c>
      <c r="F37" s="92" t="s">
        <v>728</v>
      </c>
      <c r="G37" s="92" t="s">
        <v>765</v>
      </c>
      <c r="H37" s="253">
        <v>37622</v>
      </c>
      <c r="I37" s="307">
        <v>1</v>
      </c>
      <c r="J37" s="253">
        <v>39374</v>
      </c>
      <c r="K37" s="93">
        <f t="shared" si="3"/>
        <v>4.8</v>
      </c>
      <c r="L37" s="265" t="s">
        <v>730</v>
      </c>
      <c r="M37" s="313">
        <v>1</v>
      </c>
      <c r="N37" s="253">
        <v>37764</v>
      </c>
      <c r="O37" s="258">
        <f t="shared" si="4"/>
        <v>0.38904109589041097</v>
      </c>
      <c r="P37" s="271">
        <v>190.2</v>
      </c>
      <c r="Q37" s="271">
        <v>190.2</v>
      </c>
      <c r="R37" s="272">
        <v>37764</v>
      </c>
      <c r="S37" s="271">
        <v>190.2</v>
      </c>
      <c r="T37" s="273" t="s">
        <v>777</v>
      </c>
      <c r="U37" s="273" t="s">
        <v>731</v>
      </c>
      <c r="V37" s="296" t="s">
        <v>675</v>
      </c>
      <c r="W37" s="275" t="s">
        <v>205</v>
      </c>
      <c r="X37" s="276" t="s">
        <v>676</v>
      </c>
      <c r="Y37" s="245"/>
      <c r="Z37" s="295" t="s">
        <v>661</v>
      </c>
    </row>
    <row r="38" spans="1:27" s="243" customFormat="1" ht="15.75" customHeight="1" x14ac:dyDescent="0.3">
      <c r="A38" s="228">
        <f t="shared" si="1"/>
        <v>37</v>
      </c>
      <c r="B38" s="92">
        <v>373310</v>
      </c>
      <c r="C38" s="92" t="s">
        <v>549</v>
      </c>
      <c r="D38" s="92" t="s">
        <v>550</v>
      </c>
      <c r="E38" s="92" t="s">
        <v>551</v>
      </c>
      <c r="F38" s="92" t="s">
        <v>630</v>
      </c>
      <c r="G38" s="298" t="s">
        <v>737</v>
      </c>
      <c r="H38" s="253">
        <v>39028</v>
      </c>
      <c r="I38" s="307">
        <v>1</v>
      </c>
      <c r="J38" s="253">
        <v>39995</v>
      </c>
      <c r="K38" s="93">
        <f t="shared" si="3"/>
        <v>2.6493150684931508</v>
      </c>
      <c r="L38" s="265" t="s">
        <v>730</v>
      </c>
      <c r="M38" s="313">
        <v>1</v>
      </c>
      <c r="N38" s="253">
        <v>39118</v>
      </c>
      <c r="O38" s="258">
        <f t="shared" si="4"/>
        <v>0.24657534246575341</v>
      </c>
      <c r="P38" s="271">
        <v>196.1</v>
      </c>
      <c r="Q38" s="271">
        <v>196.1</v>
      </c>
      <c r="R38" s="272">
        <v>39118</v>
      </c>
      <c r="S38" s="271">
        <v>196.1</v>
      </c>
      <c r="T38" s="273" t="s">
        <v>777</v>
      </c>
      <c r="U38" s="273" t="s">
        <v>731</v>
      </c>
      <c r="V38" s="248" t="s">
        <v>754</v>
      </c>
      <c r="W38" s="275" t="s">
        <v>205</v>
      </c>
      <c r="X38" s="276" t="s">
        <v>108</v>
      </c>
      <c r="Y38" s="265" t="s">
        <v>552</v>
      </c>
      <c r="Z38" s="295" t="s">
        <v>661</v>
      </c>
      <c r="AA38" s="245"/>
    </row>
    <row r="39" spans="1:27" s="243" customFormat="1" ht="15.75" customHeight="1" x14ac:dyDescent="0.3">
      <c r="A39" s="228">
        <f t="shared" si="1"/>
        <v>38</v>
      </c>
      <c r="B39" s="92">
        <v>365746</v>
      </c>
      <c r="C39" s="92" t="s">
        <v>698</v>
      </c>
      <c r="D39" s="92" t="s">
        <v>699</v>
      </c>
      <c r="E39" s="92" t="s">
        <v>700</v>
      </c>
      <c r="F39" s="92" t="s">
        <v>744</v>
      </c>
      <c r="G39" s="92" t="s">
        <v>737</v>
      </c>
      <c r="H39" s="253">
        <v>38344</v>
      </c>
      <c r="I39" s="307">
        <v>1</v>
      </c>
      <c r="J39" s="256">
        <v>38777</v>
      </c>
      <c r="K39" s="93">
        <f t="shared" si="3"/>
        <v>1.1863013698630136</v>
      </c>
      <c r="L39" s="265" t="s">
        <v>730</v>
      </c>
      <c r="M39" s="313">
        <v>0</v>
      </c>
      <c r="N39" s="253">
        <v>38582</v>
      </c>
      <c r="O39" s="258">
        <f t="shared" si="4"/>
        <v>0.65205479452054793</v>
      </c>
      <c r="P39" s="271">
        <v>199</v>
      </c>
      <c r="Q39" s="271">
        <v>199</v>
      </c>
      <c r="R39" s="272">
        <v>38582</v>
      </c>
      <c r="S39" s="271">
        <v>199.02</v>
      </c>
      <c r="T39" s="273" t="s">
        <v>777</v>
      </c>
      <c r="U39" s="273" t="s">
        <v>731</v>
      </c>
      <c r="V39" s="248" t="s">
        <v>701</v>
      </c>
      <c r="W39" s="275" t="s">
        <v>205</v>
      </c>
      <c r="X39" s="276" t="s">
        <v>185</v>
      </c>
      <c r="Y39" s="245"/>
      <c r="Z39" s="295" t="s">
        <v>661</v>
      </c>
      <c r="AA39" s="245"/>
    </row>
    <row r="40" spans="1:27" s="243" customFormat="1" ht="15.75" customHeight="1" x14ac:dyDescent="0.3">
      <c r="A40" s="228">
        <f t="shared" si="1"/>
        <v>39</v>
      </c>
      <c r="B40" s="92">
        <v>370197</v>
      </c>
      <c r="C40" s="92" t="s">
        <v>541</v>
      </c>
      <c r="D40" s="92" t="s">
        <v>542</v>
      </c>
      <c r="E40" s="92" t="s">
        <v>543</v>
      </c>
      <c r="F40" s="92" t="s">
        <v>630</v>
      </c>
      <c r="G40" s="92" t="s">
        <v>765</v>
      </c>
      <c r="H40" s="253">
        <v>38693</v>
      </c>
      <c r="I40" s="307">
        <v>1</v>
      </c>
      <c r="J40" s="253">
        <v>40594</v>
      </c>
      <c r="K40" s="93">
        <f t="shared" si="3"/>
        <v>5.2082191780821914</v>
      </c>
      <c r="L40" s="265" t="s">
        <v>730</v>
      </c>
      <c r="M40" s="313">
        <v>1</v>
      </c>
      <c r="N40" s="253">
        <v>38887</v>
      </c>
      <c r="O40" s="258">
        <f t="shared" si="4"/>
        <v>0.53150684931506853</v>
      </c>
      <c r="P40" s="271">
        <v>225.6</v>
      </c>
      <c r="Q40" s="271">
        <v>225.6</v>
      </c>
      <c r="R40" s="272">
        <v>38887</v>
      </c>
      <c r="S40" s="271">
        <v>225.6</v>
      </c>
      <c r="T40" s="273" t="s">
        <v>777</v>
      </c>
      <c r="U40" s="273" t="s">
        <v>731</v>
      </c>
      <c r="V40" s="296" t="s">
        <v>544</v>
      </c>
      <c r="W40" s="275" t="s">
        <v>205</v>
      </c>
      <c r="X40" s="276" t="s">
        <v>108</v>
      </c>
      <c r="Y40" s="245"/>
      <c r="Z40" s="295" t="s">
        <v>661</v>
      </c>
      <c r="AA40" s="245"/>
    </row>
    <row r="41" spans="1:27" s="243" customFormat="1" ht="15.75" customHeight="1" x14ac:dyDescent="0.3">
      <c r="A41" s="228">
        <f t="shared" si="1"/>
        <v>40</v>
      </c>
      <c r="B41" s="92">
        <v>339288</v>
      </c>
      <c r="C41" s="92" t="s">
        <v>657</v>
      </c>
      <c r="D41" s="92" t="s">
        <v>658</v>
      </c>
      <c r="E41" s="92" t="s">
        <v>659</v>
      </c>
      <c r="F41" s="92" t="s">
        <v>660</v>
      </c>
      <c r="G41" s="92" t="s">
        <v>737</v>
      </c>
      <c r="H41" s="253">
        <v>36282</v>
      </c>
      <c r="I41" s="307">
        <v>1</v>
      </c>
      <c r="J41" s="253">
        <v>38657</v>
      </c>
      <c r="K41" s="93">
        <f t="shared" si="3"/>
        <v>6.506849315068493</v>
      </c>
      <c r="L41" s="265" t="s">
        <v>730</v>
      </c>
      <c r="M41" s="313">
        <v>1</v>
      </c>
      <c r="N41" s="253">
        <v>36433</v>
      </c>
      <c r="O41" s="258">
        <f t="shared" si="4"/>
        <v>0.41369863013698632</v>
      </c>
      <c r="P41" s="271">
        <v>227.6</v>
      </c>
      <c r="Q41" s="271">
        <v>227.6</v>
      </c>
      <c r="R41" s="272">
        <v>38516</v>
      </c>
      <c r="S41" s="271">
        <v>70.2</v>
      </c>
      <c r="T41" s="273" t="s">
        <v>662</v>
      </c>
      <c r="U41" s="273" t="s">
        <v>731</v>
      </c>
      <c r="V41" s="296" t="s">
        <v>663</v>
      </c>
      <c r="W41" s="275" t="s">
        <v>205</v>
      </c>
      <c r="X41" s="276" t="s">
        <v>664</v>
      </c>
      <c r="Y41" s="265" t="s">
        <v>665</v>
      </c>
      <c r="Z41" s="258" t="s">
        <v>425</v>
      </c>
    </row>
    <row r="42" spans="1:27" s="243" customFormat="1" ht="15.75" customHeight="1" x14ac:dyDescent="0.3">
      <c r="A42" s="228">
        <f t="shared" si="1"/>
        <v>41</v>
      </c>
      <c r="B42" s="243" t="s">
        <v>99</v>
      </c>
      <c r="C42" s="243" t="s">
        <v>84</v>
      </c>
      <c r="D42" s="243" t="s">
        <v>809</v>
      </c>
      <c r="E42" s="243" t="s">
        <v>340</v>
      </c>
      <c r="F42" s="243" t="s">
        <v>85</v>
      </c>
      <c r="G42" s="106" t="s">
        <v>737</v>
      </c>
      <c r="H42" s="253">
        <v>39548</v>
      </c>
      <c r="I42" s="307">
        <v>0</v>
      </c>
      <c r="J42" s="244" t="s">
        <v>186</v>
      </c>
      <c r="K42" s="28">
        <f t="shared" ref="K42:K51" si="5">(L42-H42)/365</f>
        <v>4.0410958904109586</v>
      </c>
      <c r="L42" s="255">
        <v>41023</v>
      </c>
      <c r="M42" s="314">
        <v>0</v>
      </c>
      <c r="N42" s="253">
        <v>39709</v>
      </c>
      <c r="O42" s="254">
        <f t="shared" si="4"/>
        <v>0.44109589041095892</v>
      </c>
      <c r="P42" s="243" t="s">
        <v>86</v>
      </c>
      <c r="Q42" s="243">
        <v>80</v>
      </c>
      <c r="R42" s="253">
        <v>39709</v>
      </c>
      <c r="S42" s="243" t="s">
        <v>86</v>
      </c>
      <c r="T42" s="243" t="s">
        <v>204</v>
      </c>
      <c r="U42" s="243" t="s">
        <v>731</v>
      </c>
      <c r="W42" s="243" t="s">
        <v>186</v>
      </c>
      <c r="Y42" s="106" t="s">
        <v>138</v>
      </c>
      <c r="Z42" s="243" t="s">
        <v>654</v>
      </c>
      <c r="AA42" s="245"/>
    </row>
    <row r="43" spans="1:27" s="243" customFormat="1" ht="15.75" customHeight="1" x14ac:dyDescent="0.3">
      <c r="A43" s="228">
        <f t="shared" si="1"/>
        <v>42</v>
      </c>
      <c r="B43" s="245" t="s">
        <v>93</v>
      </c>
      <c r="C43" s="245" t="s">
        <v>220</v>
      </c>
      <c r="D43" s="245" t="s">
        <v>221</v>
      </c>
      <c r="E43" s="245" t="s">
        <v>488</v>
      </c>
      <c r="F43" s="245" t="s">
        <v>222</v>
      </c>
      <c r="G43" s="106" t="s">
        <v>737</v>
      </c>
      <c r="H43" s="263">
        <v>39022</v>
      </c>
      <c r="I43" s="307">
        <v>0</v>
      </c>
      <c r="J43" s="87" t="s">
        <v>186</v>
      </c>
      <c r="K43" s="28">
        <f t="shared" si="5"/>
        <v>4.6630136986301371</v>
      </c>
      <c r="L43" s="265">
        <v>40724</v>
      </c>
      <c r="M43" s="311">
        <v>0</v>
      </c>
      <c r="N43" s="263">
        <v>39461</v>
      </c>
      <c r="O43" s="254">
        <f t="shared" si="4"/>
        <v>1.2027397260273973</v>
      </c>
      <c r="Q43" s="245">
        <v>98</v>
      </c>
      <c r="R43" s="263">
        <v>40261</v>
      </c>
      <c r="S43" s="245">
        <v>98</v>
      </c>
      <c r="T43" s="245" t="s">
        <v>204</v>
      </c>
      <c r="U43" s="245"/>
      <c r="V43" s="245"/>
      <c r="W43" s="266" t="s">
        <v>211</v>
      </c>
      <c r="X43" s="245"/>
      <c r="Y43" s="245" t="s">
        <v>74</v>
      </c>
      <c r="Z43" s="257" t="s">
        <v>654</v>
      </c>
      <c r="AA43" s="287"/>
    </row>
    <row r="44" spans="1:27" s="243" customFormat="1" ht="15.75" customHeight="1" x14ac:dyDescent="0.25">
      <c r="A44" s="228">
        <f t="shared" si="1"/>
        <v>43</v>
      </c>
      <c r="B44" s="243" t="s">
        <v>101</v>
      </c>
      <c r="C44" s="243" t="s">
        <v>89</v>
      </c>
      <c r="D44" s="243" t="s">
        <v>90</v>
      </c>
      <c r="E44" s="243" t="s">
        <v>91</v>
      </c>
      <c r="F44" s="243" t="s">
        <v>630</v>
      </c>
      <c r="G44" s="106" t="s">
        <v>737</v>
      </c>
      <c r="H44" s="253">
        <v>39267</v>
      </c>
      <c r="I44" s="307">
        <v>0</v>
      </c>
      <c r="J44" s="244" t="s">
        <v>186</v>
      </c>
      <c r="K44" s="28">
        <f t="shared" si="5"/>
        <v>5.3671232876712329</v>
      </c>
      <c r="L44" s="255">
        <v>41226</v>
      </c>
      <c r="M44" s="314">
        <v>0</v>
      </c>
      <c r="N44" s="253">
        <v>40210</v>
      </c>
      <c r="O44" s="254">
        <f t="shared" si="4"/>
        <v>2.5835616438356164</v>
      </c>
      <c r="P44" s="243" t="s">
        <v>588</v>
      </c>
      <c r="Q44" s="243">
        <v>98</v>
      </c>
      <c r="R44" s="253">
        <v>40500</v>
      </c>
      <c r="S44" s="243">
        <v>98</v>
      </c>
      <c r="T44" s="243" t="s">
        <v>204</v>
      </c>
      <c r="U44" s="243" t="s">
        <v>731</v>
      </c>
      <c r="W44" s="243" t="s">
        <v>186</v>
      </c>
      <c r="Y44" s="243" t="s">
        <v>216</v>
      </c>
      <c r="Z44" s="243" t="s">
        <v>654</v>
      </c>
      <c r="AA44" s="257"/>
    </row>
    <row r="45" spans="1:27" s="243" customFormat="1" ht="15.75" customHeight="1" x14ac:dyDescent="0.25">
      <c r="A45" s="228">
        <f t="shared" si="1"/>
        <v>44</v>
      </c>
      <c r="B45" s="243" t="s">
        <v>97</v>
      </c>
      <c r="C45" s="243" t="s">
        <v>75</v>
      </c>
      <c r="D45" s="243" t="s">
        <v>76</v>
      </c>
      <c r="E45" s="243" t="s">
        <v>77</v>
      </c>
      <c r="F45" s="243" t="s">
        <v>728</v>
      </c>
      <c r="G45" s="106" t="s">
        <v>765</v>
      </c>
      <c r="H45" s="253">
        <v>38680</v>
      </c>
      <c r="I45" s="307">
        <v>0</v>
      </c>
      <c r="J45" s="244" t="s">
        <v>186</v>
      </c>
      <c r="K45" s="28">
        <f t="shared" si="5"/>
        <v>6.9753424657534246</v>
      </c>
      <c r="L45" s="255">
        <v>41226</v>
      </c>
      <c r="M45" s="314">
        <v>0</v>
      </c>
      <c r="N45" s="253">
        <v>38967</v>
      </c>
      <c r="O45" s="254">
        <f t="shared" si="4"/>
        <v>0.78630136986301369</v>
      </c>
      <c r="P45" s="243">
        <v>105</v>
      </c>
      <c r="Q45" s="243">
        <v>105</v>
      </c>
      <c r="R45" s="253">
        <v>38967</v>
      </c>
      <c r="S45" s="243">
        <v>105</v>
      </c>
      <c r="T45" s="243" t="s">
        <v>204</v>
      </c>
      <c r="U45" s="243" t="s">
        <v>731</v>
      </c>
      <c r="W45" s="243" t="s">
        <v>186</v>
      </c>
      <c r="Y45" s="243" t="s">
        <v>216</v>
      </c>
      <c r="Z45" s="243" t="s">
        <v>654</v>
      </c>
    </row>
    <row r="46" spans="1:27" s="243" customFormat="1" ht="15.75" customHeight="1" x14ac:dyDescent="0.3">
      <c r="A46" s="228">
        <f t="shared" si="1"/>
        <v>45</v>
      </c>
      <c r="B46" s="243" t="s">
        <v>100</v>
      </c>
      <c r="C46" s="243" t="s">
        <v>87</v>
      </c>
      <c r="D46" s="243" t="s">
        <v>243</v>
      </c>
      <c r="E46" s="243" t="s">
        <v>88</v>
      </c>
      <c r="F46" s="243" t="s">
        <v>744</v>
      </c>
      <c r="G46" s="243" t="s">
        <v>729</v>
      </c>
      <c r="H46" s="253">
        <v>39534</v>
      </c>
      <c r="I46" s="307">
        <v>0</v>
      </c>
      <c r="J46" s="244" t="s">
        <v>186</v>
      </c>
      <c r="K46" s="28">
        <f t="shared" si="5"/>
        <v>4.375342465753425</v>
      </c>
      <c r="L46" s="255">
        <v>41131</v>
      </c>
      <c r="M46" s="314">
        <v>0</v>
      </c>
      <c r="N46" s="253">
        <v>39723</v>
      </c>
      <c r="O46" s="254">
        <f t="shared" si="4"/>
        <v>0.51780821917808217</v>
      </c>
      <c r="P46" s="243">
        <v>128</v>
      </c>
      <c r="Q46" s="243">
        <v>128</v>
      </c>
      <c r="R46" s="253">
        <v>39723</v>
      </c>
      <c r="S46" s="243">
        <v>128</v>
      </c>
      <c r="T46" s="243" t="s">
        <v>204</v>
      </c>
      <c r="U46" s="243" t="s">
        <v>731</v>
      </c>
      <c r="W46" s="243" t="s">
        <v>186</v>
      </c>
      <c r="Y46" s="106" t="s">
        <v>139</v>
      </c>
      <c r="Z46" s="243" t="s">
        <v>654</v>
      </c>
      <c r="AA46" s="245"/>
    </row>
    <row r="47" spans="1:27" s="92" customFormat="1" ht="15.75" customHeight="1" x14ac:dyDescent="0.3">
      <c r="A47" s="228">
        <f t="shared" si="1"/>
        <v>46</v>
      </c>
      <c r="B47" s="246">
        <v>363650</v>
      </c>
      <c r="C47" s="246" t="s">
        <v>601</v>
      </c>
      <c r="D47" s="246" t="s">
        <v>602</v>
      </c>
      <c r="E47" s="246" t="s">
        <v>603</v>
      </c>
      <c r="F47" s="246" t="s">
        <v>806</v>
      </c>
      <c r="G47" s="246" t="s">
        <v>729</v>
      </c>
      <c r="H47" s="278">
        <v>38139</v>
      </c>
      <c r="I47" s="307">
        <v>0</v>
      </c>
      <c r="J47" s="244" t="s">
        <v>186</v>
      </c>
      <c r="K47" s="28">
        <f t="shared" si="5"/>
        <v>8.1479452054794521</v>
      </c>
      <c r="L47" s="279">
        <v>41113</v>
      </c>
      <c r="M47" s="314">
        <v>0</v>
      </c>
      <c r="N47" s="278">
        <v>38425</v>
      </c>
      <c r="O47" s="280">
        <f t="shared" si="4"/>
        <v>0.78356164383561644</v>
      </c>
      <c r="P47" s="281">
        <v>130.5</v>
      </c>
      <c r="Q47" s="281">
        <v>130.5</v>
      </c>
      <c r="R47" s="282">
        <v>38425</v>
      </c>
      <c r="S47" s="281">
        <v>130.54</v>
      </c>
      <c r="T47" s="283" t="s">
        <v>134</v>
      </c>
      <c r="U47" s="283" t="s">
        <v>604</v>
      </c>
      <c r="V47" s="284" t="s">
        <v>754</v>
      </c>
      <c r="W47" s="285" t="s">
        <v>186</v>
      </c>
      <c r="X47" s="286"/>
      <c r="Y47" s="287"/>
      <c r="Z47" s="260" t="s">
        <v>654</v>
      </c>
      <c r="AA47" s="245"/>
    </row>
    <row r="48" spans="1:27" s="243" customFormat="1" ht="15.75" customHeight="1" x14ac:dyDescent="0.3">
      <c r="A48" s="228">
        <f t="shared" si="1"/>
        <v>47</v>
      </c>
      <c r="B48" s="246">
        <v>4878112</v>
      </c>
      <c r="C48" s="246" t="s">
        <v>580</v>
      </c>
      <c r="D48" s="251" t="s">
        <v>581</v>
      </c>
      <c r="E48" s="246" t="s">
        <v>582</v>
      </c>
      <c r="F48" s="246" t="s">
        <v>583</v>
      </c>
      <c r="G48" s="288" t="s">
        <v>785</v>
      </c>
      <c r="H48" s="278">
        <v>39554</v>
      </c>
      <c r="I48" s="307">
        <v>0</v>
      </c>
      <c r="J48" s="252" t="s">
        <v>186</v>
      </c>
      <c r="K48" s="28">
        <f t="shared" si="5"/>
        <v>4.161643835616438</v>
      </c>
      <c r="L48" s="279">
        <v>41073</v>
      </c>
      <c r="M48" s="317">
        <v>0</v>
      </c>
      <c r="N48" s="278">
        <v>39738</v>
      </c>
      <c r="O48" s="280">
        <f t="shared" si="4"/>
        <v>0.50410958904109593</v>
      </c>
      <c r="P48" s="281">
        <v>98.01</v>
      </c>
      <c r="Q48" s="281">
        <v>217.4</v>
      </c>
      <c r="R48" s="282">
        <v>41064</v>
      </c>
      <c r="S48" s="281">
        <v>217.4</v>
      </c>
      <c r="T48" s="283" t="s">
        <v>731</v>
      </c>
      <c r="U48" s="287"/>
      <c r="V48" s="290"/>
      <c r="W48" s="285" t="s">
        <v>186</v>
      </c>
      <c r="X48" s="286"/>
      <c r="Y48" s="291" t="s">
        <v>198</v>
      </c>
      <c r="Z48" s="260" t="s">
        <v>654</v>
      </c>
      <c r="AA48" s="245"/>
    </row>
    <row r="49" spans="1:27" s="243" customFormat="1" ht="15.75" customHeight="1" x14ac:dyDescent="0.3">
      <c r="A49" s="228">
        <f t="shared" si="1"/>
        <v>48</v>
      </c>
      <c r="B49" s="92">
        <v>368314</v>
      </c>
      <c r="C49" s="92" t="s">
        <v>526</v>
      </c>
      <c r="E49" s="92" t="s">
        <v>796</v>
      </c>
      <c r="F49" s="92" t="s">
        <v>548</v>
      </c>
      <c r="G49" s="92" t="s">
        <v>729</v>
      </c>
      <c r="H49" s="253">
        <v>38590</v>
      </c>
      <c r="I49" s="307">
        <v>0</v>
      </c>
      <c r="J49" s="244" t="s">
        <v>186</v>
      </c>
      <c r="K49" s="28">
        <f t="shared" si="5"/>
        <v>6.9150684931506845</v>
      </c>
      <c r="L49" s="265">
        <v>41114</v>
      </c>
      <c r="M49" s="314">
        <v>0</v>
      </c>
      <c r="N49" s="253">
        <v>38768</v>
      </c>
      <c r="O49" s="258">
        <f t="shared" si="4"/>
        <v>0.48767123287671232</v>
      </c>
      <c r="P49" s="271">
        <v>59.38</v>
      </c>
      <c r="Q49" s="271">
        <v>80.430000000000007</v>
      </c>
      <c r="R49" s="272">
        <v>40925</v>
      </c>
      <c r="S49" s="271">
        <v>144.6</v>
      </c>
      <c r="T49" s="273" t="s">
        <v>777</v>
      </c>
      <c r="U49" s="245"/>
      <c r="V49" s="294" t="s">
        <v>191</v>
      </c>
      <c r="W49" s="275" t="s">
        <v>186</v>
      </c>
      <c r="X49" s="276"/>
      <c r="Y49" s="245" t="s">
        <v>590</v>
      </c>
      <c r="Z49" s="295" t="s">
        <v>661</v>
      </c>
      <c r="AA49" s="22"/>
    </row>
    <row r="50" spans="1:27" s="245" customFormat="1" ht="15.75" customHeight="1" x14ac:dyDescent="0.3">
      <c r="A50" s="228">
        <f t="shared" si="1"/>
        <v>49</v>
      </c>
      <c r="B50" s="92">
        <v>391897</v>
      </c>
      <c r="C50" s="92" t="s">
        <v>576</v>
      </c>
      <c r="D50" s="92" t="s">
        <v>577</v>
      </c>
      <c r="E50" s="92" t="s">
        <v>578</v>
      </c>
      <c r="F50" s="92" t="s">
        <v>635</v>
      </c>
      <c r="G50" s="92" t="s">
        <v>729</v>
      </c>
      <c r="H50" s="253">
        <v>39872</v>
      </c>
      <c r="I50" s="307">
        <v>0</v>
      </c>
      <c r="J50" s="244" t="s">
        <v>186</v>
      </c>
      <c r="K50" s="28">
        <f t="shared" si="5"/>
        <v>3.3917808219178083</v>
      </c>
      <c r="L50" s="265">
        <v>41110</v>
      </c>
      <c r="M50" s="314">
        <v>0</v>
      </c>
      <c r="N50" s="253">
        <v>40374</v>
      </c>
      <c r="O50" s="258">
        <f t="shared" si="4"/>
        <v>1.3753424657534246</v>
      </c>
      <c r="P50" s="271">
        <v>80.7</v>
      </c>
      <c r="Q50" s="271">
        <v>80.7</v>
      </c>
      <c r="R50" s="272">
        <v>40721</v>
      </c>
      <c r="S50" s="271">
        <v>82.16</v>
      </c>
      <c r="T50" s="273" t="s">
        <v>777</v>
      </c>
      <c r="U50" s="273" t="s">
        <v>731</v>
      </c>
      <c r="V50" s="274" t="s">
        <v>731</v>
      </c>
      <c r="W50" s="275" t="s">
        <v>186</v>
      </c>
      <c r="X50" s="276"/>
      <c r="Z50" s="295" t="s">
        <v>661</v>
      </c>
      <c r="AA50" s="243"/>
    </row>
    <row r="51" spans="1:27" s="245" customFormat="1" ht="15.75" customHeight="1" x14ac:dyDescent="0.3">
      <c r="A51" s="228">
        <f t="shared" si="1"/>
        <v>50</v>
      </c>
      <c r="B51" s="92">
        <v>370533</v>
      </c>
      <c r="C51" s="92" t="s">
        <v>591</v>
      </c>
      <c r="D51" s="92" t="s">
        <v>592</v>
      </c>
      <c r="E51" s="92" t="s">
        <v>593</v>
      </c>
      <c r="F51" s="92" t="s">
        <v>630</v>
      </c>
      <c r="G51" s="92" t="s">
        <v>765</v>
      </c>
      <c r="H51" s="253">
        <v>38662</v>
      </c>
      <c r="I51" s="307">
        <v>0</v>
      </c>
      <c r="J51" s="244" t="s">
        <v>186</v>
      </c>
      <c r="K51" s="28">
        <f t="shared" si="5"/>
        <v>6.7424657534246579</v>
      </c>
      <c r="L51" s="265">
        <v>41123</v>
      </c>
      <c r="M51" s="314">
        <v>0</v>
      </c>
      <c r="N51" s="253">
        <v>38981</v>
      </c>
      <c r="O51" s="258">
        <f t="shared" si="4"/>
        <v>0.87397260273972599</v>
      </c>
      <c r="P51" s="271">
        <v>126.7</v>
      </c>
      <c r="Q51" s="271">
        <v>126.7</v>
      </c>
      <c r="R51" s="272">
        <v>38981</v>
      </c>
      <c r="S51" s="271">
        <v>126.7</v>
      </c>
      <c r="T51" s="273" t="s">
        <v>777</v>
      </c>
      <c r="U51" s="273" t="s">
        <v>731</v>
      </c>
      <c r="V51" s="296" t="s">
        <v>675</v>
      </c>
      <c r="W51" s="275" t="s">
        <v>186</v>
      </c>
      <c r="X51" s="276"/>
      <c r="Y51" s="250" t="s">
        <v>594</v>
      </c>
      <c r="Z51" s="295" t="s">
        <v>661</v>
      </c>
      <c r="AA51" s="243"/>
    </row>
  </sheetData>
  <sortState ref="B2:Z51">
    <sortCondition ref="I2:I51"/>
  </sortState>
  <phoneticPr fontId="31" type="noConversion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F21" sqref="F1:G21"/>
    </sheetView>
  </sheetViews>
  <sheetFormatPr defaultColWidth="8.88671875" defaultRowHeight="14.4" x14ac:dyDescent="0.3"/>
  <cols>
    <col min="1" max="1" width="15" customWidth="1"/>
    <col min="8" max="9" width="9.44140625" customWidth="1"/>
    <col min="10" max="10" width="8.88671875" style="99" customWidth="1"/>
    <col min="11" max="11" width="7.88671875" style="99" customWidth="1"/>
    <col min="12" max="12" width="23.44140625" customWidth="1"/>
    <col min="13" max="13" width="6.6640625" customWidth="1"/>
    <col min="14" max="14" width="13.44140625" customWidth="1"/>
    <col min="15" max="15" width="7.33203125" customWidth="1"/>
    <col min="16" max="16" width="13.109375" customWidth="1"/>
    <col min="17" max="17" width="11.109375" customWidth="1"/>
    <col min="18" max="18" width="11.33203125" customWidth="1"/>
    <col min="19" max="19" width="15.109375" customWidth="1"/>
    <col min="21" max="21" width="12" customWidth="1"/>
    <col min="22" max="22" width="4.6640625" customWidth="1"/>
    <col min="23" max="23" width="14.88671875" customWidth="1"/>
    <col min="24" max="24" width="11.109375" customWidth="1"/>
    <col min="25" max="25" width="8.88671875" customWidth="1"/>
    <col min="28" max="28" width="11.88671875" customWidth="1"/>
    <col min="29" max="29" width="12.88671875" customWidth="1"/>
    <col min="30" max="30" width="11.33203125" customWidth="1"/>
    <col min="32" max="34" width="17.6640625" customWidth="1"/>
  </cols>
  <sheetData>
    <row r="1" spans="1:34" ht="43.2" x14ac:dyDescent="0.3">
      <c r="A1" s="40" t="s">
        <v>708</v>
      </c>
      <c r="B1" s="41" t="s">
        <v>709</v>
      </c>
      <c r="C1" s="41" t="s">
        <v>710</v>
      </c>
      <c r="D1" s="41" t="s">
        <v>711</v>
      </c>
      <c r="E1" s="42" t="s">
        <v>713</v>
      </c>
      <c r="F1" s="42" t="s">
        <v>182</v>
      </c>
      <c r="G1" s="43" t="s">
        <v>172</v>
      </c>
      <c r="H1" s="95" t="s">
        <v>153</v>
      </c>
      <c r="I1" s="95" t="s">
        <v>154</v>
      </c>
      <c r="J1" s="117" t="s">
        <v>157</v>
      </c>
      <c r="K1" s="117" t="s">
        <v>151</v>
      </c>
      <c r="L1" s="95" t="s">
        <v>152</v>
      </c>
    </row>
    <row r="2" spans="1:34" ht="14.25" customHeight="1" x14ac:dyDescent="0.3">
      <c r="A2" s="29">
        <v>382926</v>
      </c>
      <c r="B2" s="48" t="s">
        <v>569</v>
      </c>
      <c r="C2" s="48" t="s">
        <v>570</v>
      </c>
      <c r="D2" s="48" t="s">
        <v>571</v>
      </c>
      <c r="E2" s="33">
        <v>35796</v>
      </c>
      <c r="F2" s="33">
        <v>39729</v>
      </c>
      <c r="G2" s="39" t="s">
        <v>661</v>
      </c>
      <c r="H2">
        <v>38</v>
      </c>
      <c r="I2">
        <v>11.4</v>
      </c>
      <c r="J2" s="99">
        <f>I2/H2</f>
        <v>0.3</v>
      </c>
      <c r="K2" s="99">
        <f>J2/2.2</f>
        <v>0.13636363636363635</v>
      </c>
      <c r="L2" t="s">
        <v>156</v>
      </c>
    </row>
    <row r="3" spans="1:34" s="19" customFormat="1" ht="14.25" customHeight="1" x14ac:dyDescent="0.3">
      <c r="A3" s="91">
        <v>340598</v>
      </c>
      <c r="B3" s="92" t="s">
        <v>666</v>
      </c>
      <c r="C3" s="92" t="s">
        <v>667</v>
      </c>
      <c r="D3" s="92" t="s">
        <v>668</v>
      </c>
      <c r="E3" s="74">
        <v>36428</v>
      </c>
      <c r="F3" s="74">
        <v>40422</v>
      </c>
      <c r="G3" s="94" t="s">
        <v>661</v>
      </c>
      <c r="H3" s="19">
        <v>31</v>
      </c>
      <c r="I3" s="19">
        <v>12.5</v>
      </c>
      <c r="J3" s="99">
        <f t="shared" ref="J3:J26" si="0">I3/H3</f>
        <v>0.40322580645161288</v>
      </c>
      <c r="K3" s="99">
        <f t="shared" ref="K3:K26" si="1">J3/2.2</f>
        <v>0.18328445747800584</v>
      </c>
      <c r="AF3" s="723" t="s">
        <v>65</v>
      </c>
      <c r="AG3" s="723"/>
      <c r="AH3" s="723"/>
    </row>
    <row r="4" spans="1:34" ht="12" customHeight="1" x14ac:dyDescent="0.35">
      <c r="A4" s="65" t="s">
        <v>208</v>
      </c>
      <c r="B4" s="65" t="s">
        <v>201</v>
      </c>
      <c r="C4" s="77"/>
      <c r="D4" s="77" t="s">
        <v>202</v>
      </c>
      <c r="E4" s="67">
        <v>37015</v>
      </c>
      <c r="F4" s="68">
        <v>40070</v>
      </c>
      <c r="G4" s="66" t="s">
        <v>661</v>
      </c>
      <c r="H4">
        <v>49</v>
      </c>
      <c r="I4">
        <v>12.5</v>
      </c>
      <c r="J4" s="99">
        <f t="shared" si="0"/>
        <v>0.25510204081632654</v>
      </c>
      <c r="K4" s="99">
        <f t="shared" si="1"/>
        <v>0.11595547309833024</v>
      </c>
      <c r="U4" s="733" t="s">
        <v>65</v>
      </c>
      <c r="V4" s="733"/>
      <c r="W4" s="733"/>
      <c r="X4" s="733"/>
      <c r="Y4" s="733"/>
      <c r="AB4" s="724" t="s">
        <v>44</v>
      </c>
      <c r="AC4" s="724"/>
      <c r="AD4" s="724"/>
      <c r="AF4" s="145"/>
      <c r="AG4" s="162" t="s">
        <v>8</v>
      </c>
      <c r="AH4" s="162" t="s">
        <v>7</v>
      </c>
    </row>
    <row r="5" spans="1:34" ht="15" customHeight="1" x14ac:dyDescent="0.3">
      <c r="A5" s="29">
        <v>368315</v>
      </c>
      <c r="B5" s="48" t="s">
        <v>705</v>
      </c>
      <c r="C5" s="48" t="s">
        <v>706</v>
      </c>
      <c r="D5" s="48" t="s">
        <v>707</v>
      </c>
      <c r="E5" s="33">
        <v>37185</v>
      </c>
      <c r="F5" s="51">
        <v>39734</v>
      </c>
      <c r="G5" s="39" t="s">
        <v>661</v>
      </c>
      <c r="H5">
        <v>10.4</v>
      </c>
      <c r="I5">
        <v>6.25</v>
      </c>
      <c r="J5" s="99">
        <f t="shared" si="0"/>
        <v>0.60096153846153844</v>
      </c>
      <c r="K5" s="99">
        <f t="shared" si="1"/>
        <v>0.27316433566433562</v>
      </c>
      <c r="U5" s="150" t="s">
        <v>161</v>
      </c>
      <c r="V5" s="150" t="s">
        <v>41</v>
      </c>
      <c r="W5" s="150" t="s">
        <v>19</v>
      </c>
      <c r="X5" s="150" t="s">
        <v>39</v>
      </c>
      <c r="Y5" s="150" t="s">
        <v>40</v>
      </c>
      <c r="AC5" s="83" t="s">
        <v>46</v>
      </c>
      <c r="AD5" s="83" t="s">
        <v>45</v>
      </c>
      <c r="AF5" s="163" t="s">
        <v>717</v>
      </c>
      <c r="AG5" s="164" t="s">
        <v>66</v>
      </c>
      <c r="AH5" s="164" t="s">
        <v>50</v>
      </c>
    </row>
    <row r="6" spans="1:34" ht="15" customHeight="1" x14ac:dyDescent="0.3">
      <c r="A6" s="29">
        <v>356468</v>
      </c>
      <c r="B6" s="48" t="s">
        <v>677</v>
      </c>
      <c r="C6" s="48" t="s">
        <v>678</v>
      </c>
      <c r="D6" s="48" t="s">
        <v>679</v>
      </c>
      <c r="E6" s="33">
        <v>37257</v>
      </c>
      <c r="F6" s="33">
        <v>37967</v>
      </c>
      <c r="G6" s="39" t="s">
        <v>661</v>
      </c>
      <c r="H6">
        <v>22.7</v>
      </c>
      <c r="I6">
        <v>12.5</v>
      </c>
      <c r="J6" s="99">
        <f t="shared" si="0"/>
        <v>0.55066079295154191</v>
      </c>
      <c r="K6" s="99">
        <f t="shared" si="1"/>
        <v>0.25030036043251902</v>
      </c>
      <c r="N6" s="725" t="s">
        <v>31</v>
      </c>
      <c r="O6" s="725"/>
      <c r="P6" s="725"/>
      <c r="Q6" s="725"/>
      <c r="R6" s="725"/>
      <c r="U6" s="78" t="s">
        <v>162</v>
      </c>
      <c r="V6" s="139">
        <v>27</v>
      </c>
      <c r="W6" s="139">
        <v>3.39</v>
      </c>
      <c r="X6" s="147">
        <v>0.62</v>
      </c>
      <c r="Y6" s="140">
        <v>126.7</v>
      </c>
      <c r="AB6" s="6" t="s">
        <v>49</v>
      </c>
      <c r="AC6" s="151">
        <v>0.62</v>
      </c>
      <c r="AD6" s="151">
        <v>1.2</v>
      </c>
      <c r="AF6" s="163" t="s">
        <v>57</v>
      </c>
      <c r="AG6" s="164" t="s">
        <v>52</v>
      </c>
      <c r="AH6" s="164" t="s">
        <v>53</v>
      </c>
    </row>
    <row r="7" spans="1:34" ht="15" customHeight="1" x14ac:dyDescent="0.3">
      <c r="A7" s="29">
        <v>356645</v>
      </c>
      <c r="B7" s="48" t="s">
        <v>681</v>
      </c>
      <c r="C7" s="48" t="s">
        <v>682</v>
      </c>
      <c r="D7" s="48" t="s">
        <v>683</v>
      </c>
      <c r="E7" s="33">
        <v>37439</v>
      </c>
      <c r="F7" s="51">
        <v>40852</v>
      </c>
      <c r="G7" s="39" t="s">
        <v>661</v>
      </c>
      <c r="H7">
        <v>28</v>
      </c>
      <c r="I7">
        <v>25</v>
      </c>
      <c r="J7" s="99">
        <f t="shared" si="0"/>
        <v>0.8928571428571429</v>
      </c>
      <c r="K7" s="99">
        <f t="shared" si="1"/>
        <v>0.40584415584415584</v>
      </c>
      <c r="N7" s="108" t="s">
        <v>8</v>
      </c>
      <c r="O7" s="108" t="s">
        <v>24</v>
      </c>
      <c r="P7" s="108" t="s">
        <v>26</v>
      </c>
      <c r="Q7" s="137" t="s">
        <v>29</v>
      </c>
      <c r="R7" s="108" t="s">
        <v>25</v>
      </c>
      <c r="U7" s="142" t="s">
        <v>7</v>
      </c>
      <c r="V7" s="143">
        <v>23</v>
      </c>
      <c r="W7" s="143">
        <v>4.87</v>
      </c>
      <c r="X7" s="148">
        <v>1.2</v>
      </c>
      <c r="Y7" s="144">
        <v>121</v>
      </c>
      <c r="AB7" s="6" t="s">
        <v>48</v>
      </c>
      <c r="AC7" s="151">
        <v>126.7</v>
      </c>
      <c r="AD7" s="151">
        <v>121</v>
      </c>
      <c r="AF7" s="165" t="s">
        <v>51</v>
      </c>
      <c r="AG7" s="166" t="s">
        <v>54</v>
      </c>
      <c r="AH7" s="166" t="s">
        <v>55</v>
      </c>
    </row>
    <row r="8" spans="1:34" ht="15" customHeight="1" x14ac:dyDescent="0.3">
      <c r="A8" s="29">
        <v>355191</v>
      </c>
      <c r="B8" s="48" t="s">
        <v>672</v>
      </c>
      <c r="C8" s="48" t="s">
        <v>673</v>
      </c>
      <c r="D8" s="48" t="s">
        <v>674</v>
      </c>
      <c r="E8" s="33">
        <v>37622</v>
      </c>
      <c r="F8" s="33">
        <v>39374</v>
      </c>
      <c r="G8" s="39" t="s">
        <v>661</v>
      </c>
      <c r="H8">
        <v>15.5</v>
      </c>
      <c r="I8">
        <v>6.25</v>
      </c>
      <c r="J8" s="99">
        <f t="shared" si="0"/>
        <v>0.40322580645161288</v>
      </c>
      <c r="K8" s="99">
        <f t="shared" si="1"/>
        <v>0.18328445747800584</v>
      </c>
      <c r="N8" s="101" t="s">
        <v>172</v>
      </c>
      <c r="O8" s="20">
        <v>25</v>
      </c>
      <c r="P8" s="20">
        <v>0.55000000000000004</v>
      </c>
      <c r="Q8" s="20" t="s">
        <v>30</v>
      </c>
      <c r="R8" s="20" t="s">
        <v>27</v>
      </c>
      <c r="U8" s="730" t="s">
        <v>42</v>
      </c>
      <c r="V8" s="731"/>
      <c r="W8" s="731"/>
      <c r="X8" s="731"/>
      <c r="Y8" s="731"/>
      <c r="AB8" s="83" t="s">
        <v>47</v>
      </c>
      <c r="AC8" s="152">
        <v>3.39</v>
      </c>
      <c r="AD8" s="152">
        <v>4.87</v>
      </c>
      <c r="AF8" s="735" t="s">
        <v>56</v>
      </c>
      <c r="AG8" s="735"/>
      <c r="AH8" s="735"/>
    </row>
    <row r="9" spans="1:34" ht="13.65" customHeight="1" x14ac:dyDescent="0.3">
      <c r="A9" s="29">
        <v>369641</v>
      </c>
      <c r="B9" s="48" t="s">
        <v>531</v>
      </c>
      <c r="C9" s="48" t="s">
        <v>532</v>
      </c>
      <c r="D9" s="48" t="s">
        <v>533</v>
      </c>
      <c r="E9" s="33">
        <v>37736</v>
      </c>
      <c r="F9" s="33">
        <v>39987</v>
      </c>
      <c r="G9" s="39" t="s">
        <v>661</v>
      </c>
      <c r="H9">
        <v>44</v>
      </c>
      <c r="I9">
        <v>25</v>
      </c>
      <c r="J9" s="99">
        <f t="shared" si="0"/>
        <v>0.56818181818181823</v>
      </c>
      <c r="K9" s="99">
        <f t="shared" si="1"/>
        <v>0.25826446280991738</v>
      </c>
      <c r="N9" s="101" t="s">
        <v>159</v>
      </c>
      <c r="O9" s="20">
        <v>1</v>
      </c>
      <c r="P9" s="20">
        <v>0.9</v>
      </c>
      <c r="Q9" s="20" t="s">
        <v>766</v>
      </c>
      <c r="R9" s="20" t="s">
        <v>27</v>
      </c>
      <c r="AB9" s="734" t="s">
        <v>42</v>
      </c>
      <c r="AC9" s="734"/>
      <c r="AD9" s="734"/>
    </row>
    <row r="10" spans="1:34" x14ac:dyDescent="0.3">
      <c r="A10" s="29">
        <v>358099</v>
      </c>
      <c r="B10" s="48" t="s">
        <v>686</v>
      </c>
      <c r="C10" s="48" t="s">
        <v>687</v>
      </c>
      <c r="D10" s="48" t="s">
        <v>688</v>
      </c>
      <c r="E10" s="33">
        <v>37773</v>
      </c>
      <c r="F10" s="33">
        <v>38867</v>
      </c>
      <c r="G10" s="39" t="s">
        <v>661</v>
      </c>
      <c r="H10">
        <v>32.4</v>
      </c>
      <c r="I10">
        <v>12.5</v>
      </c>
      <c r="J10" s="99">
        <f t="shared" si="0"/>
        <v>0.38580246913580246</v>
      </c>
      <c r="K10" s="99">
        <f t="shared" si="1"/>
        <v>0.17536475869809201</v>
      </c>
      <c r="N10" s="101" t="s">
        <v>32</v>
      </c>
      <c r="O10" s="20">
        <v>1</v>
      </c>
      <c r="P10" s="20">
        <v>0.64</v>
      </c>
      <c r="Q10" s="20" t="s">
        <v>766</v>
      </c>
      <c r="R10" s="20" t="s">
        <v>28</v>
      </c>
      <c r="AC10" s="151"/>
      <c r="AD10" s="151"/>
    </row>
    <row r="11" spans="1:34" x14ac:dyDescent="0.3">
      <c r="A11" s="29">
        <v>359547</v>
      </c>
      <c r="B11" s="48" t="s">
        <v>691</v>
      </c>
      <c r="C11" s="48" t="s">
        <v>692</v>
      </c>
      <c r="D11" s="48" t="s">
        <v>693</v>
      </c>
      <c r="E11" s="33">
        <v>37895</v>
      </c>
      <c r="F11" s="51">
        <v>38173</v>
      </c>
      <c r="G11" s="39" t="s">
        <v>661</v>
      </c>
      <c r="H11">
        <v>21.6</v>
      </c>
      <c r="I11">
        <v>12.5</v>
      </c>
      <c r="J11" s="99">
        <f t="shared" si="0"/>
        <v>0.57870370370370372</v>
      </c>
      <c r="K11" s="99">
        <f t="shared" si="1"/>
        <v>0.26304713804713803</v>
      </c>
    </row>
    <row r="12" spans="1:34" x14ac:dyDescent="0.3">
      <c r="A12" s="29">
        <v>364174</v>
      </c>
      <c r="B12" s="48" t="s">
        <v>746</v>
      </c>
      <c r="C12" s="48" t="s">
        <v>747</v>
      </c>
      <c r="D12" s="48" t="s">
        <v>748</v>
      </c>
      <c r="E12" s="51">
        <v>38110</v>
      </c>
      <c r="F12" s="51">
        <v>39776</v>
      </c>
      <c r="G12" s="39" t="s">
        <v>661</v>
      </c>
      <c r="H12">
        <v>24.2</v>
      </c>
      <c r="I12">
        <v>12.5</v>
      </c>
      <c r="J12" s="99">
        <f t="shared" si="0"/>
        <v>0.51652892561983477</v>
      </c>
      <c r="K12" s="99">
        <f t="shared" si="1"/>
        <v>0.23478587528174305</v>
      </c>
    </row>
    <row r="13" spans="1:34" ht="15.75" customHeight="1" x14ac:dyDescent="0.35">
      <c r="A13" s="29">
        <v>365746</v>
      </c>
      <c r="B13" s="48" t="s">
        <v>698</v>
      </c>
      <c r="C13" s="48" t="s">
        <v>699</v>
      </c>
      <c r="D13" s="48" t="s">
        <v>700</v>
      </c>
      <c r="E13" s="33">
        <v>38344</v>
      </c>
      <c r="F13" s="51">
        <v>38777</v>
      </c>
      <c r="G13" s="39" t="s">
        <v>661</v>
      </c>
      <c r="H13">
        <v>21.2</v>
      </c>
      <c r="I13">
        <v>12.5</v>
      </c>
      <c r="J13" s="99">
        <f t="shared" si="0"/>
        <v>0.589622641509434</v>
      </c>
      <c r="K13" s="99">
        <f t="shared" si="1"/>
        <v>0.26801029159519724</v>
      </c>
      <c r="N13" s="727" t="s">
        <v>34</v>
      </c>
      <c r="O13" s="727"/>
      <c r="P13" s="727"/>
      <c r="Q13" s="727"/>
      <c r="R13" s="727"/>
      <c r="S13" s="727"/>
      <c r="U13" s="726" t="s">
        <v>43</v>
      </c>
      <c r="V13" s="727"/>
      <c r="W13" s="727"/>
      <c r="X13" s="727"/>
      <c r="Y13" s="727"/>
    </row>
    <row r="14" spans="1:34" ht="27.75" customHeight="1" x14ac:dyDescent="0.3">
      <c r="A14" s="29">
        <v>371435</v>
      </c>
      <c r="B14" s="48" t="s">
        <v>545</v>
      </c>
      <c r="C14" s="48" t="s">
        <v>546</v>
      </c>
      <c r="D14" s="48" t="s">
        <v>547</v>
      </c>
      <c r="E14" s="33">
        <v>38401</v>
      </c>
      <c r="F14" s="51">
        <v>40217</v>
      </c>
      <c r="G14" s="39" t="s">
        <v>661</v>
      </c>
      <c r="H14">
        <v>30.2</v>
      </c>
      <c r="I14">
        <v>12.5</v>
      </c>
      <c r="J14" s="99">
        <f t="shared" si="0"/>
        <v>0.41390728476821192</v>
      </c>
      <c r="K14" s="99">
        <f t="shared" si="1"/>
        <v>0.18813967489464176</v>
      </c>
      <c r="N14" s="83" t="s">
        <v>8</v>
      </c>
      <c r="O14" s="83" t="s">
        <v>24</v>
      </c>
      <c r="P14" s="83" t="s">
        <v>26</v>
      </c>
      <c r="Q14" s="90" t="s">
        <v>29</v>
      </c>
      <c r="R14" s="83" t="s">
        <v>25</v>
      </c>
      <c r="S14" s="90" t="s">
        <v>61</v>
      </c>
      <c r="U14" s="108" t="s">
        <v>8</v>
      </c>
      <c r="V14" s="108" t="s">
        <v>24</v>
      </c>
      <c r="W14" s="108" t="s">
        <v>26</v>
      </c>
      <c r="X14" s="137" t="s">
        <v>29</v>
      </c>
      <c r="Y14" s="108" t="s">
        <v>25</v>
      </c>
    </row>
    <row r="15" spans="1:34" x14ac:dyDescent="0.3">
      <c r="A15" s="29">
        <v>366543</v>
      </c>
      <c r="B15" s="48" t="s">
        <v>702</v>
      </c>
      <c r="C15" s="48" t="s">
        <v>703</v>
      </c>
      <c r="D15" s="48" t="s">
        <v>704</v>
      </c>
      <c r="E15" s="33">
        <v>38460</v>
      </c>
      <c r="F15" s="33">
        <v>38825</v>
      </c>
      <c r="G15" s="39" t="s">
        <v>661</v>
      </c>
      <c r="H15">
        <v>20.8</v>
      </c>
      <c r="I15" s="23" t="s">
        <v>160</v>
      </c>
      <c r="N15" s="101" t="s">
        <v>172</v>
      </c>
      <c r="O15" s="20">
        <v>25</v>
      </c>
      <c r="P15" s="20" t="s">
        <v>35</v>
      </c>
      <c r="Q15" s="20" t="s">
        <v>30</v>
      </c>
      <c r="R15" s="20" t="s">
        <v>27</v>
      </c>
      <c r="S15" s="21" t="s">
        <v>58</v>
      </c>
      <c r="U15" s="101" t="s">
        <v>172</v>
      </c>
      <c r="V15" s="20">
        <v>25</v>
      </c>
      <c r="W15" s="20" t="s">
        <v>35</v>
      </c>
      <c r="X15" s="20" t="s">
        <v>30</v>
      </c>
      <c r="Y15" s="20" t="s">
        <v>27</v>
      </c>
    </row>
    <row r="16" spans="1:34" x14ac:dyDescent="0.3">
      <c r="A16" s="29">
        <v>368314</v>
      </c>
      <c r="B16" s="48" t="s">
        <v>526</v>
      </c>
      <c r="C16" s="32"/>
      <c r="D16" s="48" t="s">
        <v>796</v>
      </c>
      <c r="E16" s="33">
        <v>38590</v>
      </c>
      <c r="F16" s="33">
        <v>41114</v>
      </c>
      <c r="G16" s="39" t="s">
        <v>661</v>
      </c>
      <c r="H16">
        <v>24</v>
      </c>
      <c r="I16">
        <v>25</v>
      </c>
      <c r="J16" s="99">
        <f t="shared" si="0"/>
        <v>1.0416666666666667</v>
      </c>
      <c r="K16" s="99">
        <f t="shared" si="1"/>
        <v>0.47348484848484845</v>
      </c>
      <c r="N16" s="101" t="s">
        <v>159</v>
      </c>
      <c r="O16" s="20">
        <v>1</v>
      </c>
      <c r="P16" s="20">
        <v>0.9</v>
      </c>
      <c r="Q16" s="20" t="s">
        <v>766</v>
      </c>
      <c r="R16" s="20" t="s">
        <v>27</v>
      </c>
      <c r="S16" s="21" t="s">
        <v>59</v>
      </c>
      <c r="U16" s="101" t="s">
        <v>159</v>
      </c>
      <c r="V16" s="20">
        <v>1</v>
      </c>
      <c r="W16" s="20">
        <v>0.9</v>
      </c>
      <c r="X16" s="20" t="s">
        <v>766</v>
      </c>
      <c r="Y16" s="20" t="s">
        <v>27</v>
      </c>
    </row>
    <row r="17" spans="1:25" x14ac:dyDescent="0.3">
      <c r="A17" s="29">
        <v>370533</v>
      </c>
      <c r="B17" s="48" t="s">
        <v>591</v>
      </c>
      <c r="C17" s="48" t="s">
        <v>592</v>
      </c>
      <c r="D17" s="48" t="s">
        <v>593</v>
      </c>
      <c r="E17" s="33">
        <v>38662</v>
      </c>
      <c r="F17" s="33">
        <v>41123</v>
      </c>
      <c r="G17" s="39" t="s">
        <v>661</v>
      </c>
      <c r="H17">
        <v>38</v>
      </c>
      <c r="I17">
        <v>25</v>
      </c>
      <c r="J17" s="99">
        <f t="shared" si="0"/>
        <v>0.65789473684210531</v>
      </c>
      <c r="K17" s="99">
        <f t="shared" si="1"/>
        <v>0.29904306220095694</v>
      </c>
      <c r="N17" s="108" t="s">
        <v>23</v>
      </c>
      <c r="O17" s="136">
        <v>1</v>
      </c>
      <c r="P17" s="136">
        <v>0.64</v>
      </c>
      <c r="Q17" s="136" t="s">
        <v>766</v>
      </c>
      <c r="R17" s="136" t="s">
        <v>28</v>
      </c>
      <c r="S17" s="155" t="s">
        <v>60</v>
      </c>
      <c r="U17" s="108" t="s">
        <v>23</v>
      </c>
      <c r="V17" s="136">
        <v>1</v>
      </c>
      <c r="W17" s="136">
        <v>0.64</v>
      </c>
      <c r="X17" s="136" t="s">
        <v>766</v>
      </c>
      <c r="Y17" s="136" t="s">
        <v>28</v>
      </c>
    </row>
    <row r="18" spans="1:25" x14ac:dyDescent="0.3">
      <c r="A18" s="29">
        <v>370197</v>
      </c>
      <c r="B18" s="48" t="s">
        <v>541</v>
      </c>
      <c r="C18" s="48" t="s">
        <v>542</v>
      </c>
      <c r="D18" s="48" t="s">
        <v>543</v>
      </c>
      <c r="E18" s="33">
        <v>38693</v>
      </c>
      <c r="F18" s="33">
        <v>40594</v>
      </c>
      <c r="G18" s="39" t="s">
        <v>661</v>
      </c>
      <c r="H18">
        <v>28.1</v>
      </c>
      <c r="I18">
        <v>12.5</v>
      </c>
      <c r="J18" s="99">
        <f t="shared" si="0"/>
        <v>0.44483985765124551</v>
      </c>
      <c r="K18" s="99">
        <f t="shared" si="1"/>
        <v>0.20219993529602068</v>
      </c>
      <c r="N18" s="153" t="s">
        <v>36</v>
      </c>
      <c r="O18" s="154"/>
      <c r="P18" s="154"/>
      <c r="Q18" s="154"/>
      <c r="R18" s="154"/>
      <c r="U18" s="728" t="s">
        <v>36</v>
      </c>
      <c r="V18" s="729"/>
      <c r="W18" s="729"/>
      <c r="X18" s="729"/>
      <c r="Y18" s="729"/>
    </row>
    <row r="19" spans="1:25" ht="15" customHeight="1" x14ac:dyDescent="0.3">
      <c r="A19" s="29">
        <v>369814</v>
      </c>
      <c r="B19" s="48" t="s">
        <v>537</v>
      </c>
      <c r="C19" s="48" t="s">
        <v>538</v>
      </c>
      <c r="D19" s="48" t="s">
        <v>539</v>
      </c>
      <c r="E19" s="33">
        <v>38695</v>
      </c>
      <c r="F19" s="33">
        <v>39279</v>
      </c>
      <c r="G19" s="39" t="s">
        <v>661</v>
      </c>
      <c r="H19">
        <v>15.3</v>
      </c>
      <c r="I19">
        <v>6.25</v>
      </c>
      <c r="J19" s="99">
        <f t="shared" si="0"/>
        <v>0.40849673202614378</v>
      </c>
      <c r="K19" s="99">
        <f t="shared" si="1"/>
        <v>0.18568033273915624</v>
      </c>
      <c r="N19" s="732" t="s">
        <v>62</v>
      </c>
      <c r="O19" s="732"/>
      <c r="P19" s="732"/>
      <c r="Q19" s="732"/>
      <c r="R19" s="732"/>
      <c r="S19" s="732"/>
    </row>
    <row r="20" spans="1:25" x14ac:dyDescent="0.3">
      <c r="A20" s="29">
        <v>368808</v>
      </c>
      <c r="B20" s="48" t="s">
        <v>526</v>
      </c>
      <c r="C20" s="32"/>
      <c r="D20" s="48" t="s">
        <v>527</v>
      </c>
      <c r="E20" s="33">
        <v>38718</v>
      </c>
      <c r="F20" s="33">
        <v>39275</v>
      </c>
      <c r="G20" s="39" t="s">
        <v>661</v>
      </c>
      <c r="H20">
        <v>9.3000000000000007</v>
      </c>
      <c r="I20" s="23" t="s">
        <v>160</v>
      </c>
    </row>
    <row r="21" spans="1:25" x14ac:dyDescent="0.3">
      <c r="A21" s="29">
        <v>373310</v>
      </c>
      <c r="B21" s="48" t="s">
        <v>549</v>
      </c>
      <c r="C21" s="48" t="s">
        <v>550</v>
      </c>
      <c r="D21" s="48" t="s">
        <v>551</v>
      </c>
      <c r="E21" s="33">
        <v>39028</v>
      </c>
      <c r="F21" s="33">
        <v>39995</v>
      </c>
      <c r="G21" s="39" t="s">
        <v>661</v>
      </c>
      <c r="H21">
        <v>20</v>
      </c>
      <c r="I21">
        <v>12.5</v>
      </c>
      <c r="J21" s="99">
        <f t="shared" si="0"/>
        <v>0.625</v>
      </c>
      <c r="K21" s="99">
        <f t="shared" si="1"/>
        <v>0.28409090909090906</v>
      </c>
    </row>
    <row r="22" spans="1:25" ht="43.2" x14ac:dyDescent="0.3">
      <c r="A22" s="29">
        <v>378571</v>
      </c>
      <c r="B22" s="48" t="s">
        <v>558</v>
      </c>
      <c r="C22" s="48" t="s">
        <v>559</v>
      </c>
      <c r="D22" s="48" t="s">
        <v>560</v>
      </c>
      <c r="E22" s="33">
        <v>39134</v>
      </c>
      <c r="F22" s="33">
        <v>40269</v>
      </c>
      <c r="G22" s="39" t="s">
        <v>661</v>
      </c>
      <c r="H22">
        <v>25.3</v>
      </c>
      <c r="I22">
        <v>12.5</v>
      </c>
      <c r="J22" s="99">
        <f t="shared" si="0"/>
        <v>0.49407114624505927</v>
      </c>
      <c r="K22" s="99">
        <f t="shared" si="1"/>
        <v>0.22457779374775419</v>
      </c>
      <c r="N22" s="141" t="s">
        <v>33</v>
      </c>
    </row>
    <row r="23" spans="1:25" x14ac:dyDescent="0.3">
      <c r="A23" s="29">
        <v>377006</v>
      </c>
      <c r="B23" s="48" t="s">
        <v>553</v>
      </c>
      <c r="C23" s="48" t="s">
        <v>554</v>
      </c>
      <c r="D23" s="48" t="s">
        <v>555</v>
      </c>
      <c r="E23" s="33">
        <v>39199</v>
      </c>
      <c r="F23" s="51">
        <v>39722</v>
      </c>
      <c r="G23" s="39" t="s">
        <v>661</v>
      </c>
      <c r="H23">
        <v>20</v>
      </c>
      <c r="I23">
        <v>6.25</v>
      </c>
      <c r="J23" s="99">
        <f t="shared" si="0"/>
        <v>0.3125</v>
      </c>
      <c r="K23" s="99">
        <f t="shared" si="1"/>
        <v>0.14204545454545453</v>
      </c>
    </row>
    <row r="24" spans="1:25" x14ac:dyDescent="0.3">
      <c r="A24" s="54">
        <v>379616</v>
      </c>
      <c r="B24" s="55" t="s">
        <v>562</v>
      </c>
      <c r="C24" s="55" t="s">
        <v>563</v>
      </c>
      <c r="D24" s="55" t="s">
        <v>564</v>
      </c>
      <c r="E24" s="56">
        <v>39400</v>
      </c>
      <c r="F24" s="56">
        <v>40581</v>
      </c>
      <c r="G24" s="119" t="s">
        <v>661</v>
      </c>
      <c r="H24" s="1">
        <v>8.5</v>
      </c>
      <c r="I24" s="1">
        <v>10</v>
      </c>
      <c r="J24" s="99">
        <f t="shared" si="0"/>
        <v>1.1764705882352942</v>
      </c>
      <c r="K24" s="99">
        <f t="shared" si="1"/>
        <v>0.53475935828877008</v>
      </c>
      <c r="L24" s="1"/>
    </row>
    <row r="25" spans="1:25" x14ac:dyDescent="0.3">
      <c r="A25" s="29">
        <v>385255</v>
      </c>
      <c r="B25" s="48" t="s">
        <v>574</v>
      </c>
      <c r="C25" s="32"/>
      <c r="D25" s="48" t="s">
        <v>575</v>
      </c>
      <c r="E25" s="33">
        <v>39756</v>
      </c>
      <c r="F25" s="33">
        <v>40090</v>
      </c>
      <c r="G25" s="39" t="s">
        <v>661</v>
      </c>
      <c r="H25">
        <v>16.7</v>
      </c>
      <c r="I25">
        <v>12.5</v>
      </c>
      <c r="J25" s="99">
        <f t="shared" si="0"/>
        <v>0.74850299401197606</v>
      </c>
      <c r="K25" s="99">
        <f t="shared" si="1"/>
        <v>0.34022863364180728</v>
      </c>
    </row>
    <row r="26" spans="1:25" x14ac:dyDescent="0.3">
      <c r="A26" s="113">
        <v>391897</v>
      </c>
      <c r="B26" s="114" t="s">
        <v>576</v>
      </c>
      <c r="C26" s="114" t="s">
        <v>577</v>
      </c>
      <c r="D26" s="114" t="s">
        <v>578</v>
      </c>
      <c r="E26" s="115">
        <v>39872</v>
      </c>
      <c r="F26" s="115">
        <v>41110</v>
      </c>
      <c r="G26" s="116" t="s">
        <v>661</v>
      </c>
      <c r="H26" s="100">
        <v>38</v>
      </c>
      <c r="I26" s="100">
        <v>37.5</v>
      </c>
      <c r="J26" s="96">
        <f t="shared" si="0"/>
        <v>0.98684210526315785</v>
      </c>
      <c r="K26" s="99">
        <f t="shared" si="1"/>
        <v>0.44856459330143533</v>
      </c>
      <c r="L26" s="100"/>
    </row>
    <row r="27" spans="1:25" x14ac:dyDescent="0.3">
      <c r="A27" s="99"/>
      <c r="J27" s="99">
        <f>MEDIAN(J2:J14,J16:J19,J21:J26)</f>
        <v>0.55066079295154191</v>
      </c>
      <c r="K27" s="99">
        <f>MEDIAN(K2:K14,K16:K19,K21:K26)</f>
        <v>0.25030036043251902</v>
      </c>
    </row>
    <row r="29" spans="1:25" x14ac:dyDescent="0.3">
      <c r="A29" s="109">
        <v>363612</v>
      </c>
      <c r="B29" s="110" t="s">
        <v>695</v>
      </c>
      <c r="C29" s="110" t="s">
        <v>696</v>
      </c>
      <c r="D29" s="110" t="s">
        <v>697</v>
      </c>
      <c r="E29" s="111">
        <v>37813</v>
      </c>
      <c r="F29" s="97">
        <v>38777</v>
      </c>
      <c r="G29" s="112" t="s">
        <v>159</v>
      </c>
      <c r="H29" s="26">
        <v>22.2</v>
      </c>
      <c r="I29" s="26">
        <v>20</v>
      </c>
      <c r="J29" s="118">
        <f>I29/H29</f>
        <v>0.90090090090090091</v>
      </c>
      <c r="K29" s="118"/>
      <c r="L29" s="26" t="s">
        <v>158</v>
      </c>
    </row>
    <row r="30" spans="1:25" x14ac:dyDescent="0.3">
      <c r="A30" s="109">
        <v>339288</v>
      </c>
      <c r="B30" s="110" t="s">
        <v>657</v>
      </c>
      <c r="C30" s="110" t="s">
        <v>658</v>
      </c>
      <c r="D30" s="110" t="s">
        <v>659</v>
      </c>
      <c r="E30" s="111">
        <v>36282</v>
      </c>
      <c r="F30" s="111">
        <v>38657</v>
      </c>
      <c r="G30" s="98" t="s">
        <v>425</v>
      </c>
      <c r="H30" s="26">
        <v>7.8</v>
      </c>
      <c r="I30" s="26">
        <v>5</v>
      </c>
      <c r="J30" s="118">
        <f>I30/H30</f>
        <v>0.64102564102564108</v>
      </c>
      <c r="K30" s="118"/>
      <c r="L30" s="26" t="s">
        <v>155</v>
      </c>
    </row>
  </sheetData>
  <autoFilter ref="U5:Y7"/>
  <mergeCells count="11">
    <mergeCell ref="N19:S19"/>
    <mergeCell ref="N13:S13"/>
    <mergeCell ref="U4:Y4"/>
    <mergeCell ref="AB9:AD9"/>
    <mergeCell ref="AF8:AH8"/>
    <mergeCell ref="AF3:AH3"/>
    <mergeCell ref="AB4:AD4"/>
    <mergeCell ref="N6:R6"/>
    <mergeCell ref="U13:Y13"/>
    <mergeCell ref="U18:Y18"/>
    <mergeCell ref="U8:Y8"/>
  </mergeCells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C20" workbookViewId="0">
      <selection activeCell="L16" sqref="L16:M32"/>
    </sheetView>
  </sheetViews>
  <sheetFormatPr defaultColWidth="8.88671875" defaultRowHeight="14.4" x14ac:dyDescent="0.3"/>
  <cols>
    <col min="1" max="1" width="12.33203125" customWidth="1"/>
    <col min="2" max="2" width="5.88671875" customWidth="1"/>
    <col min="3" max="3" width="18.109375" customWidth="1"/>
    <col min="4" max="4" width="19.6640625" customWidth="1"/>
    <col min="5" max="5" width="18.109375" customWidth="1"/>
    <col min="6" max="6" width="12.44140625" customWidth="1"/>
    <col min="7" max="7" width="9.33203125" customWidth="1"/>
    <col min="8" max="8" width="13.6640625" customWidth="1"/>
    <col min="9" max="9" width="18.33203125" customWidth="1"/>
    <col min="10" max="10" width="15.44140625" customWidth="1"/>
    <col min="11" max="11" width="18.44140625" customWidth="1"/>
    <col min="12" max="12" width="23.88671875" customWidth="1"/>
    <col min="13" max="13" width="8" style="539" customWidth="1"/>
  </cols>
  <sheetData>
    <row r="1" spans="1:28" x14ac:dyDescent="0.3">
      <c r="L1" s="743"/>
      <c r="M1" s="743"/>
      <c r="Q1" s="104" t="s">
        <v>147</v>
      </c>
      <c r="S1" s="103" t="s">
        <v>146</v>
      </c>
      <c r="T1" s="102" t="s">
        <v>148</v>
      </c>
      <c r="U1" s="105" t="s">
        <v>149</v>
      </c>
      <c r="Y1" s="102" t="s">
        <v>148</v>
      </c>
      <c r="AA1" s="105" t="s">
        <v>149</v>
      </c>
    </row>
    <row r="2" spans="1:28" x14ac:dyDescent="0.3">
      <c r="A2" s="736"/>
      <c r="B2" s="737"/>
      <c r="C2" s="737"/>
      <c r="D2" s="737"/>
      <c r="E2" s="737"/>
      <c r="Q2" s="106" t="s">
        <v>150</v>
      </c>
      <c r="S2" s="28">
        <v>0.70136986301369864</v>
      </c>
      <c r="T2" s="28">
        <v>0.17260273972602741</v>
      </c>
      <c r="U2" s="84">
        <v>207</v>
      </c>
      <c r="Y2" s="108" t="s">
        <v>654</v>
      </c>
      <c r="Z2" s="108" t="s">
        <v>661</v>
      </c>
      <c r="AA2" s="108" t="s">
        <v>654</v>
      </c>
      <c r="AB2" s="108" t="s">
        <v>661</v>
      </c>
    </row>
    <row r="3" spans="1:28" x14ac:dyDescent="0.3">
      <c r="A3" s="131" t="s">
        <v>161</v>
      </c>
      <c r="B3" s="132" t="s">
        <v>22</v>
      </c>
      <c r="C3" s="132" t="s">
        <v>19</v>
      </c>
      <c r="D3" s="132" t="s">
        <v>21</v>
      </c>
      <c r="E3" s="132" t="s">
        <v>20</v>
      </c>
      <c r="Q3" s="106" t="s">
        <v>150</v>
      </c>
      <c r="S3" s="93">
        <v>0.76164383561643834</v>
      </c>
      <c r="T3" s="93">
        <v>0.61643835616438358</v>
      </c>
      <c r="U3" s="85">
        <v>142.5</v>
      </c>
      <c r="X3">
        <v>1</v>
      </c>
      <c r="Y3" s="28">
        <v>0.17260273972602741</v>
      </c>
      <c r="Z3" s="93">
        <v>0.19726027397260273</v>
      </c>
      <c r="AA3" s="87">
        <v>80</v>
      </c>
      <c r="AB3" s="85">
        <v>80.7</v>
      </c>
    </row>
    <row r="4" spans="1:28" x14ac:dyDescent="0.3">
      <c r="A4" s="133" t="s">
        <v>162</v>
      </c>
      <c r="B4" s="135">
        <v>27</v>
      </c>
      <c r="C4" s="135">
        <v>3.39</v>
      </c>
      <c r="D4" s="135">
        <v>0.62</v>
      </c>
      <c r="E4" s="127">
        <v>126.7</v>
      </c>
      <c r="Q4" s="106" t="s">
        <v>150</v>
      </c>
      <c r="S4" s="93">
        <v>0.91506849315068495</v>
      </c>
      <c r="T4" s="93">
        <v>0.41095890410958902</v>
      </c>
      <c r="U4" s="85">
        <v>136.9</v>
      </c>
      <c r="X4">
        <v>2</v>
      </c>
      <c r="Y4" s="28">
        <v>0.43835616438356162</v>
      </c>
      <c r="Z4" s="93">
        <v>0.24657534246575341</v>
      </c>
      <c r="AA4" s="88">
        <v>81</v>
      </c>
      <c r="AB4" s="85">
        <v>134.6</v>
      </c>
    </row>
    <row r="5" spans="1:28" x14ac:dyDescent="0.3">
      <c r="A5" s="134" t="s">
        <v>7</v>
      </c>
      <c r="B5" s="128">
        <v>23</v>
      </c>
      <c r="C5" s="128">
        <v>4.87</v>
      </c>
      <c r="D5" s="128">
        <v>1.2</v>
      </c>
      <c r="E5" s="129">
        <v>121</v>
      </c>
      <c r="Q5" s="106" t="s">
        <v>150</v>
      </c>
      <c r="S5" s="93">
        <v>1</v>
      </c>
      <c r="T5" s="93">
        <v>0.44657534246575342</v>
      </c>
      <c r="U5" s="85">
        <v>89.3</v>
      </c>
      <c r="X5">
        <v>3</v>
      </c>
      <c r="Y5" s="28">
        <v>0.44109589041095892</v>
      </c>
      <c r="Z5" s="93">
        <v>0.30136986301369861</v>
      </c>
      <c r="AA5" s="64">
        <v>85.67</v>
      </c>
      <c r="AB5" s="85">
        <v>199</v>
      </c>
    </row>
    <row r="6" spans="1:28" x14ac:dyDescent="0.3">
      <c r="Q6" s="106" t="s">
        <v>150</v>
      </c>
      <c r="S6" s="93">
        <v>1.1863013698630136</v>
      </c>
      <c r="T6" s="93">
        <v>0.65205479452054793</v>
      </c>
      <c r="U6" s="85">
        <v>199</v>
      </c>
      <c r="X6">
        <v>4</v>
      </c>
      <c r="Y6" s="93">
        <v>0.44657534246575342</v>
      </c>
      <c r="Z6" s="93">
        <v>0.32328767123287672</v>
      </c>
      <c r="AA6" s="107">
        <v>98</v>
      </c>
      <c r="AB6" s="75">
        <v>169.87</v>
      </c>
    </row>
    <row r="7" spans="1:28" x14ac:dyDescent="0.3">
      <c r="Q7" s="106" t="s">
        <v>150</v>
      </c>
      <c r="S7" s="93">
        <v>1.4328767123287671</v>
      </c>
      <c r="T7" s="93">
        <v>0.35616438356164382</v>
      </c>
      <c r="U7" s="85">
        <v>123.9</v>
      </c>
      <c r="X7">
        <v>5</v>
      </c>
      <c r="Y7" s="28">
        <v>0.45479452054794522</v>
      </c>
      <c r="Z7" s="93">
        <v>0.35616438356164382</v>
      </c>
      <c r="AA7" s="87">
        <v>98</v>
      </c>
      <c r="AB7" s="85">
        <v>118.3</v>
      </c>
    </row>
    <row r="8" spans="1:28" x14ac:dyDescent="0.3">
      <c r="Q8" s="106" t="s">
        <v>150</v>
      </c>
      <c r="S8" s="28">
        <v>1.4657534246575343</v>
      </c>
      <c r="T8" s="28">
        <v>0.83561643835616439</v>
      </c>
      <c r="U8" s="86">
        <v>190</v>
      </c>
      <c r="X8">
        <v>6</v>
      </c>
      <c r="Y8" s="93">
        <v>0.50410958904109593</v>
      </c>
      <c r="Z8" s="93">
        <v>0.38904109589041097</v>
      </c>
      <c r="AA8" s="82">
        <v>99</v>
      </c>
      <c r="AB8" s="89">
        <v>168.4</v>
      </c>
    </row>
    <row r="9" spans="1:28" x14ac:dyDescent="0.3">
      <c r="F9" s="130"/>
      <c r="G9" s="130"/>
      <c r="H9" s="130"/>
      <c r="I9" s="130"/>
      <c r="Q9" s="106" t="s">
        <v>150</v>
      </c>
      <c r="S9" s="28">
        <v>1.4958904109589042</v>
      </c>
      <c r="T9" s="28">
        <v>0.45479452054794522</v>
      </c>
      <c r="U9" s="87">
        <v>177</v>
      </c>
      <c r="X9">
        <v>7</v>
      </c>
      <c r="Y9" s="93">
        <v>0.50410958904109593</v>
      </c>
      <c r="Z9" s="93">
        <v>0.41095890410958902</v>
      </c>
      <c r="AA9" s="86">
        <v>103</v>
      </c>
      <c r="AB9" s="85">
        <v>120.9</v>
      </c>
    </row>
    <row r="10" spans="1:28" x14ac:dyDescent="0.3">
      <c r="F10" s="130"/>
      <c r="G10" s="130"/>
      <c r="H10" s="130"/>
      <c r="I10" s="130"/>
      <c r="Q10" s="106" t="s">
        <v>150</v>
      </c>
      <c r="S10" s="93">
        <v>1.526027397260274</v>
      </c>
      <c r="T10" s="93">
        <v>0.19726027397260273</v>
      </c>
      <c r="U10" s="85">
        <v>120.9</v>
      </c>
      <c r="X10">
        <v>8</v>
      </c>
      <c r="Y10" s="28">
        <v>0.51780821917808217</v>
      </c>
      <c r="Z10" s="93">
        <v>0.41369863013698632</v>
      </c>
      <c r="AA10" s="107">
        <v>104</v>
      </c>
      <c r="AB10" s="85">
        <v>190.2</v>
      </c>
    </row>
    <row r="11" spans="1:28" x14ac:dyDescent="0.3">
      <c r="F11" s="742" t="s">
        <v>63</v>
      </c>
      <c r="G11" s="742"/>
      <c r="H11" s="742"/>
      <c r="I11" s="742"/>
      <c r="J11" s="4"/>
      <c r="K11" s="4"/>
      <c r="Q11" s="106" t="s">
        <v>150</v>
      </c>
      <c r="S11" s="93">
        <v>1.6</v>
      </c>
      <c r="T11" s="93">
        <v>0.43013698630136987</v>
      </c>
      <c r="U11" s="85">
        <v>138.6</v>
      </c>
      <c r="X11">
        <v>9</v>
      </c>
      <c r="Y11" s="81">
        <v>0.78356164383561644</v>
      </c>
      <c r="Z11" s="93">
        <v>0.43013698630136987</v>
      </c>
      <c r="AA11" s="87">
        <v>105</v>
      </c>
      <c r="AB11" s="84">
        <v>106</v>
      </c>
    </row>
    <row r="12" spans="1:28" x14ac:dyDescent="0.3">
      <c r="F12" s="149" t="s">
        <v>67</v>
      </c>
      <c r="G12" s="149" t="s">
        <v>164</v>
      </c>
      <c r="H12" s="149" t="s">
        <v>5</v>
      </c>
      <c r="I12" s="149" t="s">
        <v>6</v>
      </c>
      <c r="J12" s="4"/>
      <c r="K12" s="4"/>
      <c r="Q12" s="106" t="s">
        <v>150</v>
      </c>
      <c r="S12" s="28">
        <v>1.6465753424657534</v>
      </c>
      <c r="T12" s="93">
        <v>0.50410958904109593</v>
      </c>
      <c r="U12" s="84">
        <v>121</v>
      </c>
      <c r="X12">
        <v>10</v>
      </c>
      <c r="Y12" s="28">
        <v>0.78630136986301369</v>
      </c>
      <c r="Z12" s="93">
        <v>0.44657534246575342</v>
      </c>
      <c r="AA12" s="85">
        <v>107.7</v>
      </c>
      <c r="AB12" s="85">
        <v>115</v>
      </c>
    </row>
    <row r="13" spans="1:28" x14ac:dyDescent="0.3">
      <c r="F13" s="156" t="s">
        <v>163</v>
      </c>
      <c r="G13" s="157">
        <v>1.6E-2</v>
      </c>
      <c r="H13" s="157">
        <v>0.78200000000000003</v>
      </c>
      <c r="I13" s="158" t="s">
        <v>14</v>
      </c>
      <c r="J13" s="4"/>
      <c r="K13" s="4"/>
      <c r="Q13" s="106" t="s">
        <v>150</v>
      </c>
      <c r="S13" s="93">
        <v>1.9452054794520548</v>
      </c>
      <c r="T13" s="93">
        <v>1.6739726027397259</v>
      </c>
      <c r="U13" s="85">
        <v>186.5</v>
      </c>
      <c r="X13">
        <v>11</v>
      </c>
      <c r="Y13" s="28">
        <v>0.83561643835616439</v>
      </c>
      <c r="Z13" s="93">
        <v>0.48767123287671232</v>
      </c>
      <c r="AA13" s="107">
        <v>111</v>
      </c>
      <c r="AB13" s="85">
        <v>104.1</v>
      </c>
    </row>
    <row r="14" spans="1:28" x14ac:dyDescent="0.3">
      <c r="F14" s="156" t="s">
        <v>176</v>
      </c>
      <c r="G14" s="157">
        <v>2.5399999999999999E-2</v>
      </c>
      <c r="H14" s="157">
        <v>1.0089999999999999</v>
      </c>
      <c r="I14" s="158" t="s">
        <v>15</v>
      </c>
      <c r="Q14" s="106" t="s">
        <v>150</v>
      </c>
      <c r="S14" s="93">
        <v>2.6410958904109587</v>
      </c>
      <c r="T14" s="93">
        <v>1.6684931506849314</v>
      </c>
      <c r="U14" s="85">
        <v>119.6</v>
      </c>
      <c r="X14">
        <v>12</v>
      </c>
      <c r="Y14" s="28">
        <v>1.2027397260273973</v>
      </c>
      <c r="Z14" s="93">
        <v>0.50410958904109593</v>
      </c>
      <c r="AA14" s="84">
        <v>121</v>
      </c>
      <c r="AB14" s="85">
        <v>123.9</v>
      </c>
    </row>
    <row r="15" spans="1:28" ht="15" thickBot="1" x14ac:dyDescent="0.35">
      <c r="F15" s="146" t="s">
        <v>8</v>
      </c>
      <c r="G15" s="147">
        <v>0.9335</v>
      </c>
      <c r="H15" s="147">
        <v>1.034</v>
      </c>
      <c r="I15" s="139" t="s">
        <v>16</v>
      </c>
      <c r="Q15" s="106" t="s">
        <v>150</v>
      </c>
      <c r="S15" s="93">
        <v>2.6493150684931508</v>
      </c>
      <c r="T15" s="93">
        <v>0.24657534246575341</v>
      </c>
      <c r="U15" s="85">
        <v>196.1</v>
      </c>
      <c r="X15">
        <v>13</v>
      </c>
      <c r="Y15" s="28">
        <v>1.3808219178082193</v>
      </c>
      <c r="Z15" s="93">
        <v>0.53150684931506853</v>
      </c>
      <c r="AA15" s="88">
        <v>121</v>
      </c>
      <c r="AB15" s="85">
        <v>186.5</v>
      </c>
    </row>
    <row r="16" spans="1:28" ht="18.3" x14ac:dyDescent="0.3">
      <c r="F16" s="738"/>
      <c r="G16" s="738"/>
      <c r="H16" s="738"/>
      <c r="I16" s="738"/>
      <c r="L16" s="540" t="s">
        <v>145</v>
      </c>
      <c r="M16" s="541" t="s">
        <v>141</v>
      </c>
      <c r="Q16" s="106" t="s">
        <v>150</v>
      </c>
      <c r="S16" s="93">
        <v>2.9972602739726026</v>
      </c>
      <c r="T16" s="93">
        <v>0.64657534246575343</v>
      </c>
      <c r="U16" s="85">
        <v>168.4</v>
      </c>
      <c r="X16">
        <v>14</v>
      </c>
      <c r="Y16" s="93">
        <v>1.6520547945205479</v>
      </c>
      <c r="Z16" s="93">
        <v>0.61643835616438358</v>
      </c>
      <c r="AA16" s="87">
        <v>121</v>
      </c>
      <c r="AB16" s="85">
        <v>119.6</v>
      </c>
    </row>
    <row r="17" spans="1:28" ht="16.05" x14ac:dyDescent="0.35">
      <c r="A17" s="739" t="s">
        <v>37</v>
      </c>
      <c r="B17" s="739"/>
      <c r="C17" s="739"/>
      <c r="D17" s="739"/>
      <c r="E17" s="739"/>
      <c r="F17" s="742" t="s">
        <v>64</v>
      </c>
      <c r="G17" s="742"/>
      <c r="H17" s="742"/>
      <c r="I17" s="742"/>
      <c r="L17" s="542" t="s">
        <v>728</v>
      </c>
      <c r="M17" s="543">
        <v>15</v>
      </c>
      <c r="Q17" s="106" t="s">
        <v>150</v>
      </c>
      <c r="S17" s="28">
        <v>3.0164383561643837</v>
      </c>
      <c r="T17" s="93">
        <v>1.6520547945205479</v>
      </c>
      <c r="U17" s="86">
        <v>103</v>
      </c>
      <c r="X17">
        <v>15</v>
      </c>
      <c r="Y17" s="81">
        <v>2.2931506849315069</v>
      </c>
      <c r="Z17" s="81">
        <v>0.64657534246575343</v>
      </c>
      <c r="AA17" s="87">
        <v>128</v>
      </c>
      <c r="AB17" s="85">
        <v>80.430000000000007</v>
      </c>
    </row>
    <row r="18" spans="1:28" ht="15.6" x14ac:dyDescent="0.3">
      <c r="A18" s="138" t="s">
        <v>161</v>
      </c>
      <c r="B18" s="138" t="s">
        <v>19</v>
      </c>
      <c r="C18" s="138" t="s">
        <v>21</v>
      </c>
      <c r="D18" s="138" t="s">
        <v>20</v>
      </c>
      <c r="E18" s="1"/>
      <c r="F18" s="149" t="s">
        <v>67</v>
      </c>
      <c r="G18" s="149" t="s">
        <v>164</v>
      </c>
      <c r="H18" s="149" t="s">
        <v>5</v>
      </c>
      <c r="I18" s="149" t="s">
        <v>6</v>
      </c>
      <c r="L18" s="542" t="s">
        <v>630</v>
      </c>
      <c r="M18" s="543">
        <v>9</v>
      </c>
      <c r="Q18" s="106" t="s">
        <v>150</v>
      </c>
      <c r="S18" s="93">
        <v>3.1095890410958904</v>
      </c>
      <c r="T18" s="93">
        <v>0.87671232876712324</v>
      </c>
      <c r="U18" s="85">
        <v>134.6</v>
      </c>
      <c r="X18">
        <v>16</v>
      </c>
      <c r="Y18" s="28">
        <v>2.5835616438356164</v>
      </c>
      <c r="Z18" s="93">
        <v>0.65205479452054793</v>
      </c>
      <c r="AA18" s="88">
        <v>129</v>
      </c>
      <c r="AB18" s="85">
        <v>138.6</v>
      </c>
    </row>
    <row r="19" spans="1:28" ht="16.05" x14ac:dyDescent="0.35">
      <c r="A19" s="78" t="s">
        <v>162</v>
      </c>
      <c r="B19" s="140">
        <f>3.39*12</f>
        <v>40.68</v>
      </c>
      <c r="C19" s="140">
        <f>0.62*12</f>
        <v>7.4399999999999995</v>
      </c>
      <c r="D19" s="139">
        <v>126.7</v>
      </c>
      <c r="E19" s="1"/>
      <c r="F19" s="146" t="s">
        <v>163</v>
      </c>
      <c r="G19" s="147">
        <v>8.8300000000000003E-2</v>
      </c>
      <c r="H19" s="147">
        <v>0.748</v>
      </c>
      <c r="I19" s="139" t="s">
        <v>17</v>
      </c>
      <c r="L19" s="542" t="s">
        <v>744</v>
      </c>
      <c r="M19" s="543">
        <v>6</v>
      </c>
      <c r="Q19" s="106" t="s">
        <v>150</v>
      </c>
      <c r="S19" s="93">
        <v>3.2356164383561645</v>
      </c>
      <c r="T19" s="93">
        <v>0.30136986301369861</v>
      </c>
      <c r="U19" s="85">
        <v>104.1</v>
      </c>
      <c r="X19">
        <v>17</v>
      </c>
      <c r="Y19" s="28">
        <v>2.6383561643835618</v>
      </c>
      <c r="Z19" s="28">
        <v>0.8246575342465754</v>
      </c>
      <c r="AA19" s="89">
        <v>130.5</v>
      </c>
      <c r="AB19" s="85">
        <v>92.2</v>
      </c>
    </row>
    <row r="20" spans="1:28" ht="16.05" x14ac:dyDescent="0.35">
      <c r="A20" s="142" t="s">
        <v>7</v>
      </c>
      <c r="B20" s="144">
        <f>4.87*12</f>
        <v>58.44</v>
      </c>
      <c r="C20" s="144">
        <f>1.2*12</f>
        <v>14.399999999999999</v>
      </c>
      <c r="D20" s="143">
        <v>121</v>
      </c>
      <c r="E20" s="1"/>
      <c r="F20" s="159" t="s">
        <v>176</v>
      </c>
      <c r="G20" s="160">
        <v>3.4599999999999999E-2</v>
      </c>
      <c r="H20" s="160">
        <v>1.0089999999999999</v>
      </c>
      <c r="I20" s="161" t="s">
        <v>15</v>
      </c>
      <c r="L20" s="544" t="s">
        <v>312</v>
      </c>
      <c r="M20" s="545">
        <v>4</v>
      </c>
      <c r="Q20" s="106" t="s">
        <v>150</v>
      </c>
      <c r="S20" s="28">
        <v>4.5013698630136982</v>
      </c>
      <c r="T20" s="28">
        <v>2.6383561643835618</v>
      </c>
      <c r="U20" s="88">
        <v>151</v>
      </c>
      <c r="X20">
        <v>18</v>
      </c>
      <c r="Y20" s="28">
        <v>3.0246575342465754</v>
      </c>
      <c r="Z20" s="93">
        <v>0.87397260273972599</v>
      </c>
      <c r="AA20" s="86">
        <v>138</v>
      </c>
      <c r="AB20" s="85">
        <v>196.1</v>
      </c>
    </row>
    <row r="21" spans="1:28" ht="15.6" x14ac:dyDescent="0.3">
      <c r="A21" s="740" t="s">
        <v>38</v>
      </c>
      <c r="B21" s="734"/>
      <c r="C21" s="734"/>
      <c r="D21" s="734"/>
      <c r="E21" s="735"/>
      <c r="F21" s="146" t="s">
        <v>8</v>
      </c>
      <c r="G21" s="147">
        <v>0.9708</v>
      </c>
      <c r="H21" s="147">
        <v>0.98399999999999999</v>
      </c>
      <c r="I21" s="139" t="s">
        <v>18</v>
      </c>
      <c r="L21" s="544" t="s">
        <v>640</v>
      </c>
      <c r="M21" s="545">
        <v>3</v>
      </c>
      <c r="Q21" s="106" t="s">
        <v>150</v>
      </c>
      <c r="S21" s="27">
        <v>4.5643835616438357</v>
      </c>
      <c r="T21" s="93">
        <v>1.0273972602739727</v>
      </c>
      <c r="U21" s="75">
        <v>169.87</v>
      </c>
      <c r="X21">
        <v>19</v>
      </c>
      <c r="Y21" s="93">
        <v>3.8383561643835615</v>
      </c>
      <c r="Z21" s="93">
        <v>0.87671232876712324</v>
      </c>
      <c r="AA21" s="88">
        <v>151</v>
      </c>
      <c r="AB21" s="85">
        <v>124.6</v>
      </c>
    </row>
    <row r="22" spans="1:28" ht="16.05" x14ac:dyDescent="0.35">
      <c r="F22" s="741" t="s">
        <v>69</v>
      </c>
      <c r="G22" s="741"/>
      <c r="H22" s="741"/>
      <c r="I22" s="741"/>
      <c r="L22" s="544" t="s">
        <v>797</v>
      </c>
      <c r="M22" s="545">
        <v>2</v>
      </c>
      <c r="Q22" s="106" t="s">
        <v>150</v>
      </c>
      <c r="S22" s="93">
        <v>4.8</v>
      </c>
      <c r="T22" s="93">
        <v>0.38904109589041097</v>
      </c>
      <c r="U22" s="85">
        <v>190.2</v>
      </c>
      <c r="X22">
        <v>20</v>
      </c>
      <c r="Y22" s="28">
        <v>6.0027397260273974</v>
      </c>
      <c r="Z22" s="93">
        <v>1.0273972602739727</v>
      </c>
      <c r="AA22" s="87">
        <v>177</v>
      </c>
      <c r="AB22" s="85">
        <v>89.3</v>
      </c>
    </row>
    <row r="23" spans="1:28" ht="16.05" x14ac:dyDescent="0.35">
      <c r="F23" s="173"/>
      <c r="G23" s="149" t="s">
        <v>164</v>
      </c>
      <c r="H23" s="149" t="s">
        <v>5</v>
      </c>
      <c r="I23" s="149" t="s">
        <v>6</v>
      </c>
      <c r="L23" s="544" t="s">
        <v>806</v>
      </c>
      <c r="M23" s="545">
        <v>2</v>
      </c>
      <c r="Q23" s="106" t="s">
        <v>150</v>
      </c>
      <c r="S23" s="28">
        <v>4.8712328767123285</v>
      </c>
      <c r="T23" s="93">
        <v>3.8383561643835615</v>
      </c>
      <c r="U23" s="88">
        <v>121</v>
      </c>
      <c r="X23">
        <v>21</v>
      </c>
      <c r="Y23" s="28">
        <v>8.3342465753424655</v>
      </c>
      <c r="Z23" s="93">
        <v>1.3753424657534246</v>
      </c>
      <c r="AA23" s="86">
        <v>190</v>
      </c>
      <c r="AB23" s="85">
        <v>136.9</v>
      </c>
    </row>
    <row r="24" spans="1:28" ht="16.05" x14ac:dyDescent="0.35">
      <c r="F24" s="146" t="s">
        <v>163</v>
      </c>
      <c r="G24" s="147">
        <v>8.8300000000000003E-2</v>
      </c>
      <c r="H24" s="147">
        <v>0.748</v>
      </c>
      <c r="I24" s="139" t="s">
        <v>17</v>
      </c>
      <c r="L24" s="546" t="s">
        <v>143</v>
      </c>
      <c r="M24" s="545">
        <v>2</v>
      </c>
      <c r="Q24" s="106" t="s">
        <v>150</v>
      </c>
      <c r="S24" s="93">
        <v>4.9753424657534246</v>
      </c>
      <c r="T24" s="93">
        <v>1.5506849315068494</v>
      </c>
      <c r="U24" s="85">
        <v>120</v>
      </c>
      <c r="X24">
        <v>22</v>
      </c>
      <c r="Y24" s="93">
        <v>9.9178082191780828</v>
      </c>
      <c r="Z24" s="93">
        <v>1.452054794520548</v>
      </c>
      <c r="AA24" s="80">
        <v>207</v>
      </c>
      <c r="AB24" s="85">
        <v>142.5</v>
      </c>
    </row>
    <row r="25" spans="1:28" ht="16.05" x14ac:dyDescent="0.35">
      <c r="F25" s="170" t="s">
        <v>176</v>
      </c>
      <c r="G25" s="171">
        <v>3.4599999999999999E-2</v>
      </c>
      <c r="H25" s="171">
        <v>1.0089999999999999</v>
      </c>
      <c r="I25" s="172" t="s">
        <v>15</v>
      </c>
      <c r="L25" s="546" t="s">
        <v>222</v>
      </c>
      <c r="M25" s="545">
        <v>1</v>
      </c>
      <c r="Q25" s="106" t="s">
        <v>150</v>
      </c>
      <c r="S25" s="93">
        <v>5.2082191780821914</v>
      </c>
      <c r="T25" s="93">
        <v>0.53150684931506853</v>
      </c>
      <c r="U25" s="85">
        <v>225.6</v>
      </c>
      <c r="X25">
        <v>23</v>
      </c>
      <c r="Y25" s="93">
        <v>11.578082191780823</v>
      </c>
      <c r="Z25" s="93">
        <v>1.5506849315068494</v>
      </c>
      <c r="AA25" s="85">
        <v>217.4</v>
      </c>
      <c r="AB25" s="85">
        <v>126.7</v>
      </c>
    </row>
    <row r="26" spans="1:28" ht="16.05" x14ac:dyDescent="0.35">
      <c r="F26" s="146" t="s">
        <v>8</v>
      </c>
      <c r="G26" s="147">
        <v>0.9708</v>
      </c>
      <c r="H26" s="147">
        <v>0.98399999999999999</v>
      </c>
      <c r="I26" s="139" t="s">
        <v>18</v>
      </c>
      <c r="L26" s="542" t="s">
        <v>660</v>
      </c>
      <c r="M26" s="545">
        <v>1</v>
      </c>
      <c r="O26" s="106" t="s">
        <v>150</v>
      </c>
      <c r="Q26" s="10">
        <v>5.9835616438356167</v>
      </c>
      <c r="R26" s="93">
        <v>0.44657534246575342</v>
      </c>
      <c r="S26" s="85">
        <v>107.7</v>
      </c>
      <c r="V26">
        <v>24</v>
      </c>
      <c r="X26" s="93">
        <v>1.6684931506849314</v>
      </c>
      <c r="Z26" s="85">
        <v>120</v>
      </c>
    </row>
    <row r="27" spans="1:28" ht="16.05" x14ac:dyDescent="0.35">
      <c r="L27" s="542" t="s">
        <v>311</v>
      </c>
      <c r="M27" s="545">
        <v>1</v>
      </c>
      <c r="O27" s="106" t="s">
        <v>150</v>
      </c>
      <c r="Q27" s="28">
        <v>5.9945205479452053</v>
      </c>
      <c r="R27" s="28">
        <v>1.3808219178082193</v>
      </c>
      <c r="S27" s="87">
        <v>121</v>
      </c>
      <c r="V27">
        <v>25</v>
      </c>
      <c r="X27" s="93">
        <v>1.6739726027397259</v>
      </c>
      <c r="Z27" s="85">
        <v>225.6</v>
      </c>
    </row>
    <row r="28" spans="1:28" ht="16.05" x14ac:dyDescent="0.35">
      <c r="L28" s="546" t="s">
        <v>584</v>
      </c>
      <c r="M28" s="545">
        <v>1</v>
      </c>
      <c r="O28" s="106" t="s">
        <v>150</v>
      </c>
      <c r="Q28" s="93">
        <v>6.1671232876712327</v>
      </c>
      <c r="R28" s="93">
        <v>3.0191780821917806</v>
      </c>
      <c r="S28" s="85">
        <v>118.3</v>
      </c>
      <c r="V28">
        <v>26</v>
      </c>
      <c r="X28" s="93">
        <v>3.0191780821917806</v>
      </c>
      <c r="Z28" s="85">
        <v>227.6</v>
      </c>
    </row>
    <row r="29" spans="1:28" ht="16.05" x14ac:dyDescent="0.35">
      <c r="F29" s="741" t="s">
        <v>68</v>
      </c>
      <c r="G29" s="741"/>
      <c r="H29" s="741"/>
      <c r="I29" s="741"/>
      <c r="L29" s="542" t="s">
        <v>572</v>
      </c>
      <c r="M29" s="545">
        <v>1</v>
      </c>
      <c r="Q29" s="106" t="s">
        <v>150</v>
      </c>
      <c r="S29" s="28">
        <v>6.4821917808219176</v>
      </c>
      <c r="T29" s="81">
        <v>2.2931506849315069</v>
      </c>
      <c r="U29" s="86">
        <v>138</v>
      </c>
      <c r="X29">
        <v>27</v>
      </c>
      <c r="Z29" s="93">
        <v>4.3178082191780822</v>
      </c>
      <c r="AB29" s="85">
        <v>141.6</v>
      </c>
    </row>
    <row r="30" spans="1:28" ht="16.05" x14ac:dyDescent="0.35">
      <c r="G30" s="149" t="s">
        <v>164</v>
      </c>
      <c r="H30" s="149" t="s">
        <v>5</v>
      </c>
      <c r="I30" s="149" t="s">
        <v>6</v>
      </c>
      <c r="L30" s="546" t="s">
        <v>565</v>
      </c>
      <c r="M30" s="545">
        <v>1</v>
      </c>
      <c r="Q30" s="106" t="s">
        <v>150</v>
      </c>
      <c r="S30" s="93">
        <v>6.506849315068493</v>
      </c>
      <c r="T30" s="93">
        <v>0.41369863013698632</v>
      </c>
      <c r="U30" s="85">
        <v>227.6</v>
      </c>
      <c r="Y30" s="99"/>
      <c r="Z30" s="99"/>
    </row>
    <row r="31" spans="1:28" ht="16.05" x14ac:dyDescent="0.35">
      <c r="F31" s="167" t="s">
        <v>163</v>
      </c>
      <c r="G31" s="168">
        <v>1.6E-2</v>
      </c>
      <c r="H31" s="168">
        <v>0.78200000000000003</v>
      </c>
      <c r="I31" s="169" t="s">
        <v>14</v>
      </c>
      <c r="L31" s="546" t="s">
        <v>85</v>
      </c>
      <c r="M31" s="545">
        <v>1</v>
      </c>
      <c r="Q31" s="106" t="s">
        <v>150</v>
      </c>
      <c r="S31" s="28">
        <v>6.7232876712328764</v>
      </c>
      <c r="T31" s="28">
        <v>0.43835616438356162</v>
      </c>
      <c r="U31" s="87">
        <v>99</v>
      </c>
    </row>
    <row r="32" spans="1:28" ht="16.649999999999999" thickBot="1" x14ac:dyDescent="0.4">
      <c r="F32" s="167" t="s">
        <v>176</v>
      </c>
      <c r="G32" s="168">
        <v>2.5399999999999999E-2</v>
      </c>
      <c r="H32" s="168">
        <v>1.0089999999999999</v>
      </c>
      <c r="I32" s="169" t="s">
        <v>15</v>
      </c>
      <c r="L32" s="547" t="s">
        <v>142</v>
      </c>
      <c r="M32" s="548">
        <f>SUM(M17:M31)</f>
        <v>50</v>
      </c>
      <c r="Q32" s="106" t="s">
        <v>150</v>
      </c>
      <c r="S32" s="93">
        <v>6.9835616438356167</v>
      </c>
      <c r="T32" s="93">
        <v>4.3178082191780822</v>
      </c>
      <c r="U32" s="85">
        <v>141.6</v>
      </c>
    </row>
    <row r="33" spans="1:21" x14ac:dyDescent="0.3">
      <c r="F33" s="146" t="s">
        <v>8</v>
      </c>
      <c r="G33" s="147">
        <v>0.9335</v>
      </c>
      <c r="H33" s="147">
        <v>1.034</v>
      </c>
      <c r="I33" s="139" t="s">
        <v>16</v>
      </c>
      <c r="Q33" s="106" t="s">
        <v>150</v>
      </c>
      <c r="S33" s="28">
        <v>8.3698630136986303</v>
      </c>
      <c r="T33" s="28">
        <v>0.8246575342465754</v>
      </c>
      <c r="U33" s="84">
        <v>106</v>
      </c>
    </row>
    <row r="34" spans="1:21" x14ac:dyDescent="0.3">
      <c r="Q34" s="106" t="s">
        <v>150</v>
      </c>
      <c r="S34" s="93">
        <v>9.3506849315068497</v>
      </c>
      <c r="T34" s="93">
        <v>0.50410958904109593</v>
      </c>
      <c r="U34" s="85">
        <v>92.2</v>
      </c>
    </row>
    <row r="35" spans="1:21" ht="15" thickBot="1" x14ac:dyDescent="0.35">
      <c r="A35" t="s">
        <v>12</v>
      </c>
      <c r="Q35" s="106" t="s">
        <v>150</v>
      </c>
      <c r="S35" s="93">
        <v>10.775342465753425</v>
      </c>
      <c r="T35" s="93">
        <v>1.452054794520548</v>
      </c>
      <c r="U35" s="85">
        <v>124.6</v>
      </c>
    </row>
    <row r="36" spans="1:21" x14ac:dyDescent="0.3">
      <c r="A36" s="120" t="s">
        <v>9</v>
      </c>
      <c r="B36" s="120">
        <v>-0.31763999999999998</v>
      </c>
      <c r="C36" s="120">
        <v>0.13181000000000001</v>
      </c>
      <c r="D36" s="120">
        <v>5.8076999999999996</v>
      </c>
      <c r="E36" s="120">
        <v>1.6E-2</v>
      </c>
      <c r="F36" s="120">
        <v>0.72799999999999998</v>
      </c>
      <c r="G36" s="120">
        <v>0.56200000000000006</v>
      </c>
      <c r="H36" s="121">
        <v>0.94199999999999995</v>
      </c>
      <c r="Q36" s="106" t="s">
        <v>150</v>
      </c>
      <c r="S36" s="93">
        <v>10.942465753424658</v>
      </c>
      <c r="T36" s="93">
        <v>0.32328767123287672</v>
      </c>
      <c r="U36" s="85">
        <v>115</v>
      </c>
    </row>
    <row r="37" spans="1:21" x14ac:dyDescent="0.3">
      <c r="A37" s="1" t="s">
        <v>10</v>
      </c>
      <c r="B37" s="1">
        <v>3.3259999999999998E-2</v>
      </c>
      <c r="C37" s="1">
        <v>0.39840999999999999</v>
      </c>
      <c r="D37" s="1">
        <v>7.0000000000000001E-3</v>
      </c>
      <c r="E37" s="1">
        <v>0.9335</v>
      </c>
      <c r="F37" s="1">
        <v>1.034</v>
      </c>
      <c r="G37" s="1">
        <v>0.47299999999999998</v>
      </c>
      <c r="H37" s="122">
        <v>2.2570000000000001</v>
      </c>
      <c r="Q37" s="106" t="s">
        <v>150</v>
      </c>
      <c r="S37" s="28">
        <v>11.175342465753424</v>
      </c>
      <c r="T37" s="28">
        <v>8.3342465753424655</v>
      </c>
      <c r="U37" s="64">
        <v>85.67</v>
      </c>
    </row>
    <row r="38" spans="1:21" ht="15" thickBot="1" x14ac:dyDescent="0.35">
      <c r="A38" s="123" t="s">
        <v>11</v>
      </c>
      <c r="B38" s="123">
        <v>8.7299999999999999E-3</v>
      </c>
      <c r="C38" s="123">
        <v>3.8999999999999998E-3</v>
      </c>
      <c r="D38" s="123">
        <v>4.9991000000000003</v>
      </c>
      <c r="E38" s="123">
        <v>2.5399999999999999E-2</v>
      </c>
      <c r="F38" s="123">
        <v>1.0089999999999999</v>
      </c>
      <c r="G38" s="123">
        <v>1.0009999999999999</v>
      </c>
      <c r="H38" s="124">
        <v>1.0169999999999999</v>
      </c>
      <c r="Q38" s="106" t="s">
        <v>150</v>
      </c>
      <c r="S38" s="28">
        <v>11.53972602739726</v>
      </c>
      <c r="T38" s="93">
        <v>9.9178082191780828</v>
      </c>
      <c r="U38" s="88">
        <v>81</v>
      </c>
    </row>
    <row r="39" spans="1:21" x14ac:dyDescent="0.3">
      <c r="Q39" s="106" t="s">
        <v>150</v>
      </c>
      <c r="S39" s="28">
        <v>11.835616438356164</v>
      </c>
      <c r="T39" s="93">
        <v>11.578082191780823</v>
      </c>
      <c r="U39" s="88">
        <v>129</v>
      </c>
    </row>
    <row r="41" spans="1:21" ht="15" thickBot="1" x14ac:dyDescent="0.35">
      <c r="A41" t="s">
        <v>13</v>
      </c>
    </row>
    <row r="42" spans="1:21" x14ac:dyDescent="0.3">
      <c r="A42" s="125" t="s">
        <v>9</v>
      </c>
      <c r="B42" s="125">
        <v>-0.29028999999999999</v>
      </c>
      <c r="C42" s="125">
        <v>0.17030000000000001</v>
      </c>
      <c r="D42" s="125">
        <v>2.9055</v>
      </c>
      <c r="E42" s="125">
        <v>8.8300000000000003E-2</v>
      </c>
      <c r="F42" s="125">
        <v>0.748</v>
      </c>
      <c r="G42" s="125">
        <v>0.53600000000000003</v>
      </c>
      <c r="H42" s="126">
        <v>1.044</v>
      </c>
    </row>
    <row r="43" spans="1:21" x14ac:dyDescent="0.3">
      <c r="A43" s="1" t="s">
        <v>10</v>
      </c>
      <c r="B43" s="1">
        <v>-1.609E-2</v>
      </c>
      <c r="C43" s="1">
        <v>0.44035999999999997</v>
      </c>
      <c r="D43" s="1">
        <v>1.2999999999999999E-3</v>
      </c>
      <c r="E43" s="1">
        <v>0.9708</v>
      </c>
      <c r="F43" s="1">
        <v>0.98399999999999999</v>
      </c>
      <c r="G43" s="1">
        <v>0.41499999999999998</v>
      </c>
      <c r="H43" s="122">
        <v>2.3330000000000002</v>
      </c>
    </row>
    <row r="44" spans="1:21" ht="15" thickBot="1" x14ac:dyDescent="0.35">
      <c r="A44" s="123" t="s">
        <v>11</v>
      </c>
      <c r="B44" s="123">
        <v>9.3100000000000006E-3</v>
      </c>
      <c r="C44" s="123">
        <v>4.4099999999999999E-3</v>
      </c>
      <c r="D44" s="123">
        <v>4.4626999999999999</v>
      </c>
      <c r="E44" s="123">
        <v>3.4599999999999999E-2</v>
      </c>
      <c r="F44" s="123">
        <v>1.0089999999999999</v>
      </c>
      <c r="G44" s="123">
        <v>1.0009999999999999</v>
      </c>
      <c r="H44" s="124">
        <v>1.018</v>
      </c>
    </row>
  </sheetData>
  <autoFilter ref="A3:E5"/>
  <sortState ref="Y4:Z29">
    <sortCondition ref="Y4:Y29"/>
  </sortState>
  <mergeCells count="9">
    <mergeCell ref="L1:M1"/>
    <mergeCell ref="A2:E2"/>
    <mergeCell ref="F16:I16"/>
    <mergeCell ref="A17:E17"/>
    <mergeCell ref="A21:E21"/>
    <mergeCell ref="F29:I29"/>
    <mergeCell ref="F22:I22"/>
    <mergeCell ref="F11:I11"/>
    <mergeCell ref="F17:I17"/>
  </mergeCells>
  <phoneticPr fontId="31" type="noConversion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activeCell="N5" sqref="N5"/>
    </sheetView>
  </sheetViews>
  <sheetFormatPr defaultRowHeight="14.4" x14ac:dyDescent="0.3"/>
  <cols>
    <col min="1" max="1" width="5.88671875" customWidth="1"/>
    <col min="2" max="2" width="10.109375" style="25" customWidth="1"/>
    <col min="3" max="3" width="8.5546875" style="362" customWidth="1"/>
    <col min="4" max="5" width="9.109375" style="25"/>
    <col min="6" max="6" width="11.88671875" style="25" customWidth="1"/>
    <col min="7" max="7" width="9.109375" style="25"/>
    <col min="8" max="8" width="10.6640625" style="25" customWidth="1"/>
    <col min="9" max="9" width="9.109375" style="25"/>
    <col min="10" max="10" width="9.109375" style="363"/>
    <col min="13" max="13" width="66.88671875" customWidth="1"/>
  </cols>
  <sheetData>
    <row r="1" spans="1:14" ht="79.2" customHeight="1" x14ac:dyDescent="0.3">
      <c r="B1" s="318" t="s">
        <v>713</v>
      </c>
      <c r="C1" s="319" t="s">
        <v>813</v>
      </c>
      <c r="D1" s="318" t="s">
        <v>714</v>
      </c>
      <c r="E1" s="215" t="s">
        <v>179</v>
      </c>
      <c r="F1" s="318" t="s">
        <v>180</v>
      </c>
      <c r="G1" s="320" t="s">
        <v>814</v>
      </c>
      <c r="H1" s="318" t="s">
        <v>716</v>
      </c>
      <c r="I1" s="320" t="s">
        <v>426</v>
      </c>
      <c r="J1" s="321" t="s">
        <v>168</v>
      </c>
      <c r="M1" s="405" t="s">
        <v>843</v>
      </c>
    </row>
    <row r="2" spans="1:14" x14ac:dyDescent="0.3">
      <c r="A2">
        <v>1</v>
      </c>
      <c r="B2" s="256">
        <v>38204</v>
      </c>
      <c r="C2" s="314">
        <v>1</v>
      </c>
      <c r="D2" s="256">
        <v>41029</v>
      </c>
      <c r="E2" s="322">
        <f t="shared" ref="E2:E25" si="0">(D2-B2)/365</f>
        <v>7.7397260273972606</v>
      </c>
      <c r="F2" s="256" t="s">
        <v>732</v>
      </c>
      <c r="G2" s="92">
        <v>0</v>
      </c>
      <c r="H2" s="256">
        <v>40819</v>
      </c>
      <c r="I2" s="92">
        <f t="shared" ref="I2:I25" si="1">(H2-B2)/365</f>
        <v>7.1643835616438354</v>
      </c>
      <c r="J2" s="323">
        <v>15.3</v>
      </c>
      <c r="N2">
        <f>24*0.17</f>
        <v>4.08</v>
      </c>
    </row>
    <row r="3" spans="1:14" x14ac:dyDescent="0.3">
      <c r="A3">
        <f>A2+1</f>
        <v>2</v>
      </c>
      <c r="B3" s="256">
        <v>36713</v>
      </c>
      <c r="C3" s="314">
        <v>1</v>
      </c>
      <c r="D3" s="256">
        <v>40119</v>
      </c>
      <c r="E3" s="322">
        <f t="shared" si="0"/>
        <v>9.331506849315069</v>
      </c>
      <c r="F3" s="256" t="s">
        <v>732</v>
      </c>
      <c r="G3" s="92">
        <v>0</v>
      </c>
      <c r="H3" s="256">
        <v>38496</v>
      </c>
      <c r="I3" s="92">
        <f t="shared" si="1"/>
        <v>4.8849315068493153</v>
      </c>
      <c r="J3" s="323">
        <v>16.899999999999999</v>
      </c>
      <c r="N3">
        <f>23*0.52</f>
        <v>11.96</v>
      </c>
    </row>
    <row r="4" spans="1:14" x14ac:dyDescent="0.3">
      <c r="A4">
        <f t="shared" ref="A4:A25" si="2">A3+1</f>
        <v>3</v>
      </c>
      <c r="B4" s="256">
        <v>37456</v>
      </c>
      <c r="C4" s="314">
        <v>1</v>
      </c>
      <c r="D4" s="256">
        <v>39440</v>
      </c>
      <c r="E4" s="322">
        <f t="shared" si="0"/>
        <v>5.4356164383561643</v>
      </c>
      <c r="F4" s="256" t="s">
        <v>732</v>
      </c>
      <c r="G4" s="92">
        <v>0</v>
      </c>
      <c r="H4" s="256">
        <v>38338</v>
      </c>
      <c r="I4" s="92">
        <f t="shared" si="1"/>
        <v>2.4164383561643836</v>
      </c>
      <c r="J4" s="323">
        <v>17.899999999999999</v>
      </c>
      <c r="N4">
        <f>18*0.78</f>
        <v>14.040000000000001</v>
      </c>
    </row>
    <row r="5" spans="1:14" x14ac:dyDescent="0.3">
      <c r="A5">
        <f t="shared" si="2"/>
        <v>4</v>
      </c>
      <c r="B5" s="256">
        <v>36783</v>
      </c>
      <c r="C5" s="314">
        <v>1</v>
      </c>
      <c r="D5" s="256">
        <v>37648</v>
      </c>
      <c r="E5" s="322">
        <f t="shared" si="0"/>
        <v>2.3698630136986303</v>
      </c>
      <c r="F5" s="256" t="s">
        <v>732</v>
      </c>
      <c r="G5" s="92">
        <v>0</v>
      </c>
      <c r="H5" s="256">
        <v>37532</v>
      </c>
      <c r="I5" s="92">
        <f t="shared" si="1"/>
        <v>2.0520547945205481</v>
      </c>
      <c r="J5" s="323">
        <v>19</v>
      </c>
      <c r="N5">
        <f>SUM(N2:N4)</f>
        <v>30.08</v>
      </c>
    </row>
    <row r="6" spans="1:14" x14ac:dyDescent="0.3">
      <c r="A6">
        <f t="shared" si="2"/>
        <v>5</v>
      </c>
      <c r="B6" s="256">
        <v>37541</v>
      </c>
      <c r="C6" s="314">
        <v>1</v>
      </c>
      <c r="D6" s="256">
        <v>39934</v>
      </c>
      <c r="E6" s="324">
        <f t="shared" si="0"/>
        <v>6.5561643835616437</v>
      </c>
      <c r="F6" s="256" t="s">
        <v>732</v>
      </c>
      <c r="G6" s="92">
        <v>0</v>
      </c>
      <c r="H6" s="256">
        <v>37666</v>
      </c>
      <c r="I6" s="92">
        <f t="shared" si="1"/>
        <v>0.34246575342465752</v>
      </c>
      <c r="J6" s="323">
        <v>19.899999999999999</v>
      </c>
    </row>
    <row r="7" spans="1:14" x14ac:dyDescent="0.3">
      <c r="A7">
        <f t="shared" si="2"/>
        <v>6</v>
      </c>
      <c r="B7" s="256">
        <v>37250</v>
      </c>
      <c r="C7" s="314">
        <v>1</v>
      </c>
      <c r="D7" s="256">
        <v>40909</v>
      </c>
      <c r="E7" s="322">
        <f t="shared" si="0"/>
        <v>10.024657534246575</v>
      </c>
      <c r="F7" s="256" t="s">
        <v>732</v>
      </c>
      <c r="G7" s="92">
        <v>0</v>
      </c>
      <c r="H7" s="256">
        <v>37854</v>
      </c>
      <c r="I7" s="92">
        <f t="shared" si="1"/>
        <v>1.6547945205479453</v>
      </c>
      <c r="J7" s="323">
        <v>19.899999999999999</v>
      </c>
    </row>
    <row r="8" spans="1:14" x14ac:dyDescent="0.3">
      <c r="A8">
        <f t="shared" si="2"/>
        <v>7</v>
      </c>
      <c r="B8" s="256">
        <v>37816</v>
      </c>
      <c r="C8" s="314">
        <v>1</v>
      </c>
      <c r="D8" s="256">
        <v>40785</v>
      </c>
      <c r="E8" s="322">
        <f t="shared" si="0"/>
        <v>8.1342465753424662</v>
      </c>
      <c r="F8" s="256" t="s">
        <v>732</v>
      </c>
      <c r="G8" s="92">
        <v>0</v>
      </c>
      <c r="H8" s="256">
        <v>38414</v>
      </c>
      <c r="I8" s="92">
        <f t="shared" si="1"/>
        <v>1.6383561643835616</v>
      </c>
      <c r="J8" s="323">
        <v>21.2</v>
      </c>
    </row>
    <row r="9" spans="1:14" x14ac:dyDescent="0.3">
      <c r="A9">
        <f t="shared" si="2"/>
        <v>8</v>
      </c>
      <c r="B9" s="256">
        <v>35796</v>
      </c>
      <c r="C9" s="314">
        <v>1</v>
      </c>
      <c r="D9" s="256">
        <v>39819</v>
      </c>
      <c r="E9" s="322">
        <f t="shared" si="0"/>
        <v>11.021917808219179</v>
      </c>
      <c r="F9" s="256" t="s">
        <v>732</v>
      </c>
      <c r="G9" s="92">
        <v>0</v>
      </c>
      <c r="H9" s="256">
        <v>38246</v>
      </c>
      <c r="I9" s="92">
        <f t="shared" si="1"/>
        <v>6.7123287671232879</v>
      </c>
      <c r="J9" s="323">
        <v>22.6</v>
      </c>
    </row>
    <row r="10" spans="1:14" x14ac:dyDescent="0.3">
      <c r="A10">
        <f t="shared" si="2"/>
        <v>9</v>
      </c>
      <c r="B10" s="256">
        <v>38212</v>
      </c>
      <c r="C10" s="314">
        <v>1</v>
      </c>
      <c r="D10" s="256">
        <v>40984</v>
      </c>
      <c r="E10" s="322">
        <f t="shared" si="0"/>
        <v>7.5945205479452058</v>
      </c>
      <c r="F10" s="256" t="s">
        <v>732</v>
      </c>
      <c r="G10" s="92">
        <v>0</v>
      </c>
      <c r="H10" s="256">
        <v>38406</v>
      </c>
      <c r="I10" s="92">
        <f t="shared" si="1"/>
        <v>0.53150684931506853</v>
      </c>
      <c r="J10" s="323">
        <v>22.9</v>
      </c>
    </row>
    <row r="11" spans="1:14" x14ac:dyDescent="0.3">
      <c r="A11">
        <f t="shared" si="2"/>
        <v>10</v>
      </c>
      <c r="B11" s="256">
        <v>37441</v>
      </c>
      <c r="C11" s="314">
        <v>1</v>
      </c>
      <c r="D11" s="256">
        <v>41101</v>
      </c>
      <c r="E11" s="322">
        <f t="shared" si="0"/>
        <v>10.027397260273972</v>
      </c>
      <c r="F11" s="256" t="s">
        <v>732</v>
      </c>
      <c r="G11" s="92">
        <v>0</v>
      </c>
      <c r="H11" s="256">
        <v>38134</v>
      </c>
      <c r="I11" s="92">
        <f t="shared" si="1"/>
        <v>1.8986301369863015</v>
      </c>
      <c r="J11" s="323">
        <v>23.2</v>
      </c>
    </row>
    <row r="12" spans="1:14" x14ac:dyDescent="0.3">
      <c r="A12">
        <f t="shared" si="2"/>
        <v>11</v>
      </c>
      <c r="B12" s="256">
        <v>38333</v>
      </c>
      <c r="C12" s="314">
        <v>1</v>
      </c>
      <c r="D12" s="256">
        <v>41169</v>
      </c>
      <c r="E12" s="322">
        <f t="shared" si="0"/>
        <v>7.7698630136986298</v>
      </c>
      <c r="F12" s="256" t="s">
        <v>732</v>
      </c>
      <c r="G12" s="92">
        <v>0</v>
      </c>
      <c r="H12" s="256">
        <v>38880</v>
      </c>
      <c r="I12" s="92">
        <f t="shared" si="1"/>
        <v>1.4986301369863013</v>
      </c>
      <c r="J12" s="323">
        <v>23.67</v>
      </c>
    </row>
    <row r="13" spans="1:14" x14ac:dyDescent="0.3">
      <c r="A13">
        <f t="shared" si="2"/>
        <v>12</v>
      </c>
      <c r="B13" s="256">
        <v>36161</v>
      </c>
      <c r="C13" s="314">
        <v>1</v>
      </c>
      <c r="D13" s="256">
        <v>40210</v>
      </c>
      <c r="E13" s="322">
        <f t="shared" si="0"/>
        <v>11.093150684931507</v>
      </c>
      <c r="F13" s="256" t="s">
        <v>732</v>
      </c>
      <c r="G13" s="92">
        <v>0</v>
      </c>
      <c r="H13" s="256">
        <v>38250</v>
      </c>
      <c r="I13" s="92">
        <f t="shared" si="1"/>
        <v>5.7232876712328764</v>
      </c>
      <c r="J13" s="323">
        <v>24.5</v>
      </c>
    </row>
    <row r="14" spans="1:14" x14ac:dyDescent="0.3">
      <c r="A14">
        <f t="shared" si="2"/>
        <v>13</v>
      </c>
      <c r="B14" s="256">
        <v>36440</v>
      </c>
      <c r="C14" s="314">
        <v>1</v>
      </c>
      <c r="D14" s="256">
        <v>40787</v>
      </c>
      <c r="E14" s="322">
        <f t="shared" si="0"/>
        <v>11.90958904109589</v>
      </c>
      <c r="F14" s="256" t="s">
        <v>732</v>
      </c>
      <c r="G14" s="92">
        <v>0</v>
      </c>
      <c r="H14" s="256">
        <v>38359</v>
      </c>
      <c r="I14" s="92">
        <f t="shared" si="1"/>
        <v>5.2575342465753421</v>
      </c>
      <c r="J14" s="323">
        <v>25.6</v>
      </c>
    </row>
    <row r="15" spans="1:14" x14ac:dyDescent="0.3">
      <c r="A15">
        <f t="shared" si="2"/>
        <v>14</v>
      </c>
      <c r="B15" s="256">
        <v>35855</v>
      </c>
      <c r="C15" s="314">
        <v>1</v>
      </c>
      <c r="D15" s="256">
        <v>39793</v>
      </c>
      <c r="E15" s="322">
        <f t="shared" si="0"/>
        <v>10.789041095890411</v>
      </c>
      <c r="F15" s="256" t="s">
        <v>732</v>
      </c>
      <c r="G15" s="92">
        <v>0</v>
      </c>
      <c r="H15" s="256">
        <v>39638</v>
      </c>
      <c r="I15" s="92">
        <f t="shared" si="1"/>
        <v>10.364383561643836</v>
      </c>
      <c r="J15" s="323">
        <v>25.9</v>
      </c>
    </row>
    <row r="16" spans="1:14" x14ac:dyDescent="0.3">
      <c r="A16">
        <f t="shared" si="2"/>
        <v>15</v>
      </c>
      <c r="B16" s="256">
        <v>35096</v>
      </c>
      <c r="C16" s="314">
        <v>1</v>
      </c>
      <c r="D16" s="256">
        <v>39841</v>
      </c>
      <c r="E16" s="293">
        <f t="shared" si="0"/>
        <v>13</v>
      </c>
      <c r="F16" s="256" t="s">
        <v>732</v>
      </c>
      <c r="G16" s="92">
        <v>0</v>
      </c>
      <c r="H16" s="256">
        <v>37532</v>
      </c>
      <c r="I16" s="92">
        <f t="shared" si="1"/>
        <v>6.6739726027397257</v>
      </c>
      <c r="J16" s="323">
        <v>28</v>
      </c>
    </row>
    <row r="17" spans="1:10" x14ac:dyDescent="0.3">
      <c r="A17">
        <f t="shared" si="2"/>
        <v>16</v>
      </c>
      <c r="B17" s="256">
        <v>37828</v>
      </c>
      <c r="C17" s="314">
        <v>1</v>
      </c>
      <c r="D17" s="256">
        <v>41153</v>
      </c>
      <c r="E17" s="322">
        <f t="shared" si="0"/>
        <v>9.1095890410958908</v>
      </c>
      <c r="F17" s="256" t="s">
        <v>732</v>
      </c>
      <c r="G17" s="92">
        <v>0</v>
      </c>
      <c r="H17" s="256">
        <v>38608</v>
      </c>
      <c r="I17" s="92">
        <f t="shared" si="1"/>
        <v>2.1369863013698631</v>
      </c>
      <c r="J17" s="325">
        <v>29.5</v>
      </c>
    </row>
    <row r="18" spans="1:10" x14ac:dyDescent="0.3">
      <c r="A18">
        <f t="shared" si="2"/>
        <v>17</v>
      </c>
      <c r="B18" s="256">
        <v>36987</v>
      </c>
      <c r="C18" s="314">
        <v>1</v>
      </c>
      <c r="D18" s="256">
        <v>39419</v>
      </c>
      <c r="E18" s="322">
        <f t="shared" si="0"/>
        <v>6.6630136986301371</v>
      </c>
      <c r="F18" s="256" t="s">
        <v>732</v>
      </c>
      <c r="G18" s="92">
        <v>0</v>
      </c>
      <c r="H18" s="256">
        <v>37756</v>
      </c>
      <c r="I18" s="92">
        <f t="shared" si="1"/>
        <v>2.106849315068493</v>
      </c>
      <c r="J18" s="323">
        <v>33.5</v>
      </c>
    </row>
    <row r="19" spans="1:10" x14ac:dyDescent="0.3">
      <c r="A19">
        <f t="shared" si="2"/>
        <v>18</v>
      </c>
      <c r="B19" s="256">
        <v>38938</v>
      </c>
      <c r="C19" s="314">
        <v>1</v>
      </c>
      <c r="D19" s="256">
        <v>39295</v>
      </c>
      <c r="E19" s="258">
        <f t="shared" si="0"/>
        <v>0.9780821917808219</v>
      </c>
      <c r="F19" s="256" t="s">
        <v>732</v>
      </c>
      <c r="G19" s="92">
        <v>0</v>
      </c>
      <c r="H19" s="277">
        <v>39188</v>
      </c>
      <c r="I19" s="258">
        <f t="shared" si="1"/>
        <v>0.68493150684931503</v>
      </c>
      <c r="J19" s="323">
        <v>38</v>
      </c>
    </row>
    <row r="20" spans="1:10" x14ac:dyDescent="0.3">
      <c r="A20">
        <f t="shared" si="2"/>
        <v>19</v>
      </c>
      <c r="B20" s="256">
        <v>38308</v>
      </c>
      <c r="C20" s="314">
        <v>1</v>
      </c>
      <c r="D20" s="256">
        <v>41153</v>
      </c>
      <c r="E20" s="258">
        <f t="shared" si="0"/>
        <v>7.7945205479452051</v>
      </c>
      <c r="F20" s="256" t="s">
        <v>732</v>
      </c>
      <c r="G20" s="92">
        <v>0</v>
      </c>
      <c r="H20" s="277">
        <v>38614</v>
      </c>
      <c r="I20" s="258">
        <f t="shared" si="1"/>
        <v>0.83835616438356164</v>
      </c>
      <c r="J20" s="268">
        <v>48.3</v>
      </c>
    </row>
    <row r="21" spans="1:10" x14ac:dyDescent="0.3">
      <c r="A21">
        <f t="shared" si="2"/>
        <v>20</v>
      </c>
      <c r="B21" s="256">
        <v>36893</v>
      </c>
      <c r="C21" s="314">
        <v>1</v>
      </c>
      <c r="D21" s="256">
        <v>40499</v>
      </c>
      <c r="E21" s="258">
        <f t="shared" si="0"/>
        <v>9.8794520547945197</v>
      </c>
      <c r="F21" s="256" t="s">
        <v>732</v>
      </c>
      <c r="G21" s="92">
        <v>0</v>
      </c>
      <c r="H21" s="256">
        <v>37970</v>
      </c>
      <c r="I21" s="258">
        <f t="shared" si="1"/>
        <v>2.9506849315068493</v>
      </c>
      <c r="J21" s="268">
        <v>59.5</v>
      </c>
    </row>
    <row r="22" spans="1:10" x14ac:dyDescent="0.3">
      <c r="A22" s="1">
        <f t="shared" si="2"/>
        <v>21</v>
      </c>
      <c r="B22" s="289">
        <v>38244</v>
      </c>
      <c r="C22" s="317">
        <v>1</v>
      </c>
      <c r="D22" s="289">
        <v>41049</v>
      </c>
      <c r="E22" s="406">
        <f t="shared" si="0"/>
        <v>7.6849315068493151</v>
      </c>
      <c r="F22" s="289" t="s">
        <v>732</v>
      </c>
      <c r="G22" s="246">
        <v>1</v>
      </c>
      <c r="H22" s="289">
        <v>39707</v>
      </c>
      <c r="I22" s="246">
        <f t="shared" si="1"/>
        <v>4.0082191780821921</v>
      </c>
      <c r="J22" s="325">
        <v>20.6</v>
      </c>
    </row>
    <row r="23" spans="1:10" x14ac:dyDescent="0.3">
      <c r="A23" s="1">
        <f t="shared" si="2"/>
        <v>22</v>
      </c>
      <c r="B23" s="289">
        <v>36640</v>
      </c>
      <c r="C23" s="317">
        <v>1</v>
      </c>
      <c r="D23" s="289">
        <v>40664</v>
      </c>
      <c r="E23" s="406">
        <f t="shared" si="0"/>
        <v>11.024657534246575</v>
      </c>
      <c r="F23" s="289" t="s">
        <v>732</v>
      </c>
      <c r="G23" s="246">
        <v>1</v>
      </c>
      <c r="H23" s="289">
        <v>38492</v>
      </c>
      <c r="I23" s="246">
        <f t="shared" si="1"/>
        <v>5.0739726027397261</v>
      </c>
      <c r="J23" s="325">
        <v>21.7</v>
      </c>
    </row>
    <row r="24" spans="1:10" x14ac:dyDescent="0.3">
      <c r="A24" s="1">
        <f t="shared" si="2"/>
        <v>23</v>
      </c>
      <c r="B24" s="289">
        <v>36800</v>
      </c>
      <c r="C24" s="317">
        <v>1</v>
      </c>
      <c r="D24" s="289">
        <v>40363</v>
      </c>
      <c r="E24" s="406">
        <f t="shared" si="0"/>
        <v>9.7616438356164377</v>
      </c>
      <c r="F24" s="289" t="s">
        <v>732</v>
      </c>
      <c r="G24" s="246">
        <v>1</v>
      </c>
      <c r="H24" s="289">
        <v>37540</v>
      </c>
      <c r="I24" s="246">
        <f t="shared" si="1"/>
        <v>2.0273972602739727</v>
      </c>
      <c r="J24" s="325">
        <v>24.2</v>
      </c>
    </row>
    <row r="25" spans="1:10" x14ac:dyDescent="0.3">
      <c r="A25" s="100">
        <f t="shared" si="2"/>
        <v>24</v>
      </c>
      <c r="B25" s="407">
        <v>34980</v>
      </c>
      <c r="C25" s="408">
        <v>1</v>
      </c>
      <c r="D25" s="407">
        <v>40398</v>
      </c>
      <c r="E25" s="409">
        <f t="shared" si="0"/>
        <v>14.843835616438357</v>
      </c>
      <c r="F25" s="407" t="s">
        <v>732</v>
      </c>
      <c r="G25" s="247">
        <v>1</v>
      </c>
      <c r="H25" s="407">
        <v>39156</v>
      </c>
      <c r="I25" s="247">
        <f t="shared" si="1"/>
        <v>11.441095890410958</v>
      </c>
      <c r="J25" s="410">
        <v>29.8</v>
      </c>
    </row>
    <row r="26" spans="1:10" s="326" customFormat="1" x14ac:dyDescent="0.3">
      <c r="B26" s="327"/>
      <c r="C26" s="328"/>
      <c r="D26" s="327"/>
      <c r="E26" s="329">
        <f>MEDIAN(E2:E25)</f>
        <v>9.2205479452054799</v>
      </c>
      <c r="F26" s="329"/>
      <c r="G26" s="329">
        <v>4</v>
      </c>
      <c r="H26" s="329"/>
      <c r="I26" s="329">
        <f>MEDIAN(I2:I25)</f>
        <v>2.2767123287671236</v>
      </c>
      <c r="J26" s="329">
        <f>MEDIAN(J2:J25)</f>
        <v>23.435000000000002</v>
      </c>
    </row>
    <row r="27" spans="1:10" x14ac:dyDescent="0.3">
      <c r="B27" s="256"/>
      <c r="C27" s="314"/>
      <c r="D27" s="256"/>
      <c r="E27" s="258"/>
      <c r="F27" s="256"/>
      <c r="G27" s="92"/>
      <c r="H27" s="256"/>
      <c r="I27" s="258"/>
      <c r="J27" s="268"/>
    </row>
    <row r="28" spans="1:10" x14ac:dyDescent="0.3">
      <c r="B28" s="256"/>
      <c r="C28" s="314"/>
      <c r="D28" s="256"/>
      <c r="E28" s="258"/>
      <c r="F28" s="256"/>
      <c r="G28" s="92"/>
      <c r="H28" s="256"/>
      <c r="I28" s="258"/>
      <c r="J28" s="268"/>
    </row>
    <row r="29" spans="1:10" x14ac:dyDescent="0.3">
      <c r="B29" s="256"/>
      <c r="C29" s="314"/>
      <c r="D29" s="256"/>
      <c r="E29" s="258"/>
      <c r="F29" s="256"/>
      <c r="G29" s="92"/>
      <c r="H29" s="256"/>
      <c r="I29" s="258"/>
      <c r="J29" s="268"/>
    </row>
    <row r="30" spans="1:10" x14ac:dyDescent="0.3">
      <c r="A30">
        <v>1</v>
      </c>
      <c r="B30" s="330">
        <v>38075</v>
      </c>
      <c r="C30" s="314">
        <v>1</v>
      </c>
      <c r="D30" s="331">
        <v>41114</v>
      </c>
      <c r="E30" s="258">
        <f t="shared" ref="E30:E41" si="3">(D30-B30)/365</f>
        <v>8.3260273972602743</v>
      </c>
      <c r="F30" s="256" t="s">
        <v>732</v>
      </c>
      <c r="G30" s="92">
        <v>0</v>
      </c>
      <c r="H30" s="277">
        <v>38184</v>
      </c>
      <c r="I30" s="269">
        <f t="shared" ref="I30:I52" si="4">(H30-B30)/365</f>
        <v>0.29863013698630136</v>
      </c>
      <c r="J30" s="332">
        <v>64.12</v>
      </c>
    </row>
    <row r="31" spans="1:10" x14ac:dyDescent="0.3">
      <c r="A31">
        <f>A30+1</f>
        <v>2</v>
      </c>
      <c r="B31" s="256">
        <v>37822</v>
      </c>
      <c r="C31" s="314">
        <v>1</v>
      </c>
      <c r="D31" s="256">
        <v>39995</v>
      </c>
      <c r="E31" s="258">
        <f t="shared" si="3"/>
        <v>5.9534246575342467</v>
      </c>
      <c r="F31" s="256" t="s">
        <v>732</v>
      </c>
      <c r="G31" s="92">
        <v>0</v>
      </c>
      <c r="H31" s="277">
        <v>37928</v>
      </c>
      <c r="I31" s="258">
        <f t="shared" si="4"/>
        <v>0.29041095890410956</v>
      </c>
      <c r="J31" s="333">
        <v>71.400000000000006</v>
      </c>
    </row>
    <row r="32" spans="1:10" x14ac:dyDescent="0.3">
      <c r="A32">
        <f t="shared" ref="A32:A52" si="5">A31+1</f>
        <v>3</v>
      </c>
      <c r="B32" s="260">
        <v>34706</v>
      </c>
      <c r="C32" s="307">
        <v>1</v>
      </c>
      <c r="D32" s="260">
        <v>38785</v>
      </c>
      <c r="E32" s="254">
        <f t="shared" si="3"/>
        <v>11.175342465753424</v>
      </c>
      <c r="F32" s="256" t="s">
        <v>732</v>
      </c>
      <c r="G32" s="336">
        <v>0</v>
      </c>
      <c r="H32" s="260">
        <v>37748</v>
      </c>
      <c r="I32" s="254">
        <f t="shared" si="4"/>
        <v>8.3342465753424655</v>
      </c>
      <c r="J32" s="337">
        <v>85.67</v>
      </c>
    </row>
    <row r="33" spans="1:10" x14ac:dyDescent="0.3">
      <c r="A33">
        <f t="shared" si="5"/>
        <v>4</v>
      </c>
      <c r="B33" s="253">
        <v>37439</v>
      </c>
      <c r="C33" s="307">
        <v>1</v>
      </c>
      <c r="D33" s="256">
        <v>40852</v>
      </c>
      <c r="E33" s="258">
        <f t="shared" si="3"/>
        <v>9.3506849315068497</v>
      </c>
      <c r="F33" s="256" t="s">
        <v>732</v>
      </c>
      <c r="G33" s="338">
        <v>0</v>
      </c>
      <c r="H33" s="253">
        <v>37623</v>
      </c>
      <c r="I33" s="258">
        <f t="shared" si="4"/>
        <v>0.50410958904109593</v>
      </c>
      <c r="J33" s="339">
        <v>92.2</v>
      </c>
    </row>
    <row r="34" spans="1:10" x14ac:dyDescent="0.3">
      <c r="A34">
        <f t="shared" si="5"/>
        <v>5</v>
      </c>
      <c r="B34" s="253">
        <v>37015</v>
      </c>
      <c r="C34" s="307">
        <v>1</v>
      </c>
      <c r="D34" s="253">
        <v>40070</v>
      </c>
      <c r="E34" s="254">
        <f t="shared" si="3"/>
        <v>8.3698630136986303</v>
      </c>
      <c r="F34" s="256" t="s">
        <v>732</v>
      </c>
      <c r="G34" s="334">
        <v>0</v>
      </c>
      <c r="H34" s="253">
        <v>37316</v>
      </c>
      <c r="I34" s="254">
        <f t="shared" si="4"/>
        <v>0.8246575342465754</v>
      </c>
      <c r="J34" s="341">
        <v>106</v>
      </c>
    </row>
    <row r="35" spans="1:10" x14ac:dyDescent="0.3">
      <c r="A35">
        <f t="shared" si="5"/>
        <v>6</v>
      </c>
      <c r="B35" s="253">
        <v>38847</v>
      </c>
      <c r="C35" s="307">
        <v>1</v>
      </c>
      <c r="D35" s="253">
        <v>41031</v>
      </c>
      <c r="E35" s="269">
        <f t="shared" si="3"/>
        <v>5.9835616438356167</v>
      </c>
      <c r="F35" s="256" t="s">
        <v>732</v>
      </c>
      <c r="G35" s="338">
        <v>0</v>
      </c>
      <c r="H35" s="253">
        <v>39010</v>
      </c>
      <c r="I35" s="258">
        <f t="shared" si="4"/>
        <v>0.44657534246575342</v>
      </c>
      <c r="J35" s="339">
        <v>107.7</v>
      </c>
    </row>
    <row r="36" spans="1:10" x14ac:dyDescent="0.3">
      <c r="A36">
        <f t="shared" si="5"/>
        <v>7</v>
      </c>
      <c r="B36" s="253">
        <v>36428</v>
      </c>
      <c r="C36" s="307">
        <v>1</v>
      </c>
      <c r="D36" s="253">
        <v>40422</v>
      </c>
      <c r="E36" s="258">
        <f t="shared" si="3"/>
        <v>10.942465753424658</v>
      </c>
      <c r="F36" s="256" t="s">
        <v>732</v>
      </c>
      <c r="G36" s="338">
        <v>0</v>
      </c>
      <c r="H36" s="253">
        <v>36546</v>
      </c>
      <c r="I36" s="258">
        <f t="shared" si="4"/>
        <v>0.32328767123287672</v>
      </c>
      <c r="J36" s="339">
        <v>115</v>
      </c>
    </row>
    <row r="37" spans="1:10" x14ac:dyDescent="0.3">
      <c r="A37">
        <f t="shared" si="5"/>
        <v>8</v>
      </c>
      <c r="B37" s="253">
        <v>37736</v>
      </c>
      <c r="C37" s="307">
        <v>1</v>
      </c>
      <c r="D37" s="253">
        <v>39987</v>
      </c>
      <c r="E37" s="258">
        <f t="shared" si="3"/>
        <v>6.1671232876712327</v>
      </c>
      <c r="F37" s="256" t="s">
        <v>732</v>
      </c>
      <c r="G37" s="338">
        <v>0</v>
      </c>
      <c r="H37" s="253">
        <v>38838</v>
      </c>
      <c r="I37" s="258">
        <f t="shared" si="4"/>
        <v>3.0191780821917806</v>
      </c>
      <c r="J37" s="339">
        <v>118.3</v>
      </c>
    </row>
    <row r="38" spans="1:10" x14ac:dyDescent="0.3">
      <c r="A38">
        <f t="shared" si="5"/>
        <v>9</v>
      </c>
      <c r="B38" s="256">
        <v>36394</v>
      </c>
      <c r="C38" s="314">
        <v>1</v>
      </c>
      <c r="D38" s="256">
        <v>39054</v>
      </c>
      <c r="E38" s="258">
        <f t="shared" si="3"/>
        <v>7.2876712328767121</v>
      </c>
      <c r="F38" s="256" t="s">
        <v>732</v>
      </c>
      <c r="G38" s="92">
        <v>0</v>
      </c>
      <c r="H38" s="277">
        <v>38952</v>
      </c>
      <c r="I38" s="258">
        <f t="shared" si="4"/>
        <v>7.0082191780821921</v>
      </c>
      <c r="J38" s="348">
        <v>121.2</v>
      </c>
    </row>
    <row r="39" spans="1:10" x14ac:dyDescent="0.3">
      <c r="A39">
        <f t="shared" si="5"/>
        <v>10</v>
      </c>
      <c r="B39" s="253">
        <v>35796</v>
      </c>
      <c r="C39" s="307">
        <v>1</v>
      </c>
      <c r="D39" s="253">
        <v>39729</v>
      </c>
      <c r="E39" s="258">
        <f t="shared" si="3"/>
        <v>10.775342465753425</v>
      </c>
      <c r="F39" s="256" t="s">
        <v>732</v>
      </c>
      <c r="G39" s="338">
        <v>0</v>
      </c>
      <c r="H39" s="253">
        <v>36326</v>
      </c>
      <c r="I39" s="258">
        <f t="shared" si="4"/>
        <v>1.452054794520548</v>
      </c>
      <c r="J39" s="339">
        <v>124.6</v>
      </c>
    </row>
    <row r="40" spans="1:10" x14ac:dyDescent="0.3">
      <c r="A40">
        <f t="shared" si="5"/>
        <v>11</v>
      </c>
      <c r="B40" s="253">
        <v>36320</v>
      </c>
      <c r="C40" s="307">
        <v>1</v>
      </c>
      <c r="D40" s="253">
        <v>40640</v>
      </c>
      <c r="E40" s="254">
        <f t="shared" si="3"/>
        <v>11.835616438356164</v>
      </c>
      <c r="F40" s="256" t="s">
        <v>732</v>
      </c>
      <c r="G40" s="334">
        <v>0</v>
      </c>
      <c r="H40" s="253">
        <v>40546</v>
      </c>
      <c r="I40" s="258">
        <f t="shared" si="4"/>
        <v>11.578082191780823</v>
      </c>
      <c r="J40" s="335">
        <v>129</v>
      </c>
    </row>
    <row r="41" spans="1:10" x14ac:dyDescent="0.3">
      <c r="A41">
        <f t="shared" si="5"/>
        <v>12</v>
      </c>
      <c r="B41" s="253">
        <v>35967</v>
      </c>
      <c r="C41" s="307">
        <v>1</v>
      </c>
      <c r="D41" s="253">
        <v>40179</v>
      </c>
      <c r="E41" s="254">
        <f t="shared" si="3"/>
        <v>11.53972602739726</v>
      </c>
      <c r="F41" s="256" t="s">
        <v>732</v>
      </c>
      <c r="G41" s="334">
        <v>1</v>
      </c>
      <c r="H41" s="253">
        <v>39587</v>
      </c>
      <c r="I41" s="258">
        <f t="shared" si="4"/>
        <v>9.9178082191780828</v>
      </c>
      <c r="J41" s="335">
        <v>81</v>
      </c>
    </row>
    <row r="42" spans="1:10" x14ac:dyDescent="0.3">
      <c r="A42">
        <f t="shared" si="5"/>
        <v>13</v>
      </c>
      <c r="B42" s="253">
        <v>38460</v>
      </c>
      <c r="C42" s="307">
        <v>1</v>
      </c>
      <c r="D42" s="253">
        <v>38825</v>
      </c>
      <c r="E42" s="258">
        <v>1</v>
      </c>
      <c r="F42" s="256" t="s">
        <v>732</v>
      </c>
      <c r="G42" s="338">
        <v>1</v>
      </c>
      <c r="H42" s="253">
        <v>38623</v>
      </c>
      <c r="I42" s="258">
        <f t="shared" si="4"/>
        <v>0.44657534246575342</v>
      </c>
      <c r="J42" s="339">
        <v>89.3</v>
      </c>
    </row>
    <row r="43" spans="1:10" x14ac:dyDescent="0.3">
      <c r="A43">
        <f t="shared" si="5"/>
        <v>14</v>
      </c>
      <c r="B43" s="253">
        <v>38743</v>
      </c>
      <c r="C43" s="307">
        <v>1</v>
      </c>
      <c r="D43" s="253">
        <v>41197</v>
      </c>
      <c r="E43" s="254">
        <f t="shared" ref="E43:E52" si="6">(D43-B43)/365</f>
        <v>6.7232876712328764</v>
      </c>
      <c r="F43" s="256" t="s">
        <v>732</v>
      </c>
      <c r="G43" s="334">
        <v>1</v>
      </c>
      <c r="H43" s="253">
        <v>38903</v>
      </c>
      <c r="I43" s="254">
        <f t="shared" si="4"/>
        <v>0.43835616438356162</v>
      </c>
      <c r="J43" s="340">
        <v>99</v>
      </c>
    </row>
    <row r="44" spans="1:10" x14ac:dyDescent="0.3">
      <c r="A44">
        <f t="shared" si="5"/>
        <v>15</v>
      </c>
      <c r="B44" s="253">
        <v>39358</v>
      </c>
      <c r="C44" s="307">
        <v>1</v>
      </c>
      <c r="D44" s="253">
        <v>40459</v>
      </c>
      <c r="E44" s="254">
        <f t="shared" si="6"/>
        <v>3.0164383561643837</v>
      </c>
      <c r="F44" s="256" t="s">
        <v>732</v>
      </c>
      <c r="G44" s="334">
        <v>1</v>
      </c>
      <c r="H44" s="253">
        <v>39961</v>
      </c>
      <c r="I44" s="258">
        <f t="shared" si="4"/>
        <v>1.6520547945205479</v>
      </c>
      <c r="J44" s="333">
        <v>103</v>
      </c>
    </row>
    <row r="45" spans="1:10" x14ac:dyDescent="0.3">
      <c r="A45">
        <f t="shared" si="5"/>
        <v>16</v>
      </c>
      <c r="B45" s="253">
        <v>39400</v>
      </c>
      <c r="C45" s="307">
        <v>1</v>
      </c>
      <c r="D45" s="253">
        <v>40581</v>
      </c>
      <c r="E45" s="258">
        <f t="shared" si="6"/>
        <v>3.2356164383561645</v>
      </c>
      <c r="F45" s="256" t="s">
        <v>732</v>
      </c>
      <c r="G45" s="338">
        <v>1</v>
      </c>
      <c r="H45" s="253">
        <v>39510</v>
      </c>
      <c r="I45" s="258">
        <f t="shared" si="4"/>
        <v>0.30136986301369861</v>
      </c>
      <c r="J45" s="339">
        <v>104.1</v>
      </c>
    </row>
    <row r="46" spans="1:10" x14ac:dyDescent="0.3">
      <c r="A46">
        <f t="shared" si="5"/>
        <v>17</v>
      </c>
      <c r="B46" s="253">
        <v>37813</v>
      </c>
      <c r="C46" s="307">
        <v>1</v>
      </c>
      <c r="D46" s="256">
        <v>38777</v>
      </c>
      <c r="E46" s="258">
        <f t="shared" si="6"/>
        <v>2.6410958904109587</v>
      </c>
      <c r="F46" s="256" t="s">
        <v>732</v>
      </c>
      <c r="G46" s="338">
        <v>1</v>
      </c>
      <c r="H46" s="253">
        <v>38422</v>
      </c>
      <c r="I46" s="258">
        <f t="shared" si="4"/>
        <v>1.6684931506849314</v>
      </c>
      <c r="J46" s="339">
        <v>119.6</v>
      </c>
    </row>
    <row r="47" spans="1:10" x14ac:dyDescent="0.3">
      <c r="A47">
        <f t="shared" si="5"/>
        <v>18</v>
      </c>
      <c r="B47" s="342">
        <v>38401</v>
      </c>
      <c r="C47" s="343">
        <v>1</v>
      </c>
      <c r="D47" s="344">
        <v>40217</v>
      </c>
      <c r="E47" s="345">
        <f t="shared" si="6"/>
        <v>4.9753424657534246</v>
      </c>
      <c r="F47" s="344" t="s">
        <v>732</v>
      </c>
      <c r="G47" s="346">
        <v>1</v>
      </c>
      <c r="H47" s="342">
        <v>38967</v>
      </c>
      <c r="I47" s="345">
        <f t="shared" si="4"/>
        <v>1.5506849315068494</v>
      </c>
      <c r="J47" s="347">
        <v>120</v>
      </c>
    </row>
    <row r="48" spans="1:10" x14ac:dyDescent="0.3">
      <c r="A48">
        <f t="shared" si="5"/>
        <v>19</v>
      </c>
      <c r="B48" s="253">
        <v>38718</v>
      </c>
      <c r="C48" s="307">
        <v>1</v>
      </c>
      <c r="D48" s="253">
        <v>39275</v>
      </c>
      <c r="E48" s="258">
        <f t="shared" si="6"/>
        <v>1.526027397260274</v>
      </c>
      <c r="F48" s="256" t="s">
        <v>732</v>
      </c>
      <c r="G48" s="338">
        <v>1</v>
      </c>
      <c r="H48" s="253">
        <v>38790</v>
      </c>
      <c r="I48" s="258">
        <f t="shared" si="4"/>
        <v>0.19726027397260273</v>
      </c>
      <c r="J48" s="339">
        <v>120.9</v>
      </c>
    </row>
    <row r="49" spans="1:10" x14ac:dyDescent="0.3">
      <c r="A49">
        <f t="shared" si="5"/>
        <v>20</v>
      </c>
      <c r="B49" s="253">
        <v>39578</v>
      </c>
      <c r="C49" s="307">
        <v>1</v>
      </c>
      <c r="D49" s="253">
        <v>40179</v>
      </c>
      <c r="E49" s="254">
        <f t="shared" si="6"/>
        <v>1.6465753424657534</v>
      </c>
      <c r="F49" s="256" t="s">
        <v>732</v>
      </c>
      <c r="G49" s="334">
        <v>1</v>
      </c>
      <c r="H49" s="253">
        <v>39762</v>
      </c>
      <c r="I49" s="258">
        <f t="shared" si="4"/>
        <v>0.50410958904109593</v>
      </c>
      <c r="J49" s="341">
        <v>121</v>
      </c>
    </row>
    <row r="50" spans="1:10" x14ac:dyDescent="0.3">
      <c r="A50">
        <f t="shared" si="5"/>
        <v>21</v>
      </c>
      <c r="B50" s="253">
        <v>38613</v>
      </c>
      <c r="C50" s="307">
        <v>1</v>
      </c>
      <c r="D50" s="253">
        <v>40391</v>
      </c>
      <c r="E50" s="254">
        <f t="shared" si="6"/>
        <v>4.8712328767123285</v>
      </c>
      <c r="F50" s="256" t="s">
        <v>732</v>
      </c>
      <c r="G50" s="334">
        <v>1</v>
      </c>
      <c r="H50" s="253">
        <v>40014</v>
      </c>
      <c r="I50" s="258">
        <f t="shared" si="4"/>
        <v>3.8383561643835615</v>
      </c>
      <c r="J50" s="335">
        <v>121</v>
      </c>
    </row>
    <row r="51" spans="1:10" x14ac:dyDescent="0.3">
      <c r="A51">
        <f t="shared" si="5"/>
        <v>22</v>
      </c>
      <c r="B51" s="253">
        <v>38796</v>
      </c>
      <c r="C51" s="307">
        <v>1</v>
      </c>
      <c r="D51" s="253">
        <v>40984</v>
      </c>
      <c r="E51" s="254">
        <f t="shared" si="6"/>
        <v>5.9945205479452053</v>
      </c>
      <c r="F51" s="256" t="s">
        <v>732</v>
      </c>
      <c r="G51" s="338">
        <v>1</v>
      </c>
      <c r="H51" s="253">
        <v>39300</v>
      </c>
      <c r="I51" s="254">
        <f t="shared" si="4"/>
        <v>1.3808219178082193</v>
      </c>
      <c r="J51" s="340">
        <v>121</v>
      </c>
    </row>
    <row r="52" spans="1:10" x14ac:dyDescent="0.3">
      <c r="A52">
        <f t="shared" si="5"/>
        <v>23</v>
      </c>
      <c r="B52" s="253">
        <v>39199</v>
      </c>
      <c r="C52" s="307">
        <v>1</v>
      </c>
      <c r="D52" s="256">
        <v>39722</v>
      </c>
      <c r="E52" s="258">
        <f t="shared" si="6"/>
        <v>1.4328767123287671</v>
      </c>
      <c r="F52" s="256" t="s">
        <v>732</v>
      </c>
      <c r="G52" s="338">
        <v>1</v>
      </c>
      <c r="H52" s="253">
        <v>39329</v>
      </c>
      <c r="I52" s="258">
        <f t="shared" si="4"/>
        <v>0.35616438356164382</v>
      </c>
      <c r="J52" s="339">
        <v>123.9</v>
      </c>
    </row>
    <row r="53" spans="1:10" x14ac:dyDescent="0.3">
      <c r="B53" s="253"/>
      <c r="C53" s="307"/>
      <c r="D53" s="253"/>
      <c r="E53" s="329">
        <f>MEDIAN(E29:E52)</f>
        <v>5.9945205479452053</v>
      </c>
      <c r="F53" s="329"/>
      <c r="G53" s="329">
        <f>SUM(G41:G52)</f>
        <v>12</v>
      </c>
      <c r="H53" s="329"/>
      <c r="I53" s="329">
        <f>MEDIAN(I29:I52)</f>
        <v>0.8246575342465754</v>
      </c>
      <c r="J53" s="329">
        <f>MEDIAN(J29:J52)</f>
        <v>115</v>
      </c>
    </row>
    <row r="54" spans="1:10" x14ac:dyDescent="0.3">
      <c r="B54" s="253"/>
      <c r="C54" s="307"/>
      <c r="D54" s="253"/>
      <c r="E54" s="254"/>
      <c r="F54" s="256"/>
      <c r="G54" s="334"/>
      <c r="H54" s="253"/>
      <c r="I54" s="258"/>
      <c r="J54" s="335"/>
    </row>
    <row r="55" spans="1:10" x14ac:dyDescent="0.3">
      <c r="B55" s="253"/>
      <c r="C55" s="307"/>
      <c r="D55" s="253"/>
      <c r="E55" s="254"/>
      <c r="F55" s="256"/>
      <c r="G55" s="334"/>
      <c r="H55" s="253"/>
      <c r="I55" s="258"/>
      <c r="J55" s="335"/>
    </row>
    <row r="56" spans="1:10" x14ac:dyDescent="0.3">
      <c r="A56">
        <v>1</v>
      </c>
      <c r="B56" s="253">
        <v>38695</v>
      </c>
      <c r="C56" s="307">
        <v>1</v>
      </c>
      <c r="D56" s="253">
        <v>39279</v>
      </c>
      <c r="E56" s="258">
        <f t="shared" ref="E56:E73" si="7">(D56-B56)/365</f>
        <v>1.6</v>
      </c>
      <c r="F56" s="256" t="s">
        <v>732</v>
      </c>
      <c r="G56" s="338">
        <v>0</v>
      </c>
      <c r="H56" s="253">
        <v>38852</v>
      </c>
      <c r="I56" s="258">
        <f t="shared" ref="I56:I73" si="8">(H56-B56)/365</f>
        <v>0.43013698630136987</v>
      </c>
      <c r="J56" s="339">
        <v>138.6</v>
      </c>
    </row>
    <row r="57" spans="1:10" x14ac:dyDescent="0.3">
      <c r="A57">
        <f>A56+1</f>
        <v>2</v>
      </c>
      <c r="B57" s="253">
        <v>37987</v>
      </c>
      <c r="C57" s="307">
        <v>1</v>
      </c>
      <c r="D57" s="253">
        <v>39630</v>
      </c>
      <c r="E57" s="254">
        <f t="shared" si="7"/>
        <v>4.5013698630136982</v>
      </c>
      <c r="F57" s="256" t="s">
        <v>732</v>
      </c>
      <c r="G57" s="350">
        <v>0</v>
      </c>
      <c r="H57" s="253">
        <v>38950</v>
      </c>
      <c r="I57" s="254">
        <f t="shared" si="8"/>
        <v>2.6383561643835618</v>
      </c>
      <c r="J57" s="335">
        <v>151</v>
      </c>
    </row>
    <row r="58" spans="1:10" x14ac:dyDescent="0.3">
      <c r="A58">
        <f t="shared" ref="A58:A73" si="9">A57+1</f>
        <v>3</v>
      </c>
      <c r="B58" s="256">
        <v>38110</v>
      </c>
      <c r="C58" s="307">
        <v>1</v>
      </c>
      <c r="D58" s="256">
        <v>39776</v>
      </c>
      <c r="E58" s="293">
        <f t="shared" si="7"/>
        <v>4.5643835616438357</v>
      </c>
      <c r="F58" s="256" t="s">
        <v>732</v>
      </c>
      <c r="G58" s="351">
        <v>0</v>
      </c>
      <c r="H58" s="256">
        <v>38485</v>
      </c>
      <c r="I58" s="258">
        <f t="shared" si="8"/>
        <v>1.0273972602739727</v>
      </c>
      <c r="J58" s="352">
        <v>169.87</v>
      </c>
    </row>
    <row r="59" spans="1:10" x14ac:dyDescent="0.3">
      <c r="A59">
        <f t="shared" si="9"/>
        <v>4</v>
      </c>
      <c r="B59" s="253">
        <v>38344</v>
      </c>
      <c r="C59" s="307">
        <v>1</v>
      </c>
      <c r="D59" s="256">
        <v>38777</v>
      </c>
      <c r="E59" s="258">
        <f t="shared" si="7"/>
        <v>1.1863013698630136</v>
      </c>
      <c r="F59" s="256" t="s">
        <v>732</v>
      </c>
      <c r="G59" s="338">
        <v>0</v>
      </c>
      <c r="H59" s="253">
        <v>38582</v>
      </c>
      <c r="I59" s="258">
        <f t="shared" si="8"/>
        <v>0.65205479452054793</v>
      </c>
      <c r="J59" s="339">
        <v>199</v>
      </c>
    </row>
    <row r="60" spans="1:10" x14ac:dyDescent="0.3">
      <c r="A60">
        <f t="shared" si="9"/>
        <v>5</v>
      </c>
      <c r="B60" s="253">
        <v>39134</v>
      </c>
      <c r="C60" s="307">
        <v>1</v>
      </c>
      <c r="D60" s="253">
        <v>40269</v>
      </c>
      <c r="E60" s="258">
        <f t="shared" si="7"/>
        <v>3.1095890410958904</v>
      </c>
      <c r="F60" s="256" t="s">
        <v>732</v>
      </c>
      <c r="G60" s="338">
        <v>1</v>
      </c>
      <c r="H60" s="253">
        <v>39454</v>
      </c>
      <c r="I60" s="258">
        <f t="shared" si="8"/>
        <v>0.87671232876712324</v>
      </c>
      <c r="J60" s="339">
        <v>134.6</v>
      </c>
    </row>
    <row r="61" spans="1:10" x14ac:dyDescent="0.3">
      <c r="A61">
        <f t="shared" si="9"/>
        <v>6</v>
      </c>
      <c r="B61" s="253">
        <v>39756</v>
      </c>
      <c r="C61" s="307">
        <v>1</v>
      </c>
      <c r="D61" s="253">
        <v>40090</v>
      </c>
      <c r="E61" s="258">
        <f t="shared" si="7"/>
        <v>0.91506849315068495</v>
      </c>
      <c r="F61" s="256" t="s">
        <v>732</v>
      </c>
      <c r="G61" s="338">
        <v>1</v>
      </c>
      <c r="H61" s="253">
        <v>39906</v>
      </c>
      <c r="I61" s="258">
        <f t="shared" si="8"/>
        <v>0.41095890410958902</v>
      </c>
      <c r="J61" s="339">
        <v>136.9</v>
      </c>
    </row>
    <row r="62" spans="1:10" x14ac:dyDescent="0.3">
      <c r="A62">
        <f t="shared" si="9"/>
        <v>7</v>
      </c>
      <c r="B62" s="253">
        <v>37604</v>
      </c>
      <c r="C62" s="307">
        <v>1</v>
      </c>
      <c r="D62" s="253">
        <v>39970</v>
      </c>
      <c r="E62" s="254">
        <f t="shared" si="7"/>
        <v>6.4821917808219176</v>
      </c>
      <c r="F62" s="256" t="s">
        <v>732</v>
      </c>
      <c r="G62" s="349">
        <v>1</v>
      </c>
      <c r="H62" s="253">
        <v>38441</v>
      </c>
      <c r="I62" s="280">
        <f t="shared" si="8"/>
        <v>2.2931506849315069</v>
      </c>
      <c r="J62" s="333">
        <v>138</v>
      </c>
    </row>
    <row r="63" spans="1:10" x14ac:dyDescent="0.3">
      <c r="A63">
        <f t="shared" si="9"/>
        <v>8</v>
      </c>
      <c r="B63" s="253">
        <v>37185</v>
      </c>
      <c r="C63" s="307">
        <v>1</v>
      </c>
      <c r="D63" s="256">
        <v>39734</v>
      </c>
      <c r="E63" s="258">
        <f t="shared" si="7"/>
        <v>6.9835616438356167</v>
      </c>
      <c r="F63" s="256" t="s">
        <v>732</v>
      </c>
      <c r="G63" s="338">
        <v>1</v>
      </c>
      <c r="H63" s="253">
        <v>38761</v>
      </c>
      <c r="I63" s="258">
        <f t="shared" si="8"/>
        <v>4.3178082191780822</v>
      </c>
      <c r="J63" s="339">
        <v>141.6</v>
      </c>
    </row>
    <row r="64" spans="1:10" x14ac:dyDescent="0.3">
      <c r="A64">
        <f t="shared" si="9"/>
        <v>9</v>
      </c>
      <c r="B64" s="253">
        <v>37895</v>
      </c>
      <c r="C64" s="307">
        <v>1</v>
      </c>
      <c r="D64" s="256">
        <v>38173</v>
      </c>
      <c r="E64" s="258">
        <f t="shared" si="7"/>
        <v>0.76164383561643834</v>
      </c>
      <c r="F64" s="256" t="s">
        <v>732</v>
      </c>
      <c r="G64" s="338">
        <v>1</v>
      </c>
      <c r="H64" s="253">
        <v>38120</v>
      </c>
      <c r="I64" s="258">
        <f t="shared" si="8"/>
        <v>0.61643835616438358</v>
      </c>
      <c r="J64" s="339">
        <v>142.5</v>
      </c>
    </row>
    <row r="65" spans="1:10" x14ac:dyDescent="0.3">
      <c r="A65">
        <f t="shared" si="9"/>
        <v>10</v>
      </c>
      <c r="B65" s="253">
        <v>37773</v>
      </c>
      <c r="C65" s="307">
        <v>1</v>
      </c>
      <c r="D65" s="253">
        <v>38867</v>
      </c>
      <c r="E65" s="258">
        <f t="shared" si="7"/>
        <v>2.9972602739726026</v>
      </c>
      <c r="F65" s="256" t="s">
        <v>732</v>
      </c>
      <c r="G65" s="338">
        <v>1</v>
      </c>
      <c r="H65" s="253">
        <v>38009</v>
      </c>
      <c r="I65" s="258">
        <f t="shared" si="8"/>
        <v>0.64657534246575343</v>
      </c>
      <c r="J65" s="339">
        <v>168.4</v>
      </c>
    </row>
    <row r="66" spans="1:10" x14ac:dyDescent="0.3">
      <c r="A66">
        <f t="shared" si="9"/>
        <v>11</v>
      </c>
      <c r="B66" s="253">
        <v>38378</v>
      </c>
      <c r="C66" s="307">
        <v>1</v>
      </c>
      <c r="D66" s="253">
        <v>38924</v>
      </c>
      <c r="E66" s="254">
        <f t="shared" si="7"/>
        <v>1.4958904109589042</v>
      </c>
      <c r="F66" s="256" t="s">
        <v>732</v>
      </c>
      <c r="G66" s="334">
        <v>1</v>
      </c>
      <c r="H66" s="253">
        <v>38544</v>
      </c>
      <c r="I66" s="254">
        <f t="shared" si="8"/>
        <v>0.45479452054794522</v>
      </c>
      <c r="J66" s="340">
        <v>177</v>
      </c>
    </row>
    <row r="67" spans="1:10" x14ac:dyDescent="0.3">
      <c r="A67">
        <f t="shared" si="9"/>
        <v>12</v>
      </c>
      <c r="B67" s="253">
        <v>37257</v>
      </c>
      <c r="C67" s="307">
        <v>1</v>
      </c>
      <c r="D67" s="253">
        <v>37967</v>
      </c>
      <c r="E67" s="258">
        <f t="shared" si="7"/>
        <v>1.9452054794520548</v>
      </c>
      <c r="F67" s="256" t="s">
        <v>732</v>
      </c>
      <c r="G67" s="338">
        <v>1</v>
      </c>
      <c r="H67" s="253">
        <v>37868</v>
      </c>
      <c r="I67" s="258">
        <f t="shared" si="8"/>
        <v>1.6739726027397259</v>
      </c>
      <c r="J67" s="339">
        <v>186.5</v>
      </c>
    </row>
    <row r="68" spans="1:10" x14ac:dyDescent="0.3">
      <c r="A68">
        <f t="shared" si="9"/>
        <v>13</v>
      </c>
      <c r="B68" s="253">
        <v>39401</v>
      </c>
      <c r="C68" s="307">
        <v>1</v>
      </c>
      <c r="D68" s="253">
        <v>39936</v>
      </c>
      <c r="E68" s="254">
        <f t="shared" si="7"/>
        <v>1.4657534246575343</v>
      </c>
      <c r="F68" s="256" t="s">
        <v>732</v>
      </c>
      <c r="G68" s="349">
        <v>1</v>
      </c>
      <c r="H68" s="253">
        <v>39706</v>
      </c>
      <c r="I68" s="254">
        <f t="shared" si="8"/>
        <v>0.83561643835616439</v>
      </c>
      <c r="J68" s="333">
        <v>190</v>
      </c>
    </row>
    <row r="69" spans="1:10" x14ac:dyDescent="0.3">
      <c r="A69">
        <f t="shared" si="9"/>
        <v>14</v>
      </c>
      <c r="B69" s="253">
        <v>37622</v>
      </c>
      <c r="C69" s="307">
        <v>1</v>
      </c>
      <c r="D69" s="253">
        <v>39374</v>
      </c>
      <c r="E69" s="258">
        <f t="shared" si="7"/>
        <v>4.8</v>
      </c>
      <c r="F69" s="256" t="s">
        <v>732</v>
      </c>
      <c r="G69" s="338">
        <v>1</v>
      </c>
      <c r="H69" s="253">
        <v>37764</v>
      </c>
      <c r="I69" s="258">
        <f t="shared" si="8"/>
        <v>0.38904109589041097</v>
      </c>
      <c r="J69" s="339">
        <v>190.2</v>
      </c>
    </row>
    <row r="70" spans="1:10" x14ac:dyDescent="0.3">
      <c r="A70">
        <f t="shared" si="9"/>
        <v>15</v>
      </c>
      <c r="B70" s="253">
        <v>39028</v>
      </c>
      <c r="C70" s="307">
        <v>1</v>
      </c>
      <c r="D70" s="253">
        <v>39995</v>
      </c>
      <c r="E70" s="258">
        <f t="shared" si="7"/>
        <v>2.6493150684931508</v>
      </c>
      <c r="F70" s="256" t="s">
        <v>732</v>
      </c>
      <c r="G70" s="338">
        <v>1</v>
      </c>
      <c r="H70" s="253">
        <v>39118</v>
      </c>
      <c r="I70" s="258">
        <f t="shared" si="8"/>
        <v>0.24657534246575341</v>
      </c>
      <c r="J70" s="339">
        <v>196.1</v>
      </c>
    </row>
    <row r="71" spans="1:10" x14ac:dyDescent="0.3">
      <c r="A71">
        <f t="shared" si="9"/>
        <v>16</v>
      </c>
      <c r="B71" s="253">
        <v>39400</v>
      </c>
      <c r="C71" s="307">
        <v>1</v>
      </c>
      <c r="D71" s="253">
        <v>39656</v>
      </c>
      <c r="E71" s="254">
        <f t="shared" si="7"/>
        <v>0.70136986301369864</v>
      </c>
      <c r="F71" s="256" t="s">
        <v>732</v>
      </c>
      <c r="G71" s="334">
        <v>1</v>
      </c>
      <c r="H71" s="253">
        <v>39463</v>
      </c>
      <c r="I71" s="254">
        <f t="shared" si="8"/>
        <v>0.17260273972602741</v>
      </c>
      <c r="J71" s="341">
        <v>207</v>
      </c>
    </row>
    <row r="72" spans="1:10" x14ac:dyDescent="0.3">
      <c r="A72">
        <f t="shared" si="9"/>
        <v>17</v>
      </c>
      <c r="B72" s="253">
        <v>38693</v>
      </c>
      <c r="C72" s="307">
        <v>1</v>
      </c>
      <c r="D72" s="253">
        <v>40594</v>
      </c>
      <c r="E72" s="258">
        <f t="shared" si="7"/>
        <v>5.2082191780821914</v>
      </c>
      <c r="F72" s="256" t="s">
        <v>732</v>
      </c>
      <c r="G72" s="338">
        <v>1</v>
      </c>
      <c r="H72" s="253">
        <v>38887</v>
      </c>
      <c r="I72" s="258">
        <f t="shared" si="8"/>
        <v>0.53150684931506853</v>
      </c>
      <c r="J72" s="339">
        <v>225.6</v>
      </c>
    </row>
    <row r="73" spans="1:10" x14ac:dyDescent="0.3">
      <c r="A73">
        <f t="shared" si="9"/>
        <v>18</v>
      </c>
      <c r="B73" s="253">
        <v>36282</v>
      </c>
      <c r="C73" s="307">
        <v>1</v>
      </c>
      <c r="D73" s="253">
        <v>38657</v>
      </c>
      <c r="E73" s="258">
        <f t="shared" si="7"/>
        <v>6.506849315068493</v>
      </c>
      <c r="F73" s="256" t="s">
        <v>732</v>
      </c>
      <c r="G73" s="338">
        <v>1</v>
      </c>
      <c r="H73" s="253">
        <v>36433</v>
      </c>
      <c r="I73" s="258">
        <f t="shared" si="8"/>
        <v>0.41369863013698632</v>
      </c>
      <c r="J73" s="339">
        <v>227.6</v>
      </c>
    </row>
    <row r="74" spans="1:10" x14ac:dyDescent="0.3">
      <c r="B74" s="256"/>
      <c r="C74" s="317"/>
      <c r="D74" s="92"/>
      <c r="E74" s="329">
        <f>MEDIAN(E50:E73)</f>
        <v>3.0534246575342463</v>
      </c>
      <c r="F74" s="329"/>
      <c r="G74" s="329">
        <f>SUM(G56:G73)</f>
        <v>14</v>
      </c>
      <c r="H74" s="329"/>
      <c r="I74" s="329">
        <f>MEDIAN(I50:I73)</f>
        <v>0.64931506849315068</v>
      </c>
      <c r="J74" s="329">
        <f>MEDIAN(J50:J73)</f>
        <v>159.69999999999999</v>
      </c>
    </row>
    <row r="75" spans="1:10" x14ac:dyDescent="0.3">
      <c r="B75" s="256"/>
      <c r="C75" s="314"/>
      <c r="D75" s="256"/>
      <c r="E75" s="293"/>
      <c r="F75" s="256"/>
      <c r="G75" s="92"/>
      <c r="H75" s="256"/>
      <c r="I75" s="92"/>
      <c r="J75" s="323"/>
    </row>
    <row r="76" spans="1:10" x14ac:dyDescent="0.3">
      <c r="B76" s="256"/>
      <c r="C76" s="314"/>
      <c r="D76" s="256"/>
      <c r="E76" s="293"/>
      <c r="F76" s="256"/>
      <c r="G76" s="92"/>
      <c r="H76" s="256"/>
      <c r="I76" s="92"/>
      <c r="J76" s="323"/>
    </row>
    <row r="77" spans="1:10" x14ac:dyDescent="0.3">
      <c r="B77" s="256"/>
      <c r="C77" s="314"/>
      <c r="D77" s="256"/>
      <c r="E77" s="293"/>
      <c r="F77" s="256"/>
      <c r="G77" s="92"/>
      <c r="H77" s="256"/>
      <c r="I77" s="92"/>
      <c r="J77" s="323"/>
    </row>
    <row r="78" spans="1:10" x14ac:dyDescent="0.3">
      <c r="B78" s="256"/>
      <c r="C78" s="314"/>
      <c r="D78" s="256"/>
      <c r="E78" s="293"/>
      <c r="F78" s="256"/>
      <c r="G78" s="92"/>
      <c r="H78" s="256"/>
      <c r="I78" s="92"/>
      <c r="J78" s="323"/>
    </row>
    <row r="79" spans="1:10" x14ac:dyDescent="0.3">
      <c r="B79" s="256"/>
      <c r="C79" s="314"/>
      <c r="D79" s="256"/>
      <c r="E79" s="293"/>
      <c r="F79" s="256"/>
      <c r="G79" s="92"/>
      <c r="H79" s="256"/>
      <c r="I79" s="92"/>
      <c r="J79" s="323"/>
    </row>
    <row r="80" spans="1:10" x14ac:dyDescent="0.3">
      <c r="B80" s="256"/>
      <c r="C80" s="314"/>
      <c r="D80" s="256"/>
      <c r="E80" s="293"/>
      <c r="F80" s="256"/>
      <c r="G80" s="92"/>
      <c r="H80" s="256"/>
      <c r="I80" s="92"/>
      <c r="J80" s="323"/>
    </row>
    <row r="81" spans="2:10" x14ac:dyDescent="0.3">
      <c r="B81" s="256"/>
      <c r="C81" s="314"/>
      <c r="D81" s="256"/>
      <c r="E81" s="293"/>
      <c r="F81" s="256"/>
      <c r="G81" s="92"/>
      <c r="H81" s="256"/>
      <c r="I81" s="92"/>
      <c r="J81" s="323"/>
    </row>
    <row r="82" spans="2:10" x14ac:dyDescent="0.3">
      <c r="B82" s="256"/>
      <c r="C82" s="314"/>
      <c r="D82" s="256"/>
      <c r="E82" s="293"/>
      <c r="F82" s="256"/>
      <c r="G82" s="92"/>
      <c r="H82" s="256"/>
      <c r="I82" s="92"/>
      <c r="J82" s="323"/>
    </row>
    <row r="83" spans="2:10" x14ac:dyDescent="0.3">
      <c r="B83" s="256"/>
      <c r="C83" s="314"/>
      <c r="D83" s="256"/>
      <c r="E83" s="293"/>
      <c r="F83" s="256"/>
      <c r="G83" s="92"/>
      <c r="H83" s="256"/>
      <c r="I83" s="92"/>
      <c r="J83" s="323"/>
    </row>
    <row r="84" spans="2:10" x14ac:dyDescent="0.3">
      <c r="B84" s="256"/>
      <c r="C84" s="314"/>
      <c r="D84" s="256"/>
      <c r="E84" s="293"/>
      <c r="F84" s="256"/>
      <c r="G84" s="92"/>
      <c r="H84" s="256"/>
      <c r="I84" s="92"/>
      <c r="J84" s="323"/>
    </row>
    <row r="85" spans="2:10" x14ac:dyDescent="0.3">
      <c r="B85" s="256"/>
      <c r="C85" s="314"/>
      <c r="D85" s="256"/>
      <c r="E85" s="293"/>
      <c r="F85" s="256"/>
      <c r="G85" s="92"/>
      <c r="H85" s="256"/>
      <c r="I85" s="92"/>
      <c r="J85" s="323"/>
    </row>
    <row r="86" spans="2:10" x14ac:dyDescent="0.3">
      <c r="B86" s="256"/>
      <c r="C86" s="314"/>
      <c r="D86" s="256"/>
      <c r="E86" s="293"/>
      <c r="F86" s="256"/>
      <c r="G86" s="92"/>
      <c r="H86" s="256"/>
      <c r="I86" s="92"/>
      <c r="J86" s="323"/>
    </row>
    <row r="87" spans="2:10" x14ac:dyDescent="0.3">
      <c r="B87" s="256"/>
      <c r="C87" s="314"/>
      <c r="D87" s="256"/>
      <c r="E87" s="293"/>
      <c r="F87" s="256"/>
      <c r="G87" s="92"/>
      <c r="H87" s="256"/>
      <c r="I87" s="92"/>
      <c r="J87" s="323"/>
    </row>
    <row r="88" spans="2:10" x14ac:dyDescent="0.3">
      <c r="B88" s="256"/>
      <c r="C88" s="314"/>
      <c r="D88" s="256"/>
      <c r="E88" s="293"/>
      <c r="F88" s="256"/>
      <c r="G88" s="92"/>
      <c r="H88" s="256"/>
      <c r="I88" s="92"/>
      <c r="J88" s="323"/>
    </row>
    <row r="89" spans="2:10" x14ac:dyDescent="0.3">
      <c r="B89" s="256"/>
      <c r="C89" s="314"/>
      <c r="D89" s="256"/>
      <c r="E89" s="293"/>
      <c r="F89" s="256"/>
      <c r="G89" s="92"/>
      <c r="H89" s="256"/>
      <c r="I89" s="92"/>
      <c r="J89" s="323"/>
    </row>
    <row r="90" spans="2:10" x14ac:dyDescent="0.3">
      <c r="B90" s="256"/>
      <c r="C90" s="314"/>
      <c r="D90" s="256"/>
      <c r="E90" s="293"/>
      <c r="F90" s="256"/>
      <c r="G90" s="92"/>
      <c r="H90" s="256"/>
      <c r="I90" s="92"/>
      <c r="J90" s="323"/>
    </row>
    <row r="91" spans="2:10" x14ac:dyDescent="0.3">
      <c r="B91" s="256"/>
      <c r="C91" s="314"/>
      <c r="D91" s="256"/>
      <c r="E91" s="293"/>
      <c r="F91" s="256"/>
      <c r="G91" s="92"/>
      <c r="H91" s="256"/>
      <c r="I91" s="92"/>
      <c r="J91" s="323"/>
    </row>
    <row r="92" spans="2:10" x14ac:dyDescent="0.3">
      <c r="B92" s="256"/>
      <c r="C92" s="314"/>
      <c r="D92" s="256"/>
      <c r="E92" s="293"/>
      <c r="F92" s="256"/>
      <c r="G92" s="92"/>
      <c r="H92" s="256"/>
      <c r="I92" s="92"/>
      <c r="J92" s="323"/>
    </row>
    <row r="93" spans="2:10" x14ac:dyDescent="0.3">
      <c r="B93" s="256"/>
      <c r="C93" s="314"/>
      <c r="D93" s="256"/>
      <c r="E93" s="293"/>
      <c r="F93" s="256"/>
      <c r="G93" s="92"/>
      <c r="H93" s="256"/>
      <c r="I93" s="92"/>
      <c r="J93" s="323"/>
    </row>
    <row r="94" spans="2:10" x14ac:dyDescent="0.3">
      <c r="B94" s="256"/>
      <c r="C94" s="314"/>
      <c r="D94" s="256"/>
      <c r="E94" s="293"/>
      <c r="F94" s="256"/>
      <c r="G94" s="92"/>
      <c r="H94" s="256"/>
      <c r="I94" s="92"/>
      <c r="J94" s="323"/>
    </row>
    <row r="95" spans="2:10" x14ac:dyDescent="0.3">
      <c r="B95" s="256"/>
      <c r="C95" s="314"/>
      <c r="D95" s="256"/>
      <c r="E95" s="293"/>
      <c r="F95" s="256"/>
      <c r="G95" s="92"/>
      <c r="H95" s="256"/>
      <c r="I95" s="92"/>
      <c r="J95" s="323"/>
    </row>
    <row r="96" spans="2:10" x14ac:dyDescent="0.3">
      <c r="B96" s="256"/>
      <c r="C96" s="314"/>
      <c r="D96" s="256"/>
      <c r="E96" s="293"/>
      <c r="F96" s="256"/>
      <c r="G96" s="92"/>
      <c r="H96" s="256"/>
      <c r="I96" s="92"/>
      <c r="J96" s="323"/>
    </row>
    <row r="97" spans="2:10" x14ac:dyDescent="0.3">
      <c r="B97" s="256"/>
      <c r="C97" s="314"/>
      <c r="D97" s="256"/>
      <c r="E97" s="293"/>
      <c r="F97" s="256"/>
      <c r="G97" s="92"/>
      <c r="H97" s="256"/>
      <c r="I97" s="92"/>
      <c r="J97" s="323"/>
    </row>
    <row r="98" spans="2:10" x14ac:dyDescent="0.3">
      <c r="B98" s="256"/>
      <c r="C98" s="314"/>
      <c r="D98" s="256"/>
      <c r="E98" s="293"/>
      <c r="F98" s="256"/>
      <c r="G98" s="92"/>
      <c r="H98" s="256"/>
      <c r="I98" s="92"/>
      <c r="J98" s="323"/>
    </row>
    <row r="99" spans="2:10" x14ac:dyDescent="0.3">
      <c r="B99" s="256"/>
      <c r="C99" s="314"/>
      <c r="D99" s="256"/>
      <c r="E99" s="293"/>
      <c r="F99" s="256"/>
      <c r="G99" s="92"/>
      <c r="H99" s="256"/>
      <c r="I99" s="92"/>
      <c r="J99" s="323"/>
    </row>
    <row r="100" spans="2:10" x14ac:dyDescent="0.3">
      <c r="B100" s="256"/>
      <c r="C100" s="314"/>
      <c r="D100" s="256"/>
      <c r="E100" s="293"/>
      <c r="F100" s="256"/>
      <c r="G100" s="92"/>
      <c r="H100" s="256"/>
      <c r="I100" s="92"/>
      <c r="J100" s="323"/>
    </row>
    <row r="101" spans="2:10" x14ac:dyDescent="0.3">
      <c r="B101" s="256"/>
      <c r="C101" s="314"/>
      <c r="D101" s="256"/>
      <c r="E101" s="293"/>
      <c r="F101" s="256"/>
      <c r="G101" s="92"/>
      <c r="H101" s="256"/>
      <c r="I101" s="92"/>
      <c r="J101" s="323"/>
    </row>
    <row r="102" spans="2:10" x14ac:dyDescent="0.3">
      <c r="B102" s="256"/>
      <c r="C102" s="314"/>
      <c r="D102" s="256"/>
      <c r="E102" s="293"/>
      <c r="F102" s="256"/>
      <c r="G102" s="92"/>
      <c r="H102" s="256"/>
      <c r="I102" s="92"/>
      <c r="J102" s="323"/>
    </row>
    <row r="103" spans="2:10" x14ac:dyDescent="0.3">
      <c r="B103" s="256"/>
      <c r="C103" s="314"/>
      <c r="D103" s="256"/>
      <c r="E103" s="293"/>
      <c r="F103" s="256"/>
      <c r="G103" s="92"/>
      <c r="H103" s="256"/>
      <c r="I103" s="92"/>
      <c r="J103" s="323"/>
    </row>
    <row r="104" spans="2:10" x14ac:dyDescent="0.3">
      <c r="B104" s="289"/>
      <c r="C104" s="317"/>
      <c r="D104" s="92"/>
      <c r="E104" s="258"/>
      <c r="F104" s="277"/>
      <c r="G104" s="92"/>
      <c r="H104" s="277"/>
      <c r="I104" s="280"/>
      <c r="J104" s="323"/>
    </row>
    <row r="105" spans="2:10" x14ac:dyDescent="0.3">
      <c r="B105" s="256"/>
      <c r="C105" s="317"/>
      <c r="D105" s="92"/>
      <c r="E105" s="258"/>
      <c r="F105" s="277"/>
      <c r="G105" s="92"/>
      <c r="H105" s="277"/>
      <c r="I105" s="258"/>
      <c r="J105" s="333"/>
    </row>
    <row r="106" spans="2:10" x14ac:dyDescent="0.3">
      <c r="B106" s="256"/>
      <c r="C106" s="317"/>
      <c r="D106" s="92"/>
      <c r="E106" s="258"/>
      <c r="F106" s="277"/>
      <c r="G106" s="92"/>
      <c r="H106" s="277"/>
      <c r="I106" s="258"/>
      <c r="J106" s="333"/>
    </row>
    <row r="107" spans="2:10" x14ac:dyDescent="0.3">
      <c r="B107" s="256"/>
      <c r="C107" s="317"/>
      <c r="D107" s="92"/>
      <c r="E107" s="258"/>
      <c r="F107" s="277"/>
      <c r="G107" s="92"/>
      <c r="H107" s="277"/>
      <c r="I107" s="258"/>
      <c r="J107" s="333"/>
    </row>
    <row r="108" spans="2:10" x14ac:dyDescent="0.3">
      <c r="B108" s="256"/>
      <c r="C108" s="314"/>
      <c r="D108" s="256"/>
      <c r="E108" s="293"/>
      <c r="F108" s="256"/>
      <c r="G108" s="92"/>
      <c r="H108" s="256"/>
      <c r="I108" s="92"/>
      <c r="J108" s="353"/>
    </row>
    <row r="109" spans="2:10" x14ac:dyDescent="0.3">
      <c r="B109" s="256"/>
      <c r="C109" s="317"/>
      <c r="D109" s="92"/>
      <c r="E109" s="258"/>
      <c r="F109" s="277"/>
      <c r="G109" s="92"/>
      <c r="H109" s="277"/>
      <c r="I109" s="258"/>
      <c r="J109" s="333"/>
    </row>
    <row r="110" spans="2:10" x14ac:dyDescent="0.3">
      <c r="B110" s="256"/>
      <c r="C110" s="317"/>
      <c r="D110" s="92"/>
      <c r="E110" s="258"/>
      <c r="F110" s="277"/>
      <c r="G110" s="92"/>
      <c r="H110" s="277"/>
      <c r="I110" s="258"/>
      <c r="J110" s="333"/>
    </row>
    <row r="111" spans="2:10" x14ac:dyDescent="0.3">
      <c r="B111" s="256"/>
      <c r="C111" s="317"/>
      <c r="D111" s="92"/>
      <c r="E111" s="258"/>
      <c r="F111" s="277"/>
      <c r="G111" s="92"/>
      <c r="H111" s="277"/>
      <c r="I111" s="258"/>
      <c r="J111" s="333"/>
    </row>
    <row r="112" spans="2:10" x14ac:dyDescent="0.3">
      <c r="B112" s="344"/>
      <c r="C112" s="354"/>
      <c r="D112" s="110"/>
      <c r="E112" s="345"/>
      <c r="F112" s="355"/>
      <c r="G112" s="110"/>
      <c r="H112" s="355"/>
      <c r="I112" s="345"/>
      <c r="J112" s="356"/>
    </row>
    <row r="113" spans="2:10" x14ac:dyDescent="0.3">
      <c r="B113" s="256"/>
      <c r="C113" s="317"/>
      <c r="D113" s="92"/>
      <c r="E113" s="258"/>
      <c r="F113" s="277"/>
      <c r="G113" s="92"/>
      <c r="H113" s="277"/>
      <c r="I113" s="258"/>
      <c r="J113" s="333"/>
    </row>
    <row r="114" spans="2:10" x14ac:dyDescent="0.3">
      <c r="B114" s="256"/>
      <c r="C114" s="317"/>
      <c r="D114" s="92"/>
      <c r="E114" s="258"/>
      <c r="F114" s="277"/>
      <c r="G114" s="92"/>
      <c r="H114" s="277"/>
      <c r="I114" s="258"/>
      <c r="J114" s="333"/>
    </row>
    <row r="115" spans="2:10" x14ac:dyDescent="0.3">
      <c r="B115" s="256"/>
      <c r="C115" s="317"/>
      <c r="D115" s="92"/>
      <c r="E115" s="258"/>
      <c r="F115" s="277"/>
      <c r="G115" s="92"/>
      <c r="H115" s="277"/>
      <c r="I115" s="258"/>
      <c r="J115" s="333"/>
    </row>
    <row r="116" spans="2:10" x14ac:dyDescent="0.3">
      <c r="B116" s="256"/>
      <c r="C116" s="317"/>
      <c r="D116" s="92"/>
      <c r="E116" s="258"/>
      <c r="F116" s="277"/>
      <c r="G116" s="92"/>
      <c r="H116" s="277"/>
      <c r="I116" s="258"/>
      <c r="J116" s="333"/>
    </row>
    <row r="117" spans="2:10" x14ac:dyDescent="0.3">
      <c r="B117" s="256"/>
      <c r="C117" s="317"/>
      <c r="D117" s="92"/>
      <c r="E117" s="258"/>
      <c r="F117" s="277"/>
      <c r="G117" s="92"/>
      <c r="H117" s="277"/>
      <c r="I117" s="258"/>
      <c r="J117" s="357"/>
    </row>
    <row r="118" spans="2:10" x14ac:dyDescent="0.3">
      <c r="B118" s="256"/>
      <c r="C118" s="317"/>
      <c r="D118" s="92"/>
      <c r="E118" s="258"/>
      <c r="F118" s="277"/>
      <c r="G118" s="92"/>
      <c r="H118" s="277"/>
      <c r="I118" s="258"/>
      <c r="J118" s="333"/>
    </row>
    <row r="119" spans="2:10" x14ac:dyDescent="0.3">
      <c r="B119" s="256"/>
      <c r="C119" s="314"/>
      <c r="D119" s="256"/>
      <c r="E119" s="293"/>
      <c r="F119" s="256"/>
      <c r="G119" s="92"/>
      <c r="H119" s="256"/>
      <c r="I119" s="92"/>
      <c r="J119" s="353"/>
    </row>
    <row r="120" spans="2:10" x14ac:dyDescent="0.3">
      <c r="B120" s="256"/>
      <c r="C120" s="317"/>
      <c r="D120" s="92"/>
      <c r="E120" s="258"/>
      <c r="F120" s="277"/>
      <c r="G120" s="92"/>
      <c r="H120" s="256"/>
      <c r="I120" s="258"/>
      <c r="J120" s="333"/>
    </row>
    <row r="121" spans="2:10" x14ac:dyDescent="0.3">
      <c r="B121" s="253"/>
      <c r="C121" s="307"/>
      <c r="D121" s="256"/>
      <c r="E121" s="254"/>
      <c r="F121" s="255"/>
      <c r="G121" s="349"/>
      <c r="H121" s="253"/>
      <c r="I121" s="254"/>
      <c r="J121" s="340"/>
    </row>
    <row r="122" spans="2:10" x14ac:dyDescent="0.3">
      <c r="B122" s="253"/>
      <c r="C122" s="307"/>
      <c r="D122" s="256"/>
      <c r="E122" s="254"/>
      <c r="F122" s="265"/>
      <c r="G122" s="349"/>
      <c r="H122" s="253"/>
      <c r="I122" s="258"/>
      <c r="J122" s="339"/>
    </row>
    <row r="123" spans="2:10" x14ac:dyDescent="0.3">
      <c r="B123" s="253"/>
      <c r="C123" s="307"/>
      <c r="D123" s="256"/>
      <c r="E123" s="254"/>
      <c r="F123" s="265"/>
      <c r="G123" s="349"/>
      <c r="H123" s="253"/>
      <c r="I123" s="258"/>
      <c r="J123" s="339"/>
    </row>
    <row r="124" spans="2:10" x14ac:dyDescent="0.3">
      <c r="B124" s="263"/>
      <c r="C124" s="307"/>
      <c r="D124" s="243"/>
      <c r="E124" s="254"/>
      <c r="F124" s="265"/>
      <c r="G124" s="334"/>
      <c r="H124" s="263"/>
      <c r="I124" s="254"/>
      <c r="J124" s="358"/>
    </row>
    <row r="125" spans="2:10" x14ac:dyDescent="0.3">
      <c r="B125" s="253"/>
      <c r="C125" s="307"/>
      <c r="D125" s="256"/>
      <c r="E125" s="254"/>
      <c r="F125" s="255"/>
      <c r="G125" s="349"/>
      <c r="H125" s="253"/>
      <c r="I125" s="254"/>
      <c r="J125" s="340"/>
    </row>
    <row r="126" spans="2:10" x14ac:dyDescent="0.3">
      <c r="B126" s="263"/>
      <c r="C126" s="307"/>
      <c r="D126" s="264"/>
      <c r="E126" s="254"/>
      <c r="F126" s="265"/>
      <c r="G126" s="359"/>
      <c r="H126" s="263"/>
      <c r="I126" s="254"/>
      <c r="J126" s="358"/>
    </row>
    <row r="127" spans="2:10" x14ac:dyDescent="0.3">
      <c r="B127" s="253"/>
      <c r="C127" s="307"/>
      <c r="D127" s="256"/>
      <c r="E127" s="254"/>
      <c r="F127" s="255"/>
      <c r="G127" s="349"/>
      <c r="H127" s="253"/>
      <c r="I127" s="254"/>
      <c r="J127" s="340"/>
    </row>
    <row r="128" spans="2:10" x14ac:dyDescent="0.3">
      <c r="B128" s="263"/>
      <c r="C128" s="307"/>
      <c r="D128" s="264"/>
      <c r="E128" s="254"/>
      <c r="F128" s="265"/>
      <c r="G128" s="359"/>
      <c r="H128" s="263"/>
      <c r="I128" s="254"/>
      <c r="J128" s="358"/>
    </row>
    <row r="129" spans="2:10" x14ac:dyDescent="0.3">
      <c r="B129" s="253"/>
      <c r="C129" s="307"/>
      <c r="D129" s="256"/>
      <c r="E129" s="254"/>
      <c r="F129" s="265"/>
      <c r="G129" s="349"/>
      <c r="H129" s="253"/>
      <c r="I129" s="258"/>
      <c r="J129" s="339"/>
    </row>
    <row r="130" spans="2:10" x14ac:dyDescent="0.3">
      <c r="B130" s="253"/>
      <c r="C130" s="307"/>
      <c r="D130" s="256"/>
      <c r="E130" s="254"/>
      <c r="F130" s="255"/>
      <c r="G130" s="349"/>
      <c r="H130" s="253"/>
      <c r="I130" s="254"/>
      <c r="J130" s="340"/>
    </row>
    <row r="131" spans="2:10" x14ac:dyDescent="0.3">
      <c r="B131" s="278"/>
      <c r="C131" s="307"/>
      <c r="D131" s="256"/>
      <c r="E131" s="254"/>
      <c r="F131" s="279"/>
      <c r="G131" s="349"/>
      <c r="H131" s="278"/>
      <c r="I131" s="280"/>
      <c r="J131" s="360"/>
    </row>
    <row r="132" spans="2:10" x14ac:dyDescent="0.3">
      <c r="B132" s="278"/>
      <c r="C132" s="307"/>
      <c r="D132" s="289"/>
      <c r="E132" s="254"/>
      <c r="F132" s="279"/>
      <c r="G132" s="361"/>
      <c r="H132" s="278"/>
      <c r="I132" s="280"/>
      <c r="J132" s="360"/>
    </row>
    <row r="133" spans="2:10" x14ac:dyDescent="0.3">
      <c r="B133" s="256"/>
      <c r="C133" s="314"/>
      <c r="D133" s="256"/>
      <c r="E133" s="293"/>
      <c r="F133" s="256"/>
      <c r="G133" s="92"/>
      <c r="H133" s="256"/>
      <c r="I133" s="92"/>
      <c r="J133" s="323"/>
    </row>
    <row r="134" spans="2:10" x14ac:dyDescent="0.3">
      <c r="B134" s="256"/>
      <c r="C134" s="314"/>
      <c r="D134" s="256"/>
      <c r="E134" s="293"/>
      <c r="F134" s="256"/>
      <c r="G134" s="92"/>
      <c r="H134" s="256"/>
      <c r="I134" s="92"/>
      <c r="J134" s="323"/>
    </row>
    <row r="135" spans="2:10" x14ac:dyDescent="0.3">
      <c r="B135" s="256"/>
      <c r="C135" s="314"/>
      <c r="D135" s="256"/>
      <c r="E135" s="293"/>
      <c r="F135" s="256"/>
      <c r="G135" s="92"/>
      <c r="H135" s="256"/>
      <c r="I135" s="92"/>
      <c r="J135" s="323"/>
    </row>
    <row r="136" spans="2:10" x14ac:dyDescent="0.3">
      <c r="B136" s="256"/>
      <c r="C136" s="314"/>
      <c r="D136" s="256"/>
      <c r="E136" s="293"/>
      <c r="F136" s="256"/>
      <c r="G136" s="92"/>
      <c r="H136" s="256"/>
      <c r="I136" s="92"/>
      <c r="J136" s="323"/>
    </row>
    <row r="137" spans="2:10" x14ac:dyDescent="0.3">
      <c r="B137" s="256"/>
      <c r="C137" s="314"/>
      <c r="D137" s="256"/>
      <c r="E137" s="293"/>
      <c r="F137" s="256"/>
      <c r="G137" s="92"/>
      <c r="H137" s="256"/>
      <c r="I137" s="92"/>
      <c r="J137" s="323"/>
    </row>
  </sheetData>
  <sortState ref="B56:J73">
    <sortCondition ref="G56:G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Survival Pop</vt:lpstr>
      <vt:lpstr>Death sorting</vt:lpstr>
      <vt:lpstr>Survival Pop (2)</vt:lpstr>
      <vt:lpstr>Mild</vt:lpstr>
      <vt:lpstr>Moderate</vt:lpstr>
      <vt:lpstr>Severe</vt:lpstr>
      <vt:lpstr>Dosages&amp;Group Comparison</vt:lpstr>
      <vt:lpstr>Tables</vt:lpstr>
      <vt:lpstr>All Dead!</vt:lpstr>
      <vt:lpstr>Proportions</vt:lpstr>
      <vt:lpstr>Population SAS</vt:lpstr>
      <vt:lpstr>Sheet1</vt:lpstr>
      <vt:lpstr>Concurrent disease ALL</vt:lpstr>
      <vt:lpstr>Sheet2</vt:lpstr>
    </vt:vector>
  </TitlesOfParts>
  <Company>MU Vet Med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Eason, Bryan D.</dc:creator>
  <cp:lastModifiedBy>Bryan Eason</cp:lastModifiedBy>
  <cp:lastPrinted>2013-04-18T18:24:25Z</cp:lastPrinted>
  <dcterms:created xsi:type="dcterms:W3CDTF">2012-10-03T20:53:55Z</dcterms:created>
  <dcterms:modified xsi:type="dcterms:W3CDTF">2017-01-17T19:15:08Z</dcterms:modified>
</cp:coreProperties>
</file>