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missouri-my.sharepoint.com/personal/leachsb_umsystem_edu/Documents/Desktop/MU Masters/Masters Research/"/>
    </mc:Choice>
  </mc:AlternateContent>
  <xr:revisionPtr revIDLastSave="21" documentId="8_{E0CBF9E4-C28F-4928-BBD3-64DAE310B7A7}" xr6:coauthVersionLast="47" xr6:coauthVersionMax="47" xr10:uidLastSave="{64014C72-8EE5-4C6D-95D1-823944D36682}"/>
  <bookViews>
    <workbookView xWindow="-110" yWindow="-110" windowWidth="19420" windowHeight="10420" xr2:uid="{00000000-000D-0000-FFFF-FFFF00000000}"/>
  </bookViews>
  <sheets>
    <sheet name="Echo" sheetId="1" r:id="rId1"/>
    <sheet name="EC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2" i="1" l="1"/>
  <c r="AP33" i="1"/>
  <c r="AG32" i="1"/>
  <c r="AG33" i="1"/>
  <c r="T32" i="1"/>
  <c r="T33" i="1"/>
  <c r="X32" i="1"/>
  <c r="X33" i="1"/>
  <c r="AK32" i="1"/>
  <c r="AK33" i="1"/>
  <c r="AI32" i="1"/>
  <c r="AI33" i="1"/>
  <c r="AA32" i="1"/>
  <c r="AA33" i="1"/>
  <c r="AD32" i="1"/>
  <c r="AD33" i="1"/>
  <c r="O32" i="1"/>
  <c r="O33" i="1"/>
  <c r="N32" i="1"/>
  <c r="N33" i="1"/>
  <c r="Q32" i="1"/>
  <c r="Q33" i="1"/>
  <c r="Q28" i="1"/>
  <c r="H28" i="1"/>
  <c r="W28" i="1" s="1"/>
  <c r="AD28" i="1"/>
  <c r="AG28" i="1"/>
  <c r="X28" i="1"/>
  <c r="AA28" i="1"/>
  <c r="AI28" i="1"/>
  <c r="AK28" i="1"/>
  <c r="N28" i="1"/>
  <c r="O28" i="1"/>
  <c r="T28" i="1"/>
  <c r="N24" i="1"/>
  <c r="N25" i="1"/>
  <c r="O25" i="1"/>
  <c r="Q25" i="1"/>
  <c r="AG25" i="1"/>
  <c r="X25" i="1"/>
  <c r="AK25" i="1"/>
  <c r="AA25" i="1"/>
  <c r="AI25" i="1"/>
  <c r="T25" i="1"/>
  <c r="AP25" i="1"/>
  <c r="AD25" i="1"/>
  <c r="H33" i="1"/>
  <c r="W33" i="1" s="1"/>
  <c r="F33" i="1"/>
  <c r="F32" i="1"/>
  <c r="H32" i="1"/>
  <c r="S32" i="1" s="1"/>
  <c r="F28" i="1"/>
  <c r="H25" i="1"/>
  <c r="S25" i="1" s="1"/>
  <c r="F25" i="1"/>
  <c r="AG2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7" i="1"/>
  <c r="AG29" i="1"/>
  <c r="AG30" i="1"/>
  <c r="AG31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2" i="1"/>
  <c r="Q27" i="1"/>
  <c r="O27" i="1"/>
  <c r="N27" i="1"/>
  <c r="F2" i="1"/>
  <c r="H2" i="1"/>
  <c r="S2" i="1" s="1"/>
  <c r="N2" i="1"/>
  <c r="O2" i="1"/>
  <c r="Q2" i="1"/>
  <c r="T2" i="1"/>
  <c r="X2" i="1"/>
  <c r="AA2" i="1"/>
  <c r="AD2" i="1"/>
  <c r="F3" i="1"/>
  <c r="H3" i="1"/>
  <c r="S3" i="1" s="1"/>
  <c r="N3" i="1"/>
  <c r="O3" i="1"/>
  <c r="Q3" i="1"/>
  <c r="T3" i="1"/>
  <c r="X3" i="1"/>
  <c r="AA3" i="1"/>
  <c r="AD3" i="1"/>
  <c r="F4" i="1"/>
  <c r="H4" i="1"/>
  <c r="S4" i="1" s="1"/>
  <c r="N4" i="1"/>
  <c r="O4" i="1"/>
  <c r="Q4" i="1"/>
  <c r="T4" i="1"/>
  <c r="X4" i="1"/>
  <c r="AA4" i="1"/>
  <c r="AD4" i="1"/>
  <c r="F43" i="1"/>
  <c r="H43" i="1"/>
  <c r="W43" i="1" s="1"/>
  <c r="N43" i="1"/>
  <c r="O43" i="1"/>
  <c r="Q43" i="1"/>
  <c r="T43" i="1"/>
  <c r="X43" i="1"/>
  <c r="AA43" i="1"/>
  <c r="AD43" i="1"/>
  <c r="F5" i="1"/>
  <c r="H5" i="1"/>
  <c r="W5" i="1" s="1"/>
  <c r="N5" i="1"/>
  <c r="O5" i="1"/>
  <c r="Q5" i="1"/>
  <c r="T5" i="1"/>
  <c r="X5" i="1"/>
  <c r="AA5" i="1"/>
  <c r="AD5" i="1"/>
  <c r="F44" i="1"/>
  <c r="H44" i="1"/>
  <c r="S44" i="1" s="1"/>
  <c r="N44" i="1"/>
  <c r="O44" i="1"/>
  <c r="Q44" i="1"/>
  <c r="T44" i="1"/>
  <c r="X44" i="1"/>
  <c r="AA44" i="1"/>
  <c r="AD44" i="1"/>
  <c r="F6" i="1"/>
  <c r="H6" i="1"/>
  <c r="W6" i="1" s="1"/>
  <c r="N6" i="1"/>
  <c r="O6" i="1"/>
  <c r="Q6" i="1"/>
  <c r="T6" i="1"/>
  <c r="X6" i="1"/>
  <c r="AA6" i="1"/>
  <c r="AD6" i="1"/>
  <c r="F7" i="1"/>
  <c r="H7" i="1"/>
  <c r="W7" i="1" s="1"/>
  <c r="N7" i="1"/>
  <c r="O7" i="1"/>
  <c r="Q7" i="1"/>
  <c r="T7" i="1"/>
  <c r="X7" i="1"/>
  <c r="AA7" i="1"/>
  <c r="AD7" i="1"/>
  <c r="F8" i="1"/>
  <c r="H8" i="1"/>
  <c r="S8" i="1" s="1"/>
  <c r="N8" i="1"/>
  <c r="O8" i="1"/>
  <c r="Q8" i="1"/>
  <c r="T8" i="1"/>
  <c r="X8" i="1"/>
  <c r="AA8" i="1"/>
  <c r="AD8" i="1"/>
  <c r="F45" i="1"/>
  <c r="H45" i="1"/>
  <c r="S45" i="1" s="1"/>
  <c r="N45" i="1"/>
  <c r="O45" i="1"/>
  <c r="Q45" i="1"/>
  <c r="T45" i="1"/>
  <c r="X45" i="1"/>
  <c r="AA45" i="1"/>
  <c r="AD45" i="1"/>
  <c r="F9" i="1"/>
  <c r="H9" i="1"/>
  <c r="S9" i="1" s="1"/>
  <c r="N9" i="1"/>
  <c r="O9" i="1"/>
  <c r="Q9" i="1"/>
  <c r="T9" i="1"/>
  <c r="X9" i="1"/>
  <c r="AA9" i="1"/>
  <c r="AD9" i="1"/>
  <c r="F10" i="1"/>
  <c r="H10" i="1"/>
  <c r="W10" i="1" s="1"/>
  <c r="N10" i="1"/>
  <c r="O10" i="1"/>
  <c r="Q10" i="1"/>
  <c r="T10" i="1"/>
  <c r="X10" i="1"/>
  <c r="AA10" i="1"/>
  <c r="AD10" i="1"/>
  <c r="F11" i="1"/>
  <c r="H11" i="1"/>
  <c r="W11" i="1" s="1"/>
  <c r="N11" i="1"/>
  <c r="O11" i="1"/>
  <c r="Q11" i="1"/>
  <c r="T11" i="1"/>
  <c r="X11" i="1"/>
  <c r="AA11" i="1"/>
  <c r="AD11" i="1"/>
  <c r="F12" i="1"/>
  <c r="H12" i="1"/>
  <c r="S12" i="1" s="1"/>
  <c r="N12" i="1"/>
  <c r="O12" i="1"/>
  <c r="Q12" i="1"/>
  <c r="T12" i="1"/>
  <c r="X12" i="1"/>
  <c r="AA12" i="1"/>
  <c r="AD12" i="1"/>
  <c r="F13" i="1"/>
  <c r="H13" i="1"/>
  <c r="S13" i="1" s="1"/>
  <c r="N13" i="1"/>
  <c r="O13" i="1"/>
  <c r="Q13" i="1"/>
  <c r="T13" i="1"/>
  <c r="X13" i="1"/>
  <c r="AA13" i="1"/>
  <c r="AD13" i="1"/>
  <c r="F14" i="1"/>
  <c r="H14" i="1"/>
  <c r="W14" i="1" s="1"/>
  <c r="N14" i="1"/>
  <c r="O14" i="1"/>
  <c r="Q14" i="1"/>
  <c r="T14" i="1"/>
  <c r="X14" i="1"/>
  <c r="AA14" i="1"/>
  <c r="AD14" i="1"/>
  <c r="F46" i="1"/>
  <c r="H46" i="1"/>
  <c r="S46" i="1" s="1"/>
  <c r="N46" i="1"/>
  <c r="O46" i="1"/>
  <c r="Q46" i="1"/>
  <c r="T46" i="1"/>
  <c r="X46" i="1"/>
  <c r="AA46" i="1"/>
  <c r="AD46" i="1"/>
  <c r="F47" i="1"/>
  <c r="H47" i="1"/>
  <c r="W47" i="1" s="1"/>
  <c r="N47" i="1"/>
  <c r="O47" i="1"/>
  <c r="Q47" i="1"/>
  <c r="T47" i="1"/>
  <c r="X47" i="1"/>
  <c r="AA47" i="1"/>
  <c r="AD47" i="1"/>
  <c r="F48" i="1"/>
  <c r="H48" i="1"/>
  <c r="S48" i="1" s="1"/>
  <c r="N48" i="1"/>
  <c r="O48" i="1"/>
  <c r="Q48" i="1"/>
  <c r="T48" i="1"/>
  <c r="X48" i="1"/>
  <c r="AA48" i="1"/>
  <c r="AD48" i="1"/>
  <c r="F49" i="1"/>
  <c r="H49" i="1"/>
  <c r="W49" i="1" s="1"/>
  <c r="N49" i="1"/>
  <c r="O49" i="1"/>
  <c r="Q49" i="1"/>
  <c r="T49" i="1"/>
  <c r="X49" i="1"/>
  <c r="AA49" i="1"/>
  <c r="AD49" i="1"/>
  <c r="F50" i="1"/>
  <c r="H50" i="1"/>
  <c r="W50" i="1" s="1"/>
  <c r="N50" i="1"/>
  <c r="O50" i="1"/>
  <c r="Q50" i="1"/>
  <c r="T50" i="1"/>
  <c r="X50" i="1"/>
  <c r="AA50" i="1"/>
  <c r="AD50" i="1"/>
  <c r="F51" i="1"/>
  <c r="H51" i="1"/>
  <c r="S51" i="1" s="1"/>
  <c r="N51" i="1"/>
  <c r="O51" i="1"/>
  <c r="Q51" i="1"/>
  <c r="T51" i="1"/>
  <c r="X51" i="1"/>
  <c r="AA51" i="1"/>
  <c r="AD51" i="1"/>
  <c r="F52" i="1"/>
  <c r="H52" i="1"/>
  <c r="S52" i="1" s="1"/>
  <c r="N52" i="1"/>
  <c r="O52" i="1"/>
  <c r="Q52" i="1"/>
  <c r="T52" i="1"/>
  <c r="X52" i="1"/>
  <c r="AA52" i="1"/>
  <c r="AD52" i="1"/>
  <c r="F53" i="1"/>
  <c r="H53" i="1"/>
  <c r="W53" i="1" s="1"/>
  <c r="N53" i="1"/>
  <c r="O53" i="1"/>
  <c r="Q53" i="1"/>
  <c r="T53" i="1"/>
  <c r="X53" i="1"/>
  <c r="AA53" i="1"/>
  <c r="AD53" i="1"/>
  <c r="F15" i="1"/>
  <c r="H15" i="1"/>
  <c r="S15" i="1" s="1"/>
  <c r="N15" i="1"/>
  <c r="O15" i="1"/>
  <c r="Q15" i="1"/>
  <c r="T15" i="1"/>
  <c r="X15" i="1"/>
  <c r="AA15" i="1"/>
  <c r="AD15" i="1"/>
  <c r="F54" i="1"/>
  <c r="H54" i="1"/>
  <c r="S54" i="1" s="1"/>
  <c r="N54" i="1"/>
  <c r="O54" i="1"/>
  <c r="Q54" i="1"/>
  <c r="T54" i="1"/>
  <c r="X54" i="1"/>
  <c r="AA54" i="1"/>
  <c r="AD54" i="1"/>
  <c r="F55" i="1"/>
  <c r="H55" i="1"/>
  <c r="S55" i="1" s="1"/>
  <c r="N55" i="1"/>
  <c r="O55" i="1"/>
  <c r="Q55" i="1"/>
  <c r="T55" i="1"/>
  <c r="X55" i="1"/>
  <c r="AA55" i="1"/>
  <c r="AD55" i="1"/>
  <c r="F56" i="1"/>
  <c r="H56" i="1"/>
  <c r="W56" i="1" s="1"/>
  <c r="N56" i="1"/>
  <c r="O56" i="1"/>
  <c r="Q56" i="1"/>
  <c r="T56" i="1"/>
  <c r="X56" i="1"/>
  <c r="AA56" i="1"/>
  <c r="AD56" i="1"/>
  <c r="F16" i="1"/>
  <c r="H16" i="1"/>
  <c r="W16" i="1" s="1"/>
  <c r="N16" i="1"/>
  <c r="O16" i="1"/>
  <c r="Q16" i="1"/>
  <c r="T16" i="1"/>
  <c r="X16" i="1"/>
  <c r="AA16" i="1"/>
  <c r="AD16" i="1"/>
  <c r="F17" i="1"/>
  <c r="H17" i="1"/>
  <c r="S17" i="1" s="1"/>
  <c r="N17" i="1"/>
  <c r="O17" i="1"/>
  <c r="Q17" i="1"/>
  <c r="T17" i="1"/>
  <c r="X17" i="1"/>
  <c r="AA17" i="1"/>
  <c r="AD17" i="1"/>
  <c r="F18" i="1"/>
  <c r="H18" i="1"/>
  <c r="S18" i="1" s="1"/>
  <c r="N18" i="1"/>
  <c r="O18" i="1"/>
  <c r="Q18" i="1"/>
  <c r="T18" i="1"/>
  <c r="X18" i="1"/>
  <c r="AA18" i="1"/>
  <c r="AD18" i="1"/>
  <c r="F19" i="1"/>
  <c r="H19" i="1"/>
  <c r="W19" i="1" s="1"/>
  <c r="N19" i="1"/>
  <c r="O19" i="1"/>
  <c r="Q19" i="1"/>
  <c r="T19" i="1"/>
  <c r="X19" i="1"/>
  <c r="AA19" i="1"/>
  <c r="AD19" i="1"/>
  <c r="F57" i="1"/>
  <c r="H57" i="1"/>
  <c r="S57" i="1" s="1"/>
  <c r="N57" i="1"/>
  <c r="O57" i="1"/>
  <c r="Q57" i="1"/>
  <c r="T57" i="1"/>
  <c r="X57" i="1"/>
  <c r="AA57" i="1"/>
  <c r="AD57" i="1"/>
  <c r="F20" i="1"/>
  <c r="H20" i="1"/>
  <c r="S20" i="1" s="1"/>
  <c r="N20" i="1"/>
  <c r="O20" i="1"/>
  <c r="Q20" i="1"/>
  <c r="T20" i="1"/>
  <c r="X20" i="1"/>
  <c r="AA20" i="1"/>
  <c r="AD20" i="1"/>
  <c r="F21" i="1"/>
  <c r="H21" i="1"/>
  <c r="S21" i="1" s="1"/>
  <c r="N21" i="1"/>
  <c r="O21" i="1"/>
  <c r="Q21" i="1"/>
  <c r="T21" i="1"/>
  <c r="X21" i="1"/>
  <c r="AA21" i="1"/>
  <c r="AD21" i="1"/>
  <c r="F22" i="1"/>
  <c r="H22" i="1"/>
  <c r="W22" i="1" s="1"/>
  <c r="N22" i="1"/>
  <c r="O22" i="1"/>
  <c r="Q22" i="1"/>
  <c r="T22" i="1"/>
  <c r="X22" i="1"/>
  <c r="AA22" i="1"/>
  <c r="AD22" i="1"/>
  <c r="F58" i="1"/>
  <c r="H58" i="1"/>
  <c r="S58" i="1" s="1"/>
  <c r="N58" i="1"/>
  <c r="O58" i="1"/>
  <c r="Q58" i="1"/>
  <c r="T58" i="1"/>
  <c r="X58" i="1"/>
  <c r="AA58" i="1"/>
  <c r="AD58" i="1"/>
  <c r="F59" i="1"/>
  <c r="H59" i="1"/>
  <c r="S59" i="1" s="1"/>
  <c r="N59" i="1"/>
  <c r="O59" i="1"/>
  <c r="Q59" i="1"/>
  <c r="T59" i="1"/>
  <c r="X59" i="1"/>
  <c r="AA59" i="1"/>
  <c r="AD59" i="1"/>
  <c r="F60" i="1"/>
  <c r="H60" i="1"/>
  <c r="W60" i="1" s="1"/>
  <c r="N60" i="1"/>
  <c r="O60" i="1"/>
  <c r="Q60" i="1"/>
  <c r="T60" i="1"/>
  <c r="X60" i="1"/>
  <c r="AA60" i="1"/>
  <c r="AD60" i="1"/>
  <c r="F61" i="1"/>
  <c r="H61" i="1"/>
  <c r="S61" i="1" s="1"/>
  <c r="N61" i="1"/>
  <c r="O61" i="1"/>
  <c r="Q61" i="1"/>
  <c r="T61" i="1"/>
  <c r="X61" i="1"/>
  <c r="AA61" i="1"/>
  <c r="AD61" i="1"/>
  <c r="F62" i="1"/>
  <c r="H62" i="1"/>
  <c r="W62" i="1" s="1"/>
  <c r="N62" i="1"/>
  <c r="O62" i="1"/>
  <c r="Q62" i="1"/>
  <c r="T62" i="1"/>
  <c r="X62" i="1"/>
  <c r="AA62" i="1"/>
  <c r="AD62" i="1"/>
  <c r="F23" i="1"/>
  <c r="H23" i="1"/>
  <c r="S23" i="1" s="1"/>
  <c r="N23" i="1"/>
  <c r="O23" i="1"/>
  <c r="Q23" i="1"/>
  <c r="T23" i="1"/>
  <c r="X23" i="1"/>
  <c r="AA23" i="1"/>
  <c r="AD23" i="1"/>
  <c r="F24" i="1"/>
  <c r="H24" i="1"/>
  <c r="W24" i="1" s="1"/>
  <c r="O24" i="1"/>
  <c r="Q24" i="1"/>
  <c r="T24" i="1"/>
  <c r="X24" i="1"/>
  <c r="AA24" i="1"/>
  <c r="AD24" i="1"/>
  <c r="F26" i="1"/>
  <c r="H26" i="1"/>
  <c r="S26" i="1" s="1"/>
  <c r="N26" i="1"/>
  <c r="O26" i="1"/>
  <c r="Q26" i="1"/>
  <c r="T26" i="1"/>
  <c r="X26" i="1"/>
  <c r="AA26" i="1"/>
  <c r="AD26" i="1"/>
  <c r="F27" i="1"/>
  <c r="H27" i="1"/>
  <c r="S27" i="1" s="1"/>
  <c r="T27" i="1"/>
  <c r="X27" i="1"/>
  <c r="AA27" i="1"/>
  <c r="AD27" i="1"/>
  <c r="F29" i="1"/>
  <c r="H29" i="1"/>
  <c r="W29" i="1" s="1"/>
  <c r="N29" i="1"/>
  <c r="O29" i="1"/>
  <c r="Q29" i="1"/>
  <c r="T29" i="1"/>
  <c r="X29" i="1"/>
  <c r="AA29" i="1"/>
  <c r="AD29" i="1"/>
  <c r="F30" i="1"/>
  <c r="H30" i="1"/>
  <c r="S30" i="1" s="1"/>
  <c r="N30" i="1"/>
  <c r="O30" i="1"/>
  <c r="Q30" i="1"/>
  <c r="T30" i="1"/>
  <c r="X30" i="1"/>
  <c r="AA30" i="1"/>
  <c r="AD30" i="1"/>
  <c r="F31" i="1"/>
  <c r="H31" i="1"/>
  <c r="S31" i="1" s="1"/>
  <c r="N31" i="1"/>
  <c r="O31" i="1"/>
  <c r="Q31" i="1"/>
  <c r="T31" i="1"/>
  <c r="X31" i="1"/>
  <c r="AA31" i="1"/>
  <c r="AD31" i="1"/>
  <c r="F34" i="1"/>
  <c r="H34" i="1"/>
  <c r="W34" i="1" s="1"/>
  <c r="N34" i="1"/>
  <c r="O34" i="1"/>
  <c r="Q34" i="1"/>
  <c r="T34" i="1"/>
  <c r="X34" i="1"/>
  <c r="AA34" i="1"/>
  <c r="AD34" i="1"/>
  <c r="F35" i="1"/>
  <c r="H35" i="1"/>
  <c r="S35" i="1" s="1"/>
  <c r="N35" i="1"/>
  <c r="O35" i="1"/>
  <c r="Q35" i="1"/>
  <c r="T35" i="1"/>
  <c r="X35" i="1"/>
  <c r="AA35" i="1"/>
  <c r="AD35" i="1"/>
  <c r="F63" i="1"/>
  <c r="H63" i="1"/>
  <c r="S63" i="1" s="1"/>
  <c r="N63" i="1"/>
  <c r="O63" i="1"/>
  <c r="Q63" i="1"/>
  <c r="T63" i="1"/>
  <c r="X63" i="1"/>
  <c r="AA63" i="1"/>
  <c r="AD63" i="1"/>
  <c r="F64" i="1"/>
  <c r="H64" i="1"/>
  <c r="S64" i="1" s="1"/>
  <c r="N64" i="1"/>
  <c r="O64" i="1"/>
  <c r="Q64" i="1"/>
  <c r="T64" i="1"/>
  <c r="X64" i="1"/>
  <c r="AA64" i="1"/>
  <c r="AD64" i="1"/>
  <c r="F36" i="1"/>
  <c r="H36" i="1"/>
  <c r="S36" i="1" s="1"/>
  <c r="N36" i="1"/>
  <c r="O36" i="1"/>
  <c r="Q36" i="1"/>
  <c r="T36" i="1"/>
  <c r="X36" i="1"/>
  <c r="AA36" i="1"/>
  <c r="AD36" i="1"/>
  <c r="F65" i="1"/>
  <c r="H65" i="1"/>
  <c r="W65" i="1" s="1"/>
  <c r="N65" i="1"/>
  <c r="O65" i="1"/>
  <c r="Q65" i="1"/>
  <c r="T65" i="1"/>
  <c r="X65" i="1"/>
  <c r="AA65" i="1"/>
  <c r="AD65" i="1"/>
  <c r="F37" i="1"/>
  <c r="H37" i="1"/>
  <c r="S37" i="1" s="1"/>
  <c r="N37" i="1"/>
  <c r="O37" i="1"/>
  <c r="Q37" i="1"/>
  <c r="T37" i="1"/>
  <c r="X37" i="1"/>
  <c r="AA37" i="1"/>
  <c r="AD37" i="1"/>
  <c r="F66" i="1"/>
  <c r="H66" i="1"/>
  <c r="S66" i="1" s="1"/>
  <c r="N66" i="1"/>
  <c r="O66" i="1"/>
  <c r="Q66" i="1"/>
  <c r="T66" i="1"/>
  <c r="X66" i="1"/>
  <c r="AA66" i="1"/>
  <c r="AD66" i="1"/>
  <c r="F38" i="1"/>
  <c r="H38" i="1"/>
  <c r="W38" i="1" s="1"/>
  <c r="N38" i="1"/>
  <c r="O38" i="1"/>
  <c r="Q38" i="1"/>
  <c r="T38" i="1"/>
  <c r="X38" i="1"/>
  <c r="AA38" i="1"/>
  <c r="AD38" i="1"/>
  <c r="F39" i="1"/>
  <c r="H39" i="1"/>
  <c r="S39" i="1" s="1"/>
  <c r="N39" i="1"/>
  <c r="O39" i="1"/>
  <c r="Q39" i="1"/>
  <c r="T39" i="1"/>
  <c r="X39" i="1"/>
  <c r="AA39" i="1"/>
  <c r="AD39" i="1"/>
  <c r="F40" i="1"/>
  <c r="H40" i="1"/>
  <c r="S40" i="1" s="1"/>
  <c r="N40" i="1"/>
  <c r="O40" i="1"/>
  <c r="Q40" i="1"/>
  <c r="T40" i="1"/>
  <c r="X40" i="1"/>
  <c r="AA40" i="1"/>
  <c r="AD40" i="1"/>
  <c r="F41" i="1"/>
  <c r="H41" i="1"/>
  <c r="S41" i="1" s="1"/>
  <c r="N41" i="1"/>
  <c r="O41" i="1"/>
  <c r="Q41" i="1"/>
  <c r="T41" i="1"/>
  <c r="X41" i="1"/>
  <c r="AA41" i="1"/>
  <c r="AD41" i="1"/>
  <c r="F67" i="1"/>
  <c r="H67" i="1"/>
  <c r="S67" i="1" s="1"/>
  <c r="N67" i="1"/>
  <c r="O67" i="1"/>
  <c r="Q67" i="1"/>
  <c r="T67" i="1"/>
  <c r="X67" i="1"/>
  <c r="AA67" i="1"/>
  <c r="AD67" i="1"/>
  <c r="F42" i="1"/>
  <c r="H42" i="1"/>
  <c r="W42" i="1" s="1"/>
  <c r="N42" i="1"/>
  <c r="O42" i="1"/>
  <c r="Q42" i="1"/>
  <c r="T42" i="1"/>
  <c r="X42" i="1"/>
  <c r="AA42" i="1"/>
  <c r="AD42" i="1"/>
  <c r="AK27" i="1"/>
  <c r="AI27" i="1"/>
  <c r="W32" i="1" l="1"/>
  <c r="S28" i="1"/>
  <c r="W25" i="1"/>
  <c r="S33" i="1"/>
  <c r="W13" i="1"/>
  <c r="W63" i="1"/>
  <c r="S29" i="1"/>
  <c r="S22" i="1"/>
  <c r="W66" i="1"/>
  <c r="S19" i="1"/>
  <c r="W45" i="1"/>
  <c r="W27" i="1"/>
  <c r="W48" i="1"/>
  <c r="S53" i="1"/>
  <c r="S34" i="1"/>
  <c r="W3" i="1"/>
  <c r="W52" i="1"/>
  <c r="W40" i="1"/>
  <c r="S62" i="1"/>
  <c r="S16" i="1"/>
  <c r="W9" i="1"/>
  <c r="S65" i="1"/>
  <c r="W18" i="1"/>
  <c r="W54" i="1"/>
  <c r="W31" i="1"/>
  <c r="S60" i="1"/>
  <c r="S47" i="1"/>
  <c r="S5" i="1"/>
  <c r="S42" i="1"/>
  <c r="S38" i="1"/>
  <c r="W59" i="1"/>
  <c r="W57" i="1"/>
  <c r="S11" i="1"/>
  <c r="S50" i="1"/>
  <c r="S7" i="1"/>
  <c r="W4" i="1"/>
  <c r="S6" i="1"/>
  <c r="S14" i="1"/>
  <c r="W2" i="1"/>
  <c r="W67" i="1"/>
  <c r="W36" i="1"/>
  <c r="W21" i="1"/>
  <c r="W39" i="1"/>
  <c r="W35" i="1"/>
  <c r="W61" i="1"/>
  <c r="W15" i="1"/>
  <c r="W46" i="1"/>
  <c r="W8" i="1"/>
  <c r="W37" i="1"/>
  <c r="W30" i="1"/>
  <c r="W26" i="1"/>
  <c r="S24" i="1"/>
  <c r="W58" i="1"/>
  <c r="W17" i="1"/>
  <c r="S56" i="1"/>
  <c r="W51" i="1"/>
  <c r="S49" i="1"/>
  <c r="W12" i="1"/>
  <c r="S10" i="1"/>
  <c r="W44" i="1"/>
  <c r="S43" i="1"/>
  <c r="W41" i="1"/>
  <c r="W64" i="1"/>
  <c r="W23" i="1"/>
  <c r="W20" i="1"/>
  <c r="W55" i="1"/>
  <c r="AP42" i="1"/>
  <c r="AK67" i="1" l="1"/>
  <c r="AI67" i="1"/>
  <c r="AP67" i="1"/>
  <c r="AK41" i="1" l="1"/>
  <c r="AI41" i="1"/>
  <c r="AP41" i="1"/>
  <c r="AP40" i="1" l="1"/>
  <c r="AK40" i="1"/>
  <c r="AI40" i="1"/>
  <c r="AP24" i="1" l="1"/>
  <c r="AK24" i="1"/>
  <c r="AI24" i="1"/>
  <c r="AK29" i="1"/>
  <c r="AK30" i="1"/>
  <c r="AI29" i="1"/>
  <c r="AI30" i="1"/>
  <c r="AK39" i="1" l="1"/>
  <c r="AI39" i="1"/>
  <c r="AP39" i="1"/>
  <c r="AP38" i="1" l="1"/>
  <c r="AK3" i="1" l="1"/>
  <c r="AK4" i="1"/>
  <c r="AK43" i="1"/>
  <c r="AK5" i="1"/>
  <c r="AK44" i="1"/>
  <c r="AK6" i="1"/>
  <c r="AK7" i="1"/>
  <c r="AK8" i="1"/>
  <c r="AK45" i="1"/>
  <c r="AK9" i="1"/>
  <c r="AK10" i="1"/>
  <c r="AK11" i="1"/>
  <c r="AK12" i="1"/>
  <c r="AK13" i="1"/>
  <c r="AK14" i="1"/>
  <c r="AK46" i="1"/>
  <c r="AK47" i="1"/>
  <c r="AK48" i="1"/>
  <c r="AK49" i="1"/>
  <c r="AK50" i="1"/>
  <c r="AK51" i="1"/>
  <c r="AK52" i="1"/>
  <c r="AK53" i="1"/>
  <c r="AK15" i="1"/>
  <c r="AK54" i="1"/>
  <c r="AK55" i="1"/>
  <c r="AK56" i="1"/>
  <c r="AK16" i="1"/>
  <c r="AK17" i="1"/>
  <c r="AK18" i="1"/>
  <c r="AK19" i="1"/>
  <c r="AK57" i="1"/>
  <c r="AK20" i="1"/>
  <c r="AK21" i="1"/>
  <c r="AK22" i="1"/>
  <c r="AK58" i="1"/>
  <c r="AK59" i="1"/>
  <c r="AK60" i="1"/>
  <c r="AK61" i="1"/>
  <c r="AK62" i="1"/>
  <c r="AK23" i="1"/>
  <c r="AK26" i="1"/>
  <c r="AK31" i="1"/>
  <c r="AK34" i="1"/>
  <c r="AK35" i="1"/>
  <c r="AK63" i="1"/>
  <c r="AK64" i="1"/>
  <c r="AK36" i="1"/>
  <c r="AK65" i="1"/>
  <c r="AK37" i="1"/>
  <c r="AK66" i="1"/>
  <c r="AK38" i="1"/>
  <c r="AK42" i="1"/>
  <c r="AI3" i="1"/>
  <c r="AI4" i="1"/>
  <c r="AI43" i="1"/>
  <c r="AI5" i="1"/>
  <c r="AI44" i="1"/>
  <c r="AI6" i="1"/>
  <c r="AI7" i="1"/>
  <c r="AI8" i="1"/>
  <c r="AI45" i="1"/>
  <c r="AI9" i="1"/>
  <c r="AI10" i="1"/>
  <c r="AI11" i="1"/>
  <c r="AI12" i="1"/>
  <c r="AI13" i="1"/>
  <c r="AI14" i="1"/>
  <c r="AI46" i="1"/>
  <c r="AI47" i="1"/>
  <c r="AI48" i="1"/>
  <c r="AI49" i="1"/>
  <c r="AI50" i="1"/>
  <c r="AI51" i="1"/>
  <c r="AI52" i="1"/>
  <c r="AI53" i="1"/>
  <c r="AI15" i="1"/>
  <c r="AI54" i="1"/>
  <c r="AI55" i="1"/>
  <c r="AI56" i="1"/>
  <c r="AI16" i="1"/>
  <c r="AI17" i="1"/>
  <c r="AI18" i="1"/>
  <c r="AI19" i="1"/>
  <c r="AI57" i="1"/>
  <c r="AI20" i="1"/>
  <c r="AI21" i="1"/>
  <c r="AI22" i="1"/>
  <c r="AI58" i="1"/>
  <c r="AI59" i="1"/>
  <c r="AI60" i="1"/>
  <c r="AI61" i="1"/>
  <c r="AI62" i="1"/>
  <c r="AI23" i="1"/>
  <c r="AI26" i="1"/>
  <c r="AI31" i="1"/>
  <c r="AI34" i="1"/>
  <c r="AI35" i="1"/>
  <c r="AI63" i="1"/>
  <c r="AI64" i="1"/>
  <c r="AI36" i="1"/>
  <c r="AI65" i="1"/>
  <c r="AI37" i="1"/>
  <c r="AI66" i="1"/>
  <c r="AI38" i="1"/>
  <c r="AI42" i="1"/>
  <c r="AK2" i="1"/>
  <c r="AI2" i="1"/>
  <c r="AP66" i="1" l="1"/>
  <c r="AP37" i="1"/>
  <c r="AP65" i="1"/>
  <c r="AP36" i="1" l="1"/>
  <c r="AP64" i="1" l="1"/>
  <c r="AP63" i="1"/>
  <c r="AP34" i="1" l="1"/>
  <c r="AP35" i="1"/>
  <c r="AP49" i="1" l="1"/>
  <c r="AP47" i="1"/>
  <c r="AP10" i="1" l="1"/>
  <c r="AP31" i="1" l="1"/>
  <c r="AP26" i="1"/>
  <c r="AP23" i="1"/>
  <c r="AP62" i="1"/>
  <c r="AP60" i="1" l="1"/>
  <c r="AP61" i="1"/>
  <c r="AP59" i="1" l="1"/>
  <c r="AP58" i="1"/>
  <c r="AP22" i="1" l="1"/>
  <c r="AP21" i="1"/>
  <c r="AP57" i="1" l="1"/>
  <c r="AP20" i="1"/>
  <c r="AP53" i="1" l="1"/>
  <c r="AP19" i="1" l="1"/>
  <c r="AP18" i="1"/>
  <c r="AP17" i="1" l="1"/>
  <c r="AP16" i="1" l="1"/>
  <c r="AP56" i="1" l="1"/>
  <c r="AP55" i="1" l="1"/>
  <c r="AP54" i="1"/>
  <c r="AP3" i="1" l="1"/>
  <c r="AP4" i="1"/>
  <c r="AP43" i="1"/>
  <c r="AP5" i="1"/>
  <c r="AP44" i="1"/>
  <c r="AP6" i="1"/>
  <c r="AP7" i="1"/>
  <c r="AP8" i="1"/>
  <c r="AP45" i="1"/>
  <c r="AP9" i="1"/>
  <c r="AP2" i="1"/>
  <c r="AP12" i="1" l="1"/>
  <c r="AP13" i="1"/>
  <c r="AP14" i="1"/>
  <c r="AP46" i="1"/>
  <c r="AP48" i="1"/>
  <c r="AP50" i="1"/>
  <c r="AP51" i="1"/>
  <c r="AP52" i="1"/>
  <c r="AP15" i="1"/>
  <c r="AP11" i="1" l="1"/>
</calcChain>
</file>

<file path=xl/sharedStrings.xml><?xml version="1.0" encoding="utf-8"?>
<sst xmlns="http://schemas.openxmlformats.org/spreadsheetml/2006/main" count="281" uniqueCount="175">
  <si>
    <t>Name</t>
  </si>
  <si>
    <t>Study Date</t>
  </si>
  <si>
    <t>EDVI</t>
  </si>
  <si>
    <t>EPSS</t>
  </si>
  <si>
    <t>ESVI</t>
  </si>
  <si>
    <t>FS</t>
  </si>
  <si>
    <t>IVRT</t>
  </si>
  <si>
    <t>IVSd</t>
  </si>
  <si>
    <t>LVIDd</t>
  </si>
  <si>
    <t>LVIDs</t>
  </si>
  <si>
    <t>LVPWd</t>
  </si>
  <si>
    <t>Derby</t>
  </si>
  <si>
    <t>Nonie</t>
  </si>
  <si>
    <t>Q</t>
  </si>
  <si>
    <t>Campbell</t>
  </si>
  <si>
    <t>Rooster</t>
  </si>
  <si>
    <t>Spencer</t>
  </si>
  <si>
    <t>Jester</t>
  </si>
  <si>
    <t>Izzy</t>
  </si>
  <si>
    <t>Ross</t>
  </si>
  <si>
    <t>MEA (deg)</t>
  </si>
  <si>
    <t>HR</t>
  </si>
  <si>
    <t>Rhythm</t>
  </si>
  <si>
    <t>Sinus arrhythmia</t>
  </si>
  <si>
    <t>Sinus arrhythmia, 1AVB</t>
  </si>
  <si>
    <t>Stella</t>
  </si>
  <si>
    <t>LE</t>
  </si>
  <si>
    <t>O'Rion</t>
  </si>
  <si>
    <t>Sinus tachycardia</t>
  </si>
  <si>
    <t>Sinus rhythm</t>
  </si>
  <si>
    <t>Bettie</t>
  </si>
  <si>
    <t>H1</t>
  </si>
  <si>
    <t>Frankie</t>
  </si>
  <si>
    <t>H2</t>
  </si>
  <si>
    <t>Jonesy</t>
  </si>
  <si>
    <t>H3</t>
  </si>
  <si>
    <t>Autumn</t>
  </si>
  <si>
    <t>H4</t>
  </si>
  <si>
    <t>Pearl</t>
  </si>
  <si>
    <t>H5</t>
  </si>
  <si>
    <t>Vegas</t>
  </si>
  <si>
    <t>H6</t>
  </si>
  <si>
    <t>H7</t>
  </si>
  <si>
    <t>Windy</t>
  </si>
  <si>
    <t>H8</t>
  </si>
  <si>
    <t>Clover</t>
  </si>
  <si>
    <t>H9</t>
  </si>
  <si>
    <t>Addie</t>
  </si>
  <si>
    <t>H10</t>
  </si>
  <si>
    <t>April</t>
  </si>
  <si>
    <t>H11</t>
  </si>
  <si>
    <t>Gen (Jen)</t>
  </si>
  <si>
    <t>Dog ID</t>
  </si>
  <si>
    <t>SSDCM1</t>
  </si>
  <si>
    <t>SSDCM2</t>
  </si>
  <si>
    <t>SSDCM3</t>
  </si>
  <si>
    <t>SSDCM4</t>
  </si>
  <si>
    <t>SSDCM5</t>
  </si>
  <si>
    <t>SSDCM6</t>
  </si>
  <si>
    <t>SSDCM7</t>
  </si>
  <si>
    <t>SSDCM8</t>
  </si>
  <si>
    <t>SSDCM9</t>
  </si>
  <si>
    <t>Holle1</t>
  </si>
  <si>
    <t>Holle2</t>
  </si>
  <si>
    <t>Claire</t>
  </si>
  <si>
    <t>Alvarez1</t>
  </si>
  <si>
    <t>Alvarez2</t>
  </si>
  <si>
    <t>Sinus arrhythmia, WAP</t>
  </si>
  <si>
    <t>Bugs</t>
  </si>
  <si>
    <t>Tori</t>
  </si>
  <si>
    <t>Holle3</t>
  </si>
  <si>
    <t>Fieri</t>
  </si>
  <si>
    <t>Hansen12</t>
  </si>
  <si>
    <t>Alex</t>
  </si>
  <si>
    <t>Hansen13</t>
  </si>
  <si>
    <t>Sinus arrhythmia, WAP, 1AVB, rare 2AVB-Type I</t>
  </si>
  <si>
    <t>Stoney</t>
  </si>
  <si>
    <t>Holle4</t>
  </si>
  <si>
    <t>Rocky</t>
  </si>
  <si>
    <t>Albert</t>
  </si>
  <si>
    <t>Gambler</t>
  </si>
  <si>
    <t>Sinus bradycardia, 1AVB, rare 2AVB</t>
  </si>
  <si>
    <t>EDV</t>
  </si>
  <si>
    <t>EF</t>
  </si>
  <si>
    <t>ESV</t>
  </si>
  <si>
    <t>SV</t>
  </si>
  <si>
    <t>AV_Vmax</t>
  </si>
  <si>
    <t>Ea_l</t>
  </si>
  <si>
    <t>PV_Vmax</t>
  </si>
  <si>
    <t>Amy</t>
  </si>
  <si>
    <t>Hansen15</t>
  </si>
  <si>
    <t>Hansen14</t>
  </si>
  <si>
    <t>nLVIDs</t>
  </si>
  <si>
    <t>nLVIDd</t>
  </si>
  <si>
    <t>Bond</t>
  </si>
  <si>
    <t>Hansen17</t>
  </si>
  <si>
    <t>Hansen18</t>
  </si>
  <si>
    <t>Hansen19</t>
  </si>
  <si>
    <t>Hansen20</t>
  </si>
  <si>
    <t>Hansen21</t>
  </si>
  <si>
    <t>Swann</t>
  </si>
  <si>
    <t>Hansen22</t>
  </si>
  <si>
    <t>Hansen24</t>
  </si>
  <si>
    <t>Hansen25</t>
  </si>
  <si>
    <t>Jade</t>
  </si>
  <si>
    <t>Cowboy</t>
  </si>
  <si>
    <t>Zack</t>
  </si>
  <si>
    <t>Ao_sax</t>
  </si>
  <si>
    <t>LA_sax</t>
  </si>
  <si>
    <t>LA_lax</t>
  </si>
  <si>
    <t>Rudy</t>
  </si>
  <si>
    <t>EXT48606</t>
  </si>
  <si>
    <t>nLA_lax</t>
  </si>
  <si>
    <t>Hansen30</t>
  </si>
  <si>
    <t>Walter Leach</t>
  </si>
  <si>
    <t>ID</t>
  </si>
  <si>
    <t>DOE</t>
  </si>
  <si>
    <t>DOB</t>
  </si>
  <si>
    <t>Genotype</t>
  </si>
  <si>
    <t>Age</t>
  </si>
  <si>
    <t>BSA</t>
  </si>
  <si>
    <t>Sex</t>
  </si>
  <si>
    <t>NtproBNP</t>
  </si>
  <si>
    <t>LVL</t>
  </si>
  <si>
    <t>MV_A</t>
  </si>
  <si>
    <t>MV_E</t>
  </si>
  <si>
    <t>Sphericity_index</t>
  </si>
  <si>
    <t>E_A_Ratio</t>
  </si>
  <si>
    <t>E_Ea_Ratio</t>
  </si>
  <si>
    <t>Weight</t>
  </si>
  <si>
    <t>Hansen 1</t>
  </si>
  <si>
    <t>Hansen 2</t>
  </si>
  <si>
    <t>Hansen 3</t>
  </si>
  <si>
    <t>Hansen 4</t>
  </si>
  <si>
    <t>Hansen 5</t>
  </si>
  <si>
    <t>Hansen 6</t>
  </si>
  <si>
    <t>Hansen 7</t>
  </si>
  <si>
    <t>Hansen 8</t>
  </si>
  <si>
    <t>Hansen 9</t>
  </si>
  <si>
    <t>Hansen 10</t>
  </si>
  <si>
    <t>Hansen 11</t>
  </si>
  <si>
    <t>Captain</t>
  </si>
  <si>
    <t>Sailor</t>
  </si>
  <si>
    <t>Indigo</t>
  </si>
  <si>
    <t>Isabel</t>
  </si>
  <si>
    <t>Sophie</t>
  </si>
  <si>
    <t>CtnI</t>
  </si>
  <si>
    <t>LA_AO_Ratio</t>
  </si>
  <si>
    <t>Mitral_Regurg</t>
  </si>
  <si>
    <t>Tricuspid_Regur</t>
  </si>
  <si>
    <t>Pulmonic_Regurg</t>
  </si>
  <si>
    <t>trace</t>
  </si>
  <si>
    <t>Campbell1</t>
  </si>
  <si>
    <t>Campbell2</t>
  </si>
  <si>
    <t>Rooster2</t>
  </si>
  <si>
    <t>Rooster1</t>
  </si>
  <si>
    <t>Aortic_Regurg</t>
  </si>
  <si>
    <t>MEA</t>
  </si>
  <si>
    <t>Heart_Rate</t>
  </si>
  <si>
    <t>Jubie</t>
  </si>
  <si>
    <t>Mira</t>
  </si>
  <si>
    <t>Sancy</t>
  </si>
  <si>
    <t>Rita</t>
  </si>
  <si>
    <t>Stuart</t>
  </si>
  <si>
    <t>Tova</t>
  </si>
  <si>
    <t>Will</t>
  </si>
  <si>
    <t>Edy</t>
  </si>
  <si>
    <t>Luna</t>
  </si>
  <si>
    <t>Jackson</t>
  </si>
  <si>
    <t>Harper</t>
  </si>
  <si>
    <t>Baylee</t>
  </si>
  <si>
    <t>Faea</t>
  </si>
  <si>
    <t>Ea_Aa_Ratio</t>
  </si>
  <si>
    <t>Conduction_Block</t>
  </si>
  <si>
    <t>Aa_l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</si>
</sst>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d/yy;@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6"/>
  <sheetViews>
    <sheetView tabSelected="1" zoomScale="80" zoomScaleNormal="80" workbookViewId="0">
      <pane ySplit="1" topLeftCell="A39" activePane="bottomLeft" state="frozen"/>
      <selection pane="bottomLeft" activeCell="R1" sqref="R1:R1048576"/>
    </sheetView>
  </sheetViews>
  <sheetFormatPr defaultColWidth="9.1796875" defaultRowHeight="14.5" x14ac:dyDescent="0.35"/>
  <cols>
    <col min="1" max="1" width="11.26953125" style="1" customWidth="1"/>
    <col min="2" max="2" width="12.81640625" style="26" customWidth="1"/>
    <col min="3" max="3" width="12.453125" style="11" customWidth="1"/>
    <col min="4" max="4" width="11.453125" style="11" customWidth="1"/>
    <col min="5" max="5" width="9.7265625" style="11" customWidth="1"/>
    <col min="6" max="6" width="8.1796875" style="3" customWidth="1"/>
    <col min="7" max="7" width="9.81640625" style="3" customWidth="1"/>
    <col min="8" max="8" width="8.453125" style="11" customWidth="1"/>
    <col min="9" max="9" width="7.1796875" style="11" customWidth="1"/>
    <col min="10" max="10" width="11.453125" style="11" customWidth="1"/>
    <col min="11" max="11" width="8.08984375" style="11" customWidth="1"/>
    <col min="12" max="12" width="6.1796875" style="11" customWidth="1"/>
    <col min="13" max="13" width="7.7265625" style="11" customWidth="1"/>
    <col min="14" max="14" width="10.453125" style="11" customWidth="1"/>
    <col min="15" max="15" width="11.453125" style="11" customWidth="1"/>
    <col min="16" max="16" width="7.7265625" style="11" customWidth="1"/>
    <col min="17" max="17" width="12.26953125" style="11" customWidth="1"/>
    <col min="18" max="18" width="10.1796875" style="11" customWidth="1"/>
    <col min="19" max="19" width="7.81640625" style="11" customWidth="1"/>
    <col min="20" max="20" width="8.90625" style="11" customWidth="1"/>
    <col min="21" max="21" width="5.453125" style="11" customWidth="1"/>
    <col min="22" max="22" width="5.1796875" style="11" customWidth="1"/>
    <col min="23" max="23" width="7.1796875" style="11" customWidth="1"/>
    <col min="24" max="24" width="7.453125" style="11" customWidth="1"/>
    <col min="25" max="25" width="5.7265625" style="11" customWidth="1"/>
    <col min="26" max="26" width="8.1796875" style="11" customWidth="1"/>
    <col min="27" max="27" width="10.26953125" style="11" customWidth="1"/>
    <col min="28" max="28" width="6.26953125" style="11" customWidth="1"/>
    <col min="29" max="29" width="8.26953125" style="11" customWidth="1"/>
    <col min="30" max="30" width="9.08984375" style="11" customWidth="1"/>
    <col min="31" max="31" width="8.7265625" style="11" customWidth="1"/>
    <col min="32" max="32" width="7.81640625" style="11" customWidth="1"/>
    <col min="33" max="33" width="9.26953125" style="11" customWidth="1"/>
    <col min="34" max="34" width="9.1796875" style="11"/>
    <col min="35" max="35" width="11.453125" style="11" customWidth="1"/>
    <col min="36" max="36" width="9.1796875" style="11"/>
    <col min="37" max="37" width="12.1796875" style="11" customWidth="1"/>
    <col min="38" max="38" width="10.81640625" style="11" customWidth="1"/>
    <col min="39" max="39" width="11.453125" style="11" customWidth="1"/>
    <col min="40" max="40" width="12.453125" style="11" customWidth="1"/>
    <col min="41" max="41" width="13" style="11" customWidth="1"/>
    <col min="42" max="42" width="9.1796875" style="11"/>
    <col min="43" max="43" width="10.81640625" style="11" customWidth="1"/>
    <col min="44" max="44" width="12.1796875" style="11" customWidth="1"/>
    <col min="45" max="45" width="12.81640625" style="11" customWidth="1"/>
    <col min="46" max="46" width="8.81640625" style="11" customWidth="1"/>
    <col min="47" max="48" width="16.453125" style="11" customWidth="1"/>
    <col min="49" max="16384" width="9.1796875" style="11"/>
  </cols>
  <sheetData>
    <row r="1" spans="1:50" s="23" customFormat="1" ht="67.5" customHeight="1" x14ac:dyDescent="0.35">
      <c r="A1" s="22" t="s">
        <v>0</v>
      </c>
      <c r="B1" s="16" t="s">
        <v>115</v>
      </c>
      <c r="C1" s="16" t="s">
        <v>116</v>
      </c>
      <c r="D1" s="16" t="s">
        <v>117</v>
      </c>
      <c r="E1" s="16" t="s">
        <v>118</v>
      </c>
      <c r="F1" s="24" t="s">
        <v>119</v>
      </c>
      <c r="G1" s="24" t="s">
        <v>129</v>
      </c>
      <c r="H1" s="16" t="s">
        <v>120</v>
      </c>
      <c r="I1" s="16" t="s">
        <v>121</v>
      </c>
      <c r="J1" s="16" t="s">
        <v>122</v>
      </c>
      <c r="K1" s="16" t="s">
        <v>146</v>
      </c>
      <c r="L1" s="16" t="s">
        <v>174</v>
      </c>
      <c r="M1" s="16" t="s">
        <v>86</v>
      </c>
      <c r="N1" s="16" t="s">
        <v>127</v>
      </c>
      <c r="O1" s="16" t="s">
        <v>128</v>
      </c>
      <c r="P1" s="16" t="s">
        <v>87</v>
      </c>
      <c r="Q1" s="16" t="s">
        <v>172</v>
      </c>
      <c r="R1" s="16" t="s">
        <v>82</v>
      </c>
      <c r="S1" s="16" t="s">
        <v>2</v>
      </c>
      <c r="T1" s="16" t="s">
        <v>83</v>
      </c>
      <c r="U1" s="16" t="s">
        <v>3</v>
      </c>
      <c r="V1" s="16" t="s">
        <v>84</v>
      </c>
      <c r="W1" s="16" t="s">
        <v>4</v>
      </c>
      <c r="X1" s="16" t="s">
        <v>5</v>
      </c>
      <c r="Y1" s="16" t="s">
        <v>6</v>
      </c>
      <c r="Z1" s="16" t="s">
        <v>123</v>
      </c>
      <c r="AA1" s="16" t="s">
        <v>126</v>
      </c>
      <c r="AB1" s="16" t="s">
        <v>7</v>
      </c>
      <c r="AC1" s="22" t="s">
        <v>109</v>
      </c>
      <c r="AD1" s="22" t="s">
        <v>112</v>
      </c>
      <c r="AE1" s="22" t="s">
        <v>108</v>
      </c>
      <c r="AF1" s="22" t="s">
        <v>107</v>
      </c>
      <c r="AG1" s="22" t="s">
        <v>147</v>
      </c>
      <c r="AH1" s="16" t="s">
        <v>8</v>
      </c>
      <c r="AI1" s="16" t="s">
        <v>93</v>
      </c>
      <c r="AJ1" s="16" t="s">
        <v>9</v>
      </c>
      <c r="AK1" s="16" t="s">
        <v>92</v>
      </c>
      <c r="AL1" s="16" t="s">
        <v>10</v>
      </c>
      <c r="AM1" s="16" t="s">
        <v>124</v>
      </c>
      <c r="AN1" s="16" t="s">
        <v>125</v>
      </c>
      <c r="AO1" s="16" t="s">
        <v>88</v>
      </c>
      <c r="AP1" s="16" t="s">
        <v>85</v>
      </c>
      <c r="AQ1" s="16" t="s">
        <v>148</v>
      </c>
      <c r="AR1" s="16" t="s">
        <v>149</v>
      </c>
      <c r="AS1" s="16" t="s">
        <v>150</v>
      </c>
      <c r="AT1" s="16" t="s">
        <v>156</v>
      </c>
      <c r="AU1" s="16" t="s">
        <v>22</v>
      </c>
      <c r="AV1" s="16" t="s">
        <v>158</v>
      </c>
      <c r="AW1" s="16" t="s">
        <v>173</v>
      </c>
      <c r="AX1" s="16" t="s">
        <v>157</v>
      </c>
    </row>
    <row r="2" spans="1:50" x14ac:dyDescent="0.35">
      <c r="A2" s="1" t="s">
        <v>30</v>
      </c>
      <c r="B2" s="26" t="s">
        <v>130</v>
      </c>
      <c r="C2" s="2">
        <v>41627</v>
      </c>
      <c r="D2" s="2">
        <v>41262</v>
      </c>
      <c r="E2" s="11">
        <v>0</v>
      </c>
      <c r="F2" s="3">
        <f t="shared" ref="F2:F36" si="0">(C2-D2)/365</f>
        <v>1</v>
      </c>
      <c r="G2" s="11">
        <v>13.5</v>
      </c>
      <c r="H2" s="4">
        <f t="shared" ref="H2:H36" si="1">10.1*((G2*1000)^(2/3))*10^(-4)</f>
        <v>0.57263411717721979</v>
      </c>
      <c r="I2" s="11">
        <v>2</v>
      </c>
      <c r="J2" s="11">
        <v>294</v>
      </c>
      <c r="K2" s="11">
        <v>9</v>
      </c>
      <c r="L2" s="11">
        <v>0.04</v>
      </c>
      <c r="M2" s="11">
        <v>1.02</v>
      </c>
      <c r="N2" s="3">
        <f t="shared" ref="N2:N28" si="2">AN2/AM2</f>
        <v>1.5714285714285714</v>
      </c>
      <c r="O2" s="3">
        <f t="shared" ref="O2:O28" si="3">AN2/P2</f>
        <v>8.5555555555555554</v>
      </c>
      <c r="P2" s="11">
        <v>0.09</v>
      </c>
      <c r="Q2" s="3">
        <f t="shared" ref="Q2:Q28" si="4">P2/L2</f>
        <v>2.25</v>
      </c>
      <c r="R2" s="11">
        <v>28.7</v>
      </c>
      <c r="S2" s="3">
        <f t="shared" ref="S2:S28" si="5">R2/H2</f>
        <v>50.119263136949755</v>
      </c>
      <c r="T2" s="3">
        <f t="shared" ref="T2:T36" si="6">(R2-V2)/R2*100</f>
        <v>50.871080139372829</v>
      </c>
      <c r="U2" s="11">
        <v>3.1</v>
      </c>
      <c r="V2" s="11">
        <v>14.1</v>
      </c>
      <c r="W2" s="3">
        <f t="shared" ref="W2:W28" si="7">V2/H2</f>
        <v>24.623052621288906</v>
      </c>
      <c r="X2" s="3">
        <f t="shared" ref="X2:X36" si="8">(AH2-AJ2)/AH2*100</f>
        <v>25.167785234899327</v>
      </c>
      <c r="Y2" s="6">
        <v>78</v>
      </c>
      <c r="Z2" s="27">
        <v>49.9</v>
      </c>
      <c r="AA2" s="15">
        <f t="shared" ref="AA2:AA36" si="9">Z2/AH2</f>
        <v>1.674496644295302</v>
      </c>
      <c r="AB2" s="11">
        <v>8.3000000000000007</v>
      </c>
      <c r="AC2" s="11">
        <v>27.1</v>
      </c>
      <c r="AD2" s="3">
        <f t="shared" ref="AD2:AD36" si="10">(AC2/10)/(G2^0.309)</f>
        <v>1.2125402293073655</v>
      </c>
      <c r="AE2" s="28">
        <v>21</v>
      </c>
      <c r="AF2" s="11">
        <v>17.2</v>
      </c>
      <c r="AG2" s="3">
        <f>AE2/AF2</f>
        <v>1.2209302325581395</v>
      </c>
      <c r="AH2" s="28">
        <v>29.8</v>
      </c>
      <c r="AI2" s="3">
        <f t="shared" ref="AI2:AI36" si="11">(AH2/10)/(G2^0.316)</f>
        <v>1.3092747525733279</v>
      </c>
      <c r="AJ2" s="28">
        <v>22.3</v>
      </c>
      <c r="AK2" s="3">
        <f t="shared" ref="AK2:AK36" si="12">((AJ2/10)/(G2^0.392))</f>
        <v>0.80392220758283672</v>
      </c>
      <c r="AL2" s="11">
        <v>8.3000000000000007</v>
      </c>
      <c r="AM2" s="11">
        <v>0.49</v>
      </c>
      <c r="AN2" s="11">
        <v>0.77</v>
      </c>
      <c r="AO2" s="11">
        <v>1.2</v>
      </c>
      <c r="AP2" s="11">
        <f t="shared" ref="AP2:AP26" si="13">R2-V2</f>
        <v>14.6</v>
      </c>
      <c r="AQ2" s="11">
        <v>0</v>
      </c>
      <c r="AR2" s="11">
        <v>0</v>
      </c>
      <c r="AS2" s="11">
        <v>1</v>
      </c>
      <c r="AT2" s="11">
        <v>0</v>
      </c>
      <c r="AU2" s="11">
        <v>2</v>
      </c>
      <c r="AV2" s="11">
        <v>110</v>
      </c>
      <c r="AW2" s="11">
        <v>0</v>
      </c>
      <c r="AX2" s="11">
        <v>64.5</v>
      </c>
    </row>
    <row r="3" spans="1:50" x14ac:dyDescent="0.35">
      <c r="A3" s="1" t="s">
        <v>32</v>
      </c>
      <c r="B3" s="26" t="s">
        <v>131</v>
      </c>
      <c r="C3" s="2">
        <v>41627</v>
      </c>
      <c r="D3" s="2">
        <v>41262</v>
      </c>
      <c r="E3" s="11">
        <v>0</v>
      </c>
      <c r="F3" s="3">
        <f t="shared" si="0"/>
        <v>1</v>
      </c>
      <c r="G3" s="11">
        <v>17.399999999999999</v>
      </c>
      <c r="H3" s="4">
        <f t="shared" si="1"/>
        <v>0.67819441027379734</v>
      </c>
      <c r="I3" s="11">
        <v>1</v>
      </c>
      <c r="J3" s="11">
        <v>179</v>
      </c>
      <c r="K3" s="11">
        <v>31</v>
      </c>
      <c r="L3" s="11">
        <v>7.0000000000000007E-2</v>
      </c>
      <c r="M3" s="11">
        <v>1.27</v>
      </c>
      <c r="N3" s="3">
        <f t="shared" si="2"/>
        <v>1.72</v>
      </c>
      <c r="O3" s="3">
        <f t="shared" si="3"/>
        <v>5.375</v>
      </c>
      <c r="P3" s="11">
        <v>0.16</v>
      </c>
      <c r="Q3" s="3">
        <f t="shared" si="4"/>
        <v>2.2857142857142856</v>
      </c>
      <c r="R3" s="11">
        <v>36.5</v>
      </c>
      <c r="S3" s="3">
        <f t="shared" si="5"/>
        <v>53.819376047738878</v>
      </c>
      <c r="T3" s="3">
        <f t="shared" si="6"/>
        <v>54.794520547945204</v>
      </c>
      <c r="U3" s="11">
        <v>1.6</v>
      </c>
      <c r="V3" s="11">
        <v>16.5</v>
      </c>
      <c r="W3" s="3">
        <f t="shared" si="7"/>
        <v>24.329306980484695</v>
      </c>
      <c r="X3" s="3">
        <f t="shared" si="8"/>
        <v>25.730994152046794</v>
      </c>
      <c r="Y3" s="6">
        <v>54</v>
      </c>
      <c r="Z3" s="27">
        <v>48.6</v>
      </c>
      <c r="AA3" s="15">
        <f t="shared" si="9"/>
        <v>1.4210526315789473</v>
      </c>
      <c r="AB3" s="11">
        <v>6.4</v>
      </c>
      <c r="AC3" s="11">
        <v>31.2</v>
      </c>
      <c r="AD3" s="3">
        <f t="shared" si="10"/>
        <v>1.2906987109014432</v>
      </c>
      <c r="AE3" s="28">
        <v>23.4</v>
      </c>
      <c r="AF3" s="11">
        <v>18.8</v>
      </c>
      <c r="AG3" s="3">
        <f t="shared" ref="AG3:AG67" si="14">AE3/AF3</f>
        <v>1.2446808510638296</v>
      </c>
      <c r="AH3" s="28">
        <v>34.200000000000003</v>
      </c>
      <c r="AI3" s="3">
        <f t="shared" si="11"/>
        <v>1.3867958827080085</v>
      </c>
      <c r="AJ3" s="28">
        <v>25.4</v>
      </c>
      <c r="AK3" s="3">
        <f t="shared" si="12"/>
        <v>0.82896923143921908</v>
      </c>
      <c r="AL3" s="11">
        <v>9.3000000000000007</v>
      </c>
      <c r="AM3" s="11">
        <v>0.5</v>
      </c>
      <c r="AN3" s="11">
        <v>0.86</v>
      </c>
      <c r="AO3" s="11">
        <v>1.0900000000000001</v>
      </c>
      <c r="AP3" s="11">
        <f t="shared" si="13"/>
        <v>20</v>
      </c>
      <c r="AQ3" s="11">
        <v>0</v>
      </c>
      <c r="AR3" s="11">
        <v>0</v>
      </c>
      <c r="AS3" s="11">
        <v>1</v>
      </c>
      <c r="AT3" s="11">
        <v>0</v>
      </c>
      <c r="AU3" s="11">
        <v>2</v>
      </c>
      <c r="AV3" s="11">
        <v>90</v>
      </c>
      <c r="AW3" s="11">
        <v>0</v>
      </c>
      <c r="AX3" s="11">
        <v>49.1</v>
      </c>
    </row>
    <row r="4" spans="1:50" x14ac:dyDescent="0.35">
      <c r="A4" s="1" t="s">
        <v>34</v>
      </c>
      <c r="B4" s="26" t="s">
        <v>132</v>
      </c>
      <c r="C4" s="2">
        <v>41627</v>
      </c>
      <c r="D4" s="2">
        <v>39186</v>
      </c>
      <c r="E4" s="11">
        <v>0</v>
      </c>
      <c r="F4" s="3">
        <f t="shared" si="0"/>
        <v>6.6876712328767125</v>
      </c>
      <c r="G4" s="11">
        <v>19</v>
      </c>
      <c r="H4" s="4">
        <f t="shared" si="1"/>
        <v>0.71915710324910109</v>
      </c>
      <c r="I4" s="11">
        <v>1</v>
      </c>
      <c r="J4" s="11">
        <v>551</v>
      </c>
      <c r="K4" s="11">
        <v>76</v>
      </c>
      <c r="L4" s="11">
        <v>0.1</v>
      </c>
      <c r="M4" s="11">
        <v>1.23</v>
      </c>
      <c r="N4" s="3">
        <f t="shared" si="2"/>
        <v>1.7249999999999999</v>
      </c>
      <c r="O4" s="3">
        <f t="shared" si="3"/>
        <v>5.75</v>
      </c>
      <c r="P4" s="11">
        <v>0.12</v>
      </c>
      <c r="Q4" s="3">
        <f t="shared" si="4"/>
        <v>1.2</v>
      </c>
      <c r="R4" s="11">
        <v>47.5</v>
      </c>
      <c r="S4" s="3">
        <f t="shared" si="5"/>
        <v>66.049545760444204</v>
      </c>
      <c r="T4" s="3">
        <f t="shared" si="6"/>
        <v>58.315789473684212</v>
      </c>
      <c r="U4" s="11">
        <v>3.6</v>
      </c>
      <c r="V4" s="11">
        <v>19.8</v>
      </c>
      <c r="W4" s="3">
        <f t="shared" si="7"/>
        <v>27.532231706458848</v>
      </c>
      <c r="X4" s="3">
        <f t="shared" si="8"/>
        <v>25.568181818181827</v>
      </c>
      <c r="Y4" s="6">
        <v>82</v>
      </c>
      <c r="Z4" s="27">
        <v>57.9</v>
      </c>
      <c r="AA4" s="15">
        <f t="shared" si="9"/>
        <v>1.6448863636363635</v>
      </c>
      <c r="AB4" s="11">
        <v>6.8</v>
      </c>
      <c r="AC4" s="11">
        <v>34.6</v>
      </c>
      <c r="AD4" s="3">
        <f t="shared" si="10"/>
        <v>1.39296830920587</v>
      </c>
      <c r="AE4" s="28">
        <v>26</v>
      </c>
      <c r="AF4" s="11">
        <v>19.100000000000001</v>
      </c>
      <c r="AG4" s="3">
        <f t="shared" si="14"/>
        <v>1.3612565445026177</v>
      </c>
      <c r="AH4" s="28">
        <v>35.200000000000003</v>
      </c>
      <c r="AI4" s="3">
        <f t="shared" si="11"/>
        <v>1.3882143377785456</v>
      </c>
      <c r="AJ4" s="28">
        <v>26.2</v>
      </c>
      <c r="AK4" s="3">
        <f t="shared" si="12"/>
        <v>0.82609478348694565</v>
      </c>
      <c r="AL4" s="11">
        <v>9.1999999999999993</v>
      </c>
      <c r="AM4" s="11">
        <v>0.4</v>
      </c>
      <c r="AN4" s="11">
        <v>0.69</v>
      </c>
      <c r="AO4" s="11">
        <v>0.98</v>
      </c>
      <c r="AP4" s="11">
        <f t="shared" si="13"/>
        <v>27.7</v>
      </c>
      <c r="AQ4" s="11">
        <v>0</v>
      </c>
      <c r="AR4" s="11">
        <v>0</v>
      </c>
      <c r="AS4" s="11">
        <v>0</v>
      </c>
      <c r="AT4" s="11">
        <v>0</v>
      </c>
      <c r="AU4" s="11">
        <v>2</v>
      </c>
      <c r="AV4" s="11">
        <v>90</v>
      </c>
      <c r="AW4" s="11">
        <v>0</v>
      </c>
      <c r="AX4" s="11">
        <v>83.8</v>
      </c>
    </row>
    <row r="5" spans="1:50" x14ac:dyDescent="0.35">
      <c r="A5" s="1" t="s">
        <v>38</v>
      </c>
      <c r="B5" s="26" t="s">
        <v>134</v>
      </c>
      <c r="C5" s="2">
        <v>41627</v>
      </c>
      <c r="D5" s="2">
        <v>40113</v>
      </c>
      <c r="E5" s="11">
        <v>0</v>
      </c>
      <c r="F5" s="3">
        <f t="shared" si="0"/>
        <v>4.1479452054794521</v>
      </c>
      <c r="G5" s="11">
        <v>17.2</v>
      </c>
      <c r="H5" s="4">
        <f t="shared" si="1"/>
        <v>0.67298751130611589</v>
      </c>
      <c r="I5" s="11">
        <v>2</v>
      </c>
      <c r="J5" s="11">
        <v>198</v>
      </c>
      <c r="K5" s="11">
        <v>9</v>
      </c>
      <c r="L5" s="11">
        <v>0.06</v>
      </c>
      <c r="M5" s="11">
        <v>1.1399999999999999</v>
      </c>
      <c r="N5" s="3">
        <f t="shared" si="2"/>
        <v>1.8536585365853659</v>
      </c>
      <c r="O5" s="3">
        <f t="shared" si="3"/>
        <v>8.4444444444444446</v>
      </c>
      <c r="P5" s="11">
        <v>0.09</v>
      </c>
      <c r="Q5" s="3">
        <f t="shared" si="4"/>
        <v>1.5</v>
      </c>
      <c r="R5" s="11">
        <v>36.299999999999997</v>
      </c>
      <c r="S5" s="3">
        <f t="shared" si="5"/>
        <v>53.93859379284757</v>
      </c>
      <c r="T5" s="3">
        <f t="shared" si="6"/>
        <v>57.851239669421481</v>
      </c>
      <c r="U5" s="11">
        <v>2.7</v>
      </c>
      <c r="V5" s="11">
        <v>15.3</v>
      </c>
      <c r="W5" s="3">
        <f t="shared" si="7"/>
        <v>22.734448623431625</v>
      </c>
      <c r="X5" s="3">
        <f t="shared" si="8"/>
        <v>34.240899674459904</v>
      </c>
      <c r="Y5" s="6">
        <v>57</v>
      </c>
      <c r="Z5" s="27">
        <v>47.8</v>
      </c>
      <c r="AA5" s="15">
        <f t="shared" si="9"/>
        <v>1.4146197099733648</v>
      </c>
      <c r="AB5" s="11">
        <v>7.5</v>
      </c>
      <c r="AC5" s="11">
        <v>29.2</v>
      </c>
      <c r="AD5" s="3">
        <f t="shared" si="10"/>
        <v>1.2122845249796697</v>
      </c>
      <c r="AE5" s="28">
        <v>22</v>
      </c>
      <c r="AF5" s="11">
        <v>18.3</v>
      </c>
      <c r="AG5" s="3">
        <f t="shared" si="14"/>
        <v>1.2021857923497268</v>
      </c>
      <c r="AH5" s="28">
        <v>33.79</v>
      </c>
      <c r="AI5" s="3">
        <f t="shared" si="11"/>
        <v>1.3751852405509126</v>
      </c>
      <c r="AJ5" s="28">
        <v>22.22</v>
      </c>
      <c r="AK5" s="3">
        <f t="shared" si="12"/>
        <v>0.72847877626819468</v>
      </c>
      <c r="AL5" s="11">
        <v>9.1999999999999993</v>
      </c>
      <c r="AM5" s="11">
        <v>0.41</v>
      </c>
      <c r="AN5" s="11">
        <v>0.76</v>
      </c>
      <c r="AO5" s="11">
        <v>1.01</v>
      </c>
      <c r="AP5" s="11">
        <f t="shared" si="13"/>
        <v>20.999999999999996</v>
      </c>
      <c r="AQ5" s="11">
        <v>0</v>
      </c>
      <c r="AR5" s="11">
        <v>0</v>
      </c>
      <c r="AS5" s="11">
        <v>1</v>
      </c>
      <c r="AT5" s="11">
        <v>0</v>
      </c>
      <c r="AU5" s="11">
        <v>2</v>
      </c>
      <c r="AV5" s="11">
        <v>90</v>
      </c>
      <c r="AW5" s="11">
        <v>0</v>
      </c>
      <c r="AX5" s="11">
        <v>38.4</v>
      </c>
    </row>
    <row r="6" spans="1:50" x14ac:dyDescent="0.35">
      <c r="A6" s="1" t="s">
        <v>51</v>
      </c>
      <c r="B6" s="26" t="s">
        <v>136</v>
      </c>
      <c r="C6" s="2">
        <v>41627</v>
      </c>
      <c r="D6" s="2">
        <v>39186</v>
      </c>
      <c r="E6" s="11">
        <v>0</v>
      </c>
      <c r="F6" s="3">
        <f t="shared" si="0"/>
        <v>6.6876712328767125</v>
      </c>
      <c r="G6" s="11">
        <v>17.399999999999999</v>
      </c>
      <c r="H6" s="4">
        <f t="shared" si="1"/>
        <v>0.67819441027379734</v>
      </c>
      <c r="I6" s="11">
        <v>2</v>
      </c>
      <c r="J6" s="11">
        <v>339</v>
      </c>
      <c r="K6" s="11">
        <v>20</v>
      </c>
      <c r="L6" s="11">
        <v>0.09</v>
      </c>
      <c r="M6" s="11">
        <v>1.18</v>
      </c>
      <c r="N6" s="3">
        <f t="shared" si="2"/>
        <v>1.2962962962962961</v>
      </c>
      <c r="O6" s="3">
        <f t="shared" si="3"/>
        <v>6.3636363636363633</v>
      </c>
      <c r="P6" s="11">
        <v>0.11</v>
      </c>
      <c r="Q6" s="3">
        <f t="shared" si="4"/>
        <v>1.2222222222222223</v>
      </c>
      <c r="R6" s="11">
        <v>45.6</v>
      </c>
      <c r="S6" s="3">
        <f t="shared" si="5"/>
        <v>67.237357473339529</v>
      </c>
      <c r="T6" s="3">
        <f t="shared" si="6"/>
        <v>46.929824561403507</v>
      </c>
      <c r="U6" s="11">
        <v>3.2</v>
      </c>
      <c r="V6" s="11">
        <v>24.2</v>
      </c>
      <c r="W6" s="3">
        <f t="shared" si="7"/>
        <v>35.682983571377555</v>
      </c>
      <c r="X6" s="3">
        <f t="shared" si="8"/>
        <v>29.72972972972973</v>
      </c>
      <c r="Y6" s="6">
        <v>67</v>
      </c>
      <c r="Z6" s="27">
        <v>53</v>
      </c>
      <c r="AA6" s="15">
        <f t="shared" si="9"/>
        <v>1.4324324324324325</v>
      </c>
      <c r="AB6" s="11">
        <v>8.9</v>
      </c>
      <c r="AC6" s="11">
        <v>34</v>
      </c>
      <c r="AD6" s="3">
        <f t="shared" si="10"/>
        <v>1.4065306464951624</v>
      </c>
      <c r="AE6" s="28">
        <v>21.5</v>
      </c>
      <c r="AF6" s="11">
        <v>18.5</v>
      </c>
      <c r="AG6" s="3">
        <f t="shared" si="14"/>
        <v>1.1621621621621621</v>
      </c>
      <c r="AH6" s="28">
        <v>37</v>
      </c>
      <c r="AI6" s="3">
        <f t="shared" si="11"/>
        <v>1.5003347269063247</v>
      </c>
      <c r="AJ6" s="28">
        <v>26</v>
      </c>
      <c r="AK6" s="3">
        <f t="shared" si="12"/>
        <v>0.84855118178817701</v>
      </c>
      <c r="AL6" s="11">
        <v>9.8000000000000007</v>
      </c>
      <c r="AM6" s="11">
        <v>0.54</v>
      </c>
      <c r="AN6" s="11">
        <v>0.7</v>
      </c>
      <c r="AO6" s="11">
        <v>0.83</v>
      </c>
      <c r="AP6" s="11">
        <f t="shared" si="13"/>
        <v>21.400000000000002</v>
      </c>
      <c r="AQ6" s="11">
        <v>0</v>
      </c>
      <c r="AR6" s="11">
        <v>0</v>
      </c>
      <c r="AS6" s="11">
        <v>1</v>
      </c>
      <c r="AT6" s="11">
        <v>0</v>
      </c>
      <c r="AU6" s="11">
        <v>2</v>
      </c>
      <c r="AV6" s="11">
        <v>100</v>
      </c>
      <c r="AW6" s="11">
        <v>4</v>
      </c>
      <c r="AX6" s="11">
        <v>-16.8</v>
      </c>
    </row>
    <row r="7" spans="1:50" x14ac:dyDescent="0.35">
      <c r="A7" s="1" t="s">
        <v>43</v>
      </c>
      <c r="B7" s="26" t="s">
        <v>137</v>
      </c>
      <c r="C7" s="2">
        <v>41627</v>
      </c>
      <c r="D7" s="2">
        <v>40722</v>
      </c>
      <c r="E7" s="11">
        <v>0</v>
      </c>
      <c r="F7" s="3">
        <f t="shared" si="0"/>
        <v>2.4794520547945207</v>
      </c>
      <c r="G7" s="11">
        <v>16.5</v>
      </c>
      <c r="H7" s="4">
        <f t="shared" si="1"/>
        <v>0.65460201314588473</v>
      </c>
      <c r="I7" s="11">
        <v>2</v>
      </c>
      <c r="J7" s="11">
        <v>126</v>
      </c>
      <c r="K7" s="11">
        <v>16</v>
      </c>
      <c r="L7" s="11">
        <v>0.04</v>
      </c>
      <c r="M7" s="11">
        <v>1.1000000000000001</v>
      </c>
      <c r="N7" s="3">
        <f t="shared" si="2"/>
        <v>1.2575757575757573</v>
      </c>
      <c r="O7" s="3">
        <f t="shared" si="3"/>
        <v>9.2222222222222214</v>
      </c>
      <c r="P7" s="11">
        <v>0.09</v>
      </c>
      <c r="Q7" s="3">
        <f t="shared" si="4"/>
        <v>2.25</v>
      </c>
      <c r="R7" s="11">
        <v>45.8</v>
      </c>
      <c r="S7" s="3">
        <f t="shared" si="5"/>
        <v>69.966176516773103</v>
      </c>
      <c r="T7" s="3">
        <f t="shared" si="6"/>
        <v>44.75982532751091</v>
      </c>
      <c r="U7" s="11">
        <v>3.9</v>
      </c>
      <c r="V7" s="11">
        <v>25.3</v>
      </c>
      <c r="W7" s="3">
        <f t="shared" si="7"/>
        <v>38.649438119527503</v>
      </c>
      <c r="X7" s="3">
        <f t="shared" si="8"/>
        <v>22.950819672131153</v>
      </c>
      <c r="Y7" s="6">
        <v>67</v>
      </c>
      <c r="Z7" s="27">
        <v>59.1</v>
      </c>
      <c r="AA7" s="15">
        <f t="shared" si="9"/>
        <v>1.6147540983606556</v>
      </c>
      <c r="AB7" s="11">
        <v>9.3000000000000007</v>
      </c>
      <c r="AC7" s="11">
        <v>32.9</v>
      </c>
      <c r="AD7" s="3">
        <f t="shared" si="10"/>
        <v>1.3835452229716052</v>
      </c>
      <c r="AE7" s="28">
        <v>26.4</v>
      </c>
      <c r="AF7" s="11">
        <v>19.100000000000001</v>
      </c>
      <c r="AG7" s="3">
        <f t="shared" si="14"/>
        <v>1.3821989528795811</v>
      </c>
      <c r="AH7" s="28">
        <v>36.6</v>
      </c>
      <c r="AI7" s="3">
        <f t="shared" si="11"/>
        <v>1.5092325355919229</v>
      </c>
      <c r="AJ7" s="28">
        <v>28.2</v>
      </c>
      <c r="AK7" s="3">
        <f t="shared" si="12"/>
        <v>0.93971336190334087</v>
      </c>
      <c r="AL7" s="11">
        <v>8.6</v>
      </c>
      <c r="AM7" s="11">
        <v>0.66</v>
      </c>
      <c r="AN7" s="11">
        <v>0.83</v>
      </c>
      <c r="AO7" s="11">
        <v>0.77</v>
      </c>
      <c r="AP7" s="11">
        <f t="shared" si="13"/>
        <v>20.499999999999996</v>
      </c>
      <c r="AQ7" s="11">
        <v>0</v>
      </c>
      <c r="AR7" s="11">
        <v>0</v>
      </c>
      <c r="AS7" s="11">
        <v>1</v>
      </c>
      <c r="AT7" s="11">
        <v>0</v>
      </c>
      <c r="AU7" s="11">
        <v>1</v>
      </c>
      <c r="AV7" s="11">
        <v>120</v>
      </c>
      <c r="AW7" s="11">
        <v>0</v>
      </c>
      <c r="AX7" s="11">
        <v>26.3</v>
      </c>
    </row>
    <row r="8" spans="1:50" x14ac:dyDescent="0.35">
      <c r="A8" s="1" t="s">
        <v>45</v>
      </c>
      <c r="B8" s="26" t="s">
        <v>138</v>
      </c>
      <c r="C8" s="2">
        <v>41627</v>
      </c>
      <c r="D8" s="2">
        <v>41112</v>
      </c>
      <c r="E8" s="11">
        <v>0</v>
      </c>
      <c r="F8" s="3">
        <f t="shared" si="0"/>
        <v>1.4109589041095891</v>
      </c>
      <c r="G8" s="11">
        <v>17.5</v>
      </c>
      <c r="H8" s="4">
        <f t="shared" si="1"/>
        <v>0.68079037369340256</v>
      </c>
      <c r="I8" s="11">
        <v>2</v>
      </c>
      <c r="J8" s="11">
        <v>599</v>
      </c>
      <c r="K8" s="11">
        <v>24</v>
      </c>
      <c r="L8" s="11">
        <v>0.09</v>
      </c>
      <c r="M8" s="11">
        <v>1.4</v>
      </c>
      <c r="N8" s="3">
        <f t="shared" si="2"/>
        <v>3.7037037037037033</v>
      </c>
      <c r="O8" s="3">
        <f t="shared" si="3"/>
        <v>7.6923076923076916</v>
      </c>
      <c r="P8" s="11">
        <v>0.13</v>
      </c>
      <c r="Q8" s="3">
        <f t="shared" si="4"/>
        <v>1.4444444444444446</v>
      </c>
      <c r="R8" s="11">
        <v>47</v>
      </c>
      <c r="S8" s="3">
        <f t="shared" si="5"/>
        <v>69.037403900141939</v>
      </c>
      <c r="T8" s="3">
        <f t="shared" si="6"/>
        <v>55.319148936170215</v>
      </c>
      <c r="U8" s="11">
        <v>3.4</v>
      </c>
      <c r="V8" s="11">
        <v>21</v>
      </c>
      <c r="W8" s="3">
        <f t="shared" si="7"/>
        <v>30.846499614957036</v>
      </c>
      <c r="X8" s="3">
        <f t="shared" si="8"/>
        <v>25.885558583106278</v>
      </c>
      <c r="Y8" s="6">
        <v>56</v>
      </c>
      <c r="Z8" s="27">
        <v>56.8</v>
      </c>
      <c r="AA8" s="15">
        <f t="shared" si="9"/>
        <v>1.5476839237057218</v>
      </c>
      <c r="AB8" s="11">
        <v>8.6</v>
      </c>
      <c r="AC8" s="11">
        <v>34.299999999999997</v>
      </c>
      <c r="AD8" s="3">
        <f t="shared" si="10"/>
        <v>1.4164308037985249</v>
      </c>
      <c r="AE8" s="28">
        <v>22.3</v>
      </c>
      <c r="AF8" s="11">
        <v>17.7</v>
      </c>
      <c r="AG8" s="3">
        <f t="shared" si="14"/>
        <v>1.2598870056497176</v>
      </c>
      <c r="AH8" s="28">
        <v>36.700000000000003</v>
      </c>
      <c r="AI8" s="3">
        <f t="shared" si="11"/>
        <v>1.4854773726979975</v>
      </c>
      <c r="AJ8" s="28">
        <v>27.2</v>
      </c>
      <c r="AK8" s="3">
        <f t="shared" si="12"/>
        <v>0.88572313580485684</v>
      </c>
      <c r="AL8" s="11">
        <v>8.8000000000000007</v>
      </c>
      <c r="AM8" s="11">
        <v>0.27</v>
      </c>
      <c r="AN8" s="11">
        <v>1</v>
      </c>
      <c r="AO8" s="11">
        <v>0.9</v>
      </c>
      <c r="AP8" s="11">
        <f t="shared" si="13"/>
        <v>26</v>
      </c>
      <c r="AQ8" s="11">
        <v>0</v>
      </c>
      <c r="AR8" s="11">
        <v>0</v>
      </c>
      <c r="AS8" s="11">
        <v>0</v>
      </c>
      <c r="AT8" s="11">
        <v>0</v>
      </c>
      <c r="AU8" s="11">
        <v>2</v>
      </c>
      <c r="AV8" s="11">
        <v>70</v>
      </c>
      <c r="AW8" s="11">
        <v>0</v>
      </c>
      <c r="AX8" s="11">
        <v>49.1</v>
      </c>
    </row>
    <row r="9" spans="1:50" x14ac:dyDescent="0.35">
      <c r="A9" s="1" t="s">
        <v>49</v>
      </c>
      <c r="B9" s="26" t="s">
        <v>140</v>
      </c>
      <c r="C9" s="2">
        <v>42078</v>
      </c>
      <c r="D9" s="2">
        <v>41365</v>
      </c>
      <c r="E9" s="11">
        <v>0</v>
      </c>
      <c r="F9" s="3">
        <f t="shared" si="0"/>
        <v>1.9534246575342467</v>
      </c>
      <c r="G9" s="11">
        <v>16</v>
      </c>
      <c r="H9" s="4">
        <f t="shared" si="1"/>
        <v>0.64131002499515266</v>
      </c>
      <c r="I9" s="11">
        <v>2</v>
      </c>
      <c r="J9" s="11">
        <v>147</v>
      </c>
      <c r="K9" s="11">
        <v>12</v>
      </c>
      <c r="L9" s="11">
        <v>7.0000000000000007E-2</v>
      </c>
      <c r="M9" s="11">
        <v>1.0900000000000001</v>
      </c>
      <c r="N9" s="3">
        <f t="shared" si="2"/>
        <v>1.6792452830188678</v>
      </c>
      <c r="O9" s="3">
        <f t="shared" si="3"/>
        <v>6.3571428571428568</v>
      </c>
      <c r="P9" s="11">
        <v>0.14000000000000001</v>
      </c>
      <c r="Q9" s="3">
        <f t="shared" si="4"/>
        <v>2</v>
      </c>
      <c r="R9" s="11">
        <v>33.9</v>
      </c>
      <c r="S9" s="3">
        <f t="shared" si="5"/>
        <v>52.860548999302218</v>
      </c>
      <c r="T9" s="3">
        <f t="shared" si="6"/>
        <v>53.982300884955748</v>
      </c>
      <c r="U9" s="11">
        <v>2.6</v>
      </c>
      <c r="V9" s="11">
        <v>15.6</v>
      </c>
      <c r="W9" s="3">
        <f t="shared" si="7"/>
        <v>24.32520838905943</v>
      </c>
      <c r="X9" s="3">
        <f t="shared" si="8"/>
        <v>25.438596491228076</v>
      </c>
      <c r="Y9" s="6">
        <v>59</v>
      </c>
      <c r="Z9" s="27">
        <v>52.5</v>
      </c>
      <c r="AA9" s="15">
        <f t="shared" si="9"/>
        <v>1.5350877192982455</v>
      </c>
      <c r="AB9" s="11">
        <v>10.3</v>
      </c>
      <c r="AC9" s="11">
        <v>29.5</v>
      </c>
      <c r="AD9" s="3">
        <f t="shared" si="10"/>
        <v>1.2524169635090887</v>
      </c>
      <c r="AE9" s="28">
        <v>23</v>
      </c>
      <c r="AF9" s="11">
        <v>19.100000000000001</v>
      </c>
      <c r="AG9" s="3">
        <f t="shared" si="14"/>
        <v>1.2041884816753925</v>
      </c>
      <c r="AH9" s="28">
        <v>34.200000000000003</v>
      </c>
      <c r="AI9" s="3">
        <f t="shared" si="11"/>
        <v>1.4240465682057388</v>
      </c>
      <c r="AJ9" s="28">
        <v>25.5</v>
      </c>
      <c r="AK9" s="3">
        <f t="shared" si="12"/>
        <v>0.86005286564155792</v>
      </c>
      <c r="AL9" s="11">
        <v>8</v>
      </c>
      <c r="AM9" s="11">
        <v>0.53</v>
      </c>
      <c r="AN9" s="11">
        <v>0.89</v>
      </c>
      <c r="AO9" s="11">
        <v>0.92</v>
      </c>
      <c r="AP9" s="11">
        <f t="shared" si="13"/>
        <v>18.299999999999997</v>
      </c>
      <c r="AQ9" s="11">
        <v>0</v>
      </c>
      <c r="AR9" s="11">
        <v>0</v>
      </c>
      <c r="AS9" s="11">
        <v>2</v>
      </c>
      <c r="AT9" s="11">
        <v>0</v>
      </c>
      <c r="AU9" s="11">
        <v>1</v>
      </c>
      <c r="AV9" s="11">
        <v>100</v>
      </c>
      <c r="AW9" s="11">
        <v>0</v>
      </c>
      <c r="AX9" s="11">
        <v>62.2</v>
      </c>
    </row>
    <row r="10" spans="1:50" x14ac:dyDescent="0.35">
      <c r="A10" s="1" t="s">
        <v>11</v>
      </c>
      <c r="B10" s="26" t="s">
        <v>53</v>
      </c>
      <c r="C10" s="2">
        <v>42132</v>
      </c>
      <c r="D10" s="2">
        <v>41365</v>
      </c>
      <c r="E10" s="11">
        <v>0</v>
      </c>
      <c r="F10" s="3">
        <f t="shared" si="0"/>
        <v>2.1013698630136988</v>
      </c>
      <c r="G10" s="11">
        <v>19.8</v>
      </c>
      <c r="H10" s="4">
        <f t="shared" si="1"/>
        <v>0.73920489473799611</v>
      </c>
      <c r="I10" s="11">
        <v>1</v>
      </c>
      <c r="J10" s="11">
        <v>188</v>
      </c>
      <c r="K10" s="11">
        <v>7</v>
      </c>
      <c r="L10" s="11">
        <v>7.0000000000000007E-2</v>
      </c>
      <c r="M10" s="11">
        <v>0.98</v>
      </c>
      <c r="N10" s="3">
        <f t="shared" si="2"/>
        <v>2.0512820512820515</v>
      </c>
      <c r="O10" s="3">
        <f t="shared" si="3"/>
        <v>7.2727272727272734</v>
      </c>
      <c r="P10" s="11">
        <v>0.11</v>
      </c>
      <c r="Q10" s="3">
        <f t="shared" si="4"/>
        <v>1.5714285714285714</v>
      </c>
      <c r="R10" s="11">
        <v>53.9</v>
      </c>
      <c r="S10" s="3">
        <f t="shared" si="5"/>
        <v>72.916183839805768</v>
      </c>
      <c r="T10" s="3">
        <f t="shared" si="6"/>
        <v>54.730983302411872</v>
      </c>
      <c r="U10" s="11">
        <v>2.8</v>
      </c>
      <c r="V10" s="11">
        <v>24.4</v>
      </c>
      <c r="W10" s="3">
        <f t="shared" si="7"/>
        <v>33.00843943768573</v>
      </c>
      <c r="X10" s="3">
        <f t="shared" si="8"/>
        <v>27.919543680576403</v>
      </c>
      <c r="Y10" s="6">
        <v>55</v>
      </c>
      <c r="Z10" s="27">
        <v>61.7</v>
      </c>
      <c r="AA10" s="15">
        <f t="shared" si="9"/>
        <v>1.8522966076253378</v>
      </c>
      <c r="AB10" s="11">
        <v>7.5</v>
      </c>
      <c r="AC10" s="11">
        <v>35</v>
      </c>
      <c r="AD10" s="3">
        <f t="shared" si="10"/>
        <v>1.3912286112793226</v>
      </c>
      <c r="AE10" s="28">
        <v>24.3</v>
      </c>
      <c r="AF10" s="11">
        <v>19.600000000000001</v>
      </c>
      <c r="AG10" s="3">
        <f t="shared" si="14"/>
        <v>1.2397959183673468</v>
      </c>
      <c r="AH10" s="28">
        <v>33.31</v>
      </c>
      <c r="AI10" s="3">
        <f t="shared" si="11"/>
        <v>1.296666923323631</v>
      </c>
      <c r="AJ10" s="28">
        <v>24.01</v>
      </c>
      <c r="AK10" s="3">
        <f t="shared" si="12"/>
        <v>0.7449024547925196</v>
      </c>
      <c r="AL10" s="11">
        <v>7.5</v>
      </c>
      <c r="AM10" s="11">
        <v>0.39</v>
      </c>
      <c r="AN10" s="11">
        <v>0.8</v>
      </c>
      <c r="AO10" s="11">
        <v>0.77</v>
      </c>
      <c r="AP10" s="11">
        <f t="shared" si="13"/>
        <v>29.5</v>
      </c>
      <c r="AQ10" s="11">
        <v>0</v>
      </c>
      <c r="AR10" s="11">
        <v>0</v>
      </c>
      <c r="AS10" s="11">
        <v>2</v>
      </c>
      <c r="AT10" s="11">
        <v>0</v>
      </c>
      <c r="AU10" s="11">
        <v>2</v>
      </c>
      <c r="AV10" s="11">
        <v>90</v>
      </c>
      <c r="AW10" s="11">
        <v>0</v>
      </c>
      <c r="AX10" s="11">
        <v>49.1</v>
      </c>
    </row>
    <row r="11" spans="1:50" x14ac:dyDescent="0.35">
      <c r="A11" s="1" t="s">
        <v>12</v>
      </c>
      <c r="B11" s="26" t="s">
        <v>54</v>
      </c>
      <c r="C11" s="2">
        <v>41705</v>
      </c>
      <c r="D11" s="2">
        <v>40642</v>
      </c>
      <c r="E11" s="5">
        <v>0</v>
      </c>
      <c r="F11" s="3">
        <f t="shared" si="0"/>
        <v>2.9123287671232876</v>
      </c>
      <c r="G11" s="3">
        <v>19</v>
      </c>
      <c r="H11" s="4">
        <f t="shared" si="1"/>
        <v>0.71915710324910109</v>
      </c>
      <c r="I11" s="5">
        <v>2</v>
      </c>
      <c r="J11" s="11">
        <v>160</v>
      </c>
      <c r="K11" s="11">
        <v>4</v>
      </c>
      <c r="L11" s="11">
        <v>7.0000000000000007E-2</v>
      </c>
      <c r="M11" s="11">
        <v>0.93</v>
      </c>
      <c r="N11" s="3">
        <f t="shared" si="2"/>
        <v>1.6153846153846152</v>
      </c>
      <c r="O11" s="3">
        <f t="shared" si="3"/>
        <v>7.6363636363636358</v>
      </c>
      <c r="P11" s="11">
        <v>0.11</v>
      </c>
      <c r="Q11" s="3">
        <f t="shared" si="4"/>
        <v>1.5714285714285714</v>
      </c>
      <c r="R11" s="11">
        <v>41.5</v>
      </c>
      <c r="S11" s="3">
        <f t="shared" si="5"/>
        <v>57.706445243335466</v>
      </c>
      <c r="T11" s="3">
        <f t="shared" si="6"/>
        <v>62.650602409638559</v>
      </c>
      <c r="U11" s="11">
        <v>1.4</v>
      </c>
      <c r="V11" s="11">
        <v>15.5</v>
      </c>
      <c r="W11" s="3">
        <f t="shared" si="7"/>
        <v>21.553009669197582</v>
      </c>
      <c r="X11" s="3">
        <f t="shared" si="8"/>
        <v>29.936305732484076</v>
      </c>
      <c r="Y11" s="11">
        <v>80</v>
      </c>
      <c r="Z11" s="28">
        <v>54.6</v>
      </c>
      <c r="AA11" s="15">
        <f t="shared" si="9"/>
        <v>1.7388535031847134</v>
      </c>
      <c r="AB11" s="11">
        <v>7.7</v>
      </c>
      <c r="AC11" s="11">
        <v>34.200000000000003</v>
      </c>
      <c r="AD11" s="3">
        <f t="shared" si="10"/>
        <v>1.3768646293306577</v>
      </c>
      <c r="AE11" s="28">
        <v>21.6</v>
      </c>
      <c r="AF11" s="11">
        <v>17.5</v>
      </c>
      <c r="AG11" s="3">
        <f t="shared" si="14"/>
        <v>1.2342857142857144</v>
      </c>
      <c r="AH11" s="28">
        <v>31.4</v>
      </c>
      <c r="AI11" s="3">
        <f t="shared" si="11"/>
        <v>1.2383502899501795</v>
      </c>
      <c r="AJ11" s="28">
        <v>22</v>
      </c>
      <c r="AK11" s="3">
        <f t="shared" si="12"/>
        <v>0.69366737544705359</v>
      </c>
      <c r="AL11" s="11">
        <v>9.6999999999999993</v>
      </c>
      <c r="AM11" s="11">
        <v>0.52</v>
      </c>
      <c r="AN11" s="11">
        <v>0.84</v>
      </c>
      <c r="AO11" s="11">
        <v>0.95</v>
      </c>
      <c r="AP11" s="11">
        <f t="shared" si="13"/>
        <v>26</v>
      </c>
      <c r="AQ11" s="11">
        <v>0</v>
      </c>
      <c r="AR11" s="11">
        <v>0</v>
      </c>
      <c r="AS11" s="11">
        <v>0</v>
      </c>
      <c r="AT11" s="11">
        <v>0</v>
      </c>
      <c r="AU11" s="11">
        <v>2</v>
      </c>
      <c r="AV11" s="11">
        <v>90</v>
      </c>
      <c r="AW11" s="11">
        <v>4</v>
      </c>
      <c r="AX11" s="11">
        <v>-35.799999999999997</v>
      </c>
    </row>
    <row r="12" spans="1:50" x14ac:dyDescent="0.35">
      <c r="A12" s="1" t="s">
        <v>17</v>
      </c>
      <c r="B12" s="26" t="s">
        <v>61</v>
      </c>
      <c r="C12" s="2">
        <v>41705</v>
      </c>
      <c r="D12" s="2">
        <v>41340</v>
      </c>
      <c r="E12" s="5">
        <v>0</v>
      </c>
      <c r="F12" s="3">
        <f t="shared" si="0"/>
        <v>1</v>
      </c>
      <c r="G12" s="3">
        <v>17.3</v>
      </c>
      <c r="H12" s="4">
        <f t="shared" si="1"/>
        <v>0.67559346894563388</v>
      </c>
      <c r="I12" s="11">
        <v>1</v>
      </c>
      <c r="J12" s="11">
        <v>239</v>
      </c>
      <c r="K12" s="11">
        <v>7</v>
      </c>
      <c r="L12" s="11">
        <v>0.08</v>
      </c>
      <c r="M12" s="11">
        <v>0.73</v>
      </c>
      <c r="N12" s="3">
        <f t="shared" si="2"/>
        <v>1.6923076923076923</v>
      </c>
      <c r="O12" s="3">
        <f t="shared" si="3"/>
        <v>5.5000000000000009</v>
      </c>
      <c r="P12" s="11">
        <v>0.12</v>
      </c>
      <c r="Q12" s="3">
        <f t="shared" si="4"/>
        <v>1.5</v>
      </c>
      <c r="R12" s="11">
        <v>46.3</v>
      </c>
      <c r="S12" s="3">
        <f t="shared" si="5"/>
        <v>68.532338052731873</v>
      </c>
      <c r="T12" s="3">
        <f t="shared" si="6"/>
        <v>56.587473002159818</v>
      </c>
      <c r="U12" s="11">
        <v>1.6</v>
      </c>
      <c r="V12" s="11">
        <v>20.100000000000001</v>
      </c>
      <c r="W12" s="3">
        <f t="shared" si="7"/>
        <v>29.751619759393325</v>
      </c>
      <c r="X12" s="3">
        <f t="shared" si="8"/>
        <v>26.807228915662655</v>
      </c>
      <c r="Y12" s="11">
        <v>73</v>
      </c>
      <c r="Z12" s="28">
        <v>57.6</v>
      </c>
      <c r="AA12" s="15">
        <f t="shared" si="9"/>
        <v>1.7349397590361444</v>
      </c>
      <c r="AB12" s="11">
        <v>7.9</v>
      </c>
      <c r="AC12" s="11">
        <v>33</v>
      </c>
      <c r="AD12" s="3">
        <f t="shared" si="10"/>
        <v>1.3675955973262846</v>
      </c>
      <c r="AE12" s="28">
        <v>21.2</v>
      </c>
      <c r="AF12" s="11">
        <v>18</v>
      </c>
      <c r="AG12" s="3">
        <f t="shared" si="14"/>
        <v>1.1777777777777778</v>
      </c>
      <c r="AH12" s="28">
        <v>33.200000000000003</v>
      </c>
      <c r="AI12" s="3">
        <f t="shared" si="11"/>
        <v>1.348700489460235</v>
      </c>
      <c r="AJ12" s="28">
        <v>24.3</v>
      </c>
      <c r="AK12" s="3">
        <f t="shared" si="12"/>
        <v>0.79486285293830461</v>
      </c>
      <c r="AL12" s="11">
        <v>7.9</v>
      </c>
      <c r="AM12" s="11">
        <v>0.39</v>
      </c>
      <c r="AN12" s="11">
        <v>0.66</v>
      </c>
      <c r="AO12" s="11">
        <v>0.93</v>
      </c>
      <c r="AP12" s="11">
        <f t="shared" si="13"/>
        <v>26.199999999999996</v>
      </c>
      <c r="AQ12" s="11">
        <v>0</v>
      </c>
      <c r="AR12" s="11">
        <v>0</v>
      </c>
      <c r="AS12" s="11">
        <v>0</v>
      </c>
      <c r="AT12" s="11">
        <v>0</v>
      </c>
      <c r="AU12" s="11">
        <v>2</v>
      </c>
      <c r="AV12" s="11">
        <v>70</v>
      </c>
      <c r="AW12" s="11">
        <v>0</v>
      </c>
      <c r="AX12" s="11">
        <v>67.5</v>
      </c>
    </row>
    <row r="13" spans="1:50" x14ac:dyDescent="0.35">
      <c r="A13" s="1" t="s">
        <v>18</v>
      </c>
      <c r="B13" s="26" t="s">
        <v>60</v>
      </c>
      <c r="C13" s="2">
        <v>41705</v>
      </c>
      <c r="D13" s="2">
        <v>40563</v>
      </c>
      <c r="E13" s="5">
        <v>0</v>
      </c>
      <c r="F13" s="3">
        <f t="shared" si="0"/>
        <v>3.128767123287671</v>
      </c>
      <c r="G13" s="3">
        <v>15.9</v>
      </c>
      <c r="H13" s="4">
        <f t="shared" si="1"/>
        <v>0.63863510866720552</v>
      </c>
      <c r="I13" s="5">
        <v>2</v>
      </c>
      <c r="J13" s="11">
        <v>361</v>
      </c>
      <c r="K13" s="11">
        <v>5</v>
      </c>
      <c r="L13" s="11">
        <v>0.08</v>
      </c>
      <c r="M13" s="11">
        <v>1.1499999999999999</v>
      </c>
      <c r="N13" s="3">
        <f t="shared" si="2"/>
        <v>1.8214285714285714</v>
      </c>
      <c r="O13" s="3">
        <f t="shared" si="3"/>
        <v>7.2857142857142856</v>
      </c>
      <c r="P13" s="11">
        <v>0.14000000000000001</v>
      </c>
      <c r="Q13" s="3">
        <f t="shared" si="4"/>
        <v>1.7500000000000002</v>
      </c>
      <c r="R13" s="11">
        <v>41.5</v>
      </c>
      <c r="S13" s="3">
        <f t="shared" si="5"/>
        <v>64.982334100936129</v>
      </c>
      <c r="T13" s="3">
        <f t="shared" si="6"/>
        <v>50.361445783132531</v>
      </c>
      <c r="U13" s="6">
        <v>1.4</v>
      </c>
      <c r="V13" s="11">
        <v>20.6</v>
      </c>
      <c r="W13" s="3">
        <f t="shared" si="7"/>
        <v>32.256291144079142</v>
      </c>
      <c r="X13" s="3">
        <f t="shared" si="8"/>
        <v>28.84615384615385</v>
      </c>
      <c r="Y13" s="5">
        <v>77</v>
      </c>
      <c r="Z13" s="28">
        <v>49.5</v>
      </c>
      <c r="AA13" s="15">
        <f t="shared" si="9"/>
        <v>1.3598901098901099</v>
      </c>
      <c r="AB13" s="11">
        <v>8.9</v>
      </c>
      <c r="AC13" s="11">
        <v>32.9</v>
      </c>
      <c r="AD13" s="3">
        <f t="shared" si="10"/>
        <v>1.3994719123910579</v>
      </c>
      <c r="AE13" s="28">
        <v>25</v>
      </c>
      <c r="AF13" s="11">
        <v>19.600000000000001</v>
      </c>
      <c r="AG13" s="3">
        <f t="shared" si="14"/>
        <v>1.2755102040816326</v>
      </c>
      <c r="AH13" s="28">
        <v>36.4</v>
      </c>
      <c r="AI13" s="3">
        <f t="shared" si="11"/>
        <v>1.5186576856271172</v>
      </c>
      <c r="AJ13" s="28">
        <v>25.9</v>
      </c>
      <c r="AK13" s="3">
        <f t="shared" si="12"/>
        <v>0.87569342995293775</v>
      </c>
      <c r="AL13" s="11">
        <v>7.7</v>
      </c>
      <c r="AM13" s="6">
        <v>0.56000000000000005</v>
      </c>
      <c r="AN13" s="6">
        <v>1.02</v>
      </c>
      <c r="AO13" s="11">
        <v>0.78</v>
      </c>
      <c r="AP13" s="11">
        <f t="shared" si="13"/>
        <v>20.9</v>
      </c>
      <c r="AQ13" s="11">
        <v>0</v>
      </c>
      <c r="AR13" s="11">
        <v>1</v>
      </c>
      <c r="AS13" s="11">
        <v>1</v>
      </c>
      <c r="AT13" s="11">
        <v>0</v>
      </c>
      <c r="AU13" s="11">
        <v>2</v>
      </c>
      <c r="AV13" s="11">
        <v>80</v>
      </c>
      <c r="AW13" s="11">
        <v>0</v>
      </c>
      <c r="AX13" s="11">
        <v>67.5</v>
      </c>
    </row>
    <row r="14" spans="1:50" x14ac:dyDescent="0.35">
      <c r="A14" s="1" t="s">
        <v>19</v>
      </c>
      <c r="B14" s="26" t="s">
        <v>58</v>
      </c>
      <c r="C14" s="2">
        <v>41705</v>
      </c>
      <c r="D14" s="2">
        <v>39234</v>
      </c>
      <c r="E14" s="5">
        <v>0</v>
      </c>
      <c r="F14" s="3">
        <f t="shared" si="0"/>
        <v>6.7698630136986298</v>
      </c>
      <c r="G14" s="3">
        <v>19.899999999999999</v>
      </c>
      <c r="H14" s="4">
        <f t="shared" si="1"/>
        <v>0.74169170975815402</v>
      </c>
      <c r="I14" s="5">
        <v>1</v>
      </c>
      <c r="J14" s="11">
        <v>414</v>
      </c>
      <c r="K14" s="11">
        <v>16</v>
      </c>
      <c r="L14" s="11">
        <v>0.06</v>
      </c>
      <c r="M14" s="11">
        <v>1.1499999999999999</v>
      </c>
      <c r="N14" s="3">
        <f t="shared" si="2"/>
        <v>1.5999999999999999</v>
      </c>
      <c r="O14" s="3">
        <f t="shared" si="3"/>
        <v>7.1111111111111116</v>
      </c>
      <c r="P14" s="11">
        <v>0.09</v>
      </c>
      <c r="Q14" s="3">
        <f t="shared" si="4"/>
        <v>1.5</v>
      </c>
      <c r="R14" s="11">
        <v>49.9</v>
      </c>
      <c r="S14" s="3">
        <f t="shared" si="5"/>
        <v>67.278627148564283</v>
      </c>
      <c r="T14" s="3">
        <f t="shared" si="6"/>
        <v>49.498997995991985</v>
      </c>
      <c r="U14" s="6">
        <v>3</v>
      </c>
      <c r="V14" s="11">
        <v>25.2</v>
      </c>
      <c r="W14" s="3">
        <f t="shared" si="7"/>
        <v>33.976380844565526</v>
      </c>
      <c r="X14" s="3">
        <f t="shared" si="8"/>
        <v>33.333333333333336</v>
      </c>
      <c r="Y14" s="5">
        <v>73</v>
      </c>
      <c r="Z14" s="28">
        <v>55</v>
      </c>
      <c r="AA14" s="15">
        <f t="shared" si="9"/>
        <v>1.4784946236559138</v>
      </c>
      <c r="AB14" s="11">
        <v>8.6</v>
      </c>
      <c r="AC14" s="11">
        <v>36.700000000000003</v>
      </c>
      <c r="AD14" s="3">
        <f t="shared" si="10"/>
        <v>1.4565334526126064</v>
      </c>
      <c r="AE14" s="28">
        <v>25.1</v>
      </c>
      <c r="AF14" s="11">
        <v>19.3</v>
      </c>
      <c r="AG14" s="3">
        <f t="shared" si="14"/>
        <v>1.3005181347150259</v>
      </c>
      <c r="AH14" s="28">
        <v>37.200000000000003</v>
      </c>
      <c r="AI14" s="3">
        <f t="shared" si="11"/>
        <v>1.4457905032565512</v>
      </c>
      <c r="AJ14" s="28">
        <v>24.8</v>
      </c>
      <c r="AK14" s="3">
        <f t="shared" si="12"/>
        <v>0.76789400117649453</v>
      </c>
      <c r="AL14" s="11">
        <v>9.9</v>
      </c>
      <c r="AM14" s="11">
        <v>0.4</v>
      </c>
      <c r="AN14" s="11">
        <v>0.64</v>
      </c>
      <c r="AO14" s="11">
        <v>0.81</v>
      </c>
      <c r="AP14" s="11">
        <f t="shared" si="13"/>
        <v>24.7</v>
      </c>
      <c r="AQ14" s="11">
        <v>0</v>
      </c>
      <c r="AR14" s="11">
        <v>0</v>
      </c>
      <c r="AS14" s="11">
        <v>0</v>
      </c>
      <c r="AT14" s="11">
        <v>0</v>
      </c>
      <c r="AU14" s="11">
        <v>2</v>
      </c>
      <c r="AV14" s="11">
        <v>90</v>
      </c>
      <c r="AW14" s="11">
        <v>0</v>
      </c>
      <c r="AX14" s="11">
        <v>81.3</v>
      </c>
    </row>
    <row r="15" spans="1:50" x14ac:dyDescent="0.35">
      <c r="A15" s="1" t="s">
        <v>27</v>
      </c>
      <c r="B15" s="26" t="s">
        <v>63</v>
      </c>
      <c r="C15" s="2">
        <v>41758</v>
      </c>
      <c r="D15" s="2">
        <v>38227</v>
      </c>
      <c r="E15" s="11">
        <v>0</v>
      </c>
      <c r="F15" s="3">
        <f t="shared" si="0"/>
        <v>9.6739726027397257</v>
      </c>
      <c r="G15" s="3">
        <v>17.399999999999999</v>
      </c>
      <c r="H15" s="11">
        <f t="shared" si="1"/>
        <v>0.67819441027379734</v>
      </c>
      <c r="I15" s="11">
        <v>1</v>
      </c>
      <c r="J15" s="11">
        <v>705</v>
      </c>
      <c r="K15" s="11">
        <v>44</v>
      </c>
      <c r="L15" s="11">
        <v>7.0000000000000007E-2</v>
      </c>
      <c r="M15" s="11">
        <v>0.76</v>
      </c>
      <c r="N15" s="3">
        <f t="shared" si="2"/>
        <v>0.97674418604651159</v>
      </c>
      <c r="O15" s="3">
        <f t="shared" si="3"/>
        <v>5.9999999999999991</v>
      </c>
      <c r="P15" s="11">
        <v>7.0000000000000007E-2</v>
      </c>
      <c r="Q15" s="3">
        <f t="shared" si="4"/>
        <v>1</v>
      </c>
      <c r="R15" s="11">
        <v>40.799999999999997</v>
      </c>
      <c r="S15" s="3">
        <f t="shared" si="5"/>
        <v>60.159740897198517</v>
      </c>
      <c r="T15" s="3">
        <f t="shared" si="6"/>
        <v>48.284313725490193</v>
      </c>
      <c r="U15" s="11">
        <v>3.4</v>
      </c>
      <c r="V15" s="11">
        <v>21.1</v>
      </c>
      <c r="W15" s="3">
        <f t="shared" si="7"/>
        <v>31.112022865953161</v>
      </c>
      <c r="X15" s="3">
        <f t="shared" si="8"/>
        <v>24.786324786324794</v>
      </c>
      <c r="Y15" s="11">
        <v>108</v>
      </c>
      <c r="Z15" s="28">
        <v>50.1</v>
      </c>
      <c r="AA15" s="15">
        <f t="shared" si="9"/>
        <v>1.4273504273504274</v>
      </c>
      <c r="AB15" s="11">
        <v>7.1</v>
      </c>
      <c r="AC15" s="11">
        <v>32.299999999999997</v>
      </c>
      <c r="AD15" s="3">
        <f t="shared" si="10"/>
        <v>1.336204114170404</v>
      </c>
      <c r="AE15" s="28">
        <v>25.6</v>
      </c>
      <c r="AF15" s="11">
        <v>21.2</v>
      </c>
      <c r="AG15" s="3">
        <f t="shared" si="14"/>
        <v>1.2075471698113209</v>
      </c>
      <c r="AH15" s="28">
        <v>35.1</v>
      </c>
      <c r="AI15" s="3">
        <f t="shared" si="11"/>
        <v>1.4232905112003242</v>
      </c>
      <c r="AJ15" s="28">
        <v>26.4</v>
      </c>
      <c r="AK15" s="3">
        <f t="shared" si="12"/>
        <v>0.86160581535414882</v>
      </c>
      <c r="AL15" s="11">
        <v>8.1</v>
      </c>
      <c r="AM15" s="11">
        <v>0.43</v>
      </c>
      <c r="AN15" s="11">
        <v>0.42</v>
      </c>
      <c r="AO15" s="11">
        <v>0.71</v>
      </c>
      <c r="AP15" s="11">
        <f t="shared" si="13"/>
        <v>19.699999999999996</v>
      </c>
      <c r="AQ15" s="11">
        <v>0</v>
      </c>
      <c r="AR15" s="11">
        <v>0</v>
      </c>
      <c r="AS15" s="11">
        <v>2</v>
      </c>
      <c r="AT15" s="11">
        <v>0</v>
      </c>
      <c r="AU15" s="11">
        <v>1</v>
      </c>
      <c r="AV15" s="11">
        <v>90</v>
      </c>
      <c r="AW15" s="11">
        <v>5</v>
      </c>
      <c r="AX15" s="11">
        <v>-95.5</v>
      </c>
    </row>
    <row r="16" spans="1:50" x14ac:dyDescent="0.35">
      <c r="A16" s="1" t="s">
        <v>76</v>
      </c>
      <c r="B16" s="26" t="s">
        <v>77</v>
      </c>
      <c r="C16" s="2">
        <v>41789</v>
      </c>
      <c r="D16" s="2">
        <v>37545</v>
      </c>
      <c r="E16" s="11">
        <v>0</v>
      </c>
      <c r="F16" s="3">
        <f t="shared" si="0"/>
        <v>11.627397260273973</v>
      </c>
      <c r="G16" s="3">
        <v>18.8</v>
      </c>
      <c r="H16" s="11">
        <f t="shared" si="1"/>
        <v>0.71410149116860777</v>
      </c>
      <c r="I16" s="11">
        <v>1</v>
      </c>
      <c r="J16" s="11">
        <v>826</v>
      </c>
      <c r="K16" s="11">
        <v>45</v>
      </c>
      <c r="L16" s="11">
        <v>0.12</v>
      </c>
      <c r="M16" s="11">
        <v>1.69</v>
      </c>
      <c r="N16" s="3">
        <f t="shared" si="2"/>
        <v>0.9101123595505618</v>
      </c>
      <c r="O16" s="3">
        <f t="shared" si="3"/>
        <v>10.125</v>
      </c>
      <c r="P16" s="11">
        <v>0.08</v>
      </c>
      <c r="Q16" s="3">
        <f t="shared" si="4"/>
        <v>0.66666666666666674</v>
      </c>
      <c r="R16" s="11">
        <v>42</v>
      </c>
      <c r="S16" s="3">
        <f t="shared" si="5"/>
        <v>58.815169159313946</v>
      </c>
      <c r="T16" s="3">
        <f t="shared" si="6"/>
        <v>70.476190476190482</v>
      </c>
      <c r="U16" s="11">
        <v>3</v>
      </c>
      <c r="V16" s="11">
        <v>12.4</v>
      </c>
      <c r="W16" s="3">
        <f t="shared" si="7"/>
        <v>17.364478513702213</v>
      </c>
      <c r="X16" s="3">
        <f t="shared" si="8"/>
        <v>42.676767676767682</v>
      </c>
      <c r="Y16" s="11">
        <v>64</v>
      </c>
      <c r="Z16" s="28">
        <v>45.6</v>
      </c>
      <c r="AA16" s="15">
        <f t="shared" si="9"/>
        <v>1.1515151515151516</v>
      </c>
      <c r="AB16" s="11">
        <v>7.8</v>
      </c>
      <c r="AC16" s="11">
        <v>35.700000000000003</v>
      </c>
      <c r="AD16" s="3">
        <f t="shared" si="10"/>
        <v>1.4419607552776152</v>
      </c>
      <c r="AE16" s="28">
        <v>25.3</v>
      </c>
      <c r="AF16" s="11">
        <v>20.6</v>
      </c>
      <c r="AG16" s="3">
        <f t="shared" si="14"/>
        <v>1.2281553398058251</v>
      </c>
      <c r="AH16" s="28">
        <v>39.6</v>
      </c>
      <c r="AI16" s="3">
        <f t="shared" si="11"/>
        <v>1.5669722502808821</v>
      </c>
      <c r="AJ16" s="28">
        <v>22.7</v>
      </c>
      <c r="AK16" s="3">
        <f t="shared" si="12"/>
        <v>0.71871379415971393</v>
      </c>
      <c r="AL16" s="11">
        <v>6.8</v>
      </c>
      <c r="AM16" s="11">
        <v>0.89</v>
      </c>
      <c r="AN16" s="11">
        <v>0.81</v>
      </c>
      <c r="AO16" s="11">
        <v>0.95</v>
      </c>
      <c r="AP16" s="11">
        <f t="shared" si="13"/>
        <v>29.6</v>
      </c>
      <c r="AQ16" s="11">
        <v>2</v>
      </c>
      <c r="AR16" s="11">
        <v>0</v>
      </c>
      <c r="AS16" s="11">
        <v>1</v>
      </c>
      <c r="AT16" s="11">
        <v>0</v>
      </c>
      <c r="AU16" s="11">
        <v>2</v>
      </c>
      <c r="AV16" s="11">
        <v>110</v>
      </c>
      <c r="AW16" s="11">
        <v>4</v>
      </c>
      <c r="AX16" s="11">
        <v>-25.7</v>
      </c>
    </row>
    <row r="17" spans="1:50" x14ac:dyDescent="0.35">
      <c r="A17" s="1" t="s">
        <v>78</v>
      </c>
      <c r="B17" s="26">
        <v>7141478</v>
      </c>
      <c r="C17" s="2">
        <v>41821</v>
      </c>
      <c r="D17" s="2">
        <v>37545</v>
      </c>
      <c r="E17" s="11">
        <v>0</v>
      </c>
      <c r="F17" s="3">
        <f t="shared" si="0"/>
        <v>11.715068493150685</v>
      </c>
      <c r="G17" s="3">
        <v>18.600000000000001</v>
      </c>
      <c r="H17" s="11">
        <f t="shared" si="1"/>
        <v>0.70902791916545171</v>
      </c>
      <c r="I17" s="11">
        <v>1</v>
      </c>
      <c r="J17" s="11">
        <v>539</v>
      </c>
      <c r="K17" s="11">
        <v>89</v>
      </c>
      <c r="L17" s="11">
        <v>0.14000000000000001</v>
      </c>
      <c r="M17" s="11">
        <v>1.06</v>
      </c>
      <c r="N17" s="3">
        <f t="shared" si="2"/>
        <v>0.88888888888888895</v>
      </c>
      <c r="O17" s="3">
        <f t="shared" si="3"/>
        <v>10.666666666666668</v>
      </c>
      <c r="P17" s="11">
        <v>0.06</v>
      </c>
      <c r="Q17" s="3">
        <f t="shared" si="4"/>
        <v>0.42857142857142849</v>
      </c>
      <c r="R17" s="11">
        <v>49.5</v>
      </c>
      <c r="S17" s="3">
        <f t="shared" si="5"/>
        <v>69.813894011766223</v>
      </c>
      <c r="T17" s="3">
        <f t="shared" si="6"/>
        <v>50.303030303030305</v>
      </c>
      <c r="U17" s="11">
        <v>4</v>
      </c>
      <c r="V17" s="11">
        <v>24.6</v>
      </c>
      <c r="W17" s="3">
        <f t="shared" si="7"/>
        <v>34.69538975130201</v>
      </c>
      <c r="X17" s="3">
        <f t="shared" si="8"/>
        <v>30.484330484330492</v>
      </c>
      <c r="Y17" s="11">
        <v>82</v>
      </c>
      <c r="Z17" s="28">
        <v>54.5</v>
      </c>
      <c r="AA17" s="15">
        <f t="shared" si="9"/>
        <v>1.5527065527065527</v>
      </c>
      <c r="AB17" s="11">
        <v>9.1999999999999993</v>
      </c>
      <c r="AC17" s="11">
        <v>36.4</v>
      </c>
      <c r="AD17" s="3">
        <f t="shared" si="10"/>
        <v>1.4751014295238845</v>
      </c>
      <c r="AE17" s="28">
        <v>27.6</v>
      </c>
      <c r="AF17" s="11">
        <v>21.7</v>
      </c>
      <c r="AG17" s="3">
        <f t="shared" si="14"/>
        <v>1.271889400921659</v>
      </c>
      <c r="AH17" s="28">
        <v>35.1</v>
      </c>
      <c r="AI17" s="3">
        <f t="shared" si="11"/>
        <v>1.393609268661542</v>
      </c>
      <c r="AJ17" s="28">
        <v>24.4</v>
      </c>
      <c r="AK17" s="3">
        <f t="shared" si="12"/>
        <v>0.77578388186694069</v>
      </c>
      <c r="AL17" s="11">
        <v>9.3000000000000007</v>
      </c>
      <c r="AM17" s="11">
        <v>0.72</v>
      </c>
      <c r="AN17" s="11">
        <v>0.64</v>
      </c>
      <c r="AO17" s="11">
        <v>0.9</v>
      </c>
      <c r="AP17" s="11">
        <f t="shared" si="13"/>
        <v>24.9</v>
      </c>
      <c r="AQ17" s="11">
        <v>0</v>
      </c>
      <c r="AR17" s="11">
        <v>1</v>
      </c>
      <c r="AS17" s="11">
        <v>0</v>
      </c>
      <c r="AT17" s="11">
        <v>0</v>
      </c>
      <c r="AU17" s="11">
        <v>2</v>
      </c>
      <c r="AV17" s="11">
        <v>80</v>
      </c>
      <c r="AW17" s="11">
        <v>0</v>
      </c>
      <c r="AX17" s="11">
        <v>13</v>
      </c>
    </row>
    <row r="18" spans="1:50" x14ac:dyDescent="0.35">
      <c r="A18" s="1" t="s">
        <v>79</v>
      </c>
      <c r="B18" s="26">
        <v>7142682</v>
      </c>
      <c r="C18" s="2">
        <v>41858</v>
      </c>
      <c r="D18" s="2">
        <v>40030</v>
      </c>
      <c r="E18" s="11">
        <v>0</v>
      </c>
      <c r="F18" s="3">
        <f t="shared" si="0"/>
        <v>5.0082191780821921</v>
      </c>
      <c r="G18" s="3">
        <v>22.3</v>
      </c>
      <c r="H18" s="11">
        <f t="shared" si="1"/>
        <v>0.800186614949566</v>
      </c>
      <c r="I18" s="11">
        <v>1</v>
      </c>
      <c r="J18" s="11">
        <v>159</v>
      </c>
      <c r="K18" s="11">
        <v>7</v>
      </c>
      <c r="L18" s="11">
        <v>0.06</v>
      </c>
      <c r="M18" s="11">
        <v>1.1299999999999999</v>
      </c>
      <c r="N18" s="3">
        <f t="shared" si="2"/>
        <v>2.2941176470588234</v>
      </c>
      <c r="O18" s="3">
        <f t="shared" si="3"/>
        <v>4.5882352941176467</v>
      </c>
      <c r="P18" s="11">
        <v>0.17</v>
      </c>
      <c r="Q18" s="3">
        <f t="shared" si="4"/>
        <v>2.8333333333333335</v>
      </c>
      <c r="R18" s="11">
        <v>45</v>
      </c>
      <c r="S18" s="3">
        <f t="shared" si="5"/>
        <v>56.236881696448087</v>
      </c>
      <c r="T18" s="3">
        <f t="shared" si="6"/>
        <v>54</v>
      </c>
      <c r="U18" s="11">
        <v>3.9</v>
      </c>
      <c r="V18" s="11">
        <v>20.7</v>
      </c>
      <c r="W18" s="3">
        <f t="shared" si="7"/>
        <v>25.868965580366119</v>
      </c>
      <c r="X18" s="3">
        <f t="shared" si="8"/>
        <v>24.533333333333331</v>
      </c>
      <c r="Y18" s="11">
        <v>61</v>
      </c>
      <c r="Z18" s="28">
        <v>54.7</v>
      </c>
      <c r="AA18" s="15">
        <f t="shared" si="9"/>
        <v>1.4586666666666668</v>
      </c>
      <c r="AB18" s="11">
        <v>10.3</v>
      </c>
      <c r="AC18" s="11">
        <v>31.1</v>
      </c>
      <c r="AD18" s="3">
        <f t="shared" si="10"/>
        <v>1.1916101294630368</v>
      </c>
      <c r="AE18" s="28">
        <v>28.7</v>
      </c>
      <c r="AF18" s="11">
        <v>20.6</v>
      </c>
      <c r="AG18" s="3">
        <f t="shared" si="14"/>
        <v>1.3932038834951455</v>
      </c>
      <c r="AH18" s="28">
        <v>37.5</v>
      </c>
      <c r="AI18" s="3">
        <f t="shared" si="11"/>
        <v>1.4059404658756451</v>
      </c>
      <c r="AJ18" s="28">
        <v>28.3</v>
      </c>
      <c r="AK18" s="3">
        <f t="shared" si="12"/>
        <v>0.8380133345267573</v>
      </c>
      <c r="AL18" s="11">
        <v>8.9</v>
      </c>
      <c r="AM18" s="11">
        <v>0.34</v>
      </c>
      <c r="AN18" s="11">
        <v>0.78</v>
      </c>
      <c r="AO18" s="11">
        <v>0.91</v>
      </c>
      <c r="AP18" s="11">
        <f t="shared" si="13"/>
        <v>24.3</v>
      </c>
      <c r="AQ18" s="11">
        <v>0</v>
      </c>
      <c r="AR18" s="11">
        <v>0</v>
      </c>
      <c r="AS18" s="11">
        <v>1</v>
      </c>
      <c r="AT18" s="11">
        <v>0</v>
      </c>
      <c r="AU18" s="11">
        <v>2</v>
      </c>
      <c r="AV18" s="11">
        <v>120</v>
      </c>
      <c r="AW18" s="11">
        <v>0</v>
      </c>
      <c r="AX18" s="11">
        <v>77.099999999999994</v>
      </c>
    </row>
    <row r="19" spans="1:50" x14ac:dyDescent="0.35">
      <c r="A19" s="1" t="s">
        <v>80</v>
      </c>
      <c r="B19" s="26">
        <v>7142683</v>
      </c>
      <c r="C19" s="2">
        <v>41858</v>
      </c>
      <c r="D19" s="2">
        <v>40643</v>
      </c>
      <c r="E19" s="11">
        <v>0</v>
      </c>
      <c r="F19" s="3">
        <f t="shared" si="0"/>
        <v>3.3287671232876712</v>
      </c>
      <c r="G19" s="3">
        <v>18.5</v>
      </c>
      <c r="H19" s="11">
        <f t="shared" si="1"/>
        <v>0.70648431783307808</v>
      </c>
      <c r="I19" s="11">
        <v>1</v>
      </c>
      <c r="J19" s="11">
        <v>433</v>
      </c>
      <c r="K19" s="11">
        <v>12</v>
      </c>
      <c r="L19" s="11">
        <v>0.1</v>
      </c>
      <c r="M19" s="11">
        <v>0.85</v>
      </c>
      <c r="N19" s="3">
        <f t="shared" si="2"/>
        <v>1.1212121212121211</v>
      </c>
      <c r="O19" s="3">
        <f t="shared" si="3"/>
        <v>5.6923076923076916</v>
      </c>
      <c r="P19" s="11">
        <v>0.13</v>
      </c>
      <c r="Q19" s="3">
        <f t="shared" si="4"/>
        <v>1.3</v>
      </c>
      <c r="R19" s="11">
        <v>49.5</v>
      </c>
      <c r="S19" s="3">
        <f t="shared" si="5"/>
        <v>70.065249504512607</v>
      </c>
      <c r="T19" s="3">
        <f t="shared" si="6"/>
        <v>56.36363636363636</v>
      </c>
      <c r="U19" s="11">
        <v>2.9</v>
      </c>
      <c r="V19" s="11">
        <v>21.6</v>
      </c>
      <c r="W19" s="3">
        <f t="shared" si="7"/>
        <v>30.573927056514595</v>
      </c>
      <c r="X19" s="3">
        <f t="shared" si="8"/>
        <v>31.215469613259678</v>
      </c>
      <c r="Y19" s="6">
        <v>72</v>
      </c>
      <c r="Z19" s="27">
        <v>59.2</v>
      </c>
      <c r="AA19" s="15">
        <f t="shared" si="9"/>
        <v>1.6353591160220995</v>
      </c>
      <c r="AB19" s="11">
        <v>7.3</v>
      </c>
      <c r="AC19" s="11">
        <v>38.1</v>
      </c>
      <c r="AD19" s="3">
        <f t="shared" si="10"/>
        <v>1.5465676141202402</v>
      </c>
      <c r="AE19" s="28">
        <v>27.7</v>
      </c>
      <c r="AF19" s="11">
        <v>22.6</v>
      </c>
      <c r="AG19" s="3">
        <f t="shared" si="14"/>
        <v>1.2256637168141591</v>
      </c>
      <c r="AH19" s="28">
        <v>36.200000000000003</v>
      </c>
      <c r="AI19" s="3">
        <f t="shared" si="11"/>
        <v>1.4397341442564757</v>
      </c>
      <c r="AJ19" s="28">
        <v>24.9</v>
      </c>
      <c r="AK19" s="3">
        <f t="shared" si="12"/>
        <v>0.7933558520104711</v>
      </c>
      <c r="AL19" s="11">
        <v>7</v>
      </c>
      <c r="AM19" s="11">
        <v>0.66</v>
      </c>
      <c r="AN19" s="11">
        <v>0.74</v>
      </c>
      <c r="AO19" s="11">
        <v>1.1100000000000001</v>
      </c>
      <c r="AP19" s="11">
        <f t="shared" si="13"/>
        <v>27.9</v>
      </c>
      <c r="AQ19" s="11">
        <v>0</v>
      </c>
      <c r="AR19" s="11">
        <v>0</v>
      </c>
      <c r="AS19" s="11">
        <v>0</v>
      </c>
      <c r="AT19" s="11">
        <v>0</v>
      </c>
      <c r="AU19" s="11">
        <v>2</v>
      </c>
      <c r="AV19" s="11">
        <v>90</v>
      </c>
      <c r="AW19" s="11">
        <v>0</v>
      </c>
      <c r="AX19" s="11">
        <v>73.5</v>
      </c>
    </row>
    <row r="20" spans="1:50" x14ac:dyDescent="0.35">
      <c r="A20" s="1" t="s">
        <v>171</v>
      </c>
      <c r="B20" s="26">
        <v>7168262</v>
      </c>
      <c r="C20" s="2">
        <v>42576</v>
      </c>
      <c r="D20" s="2">
        <v>39800</v>
      </c>
      <c r="E20" s="11">
        <v>0</v>
      </c>
      <c r="F20" s="3">
        <f t="shared" si="0"/>
        <v>7.6054794520547944</v>
      </c>
      <c r="G20" s="3">
        <v>14.3</v>
      </c>
      <c r="H20" s="11">
        <f t="shared" si="1"/>
        <v>0.59503895561154563</v>
      </c>
      <c r="I20" s="11">
        <v>2</v>
      </c>
      <c r="J20" s="11">
        <v>320</v>
      </c>
      <c r="K20" s="11">
        <v>10</v>
      </c>
      <c r="L20" s="11">
        <v>0.09</v>
      </c>
      <c r="M20" s="11">
        <v>0.74</v>
      </c>
      <c r="N20" s="3">
        <f t="shared" si="2"/>
        <v>1.7000000000000002</v>
      </c>
      <c r="O20" s="3">
        <f t="shared" si="3"/>
        <v>5.0999999999999996</v>
      </c>
      <c r="P20" s="11">
        <v>0.1</v>
      </c>
      <c r="Q20" s="3">
        <f t="shared" si="4"/>
        <v>1.1111111111111112</v>
      </c>
      <c r="R20" s="11">
        <v>28.5</v>
      </c>
      <c r="S20" s="3">
        <f t="shared" si="5"/>
        <v>47.896023833783111</v>
      </c>
      <c r="T20" s="3">
        <f t="shared" si="6"/>
        <v>61.052631578947356</v>
      </c>
      <c r="U20" s="11">
        <v>2.4</v>
      </c>
      <c r="V20" s="11">
        <v>11.1</v>
      </c>
      <c r="W20" s="3">
        <f t="shared" si="7"/>
        <v>18.654240861578685</v>
      </c>
      <c r="X20" s="3">
        <f t="shared" si="8"/>
        <v>38.43648208469056</v>
      </c>
      <c r="Y20" s="6">
        <v>67</v>
      </c>
      <c r="Z20" s="27">
        <v>47.7</v>
      </c>
      <c r="AA20" s="15">
        <f t="shared" si="9"/>
        <v>1.5537459283387622</v>
      </c>
      <c r="AB20" s="11">
        <v>9.1999999999999993</v>
      </c>
      <c r="AC20" s="11">
        <v>28.6</v>
      </c>
      <c r="AD20" s="3">
        <f t="shared" si="10"/>
        <v>1.257092390643316</v>
      </c>
      <c r="AE20" s="28">
        <v>23.3</v>
      </c>
      <c r="AF20" s="11">
        <v>19.600000000000001</v>
      </c>
      <c r="AG20" s="3">
        <f t="shared" si="14"/>
        <v>1.1887755102040816</v>
      </c>
      <c r="AH20" s="28">
        <v>30.7</v>
      </c>
      <c r="AI20" s="3">
        <f t="shared" si="11"/>
        <v>1.324500686214497</v>
      </c>
      <c r="AJ20" s="28">
        <v>18.899999999999999</v>
      </c>
      <c r="AK20" s="3">
        <f t="shared" si="12"/>
        <v>0.66614700169174357</v>
      </c>
      <c r="AL20" s="11">
        <v>8.8000000000000007</v>
      </c>
      <c r="AM20" s="11">
        <v>0.3</v>
      </c>
      <c r="AN20" s="11">
        <v>0.51</v>
      </c>
      <c r="AO20" s="11">
        <v>0.73</v>
      </c>
      <c r="AP20" s="11">
        <f t="shared" si="13"/>
        <v>17.399999999999999</v>
      </c>
      <c r="AQ20" s="11">
        <v>0</v>
      </c>
      <c r="AR20" s="11">
        <v>2</v>
      </c>
      <c r="AS20" s="11">
        <v>1</v>
      </c>
      <c r="AT20" s="11">
        <v>0</v>
      </c>
      <c r="AU20" s="11">
        <v>1</v>
      </c>
      <c r="AV20" s="11">
        <v>120</v>
      </c>
      <c r="AW20" s="11">
        <v>0</v>
      </c>
      <c r="AX20" s="11">
        <v>54.7</v>
      </c>
    </row>
    <row r="21" spans="1:50" x14ac:dyDescent="0.35">
      <c r="A21" s="1" t="s">
        <v>169</v>
      </c>
      <c r="B21" s="26">
        <v>7168786</v>
      </c>
      <c r="C21" s="2">
        <v>42576</v>
      </c>
      <c r="D21" s="2">
        <v>39980</v>
      </c>
      <c r="E21" s="11">
        <v>0</v>
      </c>
      <c r="F21" s="3">
        <f t="shared" si="0"/>
        <v>7.1123287671232873</v>
      </c>
      <c r="G21" s="3">
        <v>15.4</v>
      </c>
      <c r="H21" s="11">
        <f t="shared" si="1"/>
        <v>0.62517536212892966</v>
      </c>
      <c r="I21" s="11">
        <v>2</v>
      </c>
      <c r="J21" s="11">
        <v>438</v>
      </c>
      <c r="K21" s="11">
        <v>13</v>
      </c>
      <c r="L21" s="11">
        <v>0.11</v>
      </c>
      <c r="M21" s="11">
        <v>1.21</v>
      </c>
      <c r="N21" s="3">
        <f t="shared" si="2"/>
        <v>1.1403508771929827</v>
      </c>
      <c r="O21" s="3">
        <f t="shared" si="3"/>
        <v>5.9090909090909092</v>
      </c>
      <c r="P21" s="11">
        <v>0.11</v>
      </c>
      <c r="Q21" s="3">
        <f t="shared" si="4"/>
        <v>1</v>
      </c>
      <c r="R21" s="11">
        <v>44.5</v>
      </c>
      <c r="S21" s="3">
        <f t="shared" si="5"/>
        <v>71.180028349906053</v>
      </c>
      <c r="T21" s="3">
        <f t="shared" si="6"/>
        <v>56.853932584269664</v>
      </c>
      <c r="U21" s="11">
        <v>1.9</v>
      </c>
      <c r="V21" s="11">
        <v>19.2</v>
      </c>
      <c r="W21" s="3">
        <f t="shared" si="7"/>
        <v>30.711383018386435</v>
      </c>
      <c r="X21" s="3">
        <f t="shared" si="8"/>
        <v>30.924855491329488</v>
      </c>
      <c r="Y21" s="6">
        <v>52</v>
      </c>
      <c r="Z21" s="27">
        <v>57.4</v>
      </c>
      <c r="AA21" s="15">
        <f t="shared" si="9"/>
        <v>1.6589595375722541</v>
      </c>
      <c r="AB21" s="11">
        <v>9.6</v>
      </c>
      <c r="AC21" s="11">
        <v>28.9</v>
      </c>
      <c r="AD21" s="3">
        <f t="shared" si="10"/>
        <v>1.2415206286220313</v>
      </c>
      <c r="AE21" s="28">
        <v>21.4</v>
      </c>
      <c r="AF21" s="11">
        <v>17.5</v>
      </c>
      <c r="AG21" s="3">
        <f t="shared" si="14"/>
        <v>1.2228571428571429</v>
      </c>
      <c r="AH21" s="28">
        <v>34.6</v>
      </c>
      <c r="AI21" s="3">
        <f t="shared" si="11"/>
        <v>1.4582082500856364</v>
      </c>
      <c r="AJ21" s="28">
        <v>23.9</v>
      </c>
      <c r="AK21" s="3">
        <f t="shared" si="12"/>
        <v>0.81825709250046508</v>
      </c>
      <c r="AL21" s="11">
        <v>7.4</v>
      </c>
      <c r="AM21" s="11">
        <v>0.56999999999999995</v>
      </c>
      <c r="AN21" s="11">
        <v>0.65</v>
      </c>
      <c r="AO21" s="11">
        <v>0.73</v>
      </c>
      <c r="AP21" s="11">
        <f t="shared" si="13"/>
        <v>25.3</v>
      </c>
      <c r="AQ21" s="11">
        <v>0</v>
      </c>
      <c r="AR21" s="11">
        <v>1</v>
      </c>
      <c r="AS21" s="11">
        <v>1</v>
      </c>
      <c r="AT21" s="11">
        <v>0</v>
      </c>
      <c r="AU21" s="11">
        <v>1</v>
      </c>
      <c r="AV21" s="11">
        <v>120</v>
      </c>
      <c r="AW21" s="11">
        <v>4</v>
      </c>
      <c r="AX21" s="11">
        <v>-81.099999999999994</v>
      </c>
    </row>
    <row r="22" spans="1:50" x14ac:dyDescent="0.35">
      <c r="A22" s="1" t="s">
        <v>170</v>
      </c>
      <c r="B22" s="26">
        <v>7168784</v>
      </c>
      <c r="C22" s="2">
        <v>42576</v>
      </c>
      <c r="D22" s="2">
        <v>38290</v>
      </c>
      <c r="E22" s="11">
        <v>0</v>
      </c>
      <c r="F22" s="3">
        <f t="shared" si="0"/>
        <v>11.742465753424657</v>
      </c>
      <c r="G22" s="3">
        <v>14.1</v>
      </c>
      <c r="H22" s="11">
        <f t="shared" si="1"/>
        <v>0.58947779304147818</v>
      </c>
      <c r="I22" s="11">
        <v>2</v>
      </c>
      <c r="J22" s="11">
        <v>176</v>
      </c>
      <c r="K22" s="11">
        <v>116</v>
      </c>
      <c r="L22" s="11">
        <v>0.14000000000000001</v>
      </c>
      <c r="M22" s="11">
        <v>1.38</v>
      </c>
      <c r="N22" s="3">
        <f t="shared" si="2"/>
        <v>0.68181818181818177</v>
      </c>
      <c r="O22" s="3">
        <f t="shared" si="3"/>
        <v>5</v>
      </c>
      <c r="P22" s="11">
        <v>0.09</v>
      </c>
      <c r="Q22" s="3">
        <f t="shared" si="4"/>
        <v>0.64285714285714279</v>
      </c>
      <c r="R22" s="11">
        <v>42.7</v>
      </c>
      <c r="S22" s="3">
        <f t="shared" si="5"/>
        <v>72.436995089644455</v>
      </c>
      <c r="T22" s="3">
        <f t="shared" si="6"/>
        <v>59.953161592505857</v>
      </c>
      <c r="U22" s="11">
        <v>2.2999999999999998</v>
      </c>
      <c r="V22" s="11">
        <v>17.100000000000001</v>
      </c>
      <c r="W22" s="3">
        <f t="shared" si="7"/>
        <v>29.008726370794381</v>
      </c>
      <c r="X22" s="3">
        <f t="shared" si="8"/>
        <v>30.594900849858352</v>
      </c>
      <c r="Y22" s="6">
        <v>70</v>
      </c>
      <c r="Z22" s="27">
        <v>50.6</v>
      </c>
      <c r="AA22" s="15">
        <f t="shared" si="9"/>
        <v>1.4334277620396603</v>
      </c>
      <c r="AB22" s="11">
        <v>7.9</v>
      </c>
      <c r="AC22" s="11">
        <v>30.9</v>
      </c>
      <c r="AD22" s="3">
        <f t="shared" si="10"/>
        <v>1.3641111965801456</v>
      </c>
      <c r="AE22" s="28">
        <v>25.1</v>
      </c>
      <c r="AF22" s="11">
        <v>19.8</v>
      </c>
      <c r="AG22" s="3">
        <f t="shared" si="14"/>
        <v>1.2676767676767677</v>
      </c>
      <c r="AH22" s="28">
        <v>35.299999999999997</v>
      </c>
      <c r="AI22" s="3">
        <f t="shared" si="11"/>
        <v>1.5297535361914885</v>
      </c>
      <c r="AJ22" s="28">
        <v>24.5</v>
      </c>
      <c r="AK22" s="3">
        <f t="shared" si="12"/>
        <v>0.86830478078404505</v>
      </c>
      <c r="AL22" s="11">
        <v>7.8</v>
      </c>
      <c r="AM22" s="11">
        <v>0.66</v>
      </c>
      <c r="AN22" s="11">
        <v>0.45</v>
      </c>
      <c r="AO22" s="11">
        <v>1</v>
      </c>
      <c r="AP22" s="11">
        <f t="shared" si="13"/>
        <v>25.6</v>
      </c>
      <c r="AQ22" s="11">
        <v>0</v>
      </c>
      <c r="AR22" s="11">
        <v>2</v>
      </c>
      <c r="AS22" s="11">
        <v>1</v>
      </c>
      <c r="AT22" s="11">
        <v>0</v>
      </c>
      <c r="AU22" s="11">
        <v>2</v>
      </c>
      <c r="AV22" s="11">
        <v>90</v>
      </c>
      <c r="AW22" s="11">
        <v>0</v>
      </c>
      <c r="AX22" s="11">
        <v>72.2</v>
      </c>
    </row>
    <row r="23" spans="1:50" x14ac:dyDescent="0.35">
      <c r="A23" s="1" t="s">
        <v>141</v>
      </c>
      <c r="B23" s="26" t="s">
        <v>91</v>
      </c>
      <c r="C23" s="2">
        <v>42564</v>
      </c>
      <c r="D23" s="2">
        <v>42022</v>
      </c>
      <c r="E23" s="11">
        <v>0</v>
      </c>
      <c r="F23" s="3">
        <f t="shared" si="0"/>
        <v>1.484931506849315</v>
      </c>
      <c r="G23" s="3">
        <v>17.399999999999999</v>
      </c>
      <c r="H23" s="11">
        <f t="shared" si="1"/>
        <v>0.67819441027379734</v>
      </c>
      <c r="I23" s="11">
        <v>1</v>
      </c>
      <c r="J23" s="11">
        <v>495</v>
      </c>
      <c r="K23" s="11">
        <v>14</v>
      </c>
      <c r="L23" s="11">
        <v>0.11</v>
      </c>
      <c r="M23" s="11">
        <v>1.31</v>
      </c>
      <c r="N23" s="3">
        <f t="shared" si="2"/>
        <v>1.8510638297872342</v>
      </c>
      <c r="O23" s="3">
        <f t="shared" si="3"/>
        <v>6.2142857142857135</v>
      </c>
      <c r="P23" s="11">
        <v>0.14000000000000001</v>
      </c>
      <c r="Q23" s="3">
        <f t="shared" si="4"/>
        <v>1.2727272727272729</v>
      </c>
      <c r="R23" s="11">
        <v>54.2</v>
      </c>
      <c r="S23" s="3">
        <f t="shared" si="5"/>
        <v>79.918087172258822</v>
      </c>
      <c r="T23" s="3">
        <f t="shared" si="6"/>
        <v>60.701107011070121</v>
      </c>
      <c r="U23" s="11">
        <v>2.7</v>
      </c>
      <c r="V23" s="11">
        <v>21.3</v>
      </c>
      <c r="W23" s="3">
        <f t="shared" si="7"/>
        <v>31.406923556625699</v>
      </c>
      <c r="X23" s="3">
        <f t="shared" si="8"/>
        <v>33.41836734693878</v>
      </c>
      <c r="Y23" s="6">
        <v>55</v>
      </c>
      <c r="Z23" s="27">
        <v>59.8</v>
      </c>
      <c r="AA23" s="15">
        <f t="shared" si="9"/>
        <v>1.5255102040816324</v>
      </c>
      <c r="AB23" s="11">
        <v>8.3000000000000007</v>
      </c>
      <c r="AC23" s="11">
        <v>33.9</v>
      </c>
      <c r="AD23" s="3">
        <f t="shared" si="10"/>
        <v>1.4023937916525293</v>
      </c>
      <c r="AE23" s="28">
        <v>26.4</v>
      </c>
      <c r="AF23" s="11">
        <v>19.899999999999999</v>
      </c>
      <c r="AG23" s="3">
        <f t="shared" si="14"/>
        <v>1.3266331658291457</v>
      </c>
      <c r="AH23" s="28">
        <v>39.200000000000003</v>
      </c>
      <c r="AI23" s="3">
        <f t="shared" si="11"/>
        <v>1.5895438187764306</v>
      </c>
      <c r="AJ23" s="28">
        <v>26.1</v>
      </c>
      <c r="AK23" s="3">
        <f t="shared" si="12"/>
        <v>0.85181484017967002</v>
      </c>
      <c r="AL23" s="11">
        <v>8.1</v>
      </c>
      <c r="AM23" s="11">
        <v>0.47</v>
      </c>
      <c r="AN23" s="11">
        <v>0.87</v>
      </c>
      <c r="AO23" s="11">
        <v>0.84</v>
      </c>
      <c r="AP23" s="11">
        <f t="shared" si="13"/>
        <v>32.900000000000006</v>
      </c>
      <c r="AQ23" s="11">
        <v>0</v>
      </c>
      <c r="AR23" s="11">
        <v>0</v>
      </c>
      <c r="AS23" s="11">
        <v>0</v>
      </c>
      <c r="AT23" s="11">
        <v>0</v>
      </c>
      <c r="AU23" s="11">
        <v>2</v>
      </c>
      <c r="AV23" s="11">
        <v>100</v>
      </c>
      <c r="AW23" s="11">
        <v>0</v>
      </c>
      <c r="AX23" s="11">
        <v>51.1</v>
      </c>
    </row>
    <row r="24" spans="1:50" x14ac:dyDescent="0.35">
      <c r="A24" s="1" t="s">
        <v>141</v>
      </c>
      <c r="B24" s="26" t="s">
        <v>91</v>
      </c>
      <c r="C24" s="2">
        <v>42766</v>
      </c>
      <c r="D24" s="2">
        <v>42022</v>
      </c>
      <c r="E24" s="11">
        <v>0</v>
      </c>
      <c r="F24" s="3">
        <f t="shared" si="0"/>
        <v>2.0383561643835617</v>
      </c>
      <c r="G24" s="3">
        <v>16.7</v>
      </c>
      <c r="H24" s="11">
        <f t="shared" si="1"/>
        <v>0.65988109725949995</v>
      </c>
      <c r="I24" s="11">
        <v>1</v>
      </c>
      <c r="J24" s="11">
        <v>531</v>
      </c>
      <c r="K24" s="11">
        <v>12</v>
      </c>
      <c r="L24" s="11">
        <v>0.08</v>
      </c>
      <c r="M24" s="11">
        <v>1.0900000000000001</v>
      </c>
      <c r="N24" s="3">
        <f>AN24/AM24</f>
        <v>1.7209302325581395</v>
      </c>
      <c r="O24" s="3">
        <f t="shared" si="3"/>
        <v>6.7272727272727275</v>
      </c>
      <c r="P24" s="11">
        <v>0.11</v>
      </c>
      <c r="Q24" s="3">
        <f t="shared" si="4"/>
        <v>1.375</v>
      </c>
      <c r="R24" s="11">
        <v>55.9</v>
      </c>
      <c r="S24" s="3">
        <f t="shared" si="5"/>
        <v>84.712231085499909</v>
      </c>
      <c r="T24" s="3">
        <f t="shared" si="6"/>
        <v>53.667262969588549</v>
      </c>
      <c r="U24" s="11">
        <v>3.1</v>
      </c>
      <c r="V24" s="11">
        <v>25.9</v>
      </c>
      <c r="W24" s="3">
        <f t="shared" si="7"/>
        <v>39.249495261439129</v>
      </c>
      <c r="X24" s="3">
        <f t="shared" si="8"/>
        <v>25.994694960212211</v>
      </c>
      <c r="Y24" s="6">
        <v>61</v>
      </c>
      <c r="Z24" s="27">
        <v>59.1</v>
      </c>
      <c r="AA24" s="15">
        <f t="shared" si="9"/>
        <v>1.5676392572944295</v>
      </c>
      <c r="AB24" s="11">
        <v>8.8000000000000007</v>
      </c>
      <c r="AC24" s="11">
        <v>35.299999999999997</v>
      </c>
      <c r="AD24" s="3">
        <f t="shared" si="10"/>
        <v>1.4789562117693986</v>
      </c>
      <c r="AE24" s="28">
        <v>25</v>
      </c>
      <c r="AF24" s="11">
        <v>21.1</v>
      </c>
      <c r="AG24" s="3">
        <f t="shared" si="14"/>
        <v>1.1848341232227488</v>
      </c>
      <c r="AH24" s="28">
        <v>37.700000000000003</v>
      </c>
      <c r="AI24" s="3">
        <f t="shared" si="11"/>
        <v>1.5486844771206227</v>
      </c>
      <c r="AJ24" s="28">
        <v>27.9</v>
      </c>
      <c r="AK24" s="3">
        <f t="shared" si="12"/>
        <v>0.92533576126602246</v>
      </c>
      <c r="AL24" s="11">
        <v>8.6999999999999993</v>
      </c>
      <c r="AM24" s="11">
        <v>0.43</v>
      </c>
      <c r="AN24" s="11">
        <v>0.74</v>
      </c>
      <c r="AO24" s="11">
        <v>0.81</v>
      </c>
      <c r="AP24" s="11">
        <f t="shared" si="13"/>
        <v>30</v>
      </c>
      <c r="AQ24" s="11">
        <v>0</v>
      </c>
      <c r="AR24" s="11">
        <v>0</v>
      </c>
      <c r="AS24" s="11">
        <v>1</v>
      </c>
      <c r="AT24" s="11">
        <v>0</v>
      </c>
      <c r="AU24" s="11">
        <v>2</v>
      </c>
      <c r="AV24" s="11">
        <v>70</v>
      </c>
      <c r="AW24" s="11">
        <v>0</v>
      </c>
      <c r="AX24" s="11">
        <v>38.9</v>
      </c>
    </row>
    <row r="25" spans="1:50" x14ac:dyDescent="0.35">
      <c r="A25" s="1" t="s">
        <v>141</v>
      </c>
      <c r="B25" s="26" t="s">
        <v>91</v>
      </c>
      <c r="C25" s="2">
        <v>43214</v>
      </c>
      <c r="D25" s="2">
        <v>42022</v>
      </c>
      <c r="E25" s="11">
        <v>0</v>
      </c>
      <c r="F25" s="3">
        <f t="shared" si="0"/>
        <v>3.2657534246575342</v>
      </c>
      <c r="G25" s="3">
        <v>17</v>
      </c>
      <c r="H25" s="11">
        <f t="shared" si="1"/>
        <v>0.66776039086425254</v>
      </c>
      <c r="I25" s="11">
        <v>1</v>
      </c>
      <c r="J25" s="11">
        <v>477</v>
      </c>
      <c r="K25" s="11">
        <v>10</v>
      </c>
      <c r="L25" s="11">
        <v>0.08</v>
      </c>
      <c r="M25" s="11">
        <v>1.32</v>
      </c>
      <c r="N25" s="3">
        <f t="shared" si="2"/>
        <v>1.5116279069767442</v>
      </c>
      <c r="O25" s="3">
        <f t="shared" si="3"/>
        <v>6.5</v>
      </c>
      <c r="P25" s="11">
        <v>0.1</v>
      </c>
      <c r="Q25" s="3">
        <f t="shared" si="4"/>
        <v>1.25</v>
      </c>
      <c r="R25" s="11">
        <v>53.8</v>
      </c>
      <c r="S25" s="3">
        <f t="shared" si="5"/>
        <v>80.567821536058844</v>
      </c>
      <c r="T25" s="3">
        <f t="shared" si="6"/>
        <v>51.858736059479547</v>
      </c>
      <c r="U25" s="11">
        <v>4</v>
      </c>
      <c r="V25" s="11">
        <v>25.9</v>
      </c>
      <c r="W25" s="3">
        <f t="shared" si="7"/>
        <v>38.786367616801563</v>
      </c>
      <c r="X25" s="3">
        <f t="shared" si="8"/>
        <v>30.952380952380942</v>
      </c>
      <c r="Y25" s="6">
        <v>75</v>
      </c>
      <c r="Z25" s="27">
        <v>57.4</v>
      </c>
      <c r="AA25" s="15">
        <f t="shared" si="9"/>
        <v>1.5185185185185186</v>
      </c>
      <c r="AB25" s="11">
        <v>8.5</v>
      </c>
      <c r="AC25" s="11">
        <v>35.9</v>
      </c>
      <c r="AD25" s="3">
        <f t="shared" si="10"/>
        <v>1.4958420301942399</v>
      </c>
      <c r="AE25" s="28">
        <v>25.6</v>
      </c>
      <c r="AF25" s="11">
        <v>21</v>
      </c>
      <c r="AG25" s="3">
        <f t="shared" si="14"/>
        <v>1.2190476190476192</v>
      </c>
      <c r="AH25" s="28">
        <v>37.799999999999997</v>
      </c>
      <c r="AI25" s="3">
        <f t="shared" si="11"/>
        <v>1.544080508277121</v>
      </c>
      <c r="AJ25" s="28">
        <v>26.1</v>
      </c>
      <c r="AK25" s="3">
        <f t="shared" si="12"/>
        <v>0.85961607869188006</v>
      </c>
      <c r="AL25" s="11">
        <v>8.1999999999999993</v>
      </c>
      <c r="AM25" s="11">
        <v>0.43</v>
      </c>
      <c r="AN25" s="11">
        <v>0.65</v>
      </c>
      <c r="AO25" s="11">
        <v>0.6</v>
      </c>
      <c r="AP25" s="11">
        <f t="shared" si="13"/>
        <v>27.9</v>
      </c>
      <c r="AQ25" s="11">
        <v>0</v>
      </c>
      <c r="AR25" s="11">
        <v>0</v>
      </c>
      <c r="AS25" s="11">
        <v>0</v>
      </c>
      <c r="AT25" s="11">
        <v>0</v>
      </c>
      <c r="AU25" s="11">
        <v>2</v>
      </c>
      <c r="AV25" s="11">
        <v>60</v>
      </c>
      <c r="AW25" s="11">
        <v>0</v>
      </c>
      <c r="AX25" s="11">
        <v>73.900000000000006</v>
      </c>
    </row>
    <row r="26" spans="1:50" x14ac:dyDescent="0.35">
      <c r="A26" s="1" t="s">
        <v>142</v>
      </c>
      <c r="B26" s="26" t="s">
        <v>90</v>
      </c>
      <c r="C26" s="2">
        <v>42564</v>
      </c>
      <c r="D26" s="2">
        <v>42022</v>
      </c>
      <c r="E26" s="11">
        <v>0</v>
      </c>
      <c r="F26" s="3">
        <f t="shared" si="0"/>
        <v>1.484931506849315</v>
      </c>
      <c r="G26" s="3">
        <v>18.5</v>
      </c>
      <c r="H26" s="11">
        <f t="shared" si="1"/>
        <v>0.70648431783307808</v>
      </c>
      <c r="I26" s="11">
        <v>1</v>
      </c>
      <c r="J26" s="11">
        <v>362</v>
      </c>
      <c r="K26" s="11">
        <v>10</v>
      </c>
      <c r="L26" s="11">
        <v>0.12</v>
      </c>
      <c r="M26" s="11">
        <v>1.1499999999999999</v>
      </c>
      <c r="N26" s="3">
        <f t="shared" si="2"/>
        <v>2.125</v>
      </c>
      <c r="O26" s="3">
        <f t="shared" si="3"/>
        <v>6.0714285714285703</v>
      </c>
      <c r="P26" s="11">
        <v>0.14000000000000001</v>
      </c>
      <c r="Q26" s="3">
        <f t="shared" si="4"/>
        <v>1.1666666666666667</v>
      </c>
      <c r="R26" s="11">
        <v>40.1</v>
      </c>
      <c r="S26" s="3">
        <f t="shared" si="5"/>
        <v>56.759929396584958</v>
      </c>
      <c r="T26" s="3">
        <f t="shared" si="6"/>
        <v>54.862842892768086</v>
      </c>
      <c r="U26" s="11">
        <v>1.3</v>
      </c>
      <c r="V26" s="11">
        <v>18.100000000000001</v>
      </c>
      <c r="W26" s="3">
        <f t="shared" si="7"/>
        <v>25.619818505690471</v>
      </c>
      <c r="X26" s="3">
        <f t="shared" si="8"/>
        <v>23.714285714285715</v>
      </c>
      <c r="Y26" s="6">
        <v>68</v>
      </c>
      <c r="Z26" s="27">
        <v>58.7</v>
      </c>
      <c r="AA26" s="15">
        <f t="shared" si="9"/>
        <v>1.6771428571428573</v>
      </c>
      <c r="AB26" s="11">
        <v>9.6</v>
      </c>
      <c r="AC26" s="11">
        <v>29</v>
      </c>
      <c r="AD26" s="3">
        <f t="shared" si="10"/>
        <v>1.1771774490678995</v>
      </c>
      <c r="AE26" s="28">
        <v>25.7</v>
      </c>
      <c r="AF26" s="11">
        <v>21.8</v>
      </c>
      <c r="AG26" s="3">
        <f>AE26/AF26</f>
        <v>1.1788990825688073</v>
      </c>
      <c r="AH26" s="28">
        <v>35</v>
      </c>
      <c r="AI26" s="3">
        <f t="shared" si="11"/>
        <v>1.3920081505242168</v>
      </c>
      <c r="AJ26" s="28">
        <v>26.7</v>
      </c>
      <c r="AK26" s="3">
        <f t="shared" si="12"/>
        <v>0.85070687745701123</v>
      </c>
      <c r="AL26" s="11">
        <v>8.9</v>
      </c>
      <c r="AM26" s="11">
        <v>0.4</v>
      </c>
      <c r="AN26" s="11">
        <v>0.85</v>
      </c>
      <c r="AO26" s="11">
        <v>0.84</v>
      </c>
      <c r="AP26" s="11">
        <f t="shared" si="13"/>
        <v>22</v>
      </c>
      <c r="AQ26" s="11">
        <v>0</v>
      </c>
      <c r="AR26" s="11">
        <v>0</v>
      </c>
      <c r="AS26" s="11">
        <v>1</v>
      </c>
      <c r="AT26" s="11">
        <v>0</v>
      </c>
      <c r="AU26" s="11">
        <v>2</v>
      </c>
      <c r="AV26" s="11">
        <v>80</v>
      </c>
      <c r="AW26" s="11">
        <v>5</v>
      </c>
      <c r="AX26" s="11">
        <v>-95.8</v>
      </c>
    </row>
    <row r="27" spans="1:50" x14ac:dyDescent="0.35">
      <c r="A27" s="1" t="s">
        <v>142</v>
      </c>
      <c r="B27" s="26" t="s">
        <v>90</v>
      </c>
      <c r="C27" s="2">
        <v>42766</v>
      </c>
      <c r="D27" s="2">
        <v>42022</v>
      </c>
      <c r="E27" s="11">
        <v>0</v>
      </c>
      <c r="F27" s="3">
        <f t="shared" si="0"/>
        <v>2.0383561643835617</v>
      </c>
      <c r="G27" s="3">
        <v>18.5</v>
      </c>
      <c r="H27" s="11">
        <f t="shared" si="1"/>
        <v>0.70648431783307808</v>
      </c>
      <c r="I27" s="11">
        <v>1</v>
      </c>
      <c r="J27" s="11">
        <v>296</v>
      </c>
      <c r="K27" s="11">
        <v>7</v>
      </c>
      <c r="L27" s="11">
        <v>0.06</v>
      </c>
      <c r="M27" s="11">
        <v>1.02</v>
      </c>
      <c r="N27" s="3">
        <f t="shared" si="2"/>
        <v>1.7749999999999999</v>
      </c>
      <c r="O27" s="3">
        <f t="shared" si="3"/>
        <v>7.1</v>
      </c>
      <c r="P27" s="11">
        <v>0.1</v>
      </c>
      <c r="Q27" s="3">
        <f t="shared" si="4"/>
        <v>1.6666666666666667</v>
      </c>
      <c r="R27" s="11">
        <v>44.2</v>
      </c>
      <c r="S27" s="3">
        <f t="shared" si="5"/>
        <v>62.563313698978938</v>
      </c>
      <c r="T27" s="3">
        <f t="shared" si="6"/>
        <v>58.371040723981906</v>
      </c>
      <c r="U27" s="11">
        <v>2.8</v>
      </c>
      <c r="V27" s="11">
        <v>18.399999999999999</v>
      </c>
      <c r="W27" s="3">
        <f t="shared" si="7"/>
        <v>26.044456381475392</v>
      </c>
      <c r="X27" s="3">
        <f t="shared" si="8"/>
        <v>27.019498607242337</v>
      </c>
      <c r="Y27" s="6">
        <v>60</v>
      </c>
      <c r="Z27" s="27">
        <v>54.6</v>
      </c>
      <c r="AA27" s="15">
        <f t="shared" si="9"/>
        <v>1.5208913649025071</v>
      </c>
      <c r="AB27" s="11">
        <v>9</v>
      </c>
      <c r="AC27" s="11">
        <v>33.5</v>
      </c>
      <c r="AD27" s="3">
        <f t="shared" si="10"/>
        <v>1.3598429153025735</v>
      </c>
      <c r="AE27" s="28">
        <v>21.1</v>
      </c>
      <c r="AF27" s="11">
        <v>19.8</v>
      </c>
      <c r="AG27" s="3">
        <f t="shared" si="14"/>
        <v>1.0656565656565657</v>
      </c>
      <c r="AH27" s="28">
        <v>35.9</v>
      </c>
      <c r="AI27" s="3">
        <f t="shared" si="11"/>
        <v>1.4278026458234108</v>
      </c>
      <c r="AJ27" s="28">
        <v>26.2</v>
      </c>
      <c r="AK27" s="3">
        <f t="shared" si="12"/>
        <v>0.83477603705519465</v>
      </c>
      <c r="AL27" s="11">
        <v>8.4</v>
      </c>
      <c r="AM27" s="11">
        <v>0.4</v>
      </c>
      <c r="AN27" s="11">
        <v>0.71</v>
      </c>
      <c r="AO27" s="11">
        <v>0.81</v>
      </c>
      <c r="AP27" s="11">
        <v>25.8</v>
      </c>
      <c r="AQ27" s="11">
        <v>1</v>
      </c>
      <c r="AR27" s="11">
        <v>1</v>
      </c>
      <c r="AS27" s="11">
        <v>1</v>
      </c>
      <c r="AT27" s="11" t="s">
        <v>151</v>
      </c>
      <c r="AU27" s="11">
        <v>2</v>
      </c>
      <c r="AV27" s="11">
        <v>80</v>
      </c>
      <c r="AW27" s="11">
        <v>5</v>
      </c>
      <c r="AX27" s="11">
        <v>-113.4</v>
      </c>
    </row>
    <row r="28" spans="1:50" x14ac:dyDescent="0.35">
      <c r="A28" s="1" t="s">
        <v>142</v>
      </c>
      <c r="B28" s="26" t="s">
        <v>90</v>
      </c>
      <c r="C28" s="2">
        <v>43201</v>
      </c>
      <c r="D28" s="2">
        <v>42022</v>
      </c>
      <c r="E28" s="11">
        <v>0</v>
      </c>
      <c r="F28" s="3">
        <f t="shared" si="0"/>
        <v>3.2301369863013698</v>
      </c>
      <c r="G28" s="3">
        <v>19.100000000000001</v>
      </c>
      <c r="H28" s="11">
        <f t="shared" si="1"/>
        <v>0.72167825319583223</v>
      </c>
      <c r="I28" s="11">
        <v>1</v>
      </c>
      <c r="J28" s="11">
        <v>418</v>
      </c>
      <c r="K28" s="11">
        <v>14</v>
      </c>
      <c r="L28" s="11">
        <v>0.06</v>
      </c>
      <c r="M28" s="11">
        <v>0.77</v>
      </c>
      <c r="N28" s="3">
        <f t="shared" si="2"/>
        <v>1.2195121951219512</v>
      </c>
      <c r="O28" s="3">
        <f t="shared" si="3"/>
        <v>6.25</v>
      </c>
      <c r="P28" s="11">
        <v>0.08</v>
      </c>
      <c r="Q28" s="3">
        <f t="shared" si="4"/>
        <v>1.3333333333333335</v>
      </c>
      <c r="R28" s="11">
        <v>42.09</v>
      </c>
      <c r="S28" s="3">
        <f t="shared" si="5"/>
        <v>58.322389255338415</v>
      </c>
      <c r="T28" s="3">
        <f t="shared" si="6"/>
        <v>50.819672131147541</v>
      </c>
      <c r="U28" s="11">
        <v>2.2999999999999998</v>
      </c>
      <c r="V28" s="11">
        <v>20.7</v>
      </c>
      <c r="W28" s="3">
        <f t="shared" si="7"/>
        <v>28.683142256723809</v>
      </c>
      <c r="X28" s="3">
        <f t="shared" si="8"/>
        <v>30.211480362537763</v>
      </c>
      <c r="Y28" s="6">
        <v>85</v>
      </c>
      <c r="Z28" s="27">
        <v>54.9</v>
      </c>
      <c r="AA28" s="15">
        <f t="shared" si="9"/>
        <v>1.6586102719033231</v>
      </c>
      <c r="AB28" s="11">
        <v>8.8000000000000007</v>
      </c>
      <c r="AC28" s="11">
        <v>31.1</v>
      </c>
      <c r="AD28" s="3">
        <f t="shared" si="10"/>
        <v>1.2500318495878573</v>
      </c>
      <c r="AE28" s="28">
        <v>26.4</v>
      </c>
      <c r="AF28" s="11">
        <v>22</v>
      </c>
      <c r="AG28" s="3">
        <f t="shared" si="14"/>
        <v>1.2</v>
      </c>
      <c r="AH28" s="28">
        <v>33.1</v>
      </c>
      <c r="AI28" s="3">
        <f t="shared" si="11"/>
        <v>1.3032311432118313</v>
      </c>
      <c r="AJ28" s="28">
        <v>23.1</v>
      </c>
      <c r="AK28" s="3">
        <f t="shared" si="12"/>
        <v>0.72685352327064634</v>
      </c>
      <c r="AL28" s="11">
        <v>9.3000000000000007</v>
      </c>
      <c r="AM28" s="11">
        <v>0.41</v>
      </c>
      <c r="AN28" s="11">
        <v>0.5</v>
      </c>
      <c r="AO28" s="11">
        <v>0.65</v>
      </c>
      <c r="AP28" s="11">
        <v>25.8</v>
      </c>
      <c r="AQ28" s="11">
        <v>0</v>
      </c>
      <c r="AR28" s="11">
        <v>0</v>
      </c>
      <c r="AS28" s="11">
        <v>0</v>
      </c>
      <c r="AT28" s="11">
        <v>0</v>
      </c>
      <c r="AU28" s="11">
        <v>2</v>
      </c>
      <c r="AV28" s="11">
        <v>80</v>
      </c>
      <c r="AW28" s="11">
        <v>5</v>
      </c>
      <c r="AX28" s="11">
        <v>-100.5</v>
      </c>
    </row>
    <row r="29" spans="1:50" x14ac:dyDescent="0.35">
      <c r="A29" s="1" t="s">
        <v>71</v>
      </c>
      <c r="B29" s="26" t="s">
        <v>72</v>
      </c>
      <c r="C29" s="2">
        <v>42226</v>
      </c>
      <c r="D29" s="2">
        <v>41685</v>
      </c>
      <c r="E29" s="11">
        <v>0</v>
      </c>
      <c r="F29" s="3">
        <f t="shared" si="0"/>
        <v>1.4821917808219178</v>
      </c>
      <c r="G29" s="3">
        <v>16</v>
      </c>
      <c r="H29" s="11">
        <f t="shared" si="1"/>
        <v>0.64131002499515266</v>
      </c>
      <c r="I29" s="11">
        <v>1</v>
      </c>
      <c r="J29" s="11">
        <v>352</v>
      </c>
      <c r="K29" s="11">
        <v>4</v>
      </c>
      <c r="L29" s="11">
        <v>0.06</v>
      </c>
      <c r="M29" s="11">
        <v>0.97</v>
      </c>
      <c r="N29" s="3">
        <f t="shared" ref="N29:N67" si="15">AN29/AM29</f>
        <v>2.0285714285714285</v>
      </c>
      <c r="O29" s="3">
        <f t="shared" ref="O29:O67" si="16">AN29/P29</f>
        <v>7.8888888888888884</v>
      </c>
      <c r="P29" s="11">
        <v>0.09</v>
      </c>
      <c r="Q29" s="3">
        <f t="shared" ref="Q29:Q67" si="17">P29/L29</f>
        <v>1.5</v>
      </c>
      <c r="R29" s="11">
        <v>41</v>
      </c>
      <c r="S29" s="3">
        <f t="shared" ref="S29:S67" si="18">R29/H29</f>
        <v>63.931637432784399</v>
      </c>
      <c r="T29" s="3">
        <f t="shared" si="6"/>
        <v>57.560975609756106</v>
      </c>
      <c r="U29" s="11">
        <v>2.6</v>
      </c>
      <c r="V29" s="11">
        <v>17.399999999999999</v>
      </c>
      <c r="W29" s="3">
        <f t="shared" ref="W29:W67" si="19">V29/H29</f>
        <v>27.13196320318167</v>
      </c>
      <c r="X29" s="3">
        <f t="shared" si="8"/>
        <v>26.04501607717042</v>
      </c>
      <c r="Y29" s="6">
        <v>69</v>
      </c>
      <c r="Z29" s="27">
        <v>56.1</v>
      </c>
      <c r="AA29" s="15">
        <f t="shared" si="9"/>
        <v>1.8038585209003215</v>
      </c>
      <c r="AB29" s="11">
        <v>8.6999999999999993</v>
      </c>
      <c r="AC29" s="11">
        <v>31</v>
      </c>
      <c r="AD29" s="3">
        <f t="shared" si="10"/>
        <v>1.3160991819926016</v>
      </c>
      <c r="AE29" s="28">
        <v>21.7</v>
      </c>
      <c r="AF29" s="11">
        <v>18.7</v>
      </c>
      <c r="AG29" s="3">
        <f t="shared" si="14"/>
        <v>1.160427807486631</v>
      </c>
      <c r="AH29" s="28">
        <v>31.1</v>
      </c>
      <c r="AI29" s="3">
        <f t="shared" si="11"/>
        <v>1.2949663237192537</v>
      </c>
      <c r="AJ29" s="28">
        <v>23</v>
      </c>
      <c r="AK29" s="3">
        <f t="shared" si="12"/>
        <v>0.77573395724532668</v>
      </c>
      <c r="AL29" s="11">
        <v>7.9</v>
      </c>
      <c r="AM29" s="11">
        <v>0.35</v>
      </c>
      <c r="AN29" s="11">
        <v>0.71</v>
      </c>
      <c r="AO29" s="11">
        <v>0.74</v>
      </c>
      <c r="AP29" s="11">
        <v>23.6</v>
      </c>
      <c r="AQ29" s="11">
        <v>1</v>
      </c>
      <c r="AR29" s="11">
        <v>0</v>
      </c>
      <c r="AS29" s="11">
        <v>1</v>
      </c>
      <c r="AT29" s="11">
        <v>0</v>
      </c>
      <c r="AU29" s="11">
        <v>2</v>
      </c>
      <c r="AV29" s="11">
        <v>60</v>
      </c>
      <c r="AW29" s="11">
        <v>0</v>
      </c>
      <c r="AX29" s="11">
        <v>75.2</v>
      </c>
    </row>
    <row r="30" spans="1:50" x14ac:dyDescent="0.35">
      <c r="A30" s="1" t="s">
        <v>71</v>
      </c>
      <c r="B30" s="26" t="s">
        <v>72</v>
      </c>
      <c r="C30" s="2">
        <v>42423</v>
      </c>
      <c r="D30" s="2">
        <v>41685</v>
      </c>
      <c r="E30" s="11">
        <v>0</v>
      </c>
      <c r="F30" s="3">
        <f t="shared" si="0"/>
        <v>2.021917808219178</v>
      </c>
      <c r="G30" s="3">
        <v>16</v>
      </c>
      <c r="H30" s="11">
        <f t="shared" si="1"/>
        <v>0.64131002499515266</v>
      </c>
      <c r="I30" s="11">
        <v>1</v>
      </c>
      <c r="J30" s="11">
        <v>449</v>
      </c>
      <c r="K30" s="11">
        <v>7</v>
      </c>
      <c r="L30" s="11">
        <v>0.09</v>
      </c>
      <c r="M30" s="11">
        <v>1.08</v>
      </c>
      <c r="N30" s="3">
        <f t="shared" si="15"/>
        <v>1.096153846153846</v>
      </c>
      <c r="O30" s="3">
        <f t="shared" si="16"/>
        <v>6.333333333333333</v>
      </c>
      <c r="P30" s="11">
        <v>0.09</v>
      </c>
      <c r="Q30" s="3">
        <f t="shared" si="17"/>
        <v>1</v>
      </c>
      <c r="R30" s="11">
        <v>39.299999999999997</v>
      </c>
      <c r="S30" s="3">
        <f t="shared" si="18"/>
        <v>61.28081344166894</v>
      </c>
      <c r="T30" s="3">
        <f t="shared" si="6"/>
        <v>55.725190839694662</v>
      </c>
      <c r="U30" s="11">
        <v>2.4</v>
      </c>
      <c r="V30" s="11">
        <v>17.399999999999999</v>
      </c>
      <c r="W30" s="3">
        <f t="shared" si="19"/>
        <v>27.13196320318167</v>
      </c>
      <c r="X30" s="3">
        <f t="shared" si="8"/>
        <v>27.30061349693252</v>
      </c>
      <c r="Y30" s="6">
        <v>75</v>
      </c>
      <c r="Z30" s="27">
        <v>56.4</v>
      </c>
      <c r="AA30" s="15">
        <f t="shared" si="9"/>
        <v>1.7300613496932513</v>
      </c>
      <c r="AB30" s="11">
        <v>7.9</v>
      </c>
      <c r="AC30" s="11">
        <v>29.4</v>
      </c>
      <c r="AD30" s="3">
        <f t="shared" si="10"/>
        <v>1.2481714822768544</v>
      </c>
      <c r="AE30" s="28">
        <v>21.7</v>
      </c>
      <c r="AF30" s="11">
        <v>20.3</v>
      </c>
      <c r="AG30" s="3">
        <f t="shared" si="14"/>
        <v>1.0689655172413792</v>
      </c>
      <c r="AH30" s="28">
        <v>32.6</v>
      </c>
      <c r="AI30" s="3">
        <f t="shared" si="11"/>
        <v>1.357424506535295</v>
      </c>
      <c r="AJ30" s="28">
        <v>23.7</v>
      </c>
      <c r="AK30" s="3">
        <f t="shared" si="12"/>
        <v>0.79934325159627151</v>
      </c>
      <c r="AL30" s="11">
        <v>9</v>
      </c>
      <c r="AM30" s="11">
        <v>0.52</v>
      </c>
      <c r="AN30" s="11">
        <v>0.56999999999999995</v>
      </c>
      <c r="AO30" s="11">
        <v>0.89</v>
      </c>
      <c r="AP30" s="11">
        <v>21.9</v>
      </c>
      <c r="AQ30" s="11">
        <v>1</v>
      </c>
      <c r="AR30" s="11">
        <v>0</v>
      </c>
      <c r="AS30" s="11">
        <v>0</v>
      </c>
      <c r="AT30" s="11">
        <v>0</v>
      </c>
      <c r="AU30" s="11">
        <v>2</v>
      </c>
      <c r="AV30" s="11">
        <v>80</v>
      </c>
      <c r="AW30" s="11">
        <v>0</v>
      </c>
      <c r="AX30" s="11">
        <v>28.3</v>
      </c>
    </row>
    <row r="31" spans="1:50" x14ac:dyDescent="0.35">
      <c r="A31" s="1" t="s">
        <v>71</v>
      </c>
      <c r="B31" s="26" t="s">
        <v>72</v>
      </c>
      <c r="C31" s="2">
        <v>42627</v>
      </c>
      <c r="D31" s="2">
        <v>41685</v>
      </c>
      <c r="E31" s="11">
        <v>0</v>
      </c>
      <c r="F31" s="3">
        <f t="shared" si="0"/>
        <v>2.580821917808219</v>
      </c>
      <c r="G31" s="3">
        <v>17.2</v>
      </c>
      <c r="H31" s="11">
        <f t="shared" si="1"/>
        <v>0.67298751130611589</v>
      </c>
      <c r="I31" s="11">
        <v>1</v>
      </c>
      <c r="J31" s="11">
        <v>436</v>
      </c>
      <c r="K31" s="11">
        <v>11</v>
      </c>
      <c r="L31" s="11">
        <v>0.12</v>
      </c>
      <c r="M31" s="11">
        <v>1.2</v>
      </c>
      <c r="N31" s="3">
        <f t="shared" si="15"/>
        <v>1.90625</v>
      </c>
      <c r="O31" s="3">
        <f t="shared" si="16"/>
        <v>5.083333333333333</v>
      </c>
      <c r="P31" s="11">
        <v>0.12</v>
      </c>
      <c r="Q31" s="3">
        <f t="shared" si="17"/>
        <v>1</v>
      </c>
      <c r="R31" s="11">
        <v>48.4</v>
      </c>
      <c r="S31" s="3">
        <f t="shared" si="18"/>
        <v>71.918125057130098</v>
      </c>
      <c r="T31" s="3">
        <f t="shared" si="6"/>
        <v>56.404958677685947</v>
      </c>
      <c r="U31" s="11">
        <v>3.4</v>
      </c>
      <c r="V31" s="11">
        <v>21.1</v>
      </c>
      <c r="W31" s="3">
        <f t="shared" si="19"/>
        <v>31.352736336889365</v>
      </c>
      <c r="X31" s="3">
        <f t="shared" si="8"/>
        <v>33.51206434316353</v>
      </c>
      <c r="Y31" s="6">
        <v>68</v>
      </c>
      <c r="Z31" s="27">
        <v>59.2</v>
      </c>
      <c r="AA31" s="15">
        <f t="shared" si="9"/>
        <v>1.5871313672922254</v>
      </c>
      <c r="AB31" s="11">
        <v>8.4</v>
      </c>
      <c r="AC31" s="11">
        <v>33.799999999999997</v>
      </c>
      <c r="AD31" s="3">
        <f t="shared" si="10"/>
        <v>1.4032608542572889</v>
      </c>
      <c r="AE31" s="28">
        <v>24</v>
      </c>
      <c r="AF31" s="11">
        <v>20.2</v>
      </c>
      <c r="AG31" s="3">
        <f t="shared" si="14"/>
        <v>1.1881188118811881</v>
      </c>
      <c r="AH31" s="28">
        <v>37.299999999999997</v>
      </c>
      <c r="AI31" s="3">
        <f t="shared" si="11"/>
        <v>1.5180352019103001</v>
      </c>
      <c r="AJ31" s="28">
        <v>24.8</v>
      </c>
      <c r="AK31" s="3">
        <f t="shared" si="12"/>
        <v>0.81306362067737292</v>
      </c>
      <c r="AL31" s="11">
        <v>8.1999999999999993</v>
      </c>
      <c r="AM31" s="11">
        <v>0.32</v>
      </c>
      <c r="AN31" s="11">
        <v>0.61</v>
      </c>
      <c r="AO31" s="11">
        <v>0.91</v>
      </c>
      <c r="AP31" s="11">
        <f t="shared" ref="AP31:AP67" si="20">R31-V31</f>
        <v>27.299999999999997</v>
      </c>
      <c r="AQ31" s="11">
        <v>0</v>
      </c>
      <c r="AR31" s="11">
        <v>0</v>
      </c>
      <c r="AS31" s="11">
        <v>1</v>
      </c>
      <c r="AT31" s="11">
        <v>0</v>
      </c>
      <c r="AU31" s="11">
        <v>2</v>
      </c>
      <c r="AV31" s="11">
        <v>80</v>
      </c>
      <c r="AW31" s="11">
        <v>2</v>
      </c>
      <c r="AX31" s="11">
        <v>47.6</v>
      </c>
    </row>
    <row r="32" spans="1:50" x14ac:dyDescent="0.35">
      <c r="A32" s="1" t="s">
        <v>71</v>
      </c>
      <c r="B32" s="26" t="s">
        <v>72</v>
      </c>
      <c r="C32" s="2">
        <v>43080</v>
      </c>
      <c r="D32" s="2">
        <v>41685</v>
      </c>
      <c r="E32" s="11">
        <v>0</v>
      </c>
      <c r="F32" s="3">
        <f t="shared" si="0"/>
        <v>3.8219178082191783</v>
      </c>
      <c r="G32" s="3">
        <v>17.5</v>
      </c>
      <c r="H32" s="11">
        <f t="shared" si="1"/>
        <v>0.68079037369340256</v>
      </c>
      <c r="I32" s="11">
        <v>1</v>
      </c>
      <c r="J32" s="11">
        <v>369</v>
      </c>
      <c r="K32" s="11">
        <v>27</v>
      </c>
      <c r="L32" s="11">
        <v>7.0000000000000007E-2</v>
      </c>
      <c r="M32" s="11">
        <v>1.07</v>
      </c>
      <c r="N32" s="3">
        <f t="shared" si="15"/>
        <v>1.8611111111111114</v>
      </c>
      <c r="O32" s="3">
        <f t="shared" si="16"/>
        <v>6.7</v>
      </c>
      <c r="P32" s="11">
        <v>0.1</v>
      </c>
      <c r="Q32" s="3">
        <f>P32/L32</f>
        <v>1.4285714285714286</v>
      </c>
      <c r="R32" s="11">
        <v>51.6</v>
      </c>
      <c r="S32" s="3">
        <f t="shared" si="18"/>
        <v>75.794256196751576</v>
      </c>
      <c r="T32" s="3">
        <f t="shared" si="6"/>
        <v>55.813953488372093</v>
      </c>
      <c r="U32" s="11">
        <v>2.8</v>
      </c>
      <c r="V32" s="11">
        <v>22.8</v>
      </c>
      <c r="W32" s="3">
        <f t="shared" si="19"/>
        <v>33.490485296239072</v>
      </c>
      <c r="X32" s="3">
        <f t="shared" si="8"/>
        <v>32.47126436781609</v>
      </c>
      <c r="Y32" s="6">
        <v>63</v>
      </c>
      <c r="Z32" s="27">
        <v>63.8</v>
      </c>
      <c r="AA32" s="15">
        <f t="shared" si="9"/>
        <v>1.8333333333333335</v>
      </c>
      <c r="AB32" s="11">
        <v>9.3000000000000007</v>
      </c>
      <c r="AC32" s="11">
        <v>34.9</v>
      </c>
      <c r="AD32" s="3">
        <f t="shared" si="10"/>
        <v>1.4412080190253214</v>
      </c>
      <c r="AE32" s="28">
        <v>25.8</v>
      </c>
      <c r="AF32" s="11">
        <v>19.2</v>
      </c>
      <c r="AG32" s="3">
        <f t="shared" si="14"/>
        <v>1.34375</v>
      </c>
      <c r="AH32" s="28">
        <v>34.799999999999997</v>
      </c>
      <c r="AI32" s="3">
        <f t="shared" si="11"/>
        <v>1.4085725495882915</v>
      </c>
      <c r="AJ32" s="28">
        <v>23.5</v>
      </c>
      <c r="AK32" s="3">
        <f t="shared" si="12"/>
        <v>0.76523873865493153</v>
      </c>
      <c r="AL32" s="11">
        <v>9</v>
      </c>
      <c r="AM32" s="11">
        <v>0.36</v>
      </c>
      <c r="AN32" s="11">
        <v>0.67</v>
      </c>
      <c r="AO32" s="11">
        <v>0.71</v>
      </c>
      <c r="AP32" s="11">
        <f t="shared" si="20"/>
        <v>28.8</v>
      </c>
      <c r="AQ32" s="11">
        <v>0</v>
      </c>
      <c r="AR32" s="11">
        <v>0</v>
      </c>
      <c r="AS32" s="11">
        <v>1</v>
      </c>
      <c r="AT32" s="11">
        <v>0</v>
      </c>
      <c r="AU32" s="11">
        <v>2</v>
      </c>
      <c r="AV32" s="11">
        <v>60</v>
      </c>
      <c r="AW32" s="11">
        <v>2</v>
      </c>
      <c r="AX32" s="11">
        <v>53.2</v>
      </c>
    </row>
    <row r="33" spans="1:50" x14ac:dyDescent="0.35">
      <c r="A33" s="1" t="s">
        <v>71</v>
      </c>
      <c r="B33" s="26" t="s">
        <v>72</v>
      </c>
      <c r="C33" s="2">
        <v>43201</v>
      </c>
      <c r="D33" s="2">
        <v>41685</v>
      </c>
      <c r="E33" s="11">
        <v>0</v>
      </c>
      <c r="F33" s="3">
        <f t="shared" si="0"/>
        <v>4.1534246575342468</v>
      </c>
      <c r="G33" s="3">
        <v>17.100000000000001</v>
      </c>
      <c r="H33" s="11">
        <f t="shared" si="1"/>
        <v>0.67037649843096692</v>
      </c>
      <c r="I33" s="11">
        <v>1</v>
      </c>
      <c r="J33" s="11">
        <v>418</v>
      </c>
      <c r="K33" s="11">
        <v>10</v>
      </c>
      <c r="L33" s="11">
        <v>7.0000000000000007E-2</v>
      </c>
      <c r="M33" s="11">
        <v>1.05</v>
      </c>
      <c r="N33" s="3">
        <f t="shared" si="15"/>
        <v>1.489795918367347</v>
      </c>
      <c r="O33" s="3">
        <f t="shared" si="16"/>
        <v>7.3</v>
      </c>
      <c r="P33" s="11">
        <v>0.1</v>
      </c>
      <c r="Q33" s="3">
        <f t="shared" si="17"/>
        <v>1.4285714285714286</v>
      </c>
      <c r="R33" s="11">
        <v>49.7</v>
      </c>
      <c r="S33" s="3">
        <f t="shared" si="18"/>
        <v>74.137443833911405</v>
      </c>
      <c r="T33" s="3">
        <f t="shared" si="6"/>
        <v>53.722334004024155</v>
      </c>
      <c r="U33" s="11">
        <v>4.7</v>
      </c>
      <c r="V33" s="11">
        <v>23</v>
      </c>
      <c r="W33" s="3">
        <f t="shared" si="19"/>
        <v>34.309078635411709</v>
      </c>
      <c r="X33" s="3">
        <f t="shared" si="8"/>
        <v>28.011204481792724</v>
      </c>
      <c r="Y33" s="6">
        <v>80</v>
      </c>
      <c r="Z33" s="27">
        <v>62.5</v>
      </c>
      <c r="AA33" s="15">
        <f t="shared" si="9"/>
        <v>1.7507002801120446</v>
      </c>
      <c r="AB33" s="11">
        <v>9.6</v>
      </c>
      <c r="AC33" s="11">
        <v>33</v>
      </c>
      <c r="AD33" s="3">
        <f t="shared" si="10"/>
        <v>1.3725182939640472</v>
      </c>
      <c r="AE33" s="28">
        <v>25.8</v>
      </c>
      <c r="AF33" s="11">
        <v>20.3</v>
      </c>
      <c r="AG33" s="3">
        <f t="shared" si="14"/>
        <v>1.270935960591133</v>
      </c>
      <c r="AH33" s="28">
        <v>35.700000000000003</v>
      </c>
      <c r="AI33" s="3">
        <f t="shared" si="11"/>
        <v>1.4555979833650607</v>
      </c>
      <c r="AJ33" s="28">
        <v>25.7</v>
      </c>
      <c r="AK33" s="3">
        <f t="shared" si="12"/>
        <v>0.84449804409469054</v>
      </c>
      <c r="AL33" s="11">
        <v>9.1999999999999993</v>
      </c>
      <c r="AM33" s="11">
        <v>0.49</v>
      </c>
      <c r="AN33" s="11">
        <v>0.73</v>
      </c>
      <c r="AO33" s="11">
        <v>0.73</v>
      </c>
      <c r="AP33" s="11">
        <f t="shared" si="20"/>
        <v>26.700000000000003</v>
      </c>
      <c r="AQ33" s="11">
        <v>0</v>
      </c>
      <c r="AR33" s="11">
        <v>0</v>
      </c>
      <c r="AS33" s="11">
        <v>0</v>
      </c>
      <c r="AT33" s="11">
        <v>0</v>
      </c>
      <c r="AU33" s="11">
        <v>2</v>
      </c>
      <c r="AV33" s="11">
        <v>60</v>
      </c>
      <c r="AW33" s="11">
        <v>0</v>
      </c>
      <c r="AX33" s="11">
        <v>13.7</v>
      </c>
    </row>
    <row r="34" spans="1:50" x14ac:dyDescent="0.35">
      <c r="A34" s="1" t="s">
        <v>100</v>
      </c>
      <c r="B34" s="26" t="s">
        <v>101</v>
      </c>
      <c r="C34" s="2">
        <v>42949</v>
      </c>
      <c r="D34" s="2">
        <v>42022</v>
      </c>
      <c r="E34" s="11">
        <v>0</v>
      </c>
      <c r="F34" s="3">
        <f t="shared" si="0"/>
        <v>2.5397260273972604</v>
      </c>
      <c r="G34" s="3">
        <v>15.4</v>
      </c>
      <c r="H34" s="11">
        <f t="shared" si="1"/>
        <v>0.62517536212892966</v>
      </c>
      <c r="I34" s="11">
        <v>2</v>
      </c>
      <c r="J34" s="11">
        <v>777</v>
      </c>
      <c r="K34" s="11">
        <v>13</v>
      </c>
      <c r="L34" s="11">
        <v>7.0000000000000007E-2</v>
      </c>
      <c r="M34" s="11">
        <v>1.35</v>
      </c>
      <c r="N34" s="3">
        <f t="shared" si="15"/>
        <v>2.7</v>
      </c>
      <c r="O34" s="3">
        <f t="shared" si="16"/>
        <v>5.7857142857142856</v>
      </c>
      <c r="P34" s="11">
        <v>0.14000000000000001</v>
      </c>
      <c r="Q34" s="3">
        <f t="shared" si="17"/>
        <v>2</v>
      </c>
      <c r="R34" s="11">
        <v>40.200000000000003</v>
      </c>
      <c r="S34" s="3">
        <f t="shared" si="18"/>
        <v>64.301958194746604</v>
      </c>
      <c r="T34" s="3">
        <f t="shared" si="6"/>
        <v>59.203980099502495</v>
      </c>
      <c r="U34" s="11">
        <v>3.7</v>
      </c>
      <c r="V34" s="11">
        <v>16.399999999999999</v>
      </c>
      <c r="W34" s="3">
        <f t="shared" si="19"/>
        <v>26.232639661538411</v>
      </c>
      <c r="X34" s="3">
        <f t="shared" si="8"/>
        <v>29.427792915531342</v>
      </c>
      <c r="Y34" s="6">
        <v>58</v>
      </c>
      <c r="Z34" s="27">
        <v>56.3</v>
      </c>
      <c r="AA34" s="15">
        <f t="shared" si="9"/>
        <v>1.5340599455040871</v>
      </c>
      <c r="AB34" s="11">
        <v>6.6</v>
      </c>
      <c r="AC34" s="11">
        <v>29.2</v>
      </c>
      <c r="AD34" s="3">
        <f t="shared" si="10"/>
        <v>1.2544083860125714</v>
      </c>
      <c r="AE34" s="28">
        <v>25.59</v>
      </c>
      <c r="AF34" s="11">
        <v>19.3</v>
      </c>
      <c r="AG34" s="3">
        <f t="shared" si="14"/>
        <v>1.3259067357512953</v>
      </c>
      <c r="AH34" s="28">
        <v>36.700000000000003</v>
      </c>
      <c r="AI34" s="3">
        <f t="shared" si="11"/>
        <v>1.5467122190214699</v>
      </c>
      <c r="AJ34" s="28">
        <v>25.9</v>
      </c>
      <c r="AK34" s="3">
        <f t="shared" si="12"/>
        <v>0.88673048936242871</v>
      </c>
      <c r="AL34" s="11">
        <v>6.9</v>
      </c>
      <c r="AM34" s="11">
        <v>0.3</v>
      </c>
      <c r="AN34" s="11">
        <v>0.81</v>
      </c>
      <c r="AO34" s="11">
        <v>0.96</v>
      </c>
      <c r="AP34" s="11">
        <f t="shared" si="20"/>
        <v>23.800000000000004</v>
      </c>
      <c r="AQ34" s="11">
        <v>0</v>
      </c>
      <c r="AR34" s="11">
        <v>0</v>
      </c>
      <c r="AS34" s="11">
        <v>1</v>
      </c>
      <c r="AT34" s="11">
        <v>0</v>
      </c>
      <c r="AU34" s="11">
        <v>2</v>
      </c>
      <c r="AV34" s="11">
        <v>90</v>
      </c>
      <c r="AW34" s="11">
        <v>0</v>
      </c>
      <c r="AX34" s="11">
        <v>49.1</v>
      </c>
    </row>
    <row r="35" spans="1:50" x14ac:dyDescent="0.35">
      <c r="A35" s="1" t="s">
        <v>168</v>
      </c>
      <c r="B35" s="26">
        <v>7170132</v>
      </c>
      <c r="C35" s="2">
        <v>42905</v>
      </c>
      <c r="D35" s="2">
        <v>41109</v>
      </c>
      <c r="E35" s="11">
        <v>0</v>
      </c>
      <c r="F35" s="3">
        <f t="shared" si="0"/>
        <v>4.9205479452054792</v>
      </c>
      <c r="G35" s="3">
        <v>23.4</v>
      </c>
      <c r="H35" s="11">
        <f t="shared" si="1"/>
        <v>0.82628895082599163</v>
      </c>
      <c r="I35" s="11">
        <v>1</v>
      </c>
      <c r="J35" s="11">
        <v>481</v>
      </c>
      <c r="K35" s="11">
        <v>6</v>
      </c>
      <c r="L35" s="11">
        <v>0.06</v>
      </c>
      <c r="M35" s="11">
        <v>1.29</v>
      </c>
      <c r="N35" s="3">
        <f t="shared" si="15"/>
        <v>1.0441176470588234</v>
      </c>
      <c r="O35" s="3">
        <f t="shared" si="16"/>
        <v>7.8888888888888884</v>
      </c>
      <c r="P35" s="11">
        <v>0.09</v>
      </c>
      <c r="Q35" s="3">
        <f t="shared" si="17"/>
        <v>1.5</v>
      </c>
      <c r="R35" s="11">
        <v>40.4</v>
      </c>
      <c r="S35" s="3">
        <f t="shared" si="18"/>
        <v>48.893307794585098</v>
      </c>
      <c r="T35" s="3">
        <f t="shared" si="6"/>
        <v>59.900990099009896</v>
      </c>
      <c r="U35" s="11">
        <v>3.4</v>
      </c>
      <c r="V35" s="11">
        <v>16.2</v>
      </c>
      <c r="W35" s="3">
        <f t="shared" si="19"/>
        <v>19.605732333472243</v>
      </c>
      <c r="X35" s="3">
        <f t="shared" si="8"/>
        <v>37.064676616915428</v>
      </c>
      <c r="Y35" s="6">
        <v>55</v>
      </c>
      <c r="Z35" s="27">
        <v>51.5</v>
      </c>
      <c r="AA35" s="15">
        <f t="shared" si="9"/>
        <v>1.281094527363184</v>
      </c>
      <c r="AB35" s="11">
        <v>11.4</v>
      </c>
      <c r="AC35" s="11">
        <v>32.5</v>
      </c>
      <c r="AD35" s="3">
        <f t="shared" si="10"/>
        <v>1.2268618472131385</v>
      </c>
      <c r="AE35" s="28">
        <v>27.89</v>
      </c>
      <c r="AF35" s="11">
        <v>21.8</v>
      </c>
      <c r="AG35" s="3">
        <f t="shared" si="14"/>
        <v>1.2793577981651376</v>
      </c>
      <c r="AH35" s="28">
        <v>40.200000000000003</v>
      </c>
      <c r="AI35" s="3">
        <f t="shared" si="11"/>
        <v>1.4844099000305655</v>
      </c>
      <c r="AJ35" s="28">
        <v>25.3</v>
      </c>
      <c r="AK35" s="3">
        <f t="shared" si="12"/>
        <v>0.73517021758767953</v>
      </c>
      <c r="AL35" s="11">
        <v>11.3</v>
      </c>
      <c r="AM35" s="11">
        <v>0.68</v>
      </c>
      <c r="AN35" s="11">
        <v>0.71</v>
      </c>
      <c r="AO35" s="11">
        <v>1.1000000000000001</v>
      </c>
      <c r="AP35" s="11">
        <f t="shared" si="20"/>
        <v>24.2</v>
      </c>
      <c r="AQ35" s="11">
        <v>0</v>
      </c>
      <c r="AR35" s="11">
        <v>1</v>
      </c>
      <c r="AS35" s="11">
        <v>1</v>
      </c>
      <c r="AT35" s="11">
        <v>0</v>
      </c>
      <c r="AU35" s="11">
        <v>1</v>
      </c>
      <c r="AV35" s="11">
        <v>140</v>
      </c>
      <c r="AW35" s="11">
        <v>0</v>
      </c>
      <c r="AX35" s="11">
        <v>55.3</v>
      </c>
    </row>
    <row r="36" spans="1:50" x14ac:dyDescent="0.35">
      <c r="A36" s="1" t="s">
        <v>167</v>
      </c>
      <c r="B36" s="26">
        <v>8391918</v>
      </c>
      <c r="C36" s="2">
        <v>43420</v>
      </c>
      <c r="D36" s="2">
        <v>42644</v>
      </c>
      <c r="E36" s="11">
        <v>0</v>
      </c>
      <c r="F36" s="3">
        <f t="shared" si="0"/>
        <v>2.1260273972602741</v>
      </c>
      <c r="G36" s="3">
        <v>15.4</v>
      </c>
      <c r="H36" s="11">
        <f t="shared" si="1"/>
        <v>0.62517536212892966</v>
      </c>
      <c r="I36" s="11">
        <v>2</v>
      </c>
      <c r="J36" s="11">
        <v>362</v>
      </c>
      <c r="K36" s="11">
        <v>11</v>
      </c>
      <c r="L36" s="11">
        <v>0.09</v>
      </c>
      <c r="M36" s="11">
        <v>1.28</v>
      </c>
      <c r="N36" s="3">
        <f t="shared" si="15"/>
        <v>2.7272727272727271</v>
      </c>
      <c r="O36" s="3">
        <f t="shared" si="16"/>
        <v>7.5000000000000009</v>
      </c>
      <c r="P36" s="11">
        <v>0.12</v>
      </c>
      <c r="Q36" s="3">
        <f t="shared" si="17"/>
        <v>1.3333333333333333</v>
      </c>
      <c r="R36" s="11">
        <v>37.9</v>
      </c>
      <c r="S36" s="3">
        <f t="shared" si="18"/>
        <v>60.622990437335723</v>
      </c>
      <c r="T36" s="3">
        <f t="shared" si="6"/>
        <v>57.25593667546174</v>
      </c>
      <c r="U36" s="11">
        <v>4.7</v>
      </c>
      <c r="V36" s="11">
        <v>16.2</v>
      </c>
      <c r="W36" s="3">
        <f t="shared" si="19"/>
        <v>25.912729421763554</v>
      </c>
      <c r="X36" s="3">
        <f t="shared" si="8"/>
        <v>30.172413793103441</v>
      </c>
      <c r="Y36" s="6">
        <v>65</v>
      </c>
      <c r="Z36" s="27">
        <v>59.6</v>
      </c>
      <c r="AA36" s="15">
        <f t="shared" si="9"/>
        <v>1.7126436781609198</v>
      </c>
      <c r="AB36" s="11">
        <v>7.6</v>
      </c>
      <c r="AC36" s="11">
        <v>31.4</v>
      </c>
      <c r="AD36" s="3">
        <f t="shared" si="10"/>
        <v>1.3489186068765322</v>
      </c>
      <c r="AE36" s="28">
        <v>23.3</v>
      </c>
      <c r="AF36" s="11">
        <v>17.600000000000001</v>
      </c>
      <c r="AG36" s="3">
        <f t="shared" si="14"/>
        <v>1.3238636363636362</v>
      </c>
      <c r="AH36" s="28">
        <v>34.799999999999997</v>
      </c>
      <c r="AI36" s="3">
        <f t="shared" si="11"/>
        <v>1.4666371995080967</v>
      </c>
      <c r="AJ36" s="28">
        <v>24.3</v>
      </c>
      <c r="AK36" s="3">
        <f t="shared" si="12"/>
        <v>0.83195177187285796</v>
      </c>
      <c r="AL36" s="11">
        <v>6.5</v>
      </c>
      <c r="AM36" s="11">
        <v>0.33</v>
      </c>
      <c r="AN36" s="11">
        <v>0.9</v>
      </c>
      <c r="AO36" s="11">
        <v>6.6</v>
      </c>
      <c r="AP36" s="11">
        <f t="shared" si="20"/>
        <v>21.7</v>
      </c>
      <c r="AQ36" s="11">
        <v>0</v>
      </c>
      <c r="AR36" s="11">
        <v>0</v>
      </c>
      <c r="AS36" s="11">
        <v>1</v>
      </c>
      <c r="AT36" s="11">
        <v>0</v>
      </c>
      <c r="AU36" s="11">
        <v>2</v>
      </c>
      <c r="AV36" s="11">
        <v>80</v>
      </c>
      <c r="AW36" s="11">
        <v>0</v>
      </c>
      <c r="AX36" s="11">
        <v>36.200000000000003</v>
      </c>
    </row>
    <row r="37" spans="1:50" x14ac:dyDescent="0.35">
      <c r="A37" s="1" t="s">
        <v>105</v>
      </c>
      <c r="B37" s="26">
        <v>4682912</v>
      </c>
      <c r="C37" s="2">
        <v>43559</v>
      </c>
      <c r="D37" s="2">
        <v>40371</v>
      </c>
      <c r="E37" s="11">
        <v>0</v>
      </c>
      <c r="F37" s="3">
        <f t="shared" ref="F37:F67" si="21">(C37-D37)/365</f>
        <v>8.7342465753424658</v>
      </c>
      <c r="G37" s="3">
        <v>21.2</v>
      </c>
      <c r="H37" s="11">
        <f t="shared" ref="H37:H67" si="22">10.1*((G37*1000)^(2/3))*10^(-4)</f>
        <v>0.77365133817651333</v>
      </c>
      <c r="I37" s="11">
        <v>1</v>
      </c>
      <c r="J37" s="11">
        <v>437</v>
      </c>
      <c r="K37" s="11">
        <v>28</v>
      </c>
      <c r="L37" s="11">
        <v>0.09</v>
      </c>
      <c r="M37" s="11">
        <v>0.98</v>
      </c>
      <c r="N37" s="3">
        <f t="shared" si="15"/>
        <v>1.2363636363636363</v>
      </c>
      <c r="O37" s="3">
        <f t="shared" si="16"/>
        <v>7.5555555555555562</v>
      </c>
      <c r="P37" s="11">
        <v>0.09</v>
      </c>
      <c r="Q37" s="3">
        <f t="shared" si="17"/>
        <v>1</v>
      </c>
      <c r="R37" s="11">
        <v>35.6</v>
      </c>
      <c r="S37" s="3">
        <f t="shared" si="18"/>
        <v>46.015560554588795</v>
      </c>
      <c r="T37" s="3">
        <f t="shared" ref="T37:T67" si="23">(R37-V37)/R37*100</f>
        <v>58.988764044943821</v>
      </c>
      <c r="U37" s="11">
        <v>3.6</v>
      </c>
      <c r="V37" s="11">
        <v>14.6</v>
      </c>
      <c r="W37" s="3">
        <f t="shared" si="19"/>
        <v>18.871550115084165</v>
      </c>
      <c r="X37" s="3">
        <f t="shared" ref="X37:X67" si="24">(AH37-AJ37)/AH37*100</f>
        <v>40.23668639053254</v>
      </c>
      <c r="Y37" s="6">
        <v>77</v>
      </c>
      <c r="Z37" s="27">
        <v>56.7</v>
      </c>
      <c r="AA37" s="15">
        <f t="shared" ref="AA37:AA67" si="25">Z37/AH37</f>
        <v>1.6775147928994085</v>
      </c>
      <c r="AB37" s="11">
        <v>10.3</v>
      </c>
      <c r="AC37" s="11">
        <v>30.3</v>
      </c>
      <c r="AD37" s="3">
        <f t="shared" ref="AD37:AD67" si="26">(AC37/10)/(G37^0.309)</f>
        <v>1.1792471830116156</v>
      </c>
      <c r="AE37" s="28">
        <v>21.7</v>
      </c>
      <c r="AF37" s="11">
        <v>20.2</v>
      </c>
      <c r="AG37" s="3">
        <f t="shared" si="14"/>
        <v>1.0742574257425743</v>
      </c>
      <c r="AH37" s="28">
        <v>33.799999999999997</v>
      </c>
      <c r="AI37" s="3">
        <f t="shared" ref="AI37:AI67" si="27">(AH37/10)/(G37^0.316)</f>
        <v>1.2876403226522244</v>
      </c>
      <c r="AJ37" s="28">
        <v>20.2</v>
      </c>
      <c r="AK37" s="3">
        <f t="shared" ref="AK37:AK67" si="28">((AJ37/10)/(G37^0.392))</f>
        <v>0.61013749119879401</v>
      </c>
      <c r="AL37" s="11">
        <v>10.199999999999999</v>
      </c>
      <c r="AM37" s="11">
        <v>0.55000000000000004</v>
      </c>
      <c r="AN37" s="11">
        <v>0.68</v>
      </c>
      <c r="AO37" s="11">
        <v>0.88</v>
      </c>
      <c r="AP37" s="11">
        <f t="shared" si="20"/>
        <v>21</v>
      </c>
      <c r="AQ37" s="11">
        <v>0</v>
      </c>
      <c r="AR37" s="11">
        <v>2</v>
      </c>
      <c r="AS37" s="11">
        <v>2</v>
      </c>
      <c r="AT37" s="11">
        <v>0</v>
      </c>
      <c r="AU37" s="11">
        <v>2</v>
      </c>
      <c r="AV37" s="11">
        <v>80</v>
      </c>
      <c r="AW37" s="11">
        <v>0</v>
      </c>
      <c r="AX37" s="11">
        <v>85.5</v>
      </c>
    </row>
    <row r="38" spans="1:50" x14ac:dyDescent="0.35">
      <c r="A38" s="1" t="s">
        <v>110</v>
      </c>
      <c r="B38" s="26">
        <v>8085020</v>
      </c>
      <c r="C38" s="2">
        <v>44057</v>
      </c>
      <c r="D38" s="2">
        <v>42728</v>
      </c>
      <c r="E38" s="11">
        <v>0</v>
      </c>
      <c r="F38" s="3">
        <f t="shared" si="21"/>
        <v>3.6410958904109587</v>
      </c>
      <c r="G38" s="3">
        <v>20.5</v>
      </c>
      <c r="H38" s="11">
        <f t="shared" si="22"/>
        <v>0.75652615596742079</v>
      </c>
      <c r="I38" s="11">
        <v>1</v>
      </c>
      <c r="J38" s="11">
        <v>873</v>
      </c>
      <c r="K38" s="11">
        <v>9</v>
      </c>
      <c r="L38" s="11">
        <v>0.1</v>
      </c>
      <c r="M38" s="11">
        <v>1.1299999999999999</v>
      </c>
      <c r="N38" s="3">
        <f t="shared" si="15"/>
        <v>1.9</v>
      </c>
      <c r="O38" s="3">
        <f t="shared" si="16"/>
        <v>6.3333333333333339</v>
      </c>
      <c r="P38" s="11">
        <v>0.12</v>
      </c>
      <c r="Q38" s="3">
        <f t="shared" si="17"/>
        <v>1.2</v>
      </c>
      <c r="R38" s="11">
        <v>51.9</v>
      </c>
      <c r="S38" s="3">
        <f t="shared" si="18"/>
        <v>68.603047747413285</v>
      </c>
      <c r="T38" s="3">
        <f t="shared" si="23"/>
        <v>56.647398843930631</v>
      </c>
      <c r="U38" s="11">
        <v>2.8</v>
      </c>
      <c r="V38" s="11">
        <v>22.5</v>
      </c>
      <c r="W38" s="3">
        <f t="shared" si="19"/>
        <v>29.741205670843911</v>
      </c>
      <c r="X38" s="3">
        <f t="shared" si="24"/>
        <v>24.781341107871711</v>
      </c>
      <c r="Y38" s="6">
        <v>66</v>
      </c>
      <c r="Z38" s="27">
        <v>60.7</v>
      </c>
      <c r="AA38" s="15">
        <f t="shared" si="25"/>
        <v>1.7696793002915454</v>
      </c>
      <c r="AB38" s="11">
        <v>9.1</v>
      </c>
      <c r="AC38" s="11">
        <v>38.54</v>
      </c>
      <c r="AD38" s="3">
        <f t="shared" si="26"/>
        <v>1.5155831466387673</v>
      </c>
      <c r="AE38" s="28">
        <v>29</v>
      </c>
      <c r="AF38" s="11">
        <v>19.5</v>
      </c>
      <c r="AG38" s="3">
        <f t="shared" si="14"/>
        <v>1.4871794871794872</v>
      </c>
      <c r="AH38" s="28">
        <v>34.299999999999997</v>
      </c>
      <c r="AI38" s="3">
        <f t="shared" si="27"/>
        <v>1.3206261724091959</v>
      </c>
      <c r="AJ38" s="28">
        <v>25.8</v>
      </c>
      <c r="AK38" s="3">
        <f t="shared" si="28"/>
        <v>0.78960918659763213</v>
      </c>
      <c r="AL38" s="11">
        <v>8.9</v>
      </c>
      <c r="AM38" s="11">
        <v>0.4</v>
      </c>
      <c r="AN38" s="11">
        <v>0.76</v>
      </c>
      <c r="AO38" s="11">
        <v>0.78</v>
      </c>
      <c r="AP38" s="11">
        <f t="shared" si="20"/>
        <v>29.4</v>
      </c>
      <c r="AQ38" s="11">
        <v>0</v>
      </c>
      <c r="AR38" s="11">
        <v>1</v>
      </c>
      <c r="AS38" s="11">
        <v>0</v>
      </c>
      <c r="AT38" s="11">
        <v>0</v>
      </c>
      <c r="AU38" s="11">
        <v>2</v>
      </c>
      <c r="AV38" s="11">
        <v>80</v>
      </c>
      <c r="AW38" s="11">
        <v>4</v>
      </c>
      <c r="AX38" s="11">
        <v>-68.900000000000006</v>
      </c>
    </row>
    <row r="39" spans="1:50" x14ac:dyDescent="0.35">
      <c r="A39" s="1" t="s">
        <v>166</v>
      </c>
      <c r="B39" s="26">
        <v>8467220</v>
      </c>
      <c r="C39" s="2">
        <v>44124</v>
      </c>
      <c r="D39" s="2">
        <v>43123</v>
      </c>
      <c r="E39" s="11">
        <v>0</v>
      </c>
      <c r="F39" s="3">
        <f t="shared" si="21"/>
        <v>2.7424657534246575</v>
      </c>
      <c r="G39" s="3">
        <v>16</v>
      </c>
      <c r="H39" s="11">
        <f t="shared" si="22"/>
        <v>0.64131002499515266</v>
      </c>
      <c r="I39" s="11">
        <v>2</v>
      </c>
      <c r="J39" s="11">
        <v>580</v>
      </c>
      <c r="K39" s="11">
        <v>7</v>
      </c>
      <c r="L39" s="11">
        <v>0.1</v>
      </c>
      <c r="M39" s="11">
        <v>0.81</v>
      </c>
      <c r="N39" s="3">
        <f t="shared" si="15"/>
        <v>2.34375</v>
      </c>
      <c r="O39" s="3">
        <f t="shared" si="16"/>
        <v>5.7692307692307692</v>
      </c>
      <c r="P39" s="11">
        <v>0.13</v>
      </c>
      <c r="Q39" s="3">
        <f t="shared" si="17"/>
        <v>1.3</v>
      </c>
      <c r="R39" s="11">
        <v>37.200000000000003</v>
      </c>
      <c r="S39" s="3">
        <f t="shared" si="18"/>
        <v>58.006266158526337</v>
      </c>
      <c r="T39" s="3">
        <f t="shared" si="23"/>
        <v>53.494623655913976</v>
      </c>
      <c r="U39" s="11">
        <v>5.3</v>
      </c>
      <c r="V39" s="11">
        <v>17.3</v>
      </c>
      <c r="W39" s="3">
        <f t="shared" si="19"/>
        <v>26.976032380174882</v>
      </c>
      <c r="X39" s="3">
        <f t="shared" si="24"/>
        <v>30.446927374301673</v>
      </c>
      <c r="Y39" s="6">
        <v>62</v>
      </c>
      <c r="Z39" s="27">
        <v>50.8</v>
      </c>
      <c r="AA39" s="15">
        <f t="shared" si="25"/>
        <v>1.4189944134078212</v>
      </c>
      <c r="AB39" s="11">
        <v>8.1999999999999993</v>
      </c>
      <c r="AC39" s="11">
        <v>34.130000000000003</v>
      </c>
      <c r="AD39" s="3">
        <f t="shared" si="26"/>
        <v>1.448982744561532</v>
      </c>
      <c r="AE39" s="28">
        <v>24.6</v>
      </c>
      <c r="AF39" s="11">
        <v>16.7</v>
      </c>
      <c r="AG39" s="3">
        <f t="shared" si="14"/>
        <v>1.4730538922155689</v>
      </c>
      <c r="AH39" s="28">
        <v>35.799999999999997</v>
      </c>
      <c r="AI39" s="3">
        <f t="shared" si="27"/>
        <v>1.4906686298761824</v>
      </c>
      <c r="AJ39" s="28">
        <v>24.9</v>
      </c>
      <c r="AK39" s="3">
        <f t="shared" si="28"/>
        <v>0.83981632762646241</v>
      </c>
      <c r="AL39" s="11">
        <v>9.3000000000000007</v>
      </c>
      <c r="AM39" s="11">
        <v>0.32</v>
      </c>
      <c r="AN39" s="11">
        <v>0.75</v>
      </c>
      <c r="AO39" s="11">
        <v>0.88</v>
      </c>
      <c r="AP39" s="11">
        <f t="shared" si="20"/>
        <v>19.900000000000002</v>
      </c>
      <c r="AQ39" s="11">
        <v>0</v>
      </c>
      <c r="AR39" s="11">
        <v>0</v>
      </c>
      <c r="AS39" s="11">
        <v>0</v>
      </c>
      <c r="AT39" s="11">
        <v>0</v>
      </c>
      <c r="AU39" s="11">
        <v>1</v>
      </c>
      <c r="AV39" s="11">
        <v>140</v>
      </c>
      <c r="AW39" s="11">
        <v>0</v>
      </c>
      <c r="AX39" s="11">
        <v>64.8</v>
      </c>
    </row>
    <row r="40" spans="1:50" x14ac:dyDescent="0.35">
      <c r="A40" s="1" t="s">
        <v>165</v>
      </c>
      <c r="B40" s="26" t="s">
        <v>111</v>
      </c>
      <c r="C40" s="2">
        <v>43640</v>
      </c>
      <c r="D40" s="2">
        <v>42022</v>
      </c>
      <c r="E40" s="11">
        <v>0</v>
      </c>
      <c r="F40" s="3">
        <f t="shared" si="21"/>
        <v>4.4328767123287669</v>
      </c>
      <c r="G40" s="3">
        <v>16.5</v>
      </c>
      <c r="H40" s="11">
        <f t="shared" si="22"/>
        <v>0.65460201314588473</v>
      </c>
      <c r="I40" s="11">
        <v>1</v>
      </c>
      <c r="J40" s="11">
        <v>460</v>
      </c>
      <c r="K40" s="11">
        <v>27</v>
      </c>
      <c r="L40" s="11">
        <v>0.1</v>
      </c>
      <c r="M40" s="11">
        <v>1.1100000000000001</v>
      </c>
      <c r="N40" s="3">
        <f t="shared" si="15"/>
        <v>1.5531914893617023</v>
      </c>
      <c r="O40" s="3">
        <f t="shared" si="16"/>
        <v>7.3</v>
      </c>
      <c r="P40" s="11">
        <v>0.1</v>
      </c>
      <c r="Q40" s="3">
        <f t="shared" si="17"/>
        <v>1</v>
      </c>
      <c r="R40" s="11">
        <v>49.1</v>
      </c>
      <c r="S40" s="3">
        <f t="shared" si="18"/>
        <v>75.00740757584191</v>
      </c>
      <c r="T40" s="3">
        <f t="shared" si="23"/>
        <v>54.989816700610994</v>
      </c>
      <c r="U40" s="11">
        <v>3.7</v>
      </c>
      <c r="V40" s="11">
        <v>22.1</v>
      </c>
      <c r="W40" s="3">
        <f t="shared" si="19"/>
        <v>33.760971638006239</v>
      </c>
      <c r="X40" s="3">
        <f t="shared" si="24"/>
        <v>27.882037533512062</v>
      </c>
      <c r="Y40" s="6">
        <v>70</v>
      </c>
      <c r="Z40" s="27">
        <v>62</v>
      </c>
      <c r="AA40" s="15">
        <f t="shared" si="25"/>
        <v>1.6621983914209117</v>
      </c>
      <c r="AB40" s="11">
        <v>8.5</v>
      </c>
      <c r="AC40" s="11">
        <v>32.299999999999997</v>
      </c>
      <c r="AD40" s="3">
        <f t="shared" si="26"/>
        <v>1.358313395197047</v>
      </c>
      <c r="AE40" s="28">
        <v>25</v>
      </c>
      <c r="AF40" s="11">
        <v>18.7</v>
      </c>
      <c r="AG40" s="3">
        <f t="shared" si="14"/>
        <v>1.3368983957219251</v>
      </c>
      <c r="AH40" s="28">
        <v>37.299999999999997</v>
      </c>
      <c r="AI40" s="3">
        <f t="shared" si="27"/>
        <v>1.5380976387316589</v>
      </c>
      <c r="AJ40" s="28">
        <v>26.9</v>
      </c>
      <c r="AK40" s="3">
        <f t="shared" si="28"/>
        <v>0.89639324238297413</v>
      </c>
      <c r="AL40" s="11">
        <v>9.3000000000000007</v>
      </c>
      <c r="AM40" s="11">
        <v>0.47</v>
      </c>
      <c r="AN40" s="11">
        <v>0.73</v>
      </c>
      <c r="AO40" s="11">
        <v>0.98</v>
      </c>
      <c r="AP40" s="11">
        <f t="shared" si="20"/>
        <v>27</v>
      </c>
      <c r="AQ40" s="11">
        <v>0</v>
      </c>
      <c r="AR40" s="11">
        <v>1</v>
      </c>
      <c r="AS40" s="11">
        <v>0</v>
      </c>
      <c r="AT40" s="11">
        <v>0</v>
      </c>
      <c r="AU40" s="11">
        <v>1</v>
      </c>
      <c r="AV40" s="11">
        <v>140</v>
      </c>
      <c r="AW40" s="11">
        <v>0</v>
      </c>
      <c r="AX40" s="11">
        <v>74.599999999999994</v>
      </c>
    </row>
    <row r="41" spans="1:50" x14ac:dyDescent="0.35">
      <c r="A41" s="1" t="s">
        <v>145</v>
      </c>
      <c r="B41" s="26" t="s">
        <v>113</v>
      </c>
      <c r="C41" s="2">
        <v>44839</v>
      </c>
      <c r="D41" s="2">
        <v>44419</v>
      </c>
      <c r="E41" s="11">
        <v>0</v>
      </c>
      <c r="F41" s="3">
        <f t="shared" si="21"/>
        <v>1.1506849315068493</v>
      </c>
      <c r="G41" s="3">
        <v>14.2</v>
      </c>
      <c r="H41" s="11">
        <f t="shared" si="22"/>
        <v>0.59226163794954279</v>
      </c>
      <c r="I41" s="11">
        <v>2</v>
      </c>
      <c r="J41" s="11">
        <v>490</v>
      </c>
      <c r="K41" s="11">
        <v>11</v>
      </c>
      <c r="L41" s="11">
        <v>0.08</v>
      </c>
      <c r="M41" s="11">
        <v>1.28</v>
      </c>
      <c r="N41" s="3">
        <f t="shared" si="15"/>
        <v>1.9782608695652173</v>
      </c>
      <c r="O41" s="3">
        <f t="shared" si="16"/>
        <v>8.2727272727272734</v>
      </c>
      <c r="P41" s="11">
        <v>0.11</v>
      </c>
      <c r="Q41" s="3">
        <f t="shared" si="17"/>
        <v>1.375</v>
      </c>
      <c r="R41" s="11">
        <v>38.200000000000003</v>
      </c>
      <c r="S41" s="3">
        <f t="shared" si="18"/>
        <v>64.49852151871842</v>
      </c>
      <c r="T41" s="3">
        <f t="shared" si="23"/>
        <v>54.973821989528801</v>
      </c>
      <c r="U41" s="11">
        <v>1.7</v>
      </c>
      <c r="V41" s="11">
        <v>17.2</v>
      </c>
      <c r="W41" s="3">
        <f t="shared" si="19"/>
        <v>29.041219113140226</v>
      </c>
      <c r="X41" s="3">
        <f t="shared" si="24"/>
        <v>30.606060606060609</v>
      </c>
      <c r="Y41" s="6">
        <v>63</v>
      </c>
      <c r="Z41" s="27">
        <v>56.4</v>
      </c>
      <c r="AA41" s="15">
        <f t="shared" si="25"/>
        <v>1.709090909090909</v>
      </c>
      <c r="AB41" s="11">
        <v>8.6</v>
      </c>
      <c r="AC41" s="11">
        <v>32.799999999999997</v>
      </c>
      <c r="AD41" s="3">
        <f t="shared" si="26"/>
        <v>1.4448299822976671</v>
      </c>
      <c r="AE41" s="28">
        <v>24.3</v>
      </c>
      <c r="AF41" s="11">
        <v>17.8</v>
      </c>
      <c r="AG41" s="3">
        <f t="shared" si="14"/>
        <v>1.3651685393258426</v>
      </c>
      <c r="AH41" s="28">
        <v>33</v>
      </c>
      <c r="AI41" s="3">
        <f t="shared" si="27"/>
        <v>1.4268910800509957</v>
      </c>
      <c r="AJ41" s="28">
        <v>22.9</v>
      </c>
      <c r="AK41" s="3">
        <f t="shared" si="28"/>
        <v>0.80935387683001059</v>
      </c>
      <c r="AL41" s="11">
        <v>8.6999999999999993</v>
      </c>
      <c r="AM41" s="11">
        <v>0.46</v>
      </c>
      <c r="AN41" s="11">
        <v>0.91</v>
      </c>
      <c r="AO41" s="11">
        <v>0.84</v>
      </c>
      <c r="AP41" s="11">
        <f t="shared" si="20"/>
        <v>21.000000000000004</v>
      </c>
      <c r="AQ41" s="11">
        <v>0</v>
      </c>
      <c r="AR41" s="11">
        <v>1</v>
      </c>
      <c r="AS41" s="11">
        <v>1</v>
      </c>
      <c r="AT41" s="11">
        <v>0</v>
      </c>
      <c r="AU41" s="11">
        <v>2</v>
      </c>
      <c r="AV41" s="11">
        <v>70</v>
      </c>
      <c r="AW41" s="11">
        <v>0</v>
      </c>
      <c r="AX41" s="11">
        <v>90</v>
      </c>
    </row>
    <row r="42" spans="1:50" x14ac:dyDescent="0.35">
      <c r="A42" s="1" t="s">
        <v>164</v>
      </c>
      <c r="B42" s="26">
        <v>8195423</v>
      </c>
      <c r="C42" s="2">
        <v>44977</v>
      </c>
      <c r="D42" s="2">
        <v>43734</v>
      </c>
      <c r="E42" s="11">
        <v>0</v>
      </c>
      <c r="F42" s="3">
        <f t="shared" si="21"/>
        <v>3.4054794520547946</v>
      </c>
      <c r="G42" s="3">
        <v>17</v>
      </c>
      <c r="H42" s="11">
        <f t="shared" si="22"/>
        <v>0.66776039086425254</v>
      </c>
      <c r="I42" s="11">
        <v>2</v>
      </c>
      <c r="J42" s="11">
        <v>380</v>
      </c>
      <c r="K42" s="11">
        <v>8</v>
      </c>
      <c r="L42" s="11">
        <v>6</v>
      </c>
      <c r="M42" s="11">
        <v>1.36</v>
      </c>
      <c r="N42" s="3">
        <f t="shared" si="15"/>
        <v>2.1515151515151514</v>
      </c>
      <c r="O42" s="3">
        <f t="shared" si="16"/>
        <v>6.4545454545454541</v>
      </c>
      <c r="P42" s="11">
        <v>0.11</v>
      </c>
      <c r="Q42" s="3">
        <f t="shared" si="17"/>
        <v>1.8333333333333333E-2</v>
      </c>
      <c r="R42" s="11">
        <v>42.6</v>
      </c>
      <c r="S42" s="3">
        <f t="shared" si="18"/>
        <v>63.795338242306819</v>
      </c>
      <c r="T42" s="3">
        <f t="shared" si="23"/>
        <v>53.286384976525824</v>
      </c>
      <c r="U42" s="11">
        <v>4.7</v>
      </c>
      <c r="V42" s="11">
        <v>19.899999999999999</v>
      </c>
      <c r="W42" s="3">
        <f t="shared" si="19"/>
        <v>29.801108709434406</v>
      </c>
      <c r="X42" s="3">
        <f t="shared" si="24"/>
        <v>29.946524064171122</v>
      </c>
      <c r="Y42" s="6">
        <v>61.26</v>
      </c>
      <c r="Z42" s="27">
        <v>58.6</v>
      </c>
      <c r="AA42" s="15">
        <f t="shared" si="25"/>
        <v>1.5668449197860963</v>
      </c>
      <c r="AB42" s="11">
        <v>9.1</v>
      </c>
      <c r="AC42" s="11">
        <v>35.1</v>
      </c>
      <c r="AD42" s="3">
        <f t="shared" si="26"/>
        <v>1.4625085030589924</v>
      </c>
      <c r="AE42" s="28">
        <v>25.3</v>
      </c>
      <c r="AF42" s="11">
        <v>19.3</v>
      </c>
      <c r="AG42" s="3">
        <f t="shared" si="14"/>
        <v>1.310880829015544</v>
      </c>
      <c r="AH42" s="28">
        <v>37.4</v>
      </c>
      <c r="AI42" s="3">
        <f t="shared" si="27"/>
        <v>1.5277410319990561</v>
      </c>
      <c r="AJ42" s="28">
        <v>26.2</v>
      </c>
      <c r="AK42" s="3">
        <f t="shared" si="28"/>
        <v>0.86290962688610184</v>
      </c>
      <c r="AL42" s="11">
        <v>9</v>
      </c>
      <c r="AM42" s="11">
        <v>0.33</v>
      </c>
      <c r="AN42" s="11">
        <v>0.71</v>
      </c>
      <c r="AO42" s="11">
        <v>0.68</v>
      </c>
      <c r="AP42" s="11">
        <f t="shared" si="20"/>
        <v>22.700000000000003</v>
      </c>
      <c r="AQ42" s="11">
        <v>0</v>
      </c>
      <c r="AR42" s="11">
        <v>0</v>
      </c>
      <c r="AS42" s="11">
        <v>0</v>
      </c>
      <c r="AT42" s="11">
        <v>0</v>
      </c>
      <c r="AU42" s="11">
        <v>2</v>
      </c>
      <c r="AV42" s="11">
        <v>90</v>
      </c>
      <c r="AW42" s="11">
        <v>4</v>
      </c>
      <c r="AX42" s="11">
        <v>-12.5</v>
      </c>
    </row>
    <row r="43" spans="1:50" x14ac:dyDescent="0.35">
      <c r="A43" s="1" t="s">
        <v>36</v>
      </c>
      <c r="B43" s="26" t="s">
        <v>133</v>
      </c>
      <c r="C43" s="2">
        <v>41627</v>
      </c>
      <c r="D43" s="2">
        <v>37545</v>
      </c>
      <c r="E43" s="11">
        <v>1</v>
      </c>
      <c r="F43" s="3">
        <f t="shared" si="21"/>
        <v>11.183561643835617</v>
      </c>
      <c r="G43" s="11">
        <v>16</v>
      </c>
      <c r="H43" s="4">
        <f t="shared" si="22"/>
        <v>0.64131002499515266</v>
      </c>
      <c r="I43" s="11">
        <v>2</v>
      </c>
      <c r="J43" s="11">
        <v>522</v>
      </c>
      <c r="K43" s="11">
        <v>41</v>
      </c>
      <c r="L43" s="11">
        <v>0.08</v>
      </c>
      <c r="M43" s="11">
        <v>0.93</v>
      </c>
      <c r="N43" s="3">
        <f t="shared" si="15"/>
        <v>0.67741935483870963</v>
      </c>
      <c r="O43" s="3">
        <f t="shared" si="16"/>
        <v>8.3999999999999986</v>
      </c>
      <c r="P43" s="11">
        <v>0.05</v>
      </c>
      <c r="Q43" s="3">
        <f t="shared" si="17"/>
        <v>0.625</v>
      </c>
      <c r="R43" s="11">
        <v>37.799999999999997</v>
      </c>
      <c r="S43" s="3">
        <f t="shared" si="18"/>
        <v>58.941851096567078</v>
      </c>
      <c r="T43" s="3">
        <f t="shared" si="23"/>
        <v>55.291005291005291</v>
      </c>
      <c r="U43" s="11">
        <v>6.5</v>
      </c>
      <c r="V43" s="11">
        <v>16.899999999999999</v>
      </c>
      <c r="W43" s="3">
        <f t="shared" si="19"/>
        <v>26.352309088147713</v>
      </c>
      <c r="X43" s="3">
        <f t="shared" si="24"/>
        <v>32.13296398891967</v>
      </c>
      <c r="Y43" s="6">
        <v>78</v>
      </c>
      <c r="Z43" s="27">
        <v>44.2</v>
      </c>
      <c r="AA43" s="15">
        <f t="shared" si="25"/>
        <v>1.2243767313019391</v>
      </c>
      <c r="AB43" s="11">
        <v>8.4</v>
      </c>
      <c r="AC43" s="11">
        <v>33.5</v>
      </c>
      <c r="AD43" s="3">
        <f t="shared" si="26"/>
        <v>1.4222362127984565</v>
      </c>
      <c r="AE43" s="28">
        <v>22.1</v>
      </c>
      <c r="AF43" s="11">
        <v>19.7</v>
      </c>
      <c r="AG43" s="3">
        <f t="shared" si="14"/>
        <v>1.1218274111675128</v>
      </c>
      <c r="AH43" s="28">
        <v>36.1</v>
      </c>
      <c r="AI43" s="3">
        <f t="shared" si="27"/>
        <v>1.503160266439391</v>
      </c>
      <c r="AJ43" s="28">
        <v>24.5</v>
      </c>
      <c r="AK43" s="3">
        <f t="shared" si="28"/>
        <v>0.82632530228306555</v>
      </c>
      <c r="AL43" s="11">
        <v>9.4</v>
      </c>
      <c r="AM43" s="11">
        <v>0.62</v>
      </c>
      <c r="AN43" s="11">
        <v>0.42</v>
      </c>
      <c r="AO43" s="11">
        <v>0.81</v>
      </c>
      <c r="AP43" s="11">
        <f t="shared" si="20"/>
        <v>20.9</v>
      </c>
      <c r="AQ43" s="11">
        <v>0</v>
      </c>
      <c r="AR43" s="11">
        <v>0</v>
      </c>
      <c r="AS43" s="11">
        <v>0</v>
      </c>
      <c r="AT43" s="11">
        <v>0</v>
      </c>
      <c r="AU43" s="11">
        <v>2</v>
      </c>
      <c r="AV43" s="11">
        <v>80</v>
      </c>
      <c r="AW43" s="11">
        <v>0</v>
      </c>
      <c r="AX43" s="11">
        <v>61.4</v>
      </c>
    </row>
    <row r="44" spans="1:50" x14ac:dyDescent="0.35">
      <c r="A44" s="1" t="s">
        <v>40</v>
      </c>
      <c r="B44" s="26" t="s">
        <v>135</v>
      </c>
      <c r="C44" s="2">
        <v>41627</v>
      </c>
      <c r="D44" s="2">
        <v>38505</v>
      </c>
      <c r="E44" s="11">
        <v>1</v>
      </c>
      <c r="F44" s="3">
        <f t="shared" si="21"/>
        <v>8.5534246575342472</v>
      </c>
      <c r="G44" s="11">
        <v>19.399999999999999</v>
      </c>
      <c r="H44" s="4">
        <f t="shared" si="22"/>
        <v>0.72921544808304417</v>
      </c>
      <c r="I44" s="11">
        <v>1</v>
      </c>
      <c r="J44" s="11">
        <v>457</v>
      </c>
      <c r="K44" s="11">
        <v>30</v>
      </c>
      <c r="L44" s="11">
        <v>0.1</v>
      </c>
      <c r="M44" s="11">
        <v>1.4</v>
      </c>
      <c r="N44" s="3">
        <f t="shared" si="15"/>
        <v>1</v>
      </c>
      <c r="O44" s="3">
        <f t="shared" si="16"/>
        <v>12.833333333333334</v>
      </c>
      <c r="P44" s="11">
        <v>0.06</v>
      </c>
      <c r="Q44" s="3">
        <f t="shared" si="17"/>
        <v>0.6</v>
      </c>
      <c r="R44" s="11">
        <v>39.9</v>
      </c>
      <c r="S44" s="3">
        <f t="shared" si="18"/>
        <v>54.716339464404939</v>
      </c>
      <c r="T44" s="3">
        <f t="shared" si="23"/>
        <v>51.629072681704258</v>
      </c>
      <c r="U44" s="11">
        <v>3.8</v>
      </c>
      <c r="V44" s="11">
        <v>19.3</v>
      </c>
      <c r="W44" s="3">
        <f t="shared" si="19"/>
        <v>26.466800793559283</v>
      </c>
      <c r="X44" s="3">
        <f t="shared" si="24"/>
        <v>26.287262872628723</v>
      </c>
      <c r="Y44" s="6">
        <v>63</v>
      </c>
      <c r="Z44" s="27">
        <v>54.8</v>
      </c>
      <c r="AA44" s="15">
        <f t="shared" si="25"/>
        <v>1.4850948509485096</v>
      </c>
      <c r="AB44" s="11">
        <v>7.8</v>
      </c>
      <c r="AC44" s="11">
        <v>29.7</v>
      </c>
      <c r="AD44" s="3">
        <f t="shared" si="26"/>
        <v>1.1880253693678646</v>
      </c>
      <c r="AE44" s="28">
        <v>26.5</v>
      </c>
      <c r="AF44" s="11">
        <v>18.899999999999999</v>
      </c>
      <c r="AG44" s="3">
        <f t="shared" si="14"/>
        <v>1.4021164021164023</v>
      </c>
      <c r="AH44" s="28">
        <v>36.9</v>
      </c>
      <c r="AI44" s="3">
        <f t="shared" si="27"/>
        <v>1.4457094488980666</v>
      </c>
      <c r="AJ44" s="28">
        <v>27.2</v>
      </c>
      <c r="AK44" s="3">
        <f t="shared" si="28"/>
        <v>0.85064945070377507</v>
      </c>
      <c r="AL44" s="11">
        <v>9.1</v>
      </c>
      <c r="AM44" s="11">
        <v>0.77</v>
      </c>
      <c r="AN44" s="11">
        <v>0.77</v>
      </c>
      <c r="AO44" s="11">
        <v>0.91</v>
      </c>
      <c r="AP44" s="11">
        <f t="shared" si="20"/>
        <v>20.599999999999998</v>
      </c>
      <c r="AQ44" s="11">
        <v>0</v>
      </c>
      <c r="AR44" s="11">
        <v>0</v>
      </c>
      <c r="AS44" s="11">
        <v>0</v>
      </c>
      <c r="AT44" s="11">
        <v>0</v>
      </c>
      <c r="AU44" s="11">
        <v>2</v>
      </c>
      <c r="AV44" s="11">
        <v>90</v>
      </c>
      <c r="AW44" s="11">
        <v>0</v>
      </c>
      <c r="AX44" s="11">
        <v>72</v>
      </c>
    </row>
    <row r="45" spans="1:50" x14ac:dyDescent="0.35">
      <c r="A45" s="1" t="s">
        <v>47</v>
      </c>
      <c r="B45" s="26" t="s">
        <v>139</v>
      </c>
      <c r="C45" s="2">
        <v>41627</v>
      </c>
      <c r="D45" s="2">
        <v>40371</v>
      </c>
      <c r="E45" s="11">
        <v>1</v>
      </c>
      <c r="F45" s="3">
        <f t="shared" si="21"/>
        <v>3.441095890410959</v>
      </c>
      <c r="G45" s="11">
        <v>14.2</v>
      </c>
      <c r="H45" s="4">
        <f t="shared" si="22"/>
        <v>0.59226163794954279</v>
      </c>
      <c r="I45" s="11">
        <v>2</v>
      </c>
      <c r="J45" s="11">
        <v>136</v>
      </c>
      <c r="K45" s="11">
        <v>9</v>
      </c>
      <c r="L45" s="11">
        <v>7.0000000000000007E-2</v>
      </c>
      <c r="M45" s="11">
        <v>1.1499999999999999</v>
      </c>
      <c r="N45" s="3">
        <f t="shared" si="15"/>
        <v>1.2535211267605635</v>
      </c>
      <c r="O45" s="3">
        <f t="shared" si="16"/>
        <v>11.125</v>
      </c>
      <c r="P45" s="11">
        <v>0.08</v>
      </c>
      <c r="Q45" s="3">
        <f t="shared" si="17"/>
        <v>1.1428571428571428</v>
      </c>
      <c r="R45" s="11">
        <v>41.2</v>
      </c>
      <c r="S45" s="3">
        <f t="shared" si="18"/>
        <v>69.563850433801022</v>
      </c>
      <c r="T45" s="3">
        <f t="shared" si="23"/>
        <v>57.766990291262147</v>
      </c>
      <c r="U45" s="11">
        <v>1.7</v>
      </c>
      <c r="V45" s="11">
        <v>17.399999999999999</v>
      </c>
      <c r="W45" s="3">
        <f t="shared" si="19"/>
        <v>29.378907707479065</v>
      </c>
      <c r="X45" s="3">
        <f t="shared" si="24"/>
        <v>28.33876221498371</v>
      </c>
      <c r="Y45" s="6">
        <v>65</v>
      </c>
      <c r="Z45" s="27">
        <v>50.8</v>
      </c>
      <c r="AA45" s="15">
        <f t="shared" si="25"/>
        <v>1.6547231270358305</v>
      </c>
      <c r="AB45" s="11">
        <v>10.7</v>
      </c>
      <c r="AC45" s="11">
        <v>31.6</v>
      </c>
      <c r="AD45" s="3">
        <f t="shared" si="26"/>
        <v>1.3919703487989721</v>
      </c>
      <c r="AE45" s="28">
        <v>23.9</v>
      </c>
      <c r="AF45" s="11">
        <v>19.100000000000001</v>
      </c>
      <c r="AG45" s="3">
        <f t="shared" si="14"/>
        <v>1.25130890052356</v>
      </c>
      <c r="AH45" s="28">
        <v>30.7</v>
      </c>
      <c r="AI45" s="3">
        <f t="shared" si="27"/>
        <v>1.3274410956838052</v>
      </c>
      <c r="AJ45" s="28">
        <v>22</v>
      </c>
      <c r="AK45" s="3">
        <f t="shared" si="28"/>
        <v>0.77754520918166958</v>
      </c>
      <c r="AL45" s="11">
        <v>8.8000000000000007</v>
      </c>
      <c r="AM45" s="11">
        <v>0.71</v>
      </c>
      <c r="AN45" s="11">
        <v>0.89</v>
      </c>
      <c r="AO45" s="11">
        <v>1.21</v>
      </c>
      <c r="AP45" s="11">
        <f t="shared" si="20"/>
        <v>23.800000000000004</v>
      </c>
      <c r="AQ45" s="11">
        <v>0</v>
      </c>
      <c r="AR45" s="11">
        <v>0</v>
      </c>
      <c r="AS45" s="11">
        <v>0</v>
      </c>
      <c r="AT45" s="11">
        <v>0</v>
      </c>
      <c r="AU45" s="11">
        <v>2</v>
      </c>
      <c r="AV45" s="11">
        <v>130</v>
      </c>
      <c r="AW45" s="11">
        <v>0</v>
      </c>
      <c r="AX45" s="11">
        <v>62.5</v>
      </c>
    </row>
    <row r="46" spans="1:50" x14ac:dyDescent="0.35">
      <c r="A46" s="1" t="s">
        <v>13</v>
      </c>
      <c r="B46" s="26" t="s">
        <v>55</v>
      </c>
      <c r="C46" s="2">
        <v>41705</v>
      </c>
      <c r="D46" s="2">
        <v>40642</v>
      </c>
      <c r="E46" s="5">
        <v>1</v>
      </c>
      <c r="F46" s="3">
        <f t="shared" si="21"/>
        <v>2.9123287671232876</v>
      </c>
      <c r="G46" s="3">
        <v>19.600000000000001</v>
      </c>
      <c r="H46" s="4">
        <f t="shared" si="22"/>
        <v>0.73421866600174523</v>
      </c>
      <c r="I46" s="5">
        <v>1</v>
      </c>
      <c r="J46" s="11">
        <v>157</v>
      </c>
      <c r="K46" s="11">
        <v>5</v>
      </c>
      <c r="L46" s="11">
        <v>0.1</v>
      </c>
      <c r="M46" s="11">
        <v>1.27</v>
      </c>
      <c r="N46" s="3">
        <f t="shared" si="15"/>
        <v>2</v>
      </c>
      <c r="O46" s="3">
        <f t="shared" si="16"/>
        <v>5.5384615384615383</v>
      </c>
      <c r="P46" s="11">
        <v>0.13</v>
      </c>
      <c r="Q46" s="3">
        <f t="shared" si="17"/>
        <v>1.3</v>
      </c>
      <c r="R46" s="11">
        <v>44.7</v>
      </c>
      <c r="S46" s="3">
        <f t="shared" si="18"/>
        <v>60.881045483926378</v>
      </c>
      <c r="T46" s="3">
        <f t="shared" si="23"/>
        <v>53.020134228187921</v>
      </c>
      <c r="U46" s="11">
        <v>2.6</v>
      </c>
      <c r="V46" s="11">
        <v>21</v>
      </c>
      <c r="W46" s="3">
        <f t="shared" si="19"/>
        <v>28.601833448824472</v>
      </c>
      <c r="X46" s="3">
        <f t="shared" si="24"/>
        <v>29.113924050632917</v>
      </c>
      <c r="Y46" s="11">
        <v>63</v>
      </c>
      <c r="Z46" s="28">
        <v>58.9</v>
      </c>
      <c r="AA46" s="15">
        <f t="shared" si="25"/>
        <v>1.8639240506329113</v>
      </c>
      <c r="AB46" s="11">
        <v>7.5</v>
      </c>
      <c r="AC46" s="11">
        <v>33.200000000000003</v>
      </c>
      <c r="AD46" s="3">
        <f t="shared" si="26"/>
        <v>1.3238261562411904</v>
      </c>
      <c r="AE46" s="28">
        <v>21.46</v>
      </c>
      <c r="AF46" s="11">
        <v>18.7</v>
      </c>
      <c r="AG46" s="3">
        <f t="shared" si="14"/>
        <v>1.1475935828877006</v>
      </c>
      <c r="AH46" s="28">
        <v>31.6</v>
      </c>
      <c r="AI46" s="3">
        <f t="shared" si="27"/>
        <v>1.2340540000156559</v>
      </c>
      <c r="AJ46" s="28">
        <v>22.4</v>
      </c>
      <c r="AK46" s="3">
        <f t="shared" si="28"/>
        <v>0.69772396217785349</v>
      </c>
      <c r="AL46" s="11">
        <v>9.9</v>
      </c>
      <c r="AM46" s="11">
        <v>0.36</v>
      </c>
      <c r="AN46" s="11">
        <v>0.72</v>
      </c>
      <c r="AO46" s="11">
        <v>0.73</v>
      </c>
      <c r="AP46" s="11">
        <f t="shared" si="20"/>
        <v>23.700000000000003</v>
      </c>
      <c r="AQ46" s="11">
        <v>0</v>
      </c>
      <c r="AR46" s="11">
        <v>2</v>
      </c>
      <c r="AS46" s="11">
        <v>0</v>
      </c>
      <c r="AT46" s="11">
        <v>0</v>
      </c>
      <c r="AU46" s="11">
        <v>2</v>
      </c>
      <c r="AV46" s="11">
        <v>80</v>
      </c>
      <c r="AW46" s="11">
        <v>0</v>
      </c>
      <c r="AX46" s="11">
        <v>16.100000000000001</v>
      </c>
    </row>
    <row r="47" spans="1:50" ht="15.65" customHeight="1" x14ac:dyDescent="0.35">
      <c r="A47" s="1" t="s">
        <v>153</v>
      </c>
      <c r="B47" s="26" t="s">
        <v>56</v>
      </c>
      <c r="C47" s="2">
        <v>42132</v>
      </c>
      <c r="D47" s="2">
        <v>41050</v>
      </c>
      <c r="E47" s="5">
        <v>1</v>
      </c>
      <c r="F47" s="3">
        <f t="shared" si="21"/>
        <v>2.9643835616438357</v>
      </c>
      <c r="G47" s="3">
        <v>20.3</v>
      </c>
      <c r="H47" s="4">
        <f t="shared" si="22"/>
        <v>0.75159762494808524</v>
      </c>
      <c r="I47" s="5">
        <v>1</v>
      </c>
      <c r="J47" s="11">
        <v>486</v>
      </c>
      <c r="K47" s="11">
        <v>9</v>
      </c>
      <c r="L47" s="11">
        <v>0.05</v>
      </c>
      <c r="M47" s="11">
        <v>1.21</v>
      </c>
      <c r="N47" s="3">
        <f t="shared" si="15"/>
        <v>2.4848484848484844</v>
      </c>
      <c r="O47" s="3">
        <f t="shared" si="16"/>
        <v>7.4545454545454541</v>
      </c>
      <c r="P47" s="11">
        <v>0.11</v>
      </c>
      <c r="Q47" s="3">
        <f t="shared" si="17"/>
        <v>2.1999999999999997</v>
      </c>
      <c r="R47" s="11">
        <v>57.2</v>
      </c>
      <c r="S47" s="3">
        <f t="shared" si="18"/>
        <v>76.104551293587377</v>
      </c>
      <c r="T47" s="3">
        <f t="shared" si="23"/>
        <v>53.4965034965035</v>
      </c>
      <c r="U47" s="11">
        <v>4.2</v>
      </c>
      <c r="V47" s="11">
        <v>26.6</v>
      </c>
      <c r="W47" s="3">
        <f t="shared" si="19"/>
        <v>35.391277349815113</v>
      </c>
      <c r="X47" s="3">
        <f t="shared" si="24"/>
        <v>27.980535279805352</v>
      </c>
      <c r="Y47" s="11">
        <v>69</v>
      </c>
      <c r="Z47" s="28">
        <v>57.4</v>
      </c>
      <c r="AA47" s="15">
        <f t="shared" si="25"/>
        <v>1.3965936739659366</v>
      </c>
      <c r="AB47" s="11">
        <v>10.199999999999999</v>
      </c>
      <c r="AC47" s="11">
        <v>33.6</v>
      </c>
      <c r="AD47" s="3">
        <f t="shared" si="26"/>
        <v>1.3253268658021566</v>
      </c>
      <c r="AE47" s="28">
        <v>26.2</v>
      </c>
      <c r="AF47" s="11">
        <v>19.5</v>
      </c>
      <c r="AG47" s="3">
        <f t="shared" si="14"/>
        <v>1.3435897435897435</v>
      </c>
      <c r="AH47" s="28">
        <v>41.1</v>
      </c>
      <c r="AI47" s="3">
        <f t="shared" si="27"/>
        <v>1.5873513800198542</v>
      </c>
      <c r="AJ47" s="28">
        <v>29.6</v>
      </c>
      <c r="AK47" s="3">
        <f t="shared" si="28"/>
        <v>0.90939647025849013</v>
      </c>
      <c r="AL47" s="11">
        <v>9.8000000000000007</v>
      </c>
      <c r="AM47" s="11">
        <v>0.33</v>
      </c>
      <c r="AN47" s="11">
        <v>0.82</v>
      </c>
      <c r="AO47" s="11">
        <v>1.06</v>
      </c>
      <c r="AP47" s="11">
        <f t="shared" si="20"/>
        <v>30.6</v>
      </c>
      <c r="AQ47" s="11">
        <v>1</v>
      </c>
      <c r="AR47" s="11">
        <v>0</v>
      </c>
      <c r="AS47" s="11">
        <v>1</v>
      </c>
      <c r="AT47" s="11">
        <v>0</v>
      </c>
      <c r="AU47" s="11">
        <v>2</v>
      </c>
      <c r="AV47" s="11">
        <v>60</v>
      </c>
      <c r="AW47" s="11">
        <v>0</v>
      </c>
      <c r="AX47" s="11">
        <v>51.2</v>
      </c>
    </row>
    <row r="48" spans="1:50" ht="15.65" customHeight="1" x14ac:dyDescent="0.35">
      <c r="A48" s="1" t="s">
        <v>152</v>
      </c>
      <c r="B48" s="26" t="s">
        <v>56</v>
      </c>
      <c r="C48" s="2">
        <v>41705</v>
      </c>
      <c r="D48" s="2">
        <v>41050</v>
      </c>
      <c r="E48" s="5">
        <v>1</v>
      </c>
      <c r="F48" s="3">
        <f t="shared" si="21"/>
        <v>1.7945205479452055</v>
      </c>
      <c r="G48" s="3">
        <v>20.3</v>
      </c>
      <c r="H48" s="4">
        <f t="shared" si="22"/>
        <v>0.75159762494808524</v>
      </c>
      <c r="I48" s="5">
        <v>1</v>
      </c>
      <c r="J48" s="11">
        <v>249</v>
      </c>
      <c r="K48" s="11">
        <v>172</v>
      </c>
      <c r="L48" s="11">
        <v>0.06</v>
      </c>
      <c r="M48" s="11">
        <v>0.93</v>
      </c>
      <c r="N48" s="3">
        <f t="shared" si="15"/>
        <v>2.0769230769230771</v>
      </c>
      <c r="O48" s="3">
        <f t="shared" si="16"/>
        <v>5.7857142857142856</v>
      </c>
      <c r="P48" s="11">
        <v>0.14000000000000001</v>
      </c>
      <c r="Q48" s="3">
        <f t="shared" si="17"/>
        <v>2.3333333333333335</v>
      </c>
      <c r="R48" s="11">
        <v>50.5</v>
      </c>
      <c r="S48" s="3">
        <f t="shared" si="18"/>
        <v>67.190206998709129</v>
      </c>
      <c r="T48" s="3">
        <f t="shared" si="23"/>
        <v>63.366336633663366</v>
      </c>
      <c r="U48" s="6">
        <v>3.5</v>
      </c>
      <c r="V48" s="11">
        <v>18.5</v>
      </c>
      <c r="W48" s="3">
        <f t="shared" si="19"/>
        <v>24.614234247051861</v>
      </c>
      <c r="X48" s="3">
        <f t="shared" si="24"/>
        <v>27.956989247311832</v>
      </c>
      <c r="Y48" s="5">
        <v>66</v>
      </c>
      <c r="Z48" s="28">
        <v>64.400000000000006</v>
      </c>
      <c r="AA48" s="15">
        <f t="shared" si="25"/>
        <v>1.7311827956989247</v>
      </c>
      <c r="AB48" s="11">
        <v>9.6</v>
      </c>
      <c r="AC48" s="11">
        <v>34.200000000000003</v>
      </c>
      <c r="AD48" s="3">
        <f t="shared" si="26"/>
        <v>1.3489934169771953</v>
      </c>
      <c r="AE48" s="28">
        <v>26.5</v>
      </c>
      <c r="AF48" s="11">
        <v>20.399999999999999</v>
      </c>
      <c r="AG48" s="3">
        <f t="shared" si="14"/>
        <v>1.2990196078431373</v>
      </c>
      <c r="AH48" s="28">
        <v>37.200000000000003</v>
      </c>
      <c r="AI48" s="3">
        <f t="shared" si="27"/>
        <v>1.4367267965143204</v>
      </c>
      <c r="AJ48" s="28">
        <v>26.8</v>
      </c>
      <c r="AK48" s="3">
        <f t="shared" si="28"/>
        <v>0.82337247982863304</v>
      </c>
      <c r="AL48" s="11">
        <v>9</v>
      </c>
      <c r="AM48" s="11">
        <v>0.39</v>
      </c>
      <c r="AN48" s="11">
        <v>0.81</v>
      </c>
      <c r="AO48" s="11">
        <v>0.91</v>
      </c>
      <c r="AP48" s="11">
        <f t="shared" si="20"/>
        <v>32</v>
      </c>
      <c r="AQ48" s="11">
        <v>0</v>
      </c>
      <c r="AR48" s="11">
        <v>0</v>
      </c>
      <c r="AS48" s="11">
        <v>0</v>
      </c>
      <c r="AT48" s="11">
        <v>0</v>
      </c>
      <c r="AU48" s="11">
        <v>1</v>
      </c>
      <c r="AV48" s="11">
        <v>90</v>
      </c>
      <c r="AW48" s="11">
        <v>0</v>
      </c>
      <c r="AX48" s="11">
        <v>49.1</v>
      </c>
    </row>
    <row r="49" spans="1:50" ht="15.65" customHeight="1" x14ac:dyDescent="0.35">
      <c r="A49" s="1" t="s">
        <v>154</v>
      </c>
      <c r="B49" s="26" t="s">
        <v>57</v>
      </c>
      <c r="C49" s="2">
        <v>42132</v>
      </c>
      <c r="D49" s="2">
        <v>41050</v>
      </c>
      <c r="E49" s="5">
        <v>1</v>
      </c>
      <c r="F49" s="3">
        <f t="shared" si="21"/>
        <v>2.9643835616438357</v>
      </c>
      <c r="G49" s="3">
        <v>20.3</v>
      </c>
      <c r="H49" s="4">
        <f t="shared" si="22"/>
        <v>0.75159762494808524</v>
      </c>
      <c r="I49" s="5">
        <v>1</v>
      </c>
      <c r="J49" s="11">
        <v>395</v>
      </c>
      <c r="K49" s="11">
        <v>5</v>
      </c>
      <c r="L49" s="11">
        <v>0.06</v>
      </c>
      <c r="M49" s="11">
        <v>1.1000000000000001</v>
      </c>
      <c r="N49" s="3">
        <f t="shared" si="15"/>
        <v>2.4333333333333336</v>
      </c>
      <c r="O49" s="3">
        <f t="shared" si="16"/>
        <v>5.2142857142857135</v>
      </c>
      <c r="P49" s="11">
        <v>0.14000000000000001</v>
      </c>
      <c r="Q49" s="3">
        <f t="shared" si="17"/>
        <v>2.3333333333333335</v>
      </c>
      <c r="R49" s="11">
        <v>51.4</v>
      </c>
      <c r="S49" s="3">
        <f t="shared" si="18"/>
        <v>68.387656232349499</v>
      </c>
      <c r="T49" s="3">
        <f t="shared" si="23"/>
        <v>54.280155642023345</v>
      </c>
      <c r="U49" s="6">
        <v>3.8</v>
      </c>
      <c r="V49" s="11">
        <v>23.5</v>
      </c>
      <c r="W49" s="3">
        <f t="shared" si="19"/>
        <v>31.266729989498309</v>
      </c>
      <c r="X49" s="3">
        <f t="shared" si="24"/>
        <v>31.232876712328761</v>
      </c>
      <c r="Y49" s="5">
        <v>71</v>
      </c>
      <c r="Z49" s="28">
        <v>60.9</v>
      </c>
      <c r="AA49" s="15">
        <f t="shared" si="25"/>
        <v>1.6684931506849314</v>
      </c>
      <c r="AB49" s="11">
        <v>9.1</v>
      </c>
      <c r="AC49" s="11">
        <v>35.799999999999997</v>
      </c>
      <c r="AD49" s="3">
        <f t="shared" si="26"/>
        <v>1.4121042201106309</v>
      </c>
      <c r="AE49" s="28">
        <v>24.9</v>
      </c>
      <c r="AF49" s="11">
        <v>20.6</v>
      </c>
      <c r="AG49" s="3">
        <f t="shared" si="14"/>
        <v>1.2087378640776698</v>
      </c>
      <c r="AH49" s="28">
        <v>36.5</v>
      </c>
      <c r="AI49" s="3">
        <f t="shared" si="27"/>
        <v>1.4096916148594809</v>
      </c>
      <c r="AJ49" s="28">
        <v>25.1</v>
      </c>
      <c r="AK49" s="3">
        <f t="shared" si="28"/>
        <v>0.77114362849621976</v>
      </c>
      <c r="AL49" s="11">
        <v>10</v>
      </c>
      <c r="AM49" s="11">
        <v>0.3</v>
      </c>
      <c r="AN49" s="11">
        <v>0.73</v>
      </c>
      <c r="AO49" s="11">
        <v>0.83</v>
      </c>
      <c r="AP49" s="11">
        <f t="shared" si="20"/>
        <v>27.9</v>
      </c>
      <c r="AQ49" s="11">
        <v>0</v>
      </c>
      <c r="AR49" s="11">
        <v>0</v>
      </c>
      <c r="AS49" s="11">
        <v>1</v>
      </c>
      <c r="AT49" s="11">
        <v>0</v>
      </c>
      <c r="AU49" s="11">
        <v>2</v>
      </c>
      <c r="AV49" s="11">
        <v>70</v>
      </c>
      <c r="AW49" s="11">
        <v>0</v>
      </c>
      <c r="AX49" s="11">
        <v>76.2</v>
      </c>
    </row>
    <row r="50" spans="1:50" ht="15.65" customHeight="1" x14ac:dyDescent="0.35">
      <c r="A50" s="1" t="s">
        <v>155</v>
      </c>
      <c r="B50" s="26" t="s">
        <v>57</v>
      </c>
      <c r="C50" s="2">
        <v>41705</v>
      </c>
      <c r="D50" s="2">
        <v>41050</v>
      </c>
      <c r="E50" s="5">
        <v>1</v>
      </c>
      <c r="F50" s="3">
        <f t="shared" si="21"/>
        <v>1.7945205479452055</v>
      </c>
      <c r="G50" s="3">
        <v>20.3</v>
      </c>
      <c r="H50" s="4">
        <f t="shared" si="22"/>
        <v>0.75159762494808524</v>
      </c>
      <c r="I50" s="5">
        <v>1</v>
      </c>
      <c r="J50" s="11">
        <v>279</v>
      </c>
      <c r="K50" s="11">
        <v>7</v>
      </c>
      <c r="L50" s="11">
        <v>0.05</v>
      </c>
      <c r="M50" s="11">
        <v>0.94</v>
      </c>
      <c r="N50" s="3">
        <f t="shared" si="15"/>
        <v>2.1944444444444446</v>
      </c>
      <c r="O50" s="3">
        <f t="shared" si="16"/>
        <v>5.6428571428571423</v>
      </c>
      <c r="P50" s="11">
        <v>0.14000000000000001</v>
      </c>
      <c r="Q50" s="3">
        <f t="shared" si="17"/>
        <v>2.8000000000000003</v>
      </c>
      <c r="R50" s="11">
        <v>51.5</v>
      </c>
      <c r="S50" s="3">
        <f t="shared" si="18"/>
        <v>68.520706147198425</v>
      </c>
      <c r="T50" s="3">
        <f t="shared" si="23"/>
        <v>51.650485436893213</v>
      </c>
      <c r="U50" s="6">
        <v>5</v>
      </c>
      <c r="V50" s="11">
        <v>24.9</v>
      </c>
      <c r="W50" s="3">
        <f t="shared" si="19"/>
        <v>33.129428797383312</v>
      </c>
      <c r="X50" s="3">
        <f t="shared" si="24"/>
        <v>31.104651162790699</v>
      </c>
      <c r="Y50" s="5">
        <v>64</v>
      </c>
      <c r="Z50" s="28">
        <v>61.3</v>
      </c>
      <c r="AA50" s="15">
        <f t="shared" si="25"/>
        <v>1.7819767441860466</v>
      </c>
      <c r="AB50" s="11">
        <v>7.4</v>
      </c>
      <c r="AC50" s="11">
        <v>36.1</v>
      </c>
      <c r="AD50" s="3">
        <f t="shared" si="26"/>
        <v>1.4239374956981505</v>
      </c>
      <c r="AE50" s="28">
        <v>25.5</v>
      </c>
      <c r="AF50" s="11">
        <v>20.8</v>
      </c>
      <c r="AG50" s="3">
        <f t="shared" si="14"/>
        <v>1.2259615384615383</v>
      </c>
      <c r="AH50" s="28">
        <v>34.4</v>
      </c>
      <c r="AI50" s="3">
        <f t="shared" si="27"/>
        <v>1.328586069894963</v>
      </c>
      <c r="AJ50" s="28">
        <v>23.7</v>
      </c>
      <c r="AK50" s="3">
        <f t="shared" si="28"/>
        <v>0.72813163328129116</v>
      </c>
      <c r="AL50" s="11">
        <v>10.9</v>
      </c>
      <c r="AM50" s="11">
        <v>0.36</v>
      </c>
      <c r="AN50" s="11">
        <v>0.79</v>
      </c>
      <c r="AO50" s="11">
        <v>0.8</v>
      </c>
      <c r="AP50" s="11">
        <f t="shared" si="20"/>
        <v>26.6</v>
      </c>
      <c r="AQ50" s="11">
        <v>0</v>
      </c>
      <c r="AR50" s="11">
        <v>0</v>
      </c>
      <c r="AS50" s="11">
        <v>2</v>
      </c>
      <c r="AT50" s="11">
        <v>0</v>
      </c>
      <c r="AU50" s="11">
        <v>2</v>
      </c>
      <c r="AV50" s="11">
        <v>80</v>
      </c>
      <c r="AW50" s="11">
        <v>0</v>
      </c>
      <c r="AX50" s="11">
        <v>85.1</v>
      </c>
    </row>
    <row r="51" spans="1:50" ht="15.65" customHeight="1" x14ac:dyDescent="0.35">
      <c r="A51" s="1" t="s">
        <v>16</v>
      </c>
      <c r="B51" s="26" t="s">
        <v>59</v>
      </c>
      <c r="C51" s="2">
        <v>41705</v>
      </c>
      <c r="D51" s="2">
        <v>40371</v>
      </c>
      <c r="E51" s="5">
        <v>1</v>
      </c>
      <c r="F51" s="3">
        <f t="shared" si="21"/>
        <v>3.6547945205479451</v>
      </c>
      <c r="G51" s="3">
        <v>18.5</v>
      </c>
      <c r="H51" s="4">
        <f t="shared" si="22"/>
        <v>0.70648431783307808</v>
      </c>
      <c r="I51" s="11">
        <v>1</v>
      </c>
      <c r="J51" s="11">
        <v>339</v>
      </c>
      <c r="K51" s="11">
        <v>11</v>
      </c>
      <c r="L51" s="11">
        <v>0.12</v>
      </c>
      <c r="M51" s="11">
        <v>0.9</v>
      </c>
      <c r="N51" s="3">
        <f t="shared" si="15"/>
        <v>2.0277777777777777</v>
      </c>
      <c r="O51" s="3">
        <f t="shared" si="16"/>
        <v>7.3</v>
      </c>
      <c r="P51" s="11">
        <v>0.1</v>
      </c>
      <c r="Q51" s="3">
        <f t="shared" si="17"/>
        <v>0.83333333333333337</v>
      </c>
      <c r="R51" s="11">
        <v>56.6</v>
      </c>
      <c r="S51" s="3">
        <f t="shared" si="18"/>
        <v>80.11501256475583</v>
      </c>
      <c r="T51" s="3">
        <f t="shared" si="23"/>
        <v>50.176678445229683</v>
      </c>
      <c r="U51" s="11">
        <v>3.8</v>
      </c>
      <c r="V51" s="11">
        <v>28.2</v>
      </c>
      <c r="W51" s="3">
        <f t="shared" si="19"/>
        <v>39.91596032378294</v>
      </c>
      <c r="X51" s="3">
        <f t="shared" si="24"/>
        <v>28.051948051948056</v>
      </c>
      <c r="Y51" s="11">
        <v>70</v>
      </c>
      <c r="Z51" s="28">
        <v>57.1</v>
      </c>
      <c r="AA51" s="15">
        <f t="shared" si="25"/>
        <v>1.4831168831168831</v>
      </c>
      <c r="AB51" s="11">
        <v>7.5</v>
      </c>
      <c r="AC51" s="11">
        <v>36.5</v>
      </c>
      <c r="AD51" s="3">
        <f t="shared" si="26"/>
        <v>1.4816198927923561</v>
      </c>
      <c r="AE51" s="28">
        <v>24.3</v>
      </c>
      <c r="AF51" s="11">
        <v>18.7</v>
      </c>
      <c r="AG51" s="3">
        <f t="shared" si="14"/>
        <v>1.2994652406417113</v>
      </c>
      <c r="AH51" s="28">
        <v>38.5</v>
      </c>
      <c r="AI51" s="3">
        <f t="shared" si="27"/>
        <v>1.5312089655766383</v>
      </c>
      <c r="AJ51" s="28">
        <v>27.7</v>
      </c>
      <c r="AK51" s="3">
        <f t="shared" si="28"/>
        <v>0.88256855826064462</v>
      </c>
      <c r="AL51" s="11">
        <v>7.7</v>
      </c>
      <c r="AM51" s="11">
        <v>0.36</v>
      </c>
      <c r="AN51" s="11">
        <v>0.73</v>
      </c>
      <c r="AO51" s="11">
        <v>0.83</v>
      </c>
      <c r="AP51" s="11">
        <f t="shared" si="20"/>
        <v>28.400000000000002</v>
      </c>
      <c r="AQ51" s="11">
        <v>0</v>
      </c>
      <c r="AR51" s="11">
        <v>0</v>
      </c>
      <c r="AS51" s="11">
        <v>2</v>
      </c>
      <c r="AT51" s="11">
        <v>0</v>
      </c>
      <c r="AU51" s="11">
        <v>2</v>
      </c>
      <c r="AV51" s="11">
        <v>140</v>
      </c>
      <c r="AW51" s="11">
        <v>0</v>
      </c>
      <c r="AX51" s="11">
        <v>-99.8</v>
      </c>
    </row>
    <row r="52" spans="1:50" ht="15.65" customHeight="1" x14ac:dyDescent="0.35">
      <c r="A52" s="1" t="s">
        <v>25</v>
      </c>
      <c r="B52" s="26">
        <v>387924</v>
      </c>
      <c r="C52" s="2">
        <v>41757</v>
      </c>
      <c r="D52" s="2">
        <v>39337</v>
      </c>
      <c r="E52" s="11">
        <v>1</v>
      </c>
      <c r="F52" s="3">
        <f t="shared" si="21"/>
        <v>6.6301369863013697</v>
      </c>
      <c r="G52" s="3">
        <v>17</v>
      </c>
      <c r="H52" s="11">
        <f t="shared" si="22"/>
        <v>0.66776039086425254</v>
      </c>
      <c r="I52" s="11">
        <v>2</v>
      </c>
      <c r="J52" s="11">
        <v>484</v>
      </c>
      <c r="K52" s="11">
        <v>12</v>
      </c>
      <c r="L52" s="11">
        <v>0.06</v>
      </c>
      <c r="M52" s="11">
        <v>1.02</v>
      </c>
      <c r="N52" s="3">
        <f t="shared" si="15"/>
        <v>1.6818181818181819</v>
      </c>
      <c r="O52" s="3">
        <f t="shared" si="16"/>
        <v>7.3999999999999995</v>
      </c>
      <c r="P52" s="11">
        <v>0.1</v>
      </c>
      <c r="Q52" s="3">
        <f t="shared" si="17"/>
        <v>1.6666666666666667</v>
      </c>
      <c r="R52" s="11">
        <v>31.3</v>
      </c>
      <c r="S52" s="3">
        <f t="shared" si="18"/>
        <v>46.87310063343201</v>
      </c>
      <c r="T52" s="3">
        <f t="shared" si="23"/>
        <v>54.632587859424916</v>
      </c>
      <c r="U52" s="11">
        <v>1.7</v>
      </c>
      <c r="V52" s="11">
        <v>14.2</v>
      </c>
      <c r="W52" s="3">
        <f t="shared" si="19"/>
        <v>21.265112747435605</v>
      </c>
      <c r="X52" s="3">
        <f t="shared" si="24"/>
        <v>32.131147540983605</v>
      </c>
      <c r="Y52" s="11">
        <v>75</v>
      </c>
      <c r="Z52" s="28">
        <v>46.2</v>
      </c>
      <c r="AA52" s="15">
        <f t="shared" si="25"/>
        <v>1.5147540983606558</v>
      </c>
      <c r="AB52" s="11">
        <v>9.6</v>
      </c>
      <c r="AC52" s="11">
        <v>30.9</v>
      </c>
      <c r="AD52" s="3">
        <f t="shared" si="26"/>
        <v>1.2875074855989419</v>
      </c>
      <c r="AE52" s="28">
        <v>25.8</v>
      </c>
      <c r="AF52" s="11">
        <v>19.100000000000001</v>
      </c>
      <c r="AG52" s="3">
        <f t="shared" si="14"/>
        <v>1.3507853403141361</v>
      </c>
      <c r="AH52" s="28">
        <v>30.5</v>
      </c>
      <c r="AI52" s="3">
        <f t="shared" si="27"/>
        <v>1.2458850662024388</v>
      </c>
      <c r="AJ52" s="28">
        <v>20.7</v>
      </c>
      <c r="AK52" s="3">
        <f t="shared" si="28"/>
        <v>0.68176447620390479</v>
      </c>
      <c r="AL52" s="11">
        <v>9.5</v>
      </c>
      <c r="AM52" s="11">
        <v>0.44</v>
      </c>
      <c r="AN52" s="11">
        <v>0.74</v>
      </c>
      <c r="AO52" s="11">
        <v>1.2</v>
      </c>
      <c r="AP52" s="11">
        <f t="shared" si="20"/>
        <v>17.100000000000001</v>
      </c>
      <c r="AQ52" s="11">
        <v>0</v>
      </c>
      <c r="AR52" s="11">
        <v>0</v>
      </c>
      <c r="AS52" s="11">
        <v>0</v>
      </c>
      <c r="AT52" s="11">
        <v>0</v>
      </c>
      <c r="AU52" s="11">
        <v>3</v>
      </c>
      <c r="AV52" s="11">
        <v>160</v>
      </c>
      <c r="AW52" s="11">
        <v>0</v>
      </c>
      <c r="AX52" s="11">
        <v>52.1</v>
      </c>
    </row>
    <row r="53" spans="1:50" x14ac:dyDescent="0.35">
      <c r="A53" s="1" t="s">
        <v>26</v>
      </c>
      <c r="B53" s="26" t="s">
        <v>62</v>
      </c>
      <c r="C53" s="2">
        <v>41758</v>
      </c>
      <c r="D53" s="2">
        <v>37545</v>
      </c>
      <c r="E53" s="11">
        <v>1</v>
      </c>
      <c r="F53" s="3">
        <f t="shared" si="21"/>
        <v>11.542465753424658</v>
      </c>
      <c r="G53" s="3">
        <v>14.4</v>
      </c>
      <c r="H53" s="11">
        <f t="shared" si="22"/>
        <v>0.59780980681770568</v>
      </c>
      <c r="I53" s="11">
        <v>2</v>
      </c>
      <c r="J53" s="11">
        <v>948</v>
      </c>
      <c r="K53" s="11">
        <v>60</v>
      </c>
      <c r="L53" s="11">
        <v>0.09</v>
      </c>
      <c r="M53" s="11">
        <v>0.92</v>
      </c>
      <c r="N53" s="3">
        <f t="shared" si="15"/>
        <v>1.1632653061224489</v>
      </c>
      <c r="O53" s="3">
        <f t="shared" si="16"/>
        <v>9.5</v>
      </c>
      <c r="P53" s="11">
        <v>0.06</v>
      </c>
      <c r="Q53" s="3">
        <f t="shared" si="17"/>
        <v>0.66666666666666663</v>
      </c>
      <c r="R53" s="11">
        <v>29.1</v>
      </c>
      <c r="S53" s="3">
        <f t="shared" si="18"/>
        <v>48.677689238500008</v>
      </c>
      <c r="T53" s="3">
        <f t="shared" si="23"/>
        <v>57.044673539518897</v>
      </c>
      <c r="U53" s="11">
        <v>2.5</v>
      </c>
      <c r="V53" s="11">
        <v>12.5</v>
      </c>
      <c r="W53" s="3">
        <f t="shared" si="19"/>
        <v>20.909660325816155</v>
      </c>
      <c r="X53" s="3">
        <f t="shared" si="24"/>
        <v>27.36486486486487</v>
      </c>
      <c r="Y53" s="11">
        <v>80</v>
      </c>
      <c r="Z53" s="28">
        <v>44.7</v>
      </c>
      <c r="AA53" s="15">
        <f t="shared" si="25"/>
        <v>1.5101351351351351</v>
      </c>
      <c r="AB53" s="11">
        <v>8.1999999999999993</v>
      </c>
      <c r="AC53" s="11">
        <v>27.6</v>
      </c>
      <c r="AD53" s="3">
        <f t="shared" si="26"/>
        <v>1.2105286486363576</v>
      </c>
      <c r="AE53" s="28">
        <v>19.899999999999999</v>
      </c>
      <c r="AF53" s="11">
        <v>18.8</v>
      </c>
      <c r="AG53" s="3">
        <f t="shared" si="14"/>
        <v>1.0585106382978722</v>
      </c>
      <c r="AH53" s="28">
        <v>29.6</v>
      </c>
      <c r="AI53" s="3">
        <f t="shared" si="27"/>
        <v>1.2742339252058028</v>
      </c>
      <c r="AJ53" s="28">
        <v>21.5</v>
      </c>
      <c r="AK53" s="3">
        <f t="shared" si="28"/>
        <v>0.75571903792103767</v>
      </c>
      <c r="AL53" s="11">
        <v>9.1999999999999993</v>
      </c>
      <c r="AM53" s="11">
        <v>0.49</v>
      </c>
      <c r="AN53" s="11">
        <v>0.56999999999999995</v>
      </c>
      <c r="AO53" s="11">
        <v>0.92</v>
      </c>
      <c r="AP53" s="11">
        <f t="shared" si="20"/>
        <v>16.600000000000001</v>
      </c>
      <c r="AQ53" s="11">
        <v>0</v>
      </c>
      <c r="AR53" s="11">
        <v>0</v>
      </c>
      <c r="AS53" s="11">
        <v>2</v>
      </c>
      <c r="AT53" s="11">
        <v>0</v>
      </c>
      <c r="AU53" s="11">
        <v>1</v>
      </c>
      <c r="AV53" s="11">
        <v>140</v>
      </c>
      <c r="AW53" s="11">
        <v>0</v>
      </c>
      <c r="AX53" s="11">
        <v>26.3</v>
      </c>
    </row>
    <row r="54" spans="1:50" x14ac:dyDescent="0.35">
      <c r="A54" s="1" t="s">
        <v>64</v>
      </c>
      <c r="B54" s="26" t="s">
        <v>65</v>
      </c>
      <c r="C54" s="2">
        <v>41764</v>
      </c>
      <c r="D54" s="2">
        <v>40622</v>
      </c>
      <c r="E54" s="11">
        <v>1</v>
      </c>
      <c r="F54" s="3">
        <f t="shared" si="21"/>
        <v>3.128767123287671</v>
      </c>
      <c r="G54" s="3">
        <v>17.100000000000001</v>
      </c>
      <c r="H54" s="11">
        <f t="shared" si="22"/>
        <v>0.67037649843096692</v>
      </c>
      <c r="I54" s="11">
        <v>2</v>
      </c>
      <c r="J54" s="11">
        <v>277</v>
      </c>
      <c r="K54" s="11">
        <v>11</v>
      </c>
      <c r="L54" s="11">
        <v>0.09</v>
      </c>
      <c r="M54" s="11">
        <v>1.1000000000000001</v>
      </c>
      <c r="N54" s="3">
        <f t="shared" si="15"/>
        <v>2.5161290322580645</v>
      </c>
      <c r="O54" s="3">
        <f t="shared" si="16"/>
        <v>5.2</v>
      </c>
      <c r="P54" s="11">
        <v>0.15</v>
      </c>
      <c r="Q54" s="3">
        <f t="shared" si="17"/>
        <v>1.6666666666666667</v>
      </c>
      <c r="R54" s="11">
        <v>47.6</v>
      </c>
      <c r="S54" s="3">
        <f t="shared" si="18"/>
        <v>71.004875784591192</v>
      </c>
      <c r="T54" s="3">
        <f t="shared" si="23"/>
        <v>50.630252100840337</v>
      </c>
      <c r="U54" s="11">
        <v>4.5</v>
      </c>
      <c r="V54" s="11">
        <v>23.5</v>
      </c>
      <c r="W54" s="3">
        <f t="shared" si="19"/>
        <v>35.054928170964139</v>
      </c>
      <c r="X54" s="3">
        <f t="shared" si="24"/>
        <v>29.362880886426595</v>
      </c>
      <c r="Y54" s="11">
        <v>61</v>
      </c>
      <c r="Z54" s="28">
        <v>56.7</v>
      </c>
      <c r="AA54" s="15">
        <f t="shared" si="25"/>
        <v>1.5706371191135735</v>
      </c>
      <c r="AB54" s="11">
        <v>7</v>
      </c>
      <c r="AC54" s="11">
        <v>35.200000000000003</v>
      </c>
      <c r="AD54" s="3">
        <f t="shared" si="26"/>
        <v>1.4640195135616505</v>
      </c>
      <c r="AE54" s="28">
        <v>26.1</v>
      </c>
      <c r="AF54" s="11">
        <v>20</v>
      </c>
      <c r="AG54" s="3">
        <f t="shared" si="14"/>
        <v>1.3050000000000002</v>
      </c>
      <c r="AH54" s="28">
        <v>36.1</v>
      </c>
      <c r="AI54" s="3">
        <f t="shared" si="27"/>
        <v>1.4719072044671904</v>
      </c>
      <c r="AJ54" s="28">
        <v>25.5</v>
      </c>
      <c r="AK54" s="3">
        <f t="shared" si="28"/>
        <v>0.83792607487994586</v>
      </c>
      <c r="AL54" s="11">
        <v>7.1</v>
      </c>
      <c r="AM54" s="11">
        <v>0.31</v>
      </c>
      <c r="AN54" s="11">
        <v>0.78</v>
      </c>
      <c r="AO54" s="11">
        <v>1.02</v>
      </c>
      <c r="AP54" s="11">
        <f t="shared" si="20"/>
        <v>24.1</v>
      </c>
      <c r="AQ54" s="11">
        <v>1</v>
      </c>
      <c r="AR54" s="11">
        <v>0</v>
      </c>
      <c r="AS54" s="11">
        <v>2</v>
      </c>
      <c r="AT54" s="11">
        <v>0</v>
      </c>
      <c r="AU54" s="11">
        <v>1</v>
      </c>
      <c r="AV54" s="11">
        <v>110</v>
      </c>
      <c r="AW54" s="11">
        <v>0</v>
      </c>
      <c r="AX54" s="11">
        <v>13</v>
      </c>
    </row>
    <row r="55" spans="1:50" ht="15.65" customHeight="1" x14ac:dyDescent="0.35">
      <c r="A55" s="1" t="s">
        <v>68</v>
      </c>
      <c r="B55" s="26" t="s">
        <v>66</v>
      </c>
      <c r="C55" s="2">
        <v>41764</v>
      </c>
      <c r="D55" s="2">
        <v>40622</v>
      </c>
      <c r="E55" s="11">
        <v>1</v>
      </c>
      <c r="F55" s="3">
        <f t="shared" si="21"/>
        <v>3.128767123287671</v>
      </c>
      <c r="G55" s="3">
        <v>20.399999999999999</v>
      </c>
      <c r="H55" s="11">
        <f t="shared" si="22"/>
        <v>0.75406390375552679</v>
      </c>
      <c r="I55" s="11">
        <v>1</v>
      </c>
      <c r="J55" s="11">
        <v>431</v>
      </c>
      <c r="K55" s="11">
        <v>15</v>
      </c>
      <c r="L55" s="11">
        <v>0.1</v>
      </c>
      <c r="M55" s="11">
        <v>0.99</v>
      </c>
      <c r="N55" s="3">
        <f t="shared" si="15"/>
        <v>1.5370370370370368</v>
      </c>
      <c r="O55" s="3">
        <f t="shared" si="16"/>
        <v>6.916666666666667</v>
      </c>
      <c r="P55" s="11">
        <v>0.12</v>
      </c>
      <c r="Q55" s="11">
        <f t="shared" si="17"/>
        <v>1.2</v>
      </c>
      <c r="R55" s="11">
        <v>51</v>
      </c>
      <c r="S55" s="3">
        <f t="shared" si="18"/>
        <v>67.633525150853245</v>
      </c>
      <c r="T55" s="3">
        <f t="shared" si="23"/>
        <v>54.509803921568633</v>
      </c>
      <c r="U55" s="11">
        <v>3.4</v>
      </c>
      <c r="V55" s="11">
        <v>23.2</v>
      </c>
      <c r="W55" s="3">
        <f t="shared" si="19"/>
        <v>30.766623205878336</v>
      </c>
      <c r="X55" s="3">
        <f t="shared" si="24"/>
        <v>32.065217391304337</v>
      </c>
      <c r="Y55" s="11">
        <v>83</v>
      </c>
      <c r="Z55" s="28">
        <v>57.3</v>
      </c>
      <c r="AA55" s="15">
        <f t="shared" si="25"/>
        <v>1.5570652173913044</v>
      </c>
      <c r="AB55" s="11">
        <v>9.1</v>
      </c>
      <c r="AC55" s="11">
        <v>30.9</v>
      </c>
      <c r="AD55" s="3">
        <f t="shared" si="26"/>
        <v>1.2169780851203962</v>
      </c>
      <c r="AE55" s="28">
        <v>27</v>
      </c>
      <c r="AF55" s="11">
        <v>20.100000000000001</v>
      </c>
      <c r="AG55" s="3">
        <f t="shared" si="14"/>
        <v>1.3432835820895521</v>
      </c>
      <c r="AH55" s="28">
        <v>36.799999999999997</v>
      </c>
      <c r="AI55" s="3">
        <f t="shared" si="27"/>
        <v>1.4190728325184039</v>
      </c>
      <c r="AJ55" s="28">
        <v>25</v>
      </c>
      <c r="AK55" s="3">
        <f t="shared" si="28"/>
        <v>0.76659323614675856</v>
      </c>
      <c r="AL55" s="11">
        <v>9.6</v>
      </c>
      <c r="AM55" s="11">
        <v>0.54</v>
      </c>
      <c r="AN55" s="11">
        <v>0.83</v>
      </c>
      <c r="AO55" s="11">
        <v>1.01</v>
      </c>
      <c r="AP55" s="11">
        <f t="shared" si="20"/>
        <v>27.8</v>
      </c>
      <c r="AQ55" s="11">
        <v>0</v>
      </c>
      <c r="AR55" s="11">
        <v>1</v>
      </c>
      <c r="AS55" s="11">
        <v>1</v>
      </c>
      <c r="AT55" s="11">
        <v>0</v>
      </c>
      <c r="AU55" s="11">
        <v>2</v>
      </c>
      <c r="AV55" s="11">
        <v>90</v>
      </c>
      <c r="AW55" s="11">
        <v>4</v>
      </c>
      <c r="AX55" s="11">
        <v>-21.1</v>
      </c>
    </row>
    <row r="56" spans="1:50" x14ac:dyDescent="0.35">
      <c r="A56" s="1" t="s">
        <v>69</v>
      </c>
      <c r="B56" s="26" t="s">
        <v>70</v>
      </c>
      <c r="C56" s="2">
        <v>41782</v>
      </c>
      <c r="D56" s="2">
        <v>40622</v>
      </c>
      <c r="E56" s="11">
        <v>1</v>
      </c>
      <c r="F56" s="3">
        <f t="shared" si="21"/>
        <v>3.1780821917808217</v>
      </c>
      <c r="G56" s="3">
        <v>16.7</v>
      </c>
      <c r="H56" s="11">
        <f t="shared" si="22"/>
        <v>0.65988109725949995</v>
      </c>
      <c r="I56" s="11">
        <v>2</v>
      </c>
      <c r="J56" s="11">
        <v>440</v>
      </c>
      <c r="K56" s="11">
        <v>8</v>
      </c>
      <c r="L56" s="11">
        <v>0.1</v>
      </c>
      <c r="M56" s="11">
        <v>1.01</v>
      </c>
      <c r="N56" s="3">
        <f t="shared" si="15"/>
        <v>1.9791666666666667</v>
      </c>
      <c r="O56" s="3">
        <f t="shared" si="16"/>
        <v>7.916666666666667</v>
      </c>
      <c r="P56" s="11">
        <v>0.12</v>
      </c>
      <c r="Q56" s="11">
        <f t="shared" si="17"/>
        <v>1.2</v>
      </c>
      <c r="R56" s="11">
        <v>40.200000000000003</v>
      </c>
      <c r="S56" s="3">
        <f t="shared" si="18"/>
        <v>60.920066004241441</v>
      </c>
      <c r="T56" s="3">
        <f t="shared" si="23"/>
        <v>55.97014925373135</v>
      </c>
      <c r="U56" s="11">
        <v>3.9</v>
      </c>
      <c r="V56" s="11">
        <v>17.7</v>
      </c>
      <c r="W56" s="3">
        <f t="shared" si="19"/>
        <v>26.823014136195855</v>
      </c>
      <c r="X56" s="3">
        <f t="shared" si="24"/>
        <v>29.577464788732392</v>
      </c>
      <c r="Y56" s="11">
        <v>89</v>
      </c>
      <c r="Z56" s="28">
        <v>52.8</v>
      </c>
      <c r="AA56" s="15">
        <f t="shared" si="25"/>
        <v>1.4873239436619718</v>
      </c>
      <c r="AB56" s="11">
        <v>7.6</v>
      </c>
      <c r="AC56" s="11">
        <v>31.9</v>
      </c>
      <c r="AD56" s="3">
        <f t="shared" si="26"/>
        <v>1.3365071715423178</v>
      </c>
      <c r="AE56" s="28">
        <v>26</v>
      </c>
      <c r="AF56" s="11">
        <v>19.600000000000001</v>
      </c>
      <c r="AG56" s="3">
        <f t="shared" si="14"/>
        <v>1.3265306122448979</v>
      </c>
      <c r="AH56" s="28">
        <v>35.5</v>
      </c>
      <c r="AI56" s="3">
        <f t="shared" si="27"/>
        <v>1.458310316652045</v>
      </c>
      <c r="AJ56" s="28">
        <v>25</v>
      </c>
      <c r="AK56" s="3">
        <f t="shared" si="28"/>
        <v>0.82915390794446453</v>
      </c>
      <c r="AL56" s="11">
        <v>8.6</v>
      </c>
      <c r="AM56" s="11">
        <v>0.48</v>
      </c>
      <c r="AN56" s="11">
        <v>0.95</v>
      </c>
      <c r="AO56" s="11">
        <v>0.88</v>
      </c>
      <c r="AP56" s="11">
        <f t="shared" si="20"/>
        <v>22.500000000000004</v>
      </c>
      <c r="AQ56" s="11">
        <v>0</v>
      </c>
      <c r="AR56" s="11">
        <v>1</v>
      </c>
      <c r="AS56" s="11">
        <v>0</v>
      </c>
      <c r="AT56" s="11">
        <v>0</v>
      </c>
      <c r="AU56" s="11">
        <v>2</v>
      </c>
      <c r="AV56" s="11">
        <v>80</v>
      </c>
      <c r="AW56" s="11">
        <v>4</v>
      </c>
      <c r="AX56" s="11">
        <v>-3.7</v>
      </c>
    </row>
    <row r="57" spans="1:50" x14ac:dyDescent="0.35">
      <c r="A57" s="1" t="s">
        <v>163</v>
      </c>
      <c r="B57" s="26">
        <v>7168261</v>
      </c>
      <c r="C57" s="2">
        <v>42576</v>
      </c>
      <c r="D57" s="2">
        <v>40898</v>
      </c>
      <c r="E57" s="11">
        <v>1</v>
      </c>
      <c r="F57" s="3">
        <f t="shared" si="21"/>
        <v>4.5972602739726032</v>
      </c>
      <c r="G57" s="3">
        <v>13.1</v>
      </c>
      <c r="H57" s="11">
        <f t="shared" si="22"/>
        <v>0.56126621919355779</v>
      </c>
      <c r="I57" s="11">
        <v>1</v>
      </c>
      <c r="J57" s="11">
        <v>892</v>
      </c>
      <c r="K57" s="11">
        <v>155</v>
      </c>
      <c r="L57" s="11">
        <v>0.08</v>
      </c>
      <c r="M57" s="11">
        <v>1.1499999999999999</v>
      </c>
      <c r="N57" s="3">
        <f t="shared" si="15"/>
        <v>1.5319148936170213</v>
      </c>
      <c r="O57" s="3">
        <f t="shared" si="16"/>
        <v>7.1999999999999993</v>
      </c>
      <c r="P57" s="11">
        <v>0.1</v>
      </c>
      <c r="Q57" s="3">
        <f t="shared" si="17"/>
        <v>1.25</v>
      </c>
      <c r="R57" s="11">
        <v>40.9</v>
      </c>
      <c r="S57" s="3">
        <f t="shared" si="18"/>
        <v>72.870945375558506</v>
      </c>
      <c r="T57" s="3">
        <f t="shared" si="23"/>
        <v>50.855745721271383</v>
      </c>
      <c r="U57" s="11">
        <v>5.2</v>
      </c>
      <c r="V57" s="11">
        <v>20.100000000000001</v>
      </c>
      <c r="W57" s="3">
        <f t="shared" si="19"/>
        <v>35.811882690677905</v>
      </c>
      <c r="X57" s="3">
        <f t="shared" si="24"/>
        <v>20.845070422535208</v>
      </c>
      <c r="Y57" s="6">
        <v>54</v>
      </c>
      <c r="Z57" s="27">
        <v>52.6</v>
      </c>
      <c r="AA57" s="15">
        <f t="shared" si="25"/>
        <v>1.4816901408450704</v>
      </c>
      <c r="AB57" s="11">
        <v>7.7</v>
      </c>
      <c r="AC57" s="11">
        <v>31.1</v>
      </c>
      <c r="AD57" s="3">
        <f t="shared" si="26"/>
        <v>1.4045058701129749</v>
      </c>
      <c r="AE57" s="28">
        <v>26.3</v>
      </c>
      <c r="AF57" s="11">
        <v>19.399999999999999</v>
      </c>
      <c r="AG57" s="3">
        <f t="shared" si="14"/>
        <v>1.3556701030927836</v>
      </c>
      <c r="AH57" s="28">
        <v>35.5</v>
      </c>
      <c r="AI57" s="3">
        <f t="shared" si="27"/>
        <v>1.5746013651372999</v>
      </c>
      <c r="AJ57" s="28">
        <v>28.1</v>
      </c>
      <c r="AK57" s="3">
        <f t="shared" si="28"/>
        <v>1.0250285738252174</v>
      </c>
      <c r="AL57" s="11">
        <v>7</v>
      </c>
      <c r="AM57" s="11">
        <v>0.47</v>
      </c>
      <c r="AN57" s="11">
        <v>0.72</v>
      </c>
      <c r="AO57" s="11">
        <v>0.82</v>
      </c>
      <c r="AP57" s="11">
        <f t="shared" si="20"/>
        <v>20.799999999999997</v>
      </c>
      <c r="AQ57" s="11">
        <v>0</v>
      </c>
      <c r="AR57" s="11">
        <v>0</v>
      </c>
      <c r="AS57" s="11">
        <v>2</v>
      </c>
      <c r="AT57" s="11">
        <v>0</v>
      </c>
      <c r="AU57" s="11">
        <v>2</v>
      </c>
      <c r="AV57" s="11">
        <v>60</v>
      </c>
      <c r="AW57" s="11">
        <v>1</v>
      </c>
      <c r="AX57" s="11">
        <v>77.8</v>
      </c>
    </row>
    <row r="58" spans="1:50" x14ac:dyDescent="0.35">
      <c r="A58" s="1" t="s">
        <v>162</v>
      </c>
      <c r="B58" s="26" t="s">
        <v>95</v>
      </c>
      <c r="C58" s="2">
        <v>42709</v>
      </c>
      <c r="D58" s="2">
        <v>42279</v>
      </c>
      <c r="E58" s="11">
        <v>1</v>
      </c>
      <c r="F58" s="3">
        <f t="shared" si="21"/>
        <v>1.178082191780822</v>
      </c>
      <c r="G58" s="3">
        <v>15.3</v>
      </c>
      <c r="H58" s="11">
        <f t="shared" si="22"/>
        <v>0.62246603780455756</v>
      </c>
      <c r="I58" s="11">
        <v>2</v>
      </c>
      <c r="J58" s="11">
        <v>294</v>
      </c>
      <c r="K58" s="11">
        <v>7</v>
      </c>
      <c r="L58" s="11">
        <v>0.06</v>
      </c>
      <c r="M58" s="11">
        <v>1.05</v>
      </c>
      <c r="N58" s="3">
        <f t="shared" si="15"/>
        <v>1.3404255319148937</v>
      </c>
      <c r="O58" s="3">
        <f t="shared" si="16"/>
        <v>7</v>
      </c>
      <c r="P58" s="11">
        <v>0.09</v>
      </c>
      <c r="Q58" s="3">
        <f t="shared" si="17"/>
        <v>1.5</v>
      </c>
      <c r="R58" s="11">
        <v>38.700000000000003</v>
      </c>
      <c r="S58" s="3">
        <f t="shared" si="18"/>
        <v>62.172066666472595</v>
      </c>
      <c r="T58" s="3">
        <f t="shared" si="23"/>
        <v>70.025839793281648</v>
      </c>
      <c r="U58" s="11">
        <v>3.4</v>
      </c>
      <c r="V58" s="11">
        <v>11.6</v>
      </c>
      <c r="W58" s="3">
        <f t="shared" si="19"/>
        <v>18.635554866436227</v>
      </c>
      <c r="X58" s="3">
        <f t="shared" si="24"/>
        <v>39.577039274924473</v>
      </c>
      <c r="Y58" s="6">
        <v>55</v>
      </c>
      <c r="Z58" s="27">
        <v>55.8</v>
      </c>
      <c r="AA58" s="15">
        <f t="shared" si="25"/>
        <v>1.6858006042296072</v>
      </c>
      <c r="AB58" s="11">
        <v>8.1</v>
      </c>
      <c r="AC58" s="11">
        <v>28.9</v>
      </c>
      <c r="AD58" s="3">
        <f t="shared" si="26"/>
        <v>1.2440223720884871</v>
      </c>
      <c r="AE58" s="28">
        <v>24.6</v>
      </c>
      <c r="AF58" s="11">
        <v>19.600000000000001</v>
      </c>
      <c r="AG58" s="3">
        <f t="shared" si="14"/>
        <v>1.2551020408163265</v>
      </c>
      <c r="AH58" s="28">
        <v>33.1</v>
      </c>
      <c r="AI58" s="3">
        <f t="shared" si="27"/>
        <v>1.3978658708560672</v>
      </c>
      <c r="AJ58" s="28">
        <v>20</v>
      </c>
      <c r="AK58" s="3">
        <f t="shared" si="28"/>
        <v>0.68648484609295324</v>
      </c>
      <c r="AL58" s="11">
        <v>6.9</v>
      </c>
      <c r="AM58" s="11">
        <v>0.47</v>
      </c>
      <c r="AN58" s="11">
        <v>0.63</v>
      </c>
      <c r="AO58" s="11">
        <v>1.0900000000000001</v>
      </c>
      <c r="AP58" s="11">
        <f t="shared" si="20"/>
        <v>27.1</v>
      </c>
      <c r="AQ58" s="11">
        <v>0</v>
      </c>
      <c r="AR58" s="11">
        <v>0</v>
      </c>
      <c r="AS58" s="11">
        <v>0</v>
      </c>
      <c r="AT58" s="11">
        <v>0</v>
      </c>
      <c r="AU58" s="11">
        <v>2</v>
      </c>
      <c r="AV58" s="11">
        <v>130</v>
      </c>
      <c r="AW58" s="11">
        <v>0</v>
      </c>
      <c r="AX58" s="11">
        <v>23.7</v>
      </c>
    </row>
    <row r="59" spans="1:50" x14ac:dyDescent="0.35">
      <c r="A59" s="1" t="s">
        <v>161</v>
      </c>
      <c r="B59" s="26" t="s">
        <v>96</v>
      </c>
      <c r="C59" s="2">
        <v>42709</v>
      </c>
      <c r="D59" s="2">
        <v>41711</v>
      </c>
      <c r="E59" s="11">
        <v>1</v>
      </c>
      <c r="F59" s="3">
        <f t="shared" si="21"/>
        <v>2.7342465753424658</v>
      </c>
      <c r="G59" s="3">
        <v>15.4</v>
      </c>
      <c r="H59" s="11">
        <f t="shared" si="22"/>
        <v>0.62517536212892966</v>
      </c>
      <c r="I59" s="11">
        <v>2</v>
      </c>
      <c r="J59" s="11">
        <v>431</v>
      </c>
      <c r="K59" s="11">
        <v>22</v>
      </c>
      <c r="L59" s="11">
        <v>0.08</v>
      </c>
      <c r="M59" s="11">
        <v>1.1100000000000001</v>
      </c>
      <c r="N59" s="3">
        <f t="shared" si="15"/>
        <v>1.6304347826086956</v>
      </c>
      <c r="O59" s="3">
        <f t="shared" si="16"/>
        <v>7.5</v>
      </c>
      <c r="P59" s="11">
        <v>0.1</v>
      </c>
      <c r="Q59" s="3">
        <f t="shared" si="17"/>
        <v>1.25</v>
      </c>
      <c r="R59" s="11">
        <v>47.5</v>
      </c>
      <c r="S59" s="3">
        <f t="shared" si="18"/>
        <v>75.978681946528937</v>
      </c>
      <c r="T59" s="3">
        <f t="shared" si="23"/>
        <v>60.631578947368425</v>
      </c>
      <c r="U59" s="11">
        <v>2.6</v>
      </c>
      <c r="V59" s="11">
        <v>18.7</v>
      </c>
      <c r="W59" s="3">
        <f t="shared" si="19"/>
        <v>29.911607418949288</v>
      </c>
      <c r="X59" s="3">
        <f t="shared" si="24"/>
        <v>30.939226519337019</v>
      </c>
      <c r="Y59" s="6">
        <v>57</v>
      </c>
      <c r="Z59" s="27">
        <v>55.8</v>
      </c>
      <c r="AA59" s="15">
        <f t="shared" si="25"/>
        <v>1.5414364640883975</v>
      </c>
      <c r="AB59" s="11">
        <v>8.1999999999999993</v>
      </c>
      <c r="AC59" s="11">
        <v>30.2</v>
      </c>
      <c r="AD59" s="3">
        <f t="shared" si="26"/>
        <v>1.297367577314372</v>
      </c>
      <c r="AE59" s="28">
        <v>23.6</v>
      </c>
      <c r="AF59" s="11">
        <v>19.8</v>
      </c>
      <c r="AG59" s="3">
        <f t="shared" si="14"/>
        <v>1.191919191919192</v>
      </c>
      <c r="AH59" s="28">
        <v>36.200000000000003</v>
      </c>
      <c r="AI59" s="3">
        <f t="shared" si="27"/>
        <v>1.5256398454653191</v>
      </c>
      <c r="AJ59" s="28">
        <v>25</v>
      </c>
      <c r="AK59" s="3">
        <f t="shared" si="28"/>
        <v>0.85591746077454511</v>
      </c>
      <c r="AL59" s="11">
        <v>7.8</v>
      </c>
      <c r="AM59" s="11">
        <v>0.46</v>
      </c>
      <c r="AN59" s="11">
        <v>0.75</v>
      </c>
      <c r="AO59" s="11">
        <v>0.91</v>
      </c>
      <c r="AP59" s="11">
        <f t="shared" si="20"/>
        <v>28.8</v>
      </c>
      <c r="AQ59" s="11">
        <v>0</v>
      </c>
      <c r="AR59" s="11">
        <v>0</v>
      </c>
      <c r="AS59" s="11">
        <v>0</v>
      </c>
      <c r="AT59" s="11">
        <v>0</v>
      </c>
      <c r="AU59" s="11">
        <v>1</v>
      </c>
      <c r="AV59" s="11">
        <v>110</v>
      </c>
      <c r="AW59" s="11">
        <v>0</v>
      </c>
      <c r="AX59" s="11">
        <v>69.400000000000006</v>
      </c>
    </row>
    <row r="60" spans="1:50" x14ac:dyDescent="0.35">
      <c r="A60" s="1" t="s">
        <v>160</v>
      </c>
      <c r="B60" s="26" t="s">
        <v>97</v>
      </c>
      <c r="C60" s="2">
        <v>42709</v>
      </c>
      <c r="D60" s="2">
        <v>42207</v>
      </c>
      <c r="E60" s="11">
        <v>1</v>
      </c>
      <c r="F60" s="3">
        <f t="shared" si="21"/>
        <v>1.3753424657534246</v>
      </c>
      <c r="G60" s="3">
        <v>14.1</v>
      </c>
      <c r="H60" s="11">
        <f t="shared" si="22"/>
        <v>0.58947779304147818</v>
      </c>
      <c r="I60" s="11">
        <v>2</v>
      </c>
      <c r="J60" s="11">
        <v>255</v>
      </c>
      <c r="K60" s="11">
        <v>19</v>
      </c>
      <c r="L60" s="11">
        <v>0.09</v>
      </c>
      <c r="M60" s="11">
        <v>1.1499999999999999</v>
      </c>
      <c r="N60" s="3">
        <f t="shared" si="15"/>
        <v>1.1636363636363636</v>
      </c>
      <c r="O60" s="3">
        <f t="shared" si="16"/>
        <v>5.3333333333333339</v>
      </c>
      <c r="P60" s="11">
        <v>0.12</v>
      </c>
      <c r="Q60" s="3">
        <f t="shared" si="17"/>
        <v>1.3333333333333333</v>
      </c>
      <c r="R60" s="11">
        <v>40.200000000000003</v>
      </c>
      <c r="S60" s="3">
        <f t="shared" si="18"/>
        <v>68.195953222569244</v>
      </c>
      <c r="T60" s="3">
        <f t="shared" si="23"/>
        <v>54.477611940298509</v>
      </c>
      <c r="U60" s="11">
        <v>2.4</v>
      </c>
      <c r="V60" s="11">
        <v>18.3</v>
      </c>
      <c r="W60" s="3">
        <f t="shared" si="19"/>
        <v>31.04442646699048</v>
      </c>
      <c r="X60" s="3">
        <f t="shared" si="24"/>
        <v>28.739002932551323</v>
      </c>
      <c r="Y60" s="6">
        <v>61</v>
      </c>
      <c r="Z60" s="27">
        <v>55.9</v>
      </c>
      <c r="AA60" s="15">
        <f t="shared" si="25"/>
        <v>1.6392961876832843</v>
      </c>
      <c r="AB60" s="11">
        <v>8.1999999999999993</v>
      </c>
      <c r="AC60" s="11">
        <v>31.6</v>
      </c>
      <c r="AD60" s="3">
        <f t="shared" si="26"/>
        <v>1.395013391971929</v>
      </c>
      <c r="AE60" s="28">
        <v>24.4</v>
      </c>
      <c r="AF60" s="11">
        <v>17.899999999999999</v>
      </c>
      <c r="AG60" s="3">
        <f t="shared" si="14"/>
        <v>1.3631284916201118</v>
      </c>
      <c r="AH60" s="28">
        <v>34.1</v>
      </c>
      <c r="AI60" s="3">
        <f t="shared" si="27"/>
        <v>1.4777505831198232</v>
      </c>
      <c r="AJ60" s="28">
        <v>24.3</v>
      </c>
      <c r="AK60" s="3">
        <f t="shared" si="28"/>
        <v>0.86121657849193034</v>
      </c>
      <c r="AL60" s="11">
        <v>9.1999999999999993</v>
      </c>
      <c r="AM60" s="11">
        <v>0.55000000000000004</v>
      </c>
      <c r="AN60" s="11">
        <v>0.64</v>
      </c>
      <c r="AO60" s="11">
        <v>0.92</v>
      </c>
      <c r="AP60" s="11">
        <f t="shared" si="20"/>
        <v>21.900000000000002</v>
      </c>
      <c r="AQ60" s="11">
        <v>0</v>
      </c>
      <c r="AR60" s="11">
        <v>0</v>
      </c>
      <c r="AS60" s="11">
        <v>0</v>
      </c>
      <c r="AT60" s="11">
        <v>0</v>
      </c>
      <c r="AU60" s="11">
        <v>1</v>
      </c>
      <c r="AV60" s="11">
        <v>120</v>
      </c>
      <c r="AW60" s="11">
        <v>0</v>
      </c>
      <c r="AX60" s="11">
        <v>47.1</v>
      </c>
    </row>
    <row r="61" spans="1:50" x14ac:dyDescent="0.35">
      <c r="A61" s="1" t="s">
        <v>159</v>
      </c>
      <c r="B61" s="26" t="s">
        <v>98</v>
      </c>
      <c r="C61" s="2">
        <v>42709</v>
      </c>
      <c r="D61" s="2">
        <v>41711</v>
      </c>
      <c r="E61" s="11">
        <v>1</v>
      </c>
      <c r="F61" s="3">
        <f t="shared" si="21"/>
        <v>2.7342465753424658</v>
      </c>
      <c r="G61" s="3">
        <v>13.7</v>
      </c>
      <c r="H61" s="11">
        <f t="shared" si="22"/>
        <v>0.5782758893827844</v>
      </c>
      <c r="I61" s="11">
        <v>2</v>
      </c>
      <c r="J61" s="11">
        <v>428</v>
      </c>
      <c r="K61" s="11">
        <v>7</v>
      </c>
      <c r="L61" s="11">
        <v>0.06</v>
      </c>
      <c r="M61" s="11">
        <v>0.81</v>
      </c>
      <c r="N61" s="3">
        <f t="shared" si="15"/>
        <v>2.1333333333333333</v>
      </c>
      <c r="O61" s="3">
        <f t="shared" si="16"/>
        <v>6.3999999999999995</v>
      </c>
      <c r="P61" s="11">
        <v>0.1</v>
      </c>
      <c r="Q61" s="3">
        <f t="shared" si="17"/>
        <v>1.6666666666666667</v>
      </c>
      <c r="R61" s="11">
        <v>38.5</v>
      </c>
      <c r="S61" s="3">
        <f t="shared" si="18"/>
        <v>66.577218083729022</v>
      </c>
      <c r="T61" s="3">
        <f t="shared" si="23"/>
        <v>54.805194805194816</v>
      </c>
      <c r="U61" s="11">
        <v>3.8</v>
      </c>
      <c r="V61" s="11">
        <v>17.399999999999999</v>
      </c>
      <c r="W61" s="3">
        <f t="shared" si="19"/>
        <v>30.089444017061947</v>
      </c>
      <c r="X61" s="3">
        <f t="shared" si="24"/>
        <v>28.09667673716012</v>
      </c>
      <c r="Y61" s="6">
        <v>61</v>
      </c>
      <c r="Z61" s="27">
        <v>53.2</v>
      </c>
      <c r="AA61" s="15">
        <f t="shared" si="25"/>
        <v>1.607250755287009</v>
      </c>
      <c r="AB61" s="11">
        <v>8</v>
      </c>
      <c r="AC61" s="11">
        <v>28.8</v>
      </c>
      <c r="AD61" s="3">
        <f t="shared" si="26"/>
        <v>1.2827612510010864</v>
      </c>
      <c r="AE61" s="28">
        <v>21.1</v>
      </c>
      <c r="AF61" s="11">
        <v>16.7</v>
      </c>
      <c r="AG61" s="3">
        <f t="shared" si="14"/>
        <v>1.2634730538922156</v>
      </c>
      <c r="AH61" s="28">
        <v>33.1</v>
      </c>
      <c r="AI61" s="3">
        <f t="shared" si="27"/>
        <v>1.4475190720214373</v>
      </c>
      <c r="AJ61" s="28">
        <v>23.8</v>
      </c>
      <c r="AK61" s="3">
        <f t="shared" si="28"/>
        <v>0.85306572848780482</v>
      </c>
      <c r="AL61" s="11">
        <v>7.5</v>
      </c>
      <c r="AM61" s="11">
        <v>0.3</v>
      </c>
      <c r="AN61" s="11">
        <v>0.64</v>
      </c>
      <c r="AO61" s="11">
        <v>0.68</v>
      </c>
      <c r="AP61" s="11">
        <f t="shared" si="20"/>
        <v>21.1</v>
      </c>
      <c r="AQ61" s="11">
        <v>1</v>
      </c>
      <c r="AR61" s="11">
        <v>0</v>
      </c>
      <c r="AS61" s="11">
        <v>0</v>
      </c>
      <c r="AT61" s="11">
        <v>0</v>
      </c>
      <c r="AU61" s="11">
        <v>2</v>
      </c>
      <c r="AV61" s="11">
        <v>80</v>
      </c>
      <c r="AW61" s="11">
        <v>0</v>
      </c>
      <c r="AX61" s="11">
        <v>23.7</v>
      </c>
    </row>
    <row r="62" spans="1:50" x14ac:dyDescent="0.35">
      <c r="A62" s="1" t="s">
        <v>94</v>
      </c>
      <c r="B62" s="26" t="s">
        <v>99</v>
      </c>
      <c r="C62" s="2">
        <v>42710</v>
      </c>
      <c r="D62" s="2">
        <v>41711</v>
      </c>
      <c r="E62" s="11">
        <v>1</v>
      </c>
      <c r="F62" s="3">
        <f t="shared" si="21"/>
        <v>2.7369863013698632</v>
      </c>
      <c r="G62" s="3">
        <v>16.3</v>
      </c>
      <c r="H62" s="11">
        <f t="shared" si="22"/>
        <v>0.64930155563936442</v>
      </c>
      <c r="I62" s="11">
        <v>1</v>
      </c>
      <c r="J62" s="11">
        <v>376</v>
      </c>
      <c r="K62" s="11">
        <v>6</v>
      </c>
      <c r="L62" s="11">
        <v>0.05</v>
      </c>
      <c r="M62" s="11">
        <v>1</v>
      </c>
      <c r="N62" s="3">
        <f t="shared" si="15"/>
        <v>1.9736842105263157</v>
      </c>
      <c r="O62" s="3">
        <f t="shared" si="16"/>
        <v>6.25</v>
      </c>
      <c r="P62" s="11">
        <v>0.12</v>
      </c>
      <c r="Q62" s="3">
        <f t="shared" si="17"/>
        <v>2.4</v>
      </c>
      <c r="R62" s="11">
        <v>51.5</v>
      </c>
      <c r="S62" s="3">
        <f t="shared" si="18"/>
        <v>79.315996631623918</v>
      </c>
      <c r="T62" s="3">
        <f t="shared" si="23"/>
        <v>54.174757281553397</v>
      </c>
      <c r="U62" s="11">
        <v>3</v>
      </c>
      <c r="V62" s="11">
        <v>23.6</v>
      </c>
      <c r="W62" s="3">
        <f t="shared" si="19"/>
        <v>36.346747970996596</v>
      </c>
      <c r="X62" s="3">
        <f t="shared" si="24"/>
        <v>26.399999999999995</v>
      </c>
      <c r="Y62" s="6">
        <v>65</v>
      </c>
      <c r="Z62" s="27">
        <v>56.8</v>
      </c>
      <c r="AA62" s="15">
        <f t="shared" si="25"/>
        <v>1.5146666666666666</v>
      </c>
      <c r="AB62" s="11">
        <v>7.4</v>
      </c>
      <c r="AC62" s="11">
        <v>33.5</v>
      </c>
      <c r="AD62" s="3">
        <f t="shared" si="26"/>
        <v>1.4140958159547392</v>
      </c>
      <c r="AE62" s="28">
        <v>24.1</v>
      </c>
      <c r="AF62" s="11">
        <v>19</v>
      </c>
      <c r="AG62" s="3">
        <f t="shared" si="14"/>
        <v>1.2684210526315791</v>
      </c>
      <c r="AH62" s="28">
        <v>37.5</v>
      </c>
      <c r="AI62" s="3">
        <f t="shared" si="27"/>
        <v>1.552315466981963</v>
      </c>
      <c r="AJ62" s="28">
        <v>27.6</v>
      </c>
      <c r="AK62" s="3">
        <f t="shared" si="28"/>
        <v>0.92412674897415059</v>
      </c>
      <c r="AL62" s="11">
        <v>7.5</v>
      </c>
      <c r="AM62" s="11">
        <v>0.38</v>
      </c>
      <c r="AN62" s="11">
        <v>0.75</v>
      </c>
      <c r="AO62" s="11">
        <v>1.04</v>
      </c>
      <c r="AP62" s="11">
        <f t="shared" si="20"/>
        <v>27.9</v>
      </c>
      <c r="AQ62" s="11">
        <v>0</v>
      </c>
      <c r="AR62" s="11">
        <v>0</v>
      </c>
      <c r="AS62" s="11">
        <v>0</v>
      </c>
      <c r="AT62" s="11">
        <v>0</v>
      </c>
      <c r="AU62" s="11">
        <v>1</v>
      </c>
      <c r="AV62" s="11">
        <v>100</v>
      </c>
      <c r="AW62" s="11">
        <v>4</v>
      </c>
      <c r="AX62" s="11">
        <v>-22.4</v>
      </c>
    </row>
    <row r="63" spans="1:50" x14ac:dyDescent="0.35">
      <c r="A63" s="1" t="s">
        <v>143</v>
      </c>
      <c r="B63" s="26" t="s">
        <v>102</v>
      </c>
      <c r="C63" s="2">
        <v>43371</v>
      </c>
      <c r="D63" s="2">
        <v>41685</v>
      </c>
      <c r="E63" s="11">
        <v>1</v>
      </c>
      <c r="F63" s="3">
        <f t="shared" si="21"/>
        <v>4.6191780821917812</v>
      </c>
      <c r="G63" s="3">
        <v>19.3</v>
      </c>
      <c r="H63" s="11">
        <f t="shared" si="22"/>
        <v>0.72670739529477446</v>
      </c>
      <c r="I63" s="11">
        <v>2</v>
      </c>
      <c r="J63" s="11">
        <v>451</v>
      </c>
      <c r="K63" s="11">
        <v>35</v>
      </c>
      <c r="L63" s="11">
        <v>0.05</v>
      </c>
      <c r="M63" s="11">
        <v>0.95</v>
      </c>
      <c r="N63" s="3">
        <f t="shared" si="15"/>
        <v>1.2264150943396226</v>
      </c>
      <c r="O63" s="3">
        <f t="shared" si="16"/>
        <v>9.2857142857142847</v>
      </c>
      <c r="P63" s="11">
        <v>7.0000000000000007E-2</v>
      </c>
      <c r="Q63" s="3">
        <f t="shared" si="17"/>
        <v>1.4000000000000001</v>
      </c>
      <c r="R63" s="11">
        <v>39.200000000000003</v>
      </c>
      <c r="S63" s="3">
        <f t="shared" si="18"/>
        <v>53.941930760315572</v>
      </c>
      <c r="T63" s="3">
        <f t="shared" si="23"/>
        <v>56.632653061224488</v>
      </c>
      <c r="U63" s="6">
        <v>1.7</v>
      </c>
      <c r="V63" s="11">
        <v>17</v>
      </c>
      <c r="W63" s="3">
        <f t="shared" si="19"/>
        <v>23.393184258300121</v>
      </c>
      <c r="X63" s="3">
        <f t="shared" si="24"/>
        <v>31.05590062111802</v>
      </c>
      <c r="Y63" s="6">
        <v>77</v>
      </c>
      <c r="Z63" s="27">
        <v>52.2</v>
      </c>
      <c r="AA63" s="15">
        <f t="shared" si="25"/>
        <v>1.6211180124223601</v>
      </c>
      <c r="AB63" s="11">
        <v>7.7</v>
      </c>
      <c r="AC63" s="11">
        <v>31.3</v>
      </c>
      <c r="AD63" s="3">
        <f t="shared" si="26"/>
        <v>1.2540276982878187</v>
      </c>
      <c r="AE63" s="28">
        <v>22.2</v>
      </c>
      <c r="AF63" s="11">
        <v>20.8</v>
      </c>
      <c r="AG63" s="3">
        <f t="shared" si="14"/>
        <v>1.0673076923076923</v>
      </c>
      <c r="AH63" s="28">
        <v>32.200000000000003</v>
      </c>
      <c r="AI63" s="3">
        <f t="shared" si="27"/>
        <v>1.2636295171596386</v>
      </c>
      <c r="AJ63" s="28">
        <v>22.2</v>
      </c>
      <c r="AK63" s="3">
        <f t="shared" si="28"/>
        <v>0.69568799534069004</v>
      </c>
      <c r="AL63" s="11">
        <v>7.9</v>
      </c>
      <c r="AM63" s="11">
        <v>0.53</v>
      </c>
      <c r="AN63" s="11">
        <v>0.65</v>
      </c>
      <c r="AO63" s="11">
        <v>0.98</v>
      </c>
      <c r="AP63" s="11">
        <f t="shared" si="20"/>
        <v>22.200000000000003</v>
      </c>
      <c r="AQ63" s="11">
        <v>0</v>
      </c>
      <c r="AR63" s="11">
        <v>0</v>
      </c>
      <c r="AS63" s="11">
        <v>1</v>
      </c>
      <c r="AT63" s="11">
        <v>0</v>
      </c>
      <c r="AU63" s="11">
        <v>1</v>
      </c>
      <c r="AV63" s="11">
        <v>90</v>
      </c>
      <c r="AW63" s="11">
        <v>0</v>
      </c>
      <c r="AX63" s="11">
        <v>35.200000000000003</v>
      </c>
    </row>
    <row r="64" spans="1:50" x14ac:dyDescent="0.35">
      <c r="A64" s="1" t="s">
        <v>144</v>
      </c>
      <c r="B64" s="26" t="s">
        <v>103</v>
      </c>
      <c r="C64" s="2">
        <v>43371</v>
      </c>
      <c r="D64" s="2">
        <v>41685</v>
      </c>
      <c r="E64" s="11">
        <v>1</v>
      </c>
      <c r="F64" s="3">
        <f t="shared" si="21"/>
        <v>4.6191780821917812</v>
      </c>
      <c r="G64" s="3">
        <v>19.7</v>
      </c>
      <c r="H64" s="11">
        <f t="shared" si="22"/>
        <v>0.73671388961374951</v>
      </c>
      <c r="I64" s="11">
        <v>2</v>
      </c>
      <c r="J64" s="11">
        <v>452</v>
      </c>
      <c r="K64" s="11">
        <v>15</v>
      </c>
      <c r="L64" s="11">
        <v>0.13</v>
      </c>
      <c r="M64" s="11">
        <v>1.33</v>
      </c>
      <c r="N64" s="3">
        <f t="shared" si="15"/>
        <v>1.26</v>
      </c>
      <c r="O64" s="3">
        <f t="shared" si="16"/>
        <v>7.875</v>
      </c>
      <c r="P64" s="11">
        <v>0.08</v>
      </c>
      <c r="Q64" s="3">
        <f t="shared" si="17"/>
        <v>0.61538461538461542</v>
      </c>
      <c r="R64" s="11">
        <v>41.7</v>
      </c>
      <c r="S64" s="3">
        <f t="shared" si="18"/>
        <v>56.602706407317534</v>
      </c>
      <c r="T64" s="3">
        <f t="shared" si="23"/>
        <v>59.232613908872899</v>
      </c>
      <c r="U64" s="6">
        <v>3</v>
      </c>
      <c r="V64" s="11">
        <v>17</v>
      </c>
      <c r="W64" s="3">
        <f t="shared" si="19"/>
        <v>23.075443859098275</v>
      </c>
      <c r="X64" s="3">
        <f t="shared" si="24"/>
        <v>28.735632183908038</v>
      </c>
      <c r="Y64" s="6">
        <v>59</v>
      </c>
      <c r="Z64" s="27">
        <v>53.2</v>
      </c>
      <c r="AA64" s="15">
        <f t="shared" si="25"/>
        <v>1.5287356321839083</v>
      </c>
      <c r="AB64" s="11">
        <v>9.3000000000000007</v>
      </c>
      <c r="AC64" s="11">
        <v>32.4</v>
      </c>
      <c r="AD64" s="3">
        <f t="shared" si="26"/>
        <v>1.289896743484398</v>
      </c>
      <c r="AE64" s="28">
        <v>24.2</v>
      </c>
      <c r="AF64" s="11">
        <v>19.2</v>
      </c>
      <c r="AG64" s="3">
        <f t="shared" si="14"/>
        <v>1.2604166666666667</v>
      </c>
      <c r="AH64" s="28">
        <v>34.799999999999997</v>
      </c>
      <c r="AI64" s="3">
        <f t="shared" si="27"/>
        <v>1.3568377451214175</v>
      </c>
      <c r="AJ64" s="28">
        <v>24.8</v>
      </c>
      <c r="AK64" s="3">
        <f t="shared" si="28"/>
        <v>0.77094060474404336</v>
      </c>
      <c r="AL64" s="11">
        <v>8.1</v>
      </c>
      <c r="AM64" s="11">
        <v>0.5</v>
      </c>
      <c r="AN64" s="11">
        <v>0.63</v>
      </c>
      <c r="AO64" s="11">
        <v>1.1499999999999999</v>
      </c>
      <c r="AP64" s="11">
        <f t="shared" si="20"/>
        <v>24.700000000000003</v>
      </c>
      <c r="AQ64" s="11">
        <v>0</v>
      </c>
      <c r="AR64" s="11">
        <v>0</v>
      </c>
      <c r="AS64" s="11">
        <v>0</v>
      </c>
      <c r="AT64" s="11">
        <v>0</v>
      </c>
      <c r="AU64" s="11">
        <v>2</v>
      </c>
      <c r="AV64" s="11">
        <v>100</v>
      </c>
      <c r="AW64" s="11">
        <v>0</v>
      </c>
      <c r="AX64" s="11">
        <v>32.200000000000003</v>
      </c>
    </row>
    <row r="65" spans="1:50" x14ac:dyDescent="0.35">
      <c r="A65" s="1" t="s">
        <v>104</v>
      </c>
      <c r="B65" s="26">
        <v>7176722</v>
      </c>
      <c r="C65" s="2">
        <v>43559</v>
      </c>
      <c r="D65" s="2">
        <v>41054</v>
      </c>
      <c r="E65" s="11">
        <v>1</v>
      </c>
      <c r="F65" s="3">
        <f t="shared" si="21"/>
        <v>6.8630136986301373</v>
      </c>
      <c r="G65" s="3">
        <v>15</v>
      </c>
      <c r="H65" s="11">
        <f t="shared" si="22"/>
        <v>0.61430240155291305</v>
      </c>
      <c r="I65" s="11">
        <v>2</v>
      </c>
      <c r="J65" s="11">
        <v>320</v>
      </c>
      <c r="K65" s="11">
        <v>7</v>
      </c>
      <c r="L65" s="11">
        <v>0.08</v>
      </c>
      <c r="M65" s="11">
        <v>0.98</v>
      </c>
      <c r="N65" s="3">
        <f t="shared" si="15"/>
        <v>1.95</v>
      </c>
      <c r="O65" s="3">
        <f t="shared" si="16"/>
        <v>9.75</v>
      </c>
      <c r="P65" s="11">
        <v>0.08</v>
      </c>
      <c r="Q65" s="3">
        <f t="shared" si="17"/>
        <v>1</v>
      </c>
      <c r="R65" s="11">
        <v>32.5</v>
      </c>
      <c r="S65" s="3">
        <f t="shared" si="18"/>
        <v>52.905539548343448</v>
      </c>
      <c r="T65" s="3">
        <f t="shared" si="23"/>
        <v>63.384615384615387</v>
      </c>
      <c r="U65" s="11">
        <v>2.2999999999999998</v>
      </c>
      <c r="V65" s="11">
        <v>11.9</v>
      </c>
      <c r="W65" s="3">
        <f t="shared" si="19"/>
        <v>19.371566788470371</v>
      </c>
      <c r="X65" s="3">
        <f t="shared" si="24"/>
        <v>32.142857142857146</v>
      </c>
      <c r="Y65" s="6">
        <v>54</v>
      </c>
      <c r="Z65" s="27">
        <v>54</v>
      </c>
      <c r="AA65" s="15">
        <f t="shared" si="25"/>
        <v>1.607142857142857</v>
      </c>
      <c r="AB65" s="11">
        <v>8.1</v>
      </c>
      <c r="AC65" s="11">
        <v>29.8</v>
      </c>
      <c r="AD65" s="3">
        <f t="shared" si="26"/>
        <v>1.290636862459237</v>
      </c>
      <c r="AE65" s="28">
        <v>22.6</v>
      </c>
      <c r="AF65" s="11">
        <v>17.8</v>
      </c>
      <c r="AG65" s="3">
        <f t="shared" si="14"/>
        <v>1.2696629213483146</v>
      </c>
      <c r="AH65" s="28">
        <v>33.6</v>
      </c>
      <c r="AI65" s="3">
        <f t="shared" si="27"/>
        <v>1.4278889723319048</v>
      </c>
      <c r="AJ65" s="28">
        <v>22.8</v>
      </c>
      <c r="AK65" s="3">
        <f t="shared" si="28"/>
        <v>0.78869134226084836</v>
      </c>
      <c r="AL65" s="11">
        <v>8.6</v>
      </c>
      <c r="AM65" s="11">
        <v>0.4</v>
      </c>
      <c r="AN65" s="11">
        <v>0.78</v>
      </c>
      <c r="AO65" s="11">
        <v>1.02</v>
      </c>
      <c r="AP65" s="11">
        <f t="shared" si="20"/>
        <v>20.6</v>
      </c>
      <c r="AQ65" s="11">
        <v>0</v>
      </c>
      <c r="AR65" s="11">
        <v>0</v>
      </c>
      <c r="AS65" s="11">
        <v>0</v>
      </c>
      <c r="AT65" s="11">
        <v>0</v>
      </c>
      <c r="AU65" s="11">
        <v>2</v>
      </c>
      <c r="AV65" s="11">
        <v>120</v>
      </c>
      <c r="AW65" s="11">
        <v>0</v>
      </c>
      <c r="AX65" s="11">
        <v>10.9</v>
      </c>
    </row>
    <row r="66" spans="1:50" x14ac:dyDescent="0.35">
      <c r="A66" s="1" t="s">
        <v>106</v>
      </c>
      <c r="B66" s="26">
        <v>8445319</v>
      </c>
      <c r="C66" s="2">
        <v>43559</v>
      </c>
      <c r="D66" s="2">
        <v>40104</v>
      </c>
      <c r="E66" s="11">
        <v>1</v>
      </c>
      <c r="F66" s="3">
        <f t="shared" si="21"/>
        <v>9.4657534246575334</v>
      </c>
      <c r="G66" s="3">
        <v>20.399999999999999</v>
      </c>
      <c r="H66" s="11">
        <f t="shared" si="22"/>
        <v>0.75406390375552679</v>
      </c>
      <c r="I66" s="11">
        <v>1</v>
      </c>
      <c r="J66" s="11">
        <v>517</v>
      </c>
      <c r="K66" s="11">
        <v>10</v>
      </c>
      <c r="L66" s="11">
        <v>0.08</v>
      </c>
      <c r="M66" s="11">
        <v>1.02</v>
      </c>
      <c r="N66" s="3">
        <f t="shared" si="15"/>
        <v>0.63076923076923075</v>
      </c>
      <c r="O66" s="3">
        <f t="shared" si="16"/>
        <v>6.833333333333333</v>
      </c>
      <c r="P66" s="11">
        <v>0.06</v>
      </c>
      <c r="Q66" s="3">
        <f t="shared" si="17"/>
        <v>0.75</v>
      </c>
      <c r="R66" s="11">
        <v>46.2</v>
      </c>
      <c r="S66" s="3">
        <f t="shared" si="18"/>
        <v>61.268016901361179</v>
      </c>
      <c r="T66" s="3">
        <f t="shared" si="23"/>
        <v>53.246753246753244</v>
      </c>
      <c r="U66" s="11">
        <v>3.8</v>
      </c>
      <c r="V66" s="11">
        <v>21.6</v>
      </c>
      <c r="W66" s="3">
        <f t="shared" si="19"/>
        <v>28.644787122714316</v>
      </c>
      <c r="X66" s="29">
        <f t="shared" si="24"/>
        <v>27.855153203342621</v>
      </c>
      <c r="Y66" s="6">
        <v>82</v>
      </c>
      <c r="Z66" s="27">
        <v>59.5</v>
      </c>
      <c r="AA66" s="15">
        <f t="shared" si="25"/>
        <v>1.6573816155988859</v>
      </c>
      <c r="AB66" s="11">
        <v>7.9</v>
      </c>
      <c r="AC66" s="11">
        <v>32.299999999999997</v>
      </c>
      <c r="AD66" s="3">
        <f t="shared" si="26"/>
        <v>1.2721162507892814</v>
      </c>
      <c r="AE66" s="28">
        <v>26.9</v>
      </c>
      <c r="AF66" s="11">
        <v>20.9</v>
      </c>
      <c r="AG66" s="3">
        <f t="shared" si="14"/>
        <v>1.2870813397129186</v>
      </c>
      <c r="AH66" s="28">
        <v>35.9</v>
      </c>
      <c r="AI66" s="3">
        <f t="shared" si="27"/>
        <v>1.3843672469405082</v>
      </c>
      <c r="AJ66" s="28">
        <v>25.9</v>
      </c>
      <c r="AK66" s="3">
        <f t="shared" si="28"/>
        <v>0.79419059264804182</v>
      </c>
      <c r="AL66" s="11">
        <v>7.6</v>
      </c>
      <c r="AM66" s="11">
        <v>0.65</v>
      </c>
      <c r="AN66" s="11">
        <v>0.41</v>
      </c>
      <c r="AO66" s="11">
        <v>0.74</v>
      </c>
      <c r="AP66" s="11">
        <f t="shared" si="20"/>
        <v>24.6</v>
      </c>
      <c r="AQ66" s="11">
        <v>1</v>
      </c>
      <c r="AR66" s="11">
        <v>0</v>
      </c>
      <c r="AS66" s="11">
        <v>0</v>
      </c>
      <c r="AT66" s="11">
        <v>0</v>
      </c>
      <c r="AU66" s="11">
        <v>2</v>
      </c>
      <c r="AV66" s="11">
        <v>100</v>
      </c>
      <c r="AW66" s="11">
        <v>0</v>
      </c>
      <c r="AX66" s="11">
        <v>79.099999999999994</v>
      </c>
    </row>
    <row r="67" spans="1:50" x14ac:dyDescent="0.35">
      <c r="A67" s="1" t="s">
        <v>114</v>
      </c>
      <c r="B67" s="26">
        <v>7528522</v>
      </c>
      <c r="C67" s="2">
        <v>44957</v>
      </c>
      <c r="D67" s="2">
        <v>44586</v>
      </c>
      <c r="E67" s="11">
        <v>1</v>
      </c>
      <c r="F67" s="3">
        <f t="shared" si="21"/>
        <v>1.0164383561643835</v>
      </c>
      <c r="G67" s="3">
        <v>18</v>
      </c>
      <c r="H67" s="11">
        <f t="shared" si="22"/>
        <v>0.69369683098731938</v>
      </c>
      <c r="I67" s="11">
        <v>1</v>
      </c>
      <c r="J67" s="11">
        <v>250</v>
      </c>
      <c r="K67" s="11">
        <v>20</v>
      </c>
      <c r="L67" s="11">
        <v>0.09</v>
      </c>
      <c r="M67" s="11">
        <v>1.33</v>
      </c>
      <c r="N67" s="3">
        <f t="shared" si="15"/>
        <v>1.7727272727272727</v>
      </c>
      <c r="O67" s="3">
        <f t="shared" si="16"/>
        <v>5.2</v>
      </c>
      <c r="P67" s="11">
        <v>0.15</v>
      </c>
      <c r="Q67" s="3">
        <f t="shared" si="17"/>
        <v>1.6666666666666667</v>
      </c>
      <c r="R67" s="11">
        <v>50.3</v>
      </c>
      <c r="S67" s="3">
        <f t="shared" si="18"/>
        <v>72.510061676956795</v>
      </c>
      <c r="T67" s="3">
        <f t="shared" si="23"/>
        <v>62.823061630218689</v>
      </c>
      <c r="U67" s="11">
        <v>4</v>
      </c>
      <c r="V67" s="11">
        <v>18.7</v>
      </c>
      <c r="W67" s="3">
        <f t="shared" si="19"/>
        <v>26.957020941532644</v>
      </c>
      <c r="X67" s="29">
        <f t="shared" si="24"/>
        <v>31.948051948051948</v>
      </c>
      <c r="Y67" s="6">
        <v>67.3</v>
      </c>
      <c r="Z67" s="27">
        <v>63.28</v>
      </c>
      <c r="AA67" s="15">
        <f t="shared" si="25"/>
        <v>1.6436363636363636</v>
      </c>
      <c r="AB67" s="11">
        <v>9.3000000000000007</v>
      </c>
      <c r="AC67" s="11">
        <v>37.1</v>
      </c>
      <c r="AD67" s="3">
        <f t="shared" si="26"/>
        <v>1.5187794265564356</v>
      </c>
      <c r="AE67" s="28">
        <v>22.9</v>
      </c>
      <c r="AF67" s="11">
        <v>20.8</v>
      </c>
      <c r="AG67" s="3">
        <f t="shared" si="14"/>
        <v>1.1009615384615383</v>
      </c>
      <c r="AH67" s="28">
        <v>38.5</v>
      </c>
      <c r="AI67" s="3">
        <f t="shared" si="27"/>
        <v>1.5445238463806414</v>
      </c>
      <c r="AJ67" s="28">
        <v>26.2</v>
      </c>
      <c r="AK67" s="3">
        <f t="shared" si="28"/>
        <v>0.84379018494983971</v>
      </c>
      <c r="AL67" s="11">
        <v>9</v>
      </c>
      <c r="AM67" s="11">
        <v>0.44</v>
      </c>
      <c r="AN67" s="11">
        <v>0.78</v>
      </c>
      <c r="AO67" s="11">
        <v>0.88</v>
      </c>
      <c r="AP67" s="11">
        <f t="shared" si="20"/>
        <v>31.599999999999998</v>
      </c>
      <c r="AQ67" s="11">
        <v>0</v>
      </c>
      <c r="AR67" s="11">
        <v>1</v>
      </c>
      <c r="AS67" s="11">
        <v>1</v>
      </c>
      <c r="AT67" s="11">
        <v>0</v>
      </c>
      <c r="AU67" s="11">
        <v>2</v>
      </c>
      <c r="AV67" s="11">
        <v>80</v>
      </c>
      <c r="AW67" s="11">
        <v>0</v>
      </c>
      <c r="AX67" s="11">
        <v>55.7</v>
      </c>
    </row>
    <row r="68" spans="1:50" x14ac:dyDescent="0.35">
      <c r="C68" s="2"/>
      <c r="D68" s="2"/>
      <c r="N68" s="3"/>
      <c r="O68" s="3"/>
      <c r="Q68" s="3"/>
      <c r="S68" s="3"/>
      <c r="W68" s="3"/>
      <c r="Y68" s="6"/>
      <c r="Z68" s="6"/>
      <c r="AA68" s="6"/>
      <c r="AI68" s="3"/>
    </row>
    <row r="70" spans="1:50" x14ac:dyDescent="0.35">
      <c r="C70" s="2"/>
      <c r="D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50" ht="15" customHeight="1" x14ac:dyDescent="0.35">
      <c r="C71" s="2"/>
      <c r="D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50" ht="16.399999999999999" customHeight="1" x14ac:dyDescent="0.35">
      <c r="C72" s="2"/>
      <c r="D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50" ht="15" customHeight="1" x14ac:dyDescent="0.35">
      <c r="C73" s="2"/>
      <c r="D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50" ht="12" customHeight="1" x14ac:dyDescent="0.35">
      <c r="C74" s="2"/>
      <c r="D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J74" s="3"/>
      <c r="AL74" s="3"/>
      <c r="AM74" s="3"/>
      <c r="AN74" s="3"/>
      <c r="AO74" s="3"/>
      <c r="AP74" s="3"/>
    </row>
    <row r="75" spans="1:50" ht="15" customHeight="1" x14ac:dyDescent="0.35">
      <c r="A75" s="25"/>
      <c r="C75" s="2"/>
      <c r="D75" s="2"/>
      <c r="N75" s="3"/>
      <c r="O75" s="3"/>
      <c r="Q75" s="3"/>
      <c r="S75" s="3"/>
      <c r="W75" s="3"/>
      <c r="Y75" s="6"/>
      <c r="Z75" s="6"/>
      <c r="AA75" s="6"/>
    </row>
    <row r="76" spans="1:50" ht="14.15" customHeight="1" x14ac:dyDescent="0.35">
      <c r="C76" s="2"/>
      <c r="D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50" ht="14.15" customHeight="1" x14ac:dyDescent="0.35">
      <c r="C77" s="2"/>
      <c r="D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50" x14ac:dyDescent="0.35">
      <c r="C78" s="2"/>
      <c r="D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50" x14ac:dyDescent="0.35">
      <c r="C79" s="2"/>
      <c r="D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50" x14ac:dyDescent="0.35">
      <c r="C80" s="2"/>
      <c r="D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35">
      <c r="C81" s="2"/>
      <c r="D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J81" s="3"/>
      <c r="AL81" s="3"/>
      <c r="AM81" s="3"/>
      <c r="AN81" s="3"/>
      <c r="AO81" s="3"/>
      <c r="AP81" s="3"/>
    </row>
    <row r="82" spans="1:42" x14ac:dyDescent="0.35">
      <c r="A82" s="25"/>
      <c r="C82" s="2"/>
      <c r="D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J82" s="3"/>
      <c r="AL82" s="3"/>
      <c r="AM82" s="3"/>
      <c r="AN82" s="3"/>
      <c r="AO82" s="3"/>
      <c r="AP82" s="3"/>
    </row>
    <row r="83" spans="1:42" x14ac:dyDescent="0.35">
      <c r="C83" s="2"/>
      <c r="D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J83" s="3"/>
      <c r="AL83" s="3"/>
      <c r="AM83" s="3"/>
      <c r="AN83" s="3"/>
      <c r="AO83" s="3"/>
      <c r="AP83" s="3"/>
    </row>
    <row r="84" spans="1:42" x14ac:dyDescent="0.35">
      <c r="C84" s="2"/>
      <c r="D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J84" s="3"/>
      <c r="AL84" s="3"/>
      <c r="AM84" s="3"/>
      <c r="AN84" s="3"/>
      <c r="AO84" s="3"/>
      <c r="AP84" s="3"/>
    </row>
    <row r="85" spans="1:42" x14ac:dyDescent="0.35">
      <c r="C85" s="2"/>
      <c r="D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J85" s="3"/>
      <c r="AL85" s="3"/>
      <c r="AM85" s="3"/>
      <c r="AN85" s="3"/>
      <c r="AO85" s="3"/>
      <c r="AP85" s="3"/>
    </row>
    <row r="86" spans="1:42" x14ac:dyDescent="0.35">
      <c r="C86" s="2"/>
      <c r="D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J86" s="3"/>
      <c r="AL86" s="3"/>
      <c r="AM86" s="3"/>
      <c r="AN86" s="3"/>
      <c r="AO86" s="3"/>
      <c r="AP86" s="3"/>
    </row>
    <row r="87" spans="1:42" x14ac:dyDescent="0.35">
      <c r="C87" s="2"/>
      <c r="D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J87" s="3"/>
      <c r="AL87" s="3"/>
      <c r="AM87" s="3"/>
      <c r="AN87" s="3"/>
      <c r="AO87" s="3"/>
      <c r="AP87" s="3"/>
    </row>
    <row r="88" spans="1:42" x14ac:dyDescent="0.35">
      <c r="A88" s="25"/>
      <c r="C88" s="2"/>
      <c r="D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J88" s="3"/>
      <c r="AL88" s="3"/>
      <c r="AM88" s="3"/>
      <c r="AN88" s="3"/>
      <c r="AO88" s="3"/>
      <c r="AP88" s="3"/>
    </row>
    <row r="89" spans="1:42" x14ac:dyDescent="0.35">
      <c r="C89" s="2"/>
      <c r="D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J89" s="3"/>
      <c r="AL89" s="3"/>
      <c r="AM89" s="3"/>
      <c r="AN89" s="3"/>
      <c r="AO89" s="3"/>
      <c r="AP89" s="3"/>
    </row>
    <row r="90" spans="1:42" x14ac:dyDescent="0.35">
      <c r="C90" s="2"/>
      <c r="D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J90" s="3"/>
      <c r="AL90" s="3"/>
      <c r="AM90" s="3"/>
      <c r="AN90" s="3"/>
      <c r="AO90" s="3"/>
      <c r="AP90" s="3"/>
    </row>
    <row r="91" spans="1:42" x14ac:dyDescent="0.35">
      <c r="C91" s="2"/>
      <c r="D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J91" s="3"/>
      <c r="AL91" s="3"/>
      <c r="AM91" s="3"/>
      <c r="AN91" s="3"/>
      <c r="AO91" s="3"/>
      <c r="AP91" s="3"/>
    </row>
    <row r="92" spans="1:42" x14ac:dyDescent="0.35">
      <c r="C92" s="2"/>
      <c r="D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J92" s="3"/>
      <c r="AL92" s="3"/>
      <c r="AM92" s="3"/>
      <c r="AN92" s="3"/>
      <c r="AO92" s="3"/>
      <c r="AP92" s="3"/>
    </row>
    <row r="93" spans="1:42" x14ac:dyDescent="0.35">
      <c r="C93" s="2"/>
      <c r="D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J93" s="3"/>
      <c r="AL93" s="3"/>
      <c r="AM93" s="3"/>
      <c r="AN93" s="3"/>
      <c r="AO93" s="3"/>
      <c r="AP93" s="3"/>
    </row>
    <row r="94" spans="1:42" x14ac:dyDescent="0.35">
      <c r="A94" s="25"/>
      <c r="C94" s="2"/>
      <c r="D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J94" s="3"/>
      <c r="AL94" s="3"/>
      <c r="AM94" s="3"/>
      <c r="AN94" s="3"/>
      <c r="AO94" s="3"/>
      <c r="AP94" s="3"/>
    </row>
    <row r="95" spans="1:42" x14ac:dyDescent="0.35">
      <c r="A95" s="25"/>
      <c r="C95" s="2"/>
      <c r="D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J95" s="3"/>
      <c r="AL95" s="3"/>
      <c r="AM95" s="3"/>
      <c r="AN95" s="3"/>
      <c r="AO95" s="3"/>
      <c r="AP95" s="3"/>
    </row>
    <row r="96" spans="1:42" x14ac:dyDescent="0.35">
      <c r="C96" s="2"/>
      <c r="D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x14ac:dyDescent="0.35">
      <c r="C97" s="2"/>
      <c r="D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x14ac:dyDescent="0.35">
      <c r="A98" s="25"/>
      <c r="C98" s="2"/>
      <c r="D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x14ac:dyDescent="0.35">
      <c r="C99" s="2"/>
      <c r="D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x14ac:dyDescent="0.35">
      <c r="C100" s="2"/>
      <c r="D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x14ac:dyDescent="0.35">
      <c r="C101" s="2"/>
      <c r="D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x14ac:dyDescent="0.35">
      <c r="C102" s="2"/>
      <c r="D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x14ac:dyDescent="0.35">
      <c r="C103" s="2"/>
      <c r="D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x14ac:dyDescent="0.35">
      <c r="C104" s="2"/>
      <c r="D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x14ac:dyDescent="0.35">
      <c r="C105" s="2"/>
      <c r="D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x14ac:dyDescent="0.35">
      <c r="C106" s="2"/>
      <c r="D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x14ac:dyDescent="0.35">
      <c r="C107" s="2"/>
      <c r="D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x14ac:dyDescent="0.35">
      <c r="A108" s="25"/>
      <c r="C108" s="2"/>
      <c r="D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x14ac:dyDescent="0.35">
      <c r="C109" s="2"/>
      <c r="D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x14ac:dyDescent="0.35">
      <c r="C110" s="2"/>
      <c r="D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x14ac:dyDescent="0.35">
      <c r="C111" s="2"/>
      <c r="D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x14ac:dyDescent="0.35">
      <c r="C112" s="2"/>
      <c r="D112" s="2"/>
      <c r="N112" s="3"/>
      <c r="O112" s="3"/>
      <c r="Q112" s="3"/>
      <c r="S112" s="3"/>
      <c r="W112" s="3"/>
      <c r="Y112" s="6"/>
      <c r="Z112" s="6"/>
      <c r="AA112" s="6"/>
    </row>
    <row r="113" spans="3:27" x14ac:dyDescent="0.35">
      <c r="C113" s="2"/>
      <c r="D113" s="2"/>
      <c r="N113" s="3"/>
      <c r="O113" s="3"/>
      <c r="Q113" s="3"/>
      <c r="S113" s="3"/>
      <c r="W113" s="3"/>
      <c r="Y113" s="6"/>
      <c r="Z113" s="6"/>
      <c r="AA113" s="6"/>
    </row>
    <row r="114" spans="3:27" x14ac:dyDescent="0.35">
      <c r="C114" s="2"/>
      <c r="D114" s="2"/>
      <c r="N114" s="3"/>
      <c r="O114" s="3"/>
      <c r="Q114" s="3"/>
      <c r="S114" s="3"/>
      <c r="W114" s="3"/>
      <c r="Y114" s="6"/>
      <c r="Z114" s="6"/>
      <c r="AA114" s="6"/>
    </row>
    <row r="115" spans="3:27" x14ac:dyDescent="0.35">
      <c r="C115" s="2"/>
      <c r="D115" s="2"/>
      <c r="N115" s="3"/>
      <c r="O115" s="3"/>
      <c r="Q115" s="3"/>
      <c r="S115" s="3"/>
      <c r="W115" s="3"/>
    </row>
    <row r="116" spans="3:27" x14ac:dyDescent="0.35">
      <c r="C116" s="2"/>
      <c r="D116" s="2"/>
      <c r="N116" s="3"/>
      <c r="O116" s="3"/>
      <c r="Q116" s="3"/>
      <c r="S116" s="3"/>
      <c r="W116" s="3"/>
    </row>
    <row r="117" spans="3:27" x14ac:dyDescent="0.35">
      <c r="C117" s="2"/>
      <c r="D117" s="2"/>
    </row>
    <row r="118" spans="3:27" x14ac:dyDescent="0.35">
      <c r="C118" s="2"/>
      <c r="D118" s="2"/>
    </row>
    <row r="119" spans="3:27" x14ac:dyDescent="0.35">
      <c r="C119" s="2"/>
      <c r="D119" s="2"/>
    </row>
    <row r="120" spans="3:27" x14ac:dyDescent="0.35">
      <c r="C120" s="2"/>
      <c r="D120" s="2"/>
    </row>
    <row r="121" spans="3:27" x14ac:dyDescent="0.35">
      <c r="C121" s="2"/>
      <c r="D121" s="2"/>
    </row>
    <row r="122" spans="3:27" x14ac:dyDescent="0.35">
      <c r="C122" s="2"/>
      <c r="D122" s="2"/>
    </row>
    <row r="123" spans="3:27" x14ac:dyDescent="0.35">
      <c r="C123" s="2"/>
      <c r="D123" s="2"/>
    </row>
    <row r="125" spans="3:27" x14ac:dyDescent="0.35">
      <c r="C125" s="2"/>
      <c r="D125" s="2"/>
    </row>
    <row r="126" spans="3:27" x14ac:dyDescent="0.35">
      <c r="C126" s="2"/>
      <c r="D126" s="2"/>
    </row>
  </sheetData>
  <sortState xmlns:xlrd2="http://schemas.microsoft.com/office/spreadsheetml/2017/richdata2" ref="A2:AP126">
    <sortCondition ref="E1:E126"/>
  </sortState>
  <pageMargins left="0.25" right="0.25" top="0.75" bottom="0.75" header="0.3" footer="0.3"/>
  <pageSetup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zoomScale="80" zoomScaleNormal="80" workbookViewId="0">
      <pane ySplit="1" topLeftCell="A27" activePane="bottomLeft" state="frozen"/>
      <selection pane="bottomLeft" activeCell="K28" sqref="K28"/>
    </sheetView>
  </sheetViews>
  <sheetFormatPr defaultColWidth="9.1796875" defaultRowHeight="14.5" x14ac:dyDescent="0.35"/>
  <cols>
    <col min="1" max="1" width="10.54296875" style="1" bestFit="1" customWidth="1"/>
    <col min="2" max="2" width="11.54296875" style="11" bestFit="1" customWidth="1"/>
    <col min="3" max="3" width="10.81640625" style="11" bestFit="1" customWidth="1"/>
    <col min="4" max="5" width="9.1796875" style="11"/>
    <col min="6" max="6" width="24.1796875" style="1" bestFit="1" customWidth="1"/>
    <col min="7" max="16384" width="9.1796875" style="11"/>
  </cols>
  <sheetData>
    <row r="1" spans="1:22" ht="26" x14ac:dyDescent="0.35">
      <c r="A1" s="17" t="s">
        <v>0</v>
      </c>
      <c r="B1" s="7" t="s">
        <v>1</v>
      </c>
      <c r="C1" s="7" t="s">
        <v>52</v>
      </c>
      <c r="D1" s="12" t="s">
        <v>20</v>
      </c>
      <c r="E1" s="10" t="s">
        <v>21</v>
      </c>
      <c r="F1" s="21" t="s">
        <v>22</v>
      </c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5">
      <c r="A2" s="14" t="s">
        <v>30</v>
      </c>
      <c r="B2" s="13">
        <v>41627</v>
      </c>
      <c r="C2" s="11" t="s">
        <v>31</v>
      </c>
      <c r="D2" s="5">
        <v>60</v>
      </c>
      <c r="E2" s="11">
        <v>120</v>
      </c>
      <c r="F2" s="1" t="s">
        <v>23</v>
      </c>
    </row>
    <row r="3" spans="1:22" x14ac:dyDescent="0.35">
      <c r="A3" s="1" t="s">
        <v>32</v>
      </c>
      <c r="B3" s="2">
        <v>41627</v>
      </c>
      <c r="C3" s="11" t="s">
        <v>33</v>
      </c>
      <c r="D3" s="5">
        <v>60</v>
      </c>
      <c r="E3" s="5">
        <v>110</v>
      </c>
      <c r="F3" s="1" t="s">
        <v>23</v>
      </c>
    </row>
    <row r="4" spans="1:22" x14ac:dyDescent="0.35">
      <c r="A4" s="1" t="s">
        <v>34</v>
      </c>
      <c r="B4" s="2">
        <v>41627</v>
      </c>
      <c r="C4" s="11" t="s">
        <v>35</v>
      </c>
      <c r="D4" s="5">
        <v>60</v>
      </c>
      <c r="E4" s="5">
        <v>110</v>
      </c>
      <c r="F4" s="1" t="s">
        <v>23</v>
      </c>
    </row>
    <row r="5" spans="1:22" x14ac:dyDescent="0.35">
      <c r="A5" s="1" t="s">
        <v>36</v>
      </c>
      <c r="B5" s="2">
        <v>41627</v>
      </c>
      <c r="C5" s="11" t="s">
        <v>37</v>
      </c>
      <c r="D5" s="5">
        <v>60</v>
      </c>
      <c r="E5" s="5">
        <v>100</v>
      </c>
      <c r="F5" s="1" t="s">
        <v>23</v>
      </c>
    </row>
    <row r="6" spans="1:22" x14ac:dyDescent="0.35">
      <c r="A6" s="1" t="s">
        <v>38</v>
      </c>
      <c r="B6" s="2">
        <v>41627</v>
      </c>
      <c r="C6" s="11" t="s">
        <v>39</v>
      </c>
      <c r="D6" s="5">
        <v>60</v>
      </c>
      <c r="E6" s="11">
        <v>110</v>
      </c>
      <c r="F6" s="1" t="s">
        <v>23</v>
      </c>
    </row>
    <row r="7" spans="1:22" x14ac:dyDescent="0.35">
      <c r="A7" s="1" t="s">
        <v>40</v>
      </c>
      <c r="B7" s="2">
        <v>41627</v>
      </c>
      <c r="C7" s="11" t="s">
        <v>41</v>
      </c>
      <c r="D7" s="18">
        <v>60</v>
      </c>
      <c r="E7" s="18">
        <v>100</v>
      </c>
      <c r="F7" s="1" t="s">
        <v>23</v>
      </c>
    </row>
    <row r="8" spans="1:22" x14ac:dyDescent="0.35">
      <c r="A8" s="1" t="s">
        <v>51</v>
      </c>
      <c r="B8" s="2">
        <v>41627</v>
      </c>
      <c r="C8" s="11" t="s">
        <v>42</v>
      </c>
      <c r="D8" s="18">
        <v>0</v>
      </c>
      <c r="E8" s="19">
        <v>120</v>
      </c>
      <c r="F8" s="1" t="s">
        <v>23</v>
      </c>
    </row>
    <row r="9" spans="1:22" x14ac:dyDescent="0.35">
      <c r="A9" s="1" t="s">
        <v>43</v>
      </c>
      <c r="B9" s="2">
        <v>41627</v>
      </c>
      <c r="C9" s="11" t="s">
        <v>44</v>
      </c>
      <c r="D9" s="18">
        <v>60</v>
      </c>
      <c r="E9" s="18">
        <v>130</v>
      </c>
      <c r="F9" s="1" t="s">
        <v>29</v>
      </c>
    </row>
    <row r="10" spans="1:22" x14ac:dyDescent="0.35">
      <c r="A10" s="1" t="s">
        <v>45</v>
      </c>
      <c r="B10" s="2">
        <v>41627</v>
      </c>
      <c r="C10" s="11" t="s">
        <v>46</v>
      </c>
      <c r="D10" s="5">
        <v>60</v>
      </c>
      <c r="E10" s="11">
        <v>70</v>
      </c>
      <c r="F10" s="1" t="s">
        <v>23</v>
      </c>
    </row>
    <row r="11" spans="1:22" x14ac:dyDescent="0.35">
      <c r="A11" s="1" t="s">
        <v>47</v>
      </c>
      <c r="B11" s="2">
        <v>41627</v>
      </c>
      <c r="C11" s="11" t="s">
        <v>48</v>
      </c>
      <c r="D11" s="18">
        <v>60</v>
      </c>
      <c r="E11" s="11">
        <v>120</v>
      </c>
      <c r="F11" s="20" t="s">
        <v>23</v>
      </c>
    </row>
    <row r="12" spans="1:22" x14ac:dyDescent="0.35">
      <c r="A12" s="1" t="s">
        <v>49</v>
      </c>
      <c r="B12" s="2">
        <v>41627</v>
      </c>
      <c r="C12" s="11" t="s">
        <v>50</v>
      </c>
      <c r="D12" s="18">
        <v>60</v>
      </c>
      <c r="E12" s="19">
        <v>100</v>
      </c>
      <c r="F12" s="20" t="s">
        <v>29</v>
      </c>
    </row>
    <row r="13" spans="1:22" x14ac:dyDescent="0.35">
      <c r="A13" s="1" t="s">
        <v>11</v>
      </c>
      <c r="B13" s="2"/>
      <c r="D13" s="18"/>
      <c r="E13" s="19"/>
      <c r="F13" s="20"/>
    </row>
    <row r="14" spans="1:22" x14ac:dyDescent="0.35">
      <c r="A14" s="1" t="s">
        <v>11</v>
      </c>
      <c r="B14" s="2">
        <v>41705</v>
      </c>
      <c r="C14" s="11" t="s">
        <v>53</v>
      </c>
      <c r="D14" s="11">
        <v>60</v>
      </c>
      <c r="E14" s="11">
        <v>100</v>
      </c>
      <c r="F14" s="1" t="s">
        <v>23</v>
      </c>
    </row>
    <row r="15" spans="1:22" x14ac:dyDescent="0.35">
      <c r="A15" s="1" t="s">
        <v>12</v>
      </c>
      <c r="B15" s="2">
        <v>41705</v>
      </c>
      <c r="C15" s="11" t="s">
        <v>54</v>
      </c>
      <c r="D15" s="11">
        <v>0</v>
      </c>
      <c r="E15" s="11">
        <v>120</v>
      </c>
      <c r="F15" s="1" t="s">
        <v>23</v>
      </c>
    </row>
    <row r="16" spans="1:22" x14ac:dyDescent="0.35">
      <c r="A16" s="1" t="s">
        <v>17</v>
      </c>
      <c r="B16" s="2">
        <v>41705</v>
      </c>
      <c r="C16" s="11" t="s">
        <v>61</v>
      </c>
      <c r="D16" s="11">
        <v>60</v>
      </c>
      <c r="E16" s="11">
        <v>100</v>
      </c>
      <c r="F16" s="1" t="s">
        <v>23</v>
      </c>
    </row>
    <row r="17" spans="1:6" x14ac:dyDescent="0.35">
      <c r="A17" s="1" t="s">
        <v>18</v>
      </c>
      <c r="B17" s="2">
        <v>41705</v>
      </c>
      <c r="C17" s="11" t="s">
        <v>60</v>
      </c>
      <c r="D17" s="11">
        <v>60</v>
      </c>
      <c r="E17" s="11">
        <v>80</v>
      </c>
      <c r="F17" s="1" t="s">
        <v>23</v>
      </c>
    </row>
    <row r="18" spans="1:6" x14ac:dyDescent="0.35">
      <c r="A18" s="1" t="s">
        <v>19</v>
      </c>
      <c r="B18" s="2">
        <v>41705</v>
      </c>
      <c r="C18" s="11" t="s">
        <v>58</v>
      </c>
      <c r="D18" s="11">
        <v>60</v>
      </c>
      <c r="E18" s="11">
        <v>100</v>
      </c>
      <c r="F18" s="1" t="s">
        <v>23</v>
      </c>
    </row>
    <row r="19" spans="1:6" x14ac:dyDescent="0.35">
      <c r="A19" s="1" t="s">
        <v>13</v>
      </c>
      <c r="B19" s="2">
        <v>41705</v>
      </c>
      <c r="C19" s="11" t="s">
        <v>55</v>
      </c>
      <c r="D19" s="11">
        <v>60</v>
      </c>
      <c r="E19" s="11">
        <v>80</v>
      </c>
      <c r="F19" s="1" t="s">
        <v>23</v>
      </c>
    </row>
    <row r="20" spans="1:6" x14ac:dyDescent="0.35">
      <c r="A20" s="1" t="s">
        <v>14</v>
      </c>
      <c r="B20" s="2"/>
    </row>
    <row r="21" spans="1:6" x14ac:dyDescent="0.35">
      <c r="A21" s="1" t="s">
        <v>14</v>
      </c>
      <c r="B21" s="2">
        <v>41705</v>
      </c>
      <c r="C21" s="11" t="s">
        <v>56</v>
      </c>
      <c r="D21" s="11">
        <v>60</v>
      </c>
      <c r="E21" s="11">
        <v>100</v>
      </c>
      <c r="F21" s="1" t="s">
        <v>23</v>
      </c>
    </row>
    <row r="22" spans="1:6" x14ac:dyDescent="0.35">
      <c r="A22" s="1" t="s">
        <v>15</v>
      </c>
      <c r="B22" s="2"/>
    </row>
    <row r="23" spans="1:6" x14ac:dyDescent="0.35">
      <c r="A23" s="1" t="s">
        <v>15</v>
      </c>
      <c r="B23" s="2">
        <v>41705</v>
      </c>
      <c r="C23" s="11" t="s">
        <v>57</v>
      </c>
      <c r="D23" s="11">
        <v>60</v>
      </c>
      <c r="E23" s="11">
        <v>100</v>
      </c>
      <c r="F23" s="1" t="s">
        <v>23</v>
      </c>
    </row>
    <row r="24" spans="1:6" x14ac:dyDescent="0.35">
      <c r="A24" s="1" t="s">
        <v>16</v>
      </c>
      <c r="B24" s="2">
        <v>41705</v>
      </c>
      <c r="C24" s="11" t="s">
        <v>59</v>
      </c>
      <c r="D24" s="11">
        <v>90</v>
      </c>
      <c r="E24" s="11">
        <v>80</v>
      </c>
      <c r="F24" s="1" t="s">
        <v>24</v>
      </c>
    </row>
    <row r="25" spans="1:6" x14ac:dyDescent="0.35">
      <c r="A25" s="1" t="s">
        <v>25</v>
      </c>
      <c r="B25" s="2">
        <v>41757</v>
      </c>
      <c r="C25" s="11">
        <v>387924</v>
      </c>
      <c r="D25" s="11">
        <v>60</v>
      </c>
      <c r="E25" s="11">
        <v>160</v>
      </c>
      <c r="F25" s="1" t="s">
        <v>28</v>
      </c>
    </row>
    <row r="26" spans="1:6" x14ac:dyDescent="0.35">
      <c r="A26" s="1" t="s">
        <v>26</v>
      </c>
      <c r="B26" s="2">
        <v>41758</v>
      </c>
      <c r="C26" s="11" t="s">
        <v>62</v>
      </c>
      <c r="D26" s="11">
        <v>60</v>
      </c>
      <c r="E26" s="11">
        <v>140</v>
      </c>
      <c r="F26" s="1" t="s">
        <v>29</v>
      </c>
    </row>
    <row r="27" spans="1:6" x14ac:dyDescent="0.35">
      <c r="A27" s="1" t="s">
        <v>27</v>
      </c>
      <c r="B27" s="2">
        <v>41758</v>
      </c>
      <c r="C27" s="11" t="s">
        <v>63</v>
      </c>
      <c r="D27" s="11">
        <v>330</v>
      </c>
      <c r="E27" s="11">
        <v>100</v>
      </c>
      <c r="F27" s="1" t="s">
        <v>29</v>
      </c>
    </row>
    <row r="28" spans="1:6" x14ac:dyDescent="0.35">
      <c r="A28" s="1" t="s">
        <v>64</v>
      </c>
      <c r="B28" s="2">
        <v>41764</v>
      </c>
      <c r="C28" s="11" t="s">
        <v>65</v>
      </c>
      <c r="D28" s="11">
        <v>60</v>
      </c>
      <c r="E28" s="11">
        <v>120</v>
      </c>
      <c r="F28" s="1" t="s">
        <v>23</v>
      </c>
    </row>
    <row r="29" spans="1:6" x14ac:dyDescent="0.35">
      <c r="A29" s="1" t="s">
        <v>68</v>
      </c>
      <c r="B29" s="2">
        <v>41764</v>
      </c>
      <c r="C29" s="11" t="s">
        <v>66</v>
      </c>
      <c r="D29" s="11">
        <v>0</v>
      </c>
      <c r="E29" s="11">
        <v>90</v>
      </c>
      <c r="F29" s="1" t="s">
        <v>67</v>
      </c>
    </row>
    <row r="30" spans="1:6" x14ac:dyDescent="0.35">
      <c r="A30" s="1" t="s">
        <v>69</v>
      </c>
      <c r="B30" s="2">
        <v>41782</v>
      </c>
      <c r="C30" s="11" t="s">
        <v>70</v>
      </c>
      <c r="D30" s="11">
        <v>60</v>
      </c>
      <c r="E30" s="11">
        <v>80</v>
      </c>
      <c r="F30" s="1" t="s">
        <v>23</v>
      </c>
    </row>
    <row r="31" spans="1:6" x14ac:dyDescent="0.35">
      <c r="A31" s="1" t="s">
        <v>76</v>
      </c>
      <c r="B31" s="2">
        <v>41789</v>
      </c>
      <c r="C31" s="11" t="s">
        <v>77</v>
      </c>
      <c r="D31" s="11">
        <v>0</v>
      </c>
      <c r="E31" s="11">
        <v>120</v>
      </c>
      <c r="F31" s="1" t="s">
        <v>23</v>
      </c>
    </row>
    <row r="32" spans="1:6" x14ac:dyDescent="0.35">
      <c r="A32" s="1" t="s">
        <v>71</v>
      </c>
      <c r="B32" s="2">
        <v>41806</v>
      </c>
      <c r="C32" s="11" t="s">
        <v>72</v>
      </c>
      <c r="D32" s="11">
        <v>60</v>
      </c>
      <c r="E32" s="11">
        <v>80</v>
      </c>
      <c r="F32" s="1" t="s">
        <v>75</v>
      </c>
    </row>
    <row r="33" spans="1:6" x14ac:dyDescent="0.35">
      <c r="A33" s="1" t="s">
        <v>73</v>
      </c>
      <c r="B33" s="2">
        <v>41806</v>
      </c>
      <c r="C33" s="11" t="s">
        <v>74</v>
      </c>
      <c r="D33" s="11">
        <v>60</v>
      </c>
      <c r="E33" s="11">
        <v>110</v>
      </c>
      <c r="F33" s="1" t="s">
        <v>23</v>
      </c>
    </row>
    <row r="34" spans="1:6" x14ac:dyDescent="0.35">
      <c r="A34" s="1" t="s">
        <v>78</v>
      </c>
      <c r="B34" s="2">
        <v>41821</v>
      </c>
      <c r="C34" s="11">
        <v>7141478</v>
      </c>
      <c r="D34" s="11">
        <v>60</v>
      </c>
      <c r="E34" s="11">
        <v>100</v>
      </c>
      <c r="F34" s="1" t="s">
        <v>23</v>
      </c>
    </row>
    <row r="35" spans="1:6" x14ac:dyDescent="0.35">
      <c r="A35" s="1" t="s">
        <v>79</v>
      </c>
      <c r="B35" s="2">
        <v>41858</v>
      </c>
      <c r="C35" s="11">
        <v>7142682</v>
      </c>
      <c r="D35" s="11">
        <v>60</v>
      </c>
      <c r="E35" s="11">
        <v>100</v>
      </c>
      <c r="F35" s="1" t="s">
        <v>23</v>
      </c>
    </row>
    <row r="36" spans="1:6" x14ac:dyDescent="0.35">
      <c r="A36" s="1" t="s">
        <v>80</v>
      </c>
      <c r="B36" s="2">
        <v>41858</v>
      </c>
      <c r="C36" s="11">
        <v>7142683</v>
      </c>
      <c r="D36" s="11">
        <v>60</v>
      </c>
      <c r="E36" s="11">
        <v>120</v>
      </c>
      <c r="F36" s="1" t="s">
        <v>23</v>
      </c>
    </row>
    <row r="37" spans="1:6" x14ac:dyDescent="0.35">
      <c r="A37" s="1" t="s">
        <v>89</v>
      </c>
      <c r="B37" s="2">
        <v>42132</v>
      </c>
      <c r="C37" s="11" t="s">
        <v>60</v>
      </c>
    </row>
    <row r="39" spans="1:6" x14ac:dyDescent="0.35">
      <c r="A39" s="1" t="s">
        <v>71</v>
      </c>
      <c r="B39" s="2">
        <v>41865</v>
      </c>
      <c r="C39" s="11" t="s">
        <v>72</v>
      </c>
      <c r="D39" s="11">
        <v>60</v>
      </c>
      <c r="E39" s="11">
        <v>60</v>
      </c>
      <c r="F39" s="1" t="s">
        <v>81</v>
      </c>
    </row>
    <row r="40" spans="1:6" x14ac:dyDescent="0.35">
      <c r="A40" s="1" t="s">
        <v>73</v>
      </c>
      <c r="B40" s="2">
        <v>41865</v>
      </c>
      <c r="C40" s="11" t="s">
        <v>74</v>
      </c>
      <c r="D40" s="11">
        <v>60</v>
      </c>
      <c r="E40" s="11">
        <v>80</v>
      </c>
      <c r="F40" s="1" t="s">
        <v>24</v>
      </c>
    </row>
    <row r="42" spans="1:6" x14ac:dyDescent="0.35">
      <c r="A42" s="1" t="s">
        <v>71</v>
      </c>
      <c r="B42" s="2">
        <v>42048</v>
      </c>
      <c r="C42" s="11" t="s">
        <v>72</v>
      </c>
      <c r="D42" s="11">
        <v>60</v>
      </c>
      <c r="E42" s="11">
        <v>80</v>
      </c>
      <c r="F42" s="1" t="s">
        <v>29</v>
      </c>
    </row>
    <row r="43" spans="1:6" x14ac:dyDescent="0.35">
      <c r="A43" s="1" t="s">
        <v>73</v>
      </c>
      <c r="B43" s="2">
        <v>42048</v>
      </c>
      <c r="C43" s="11" t="s">
        <v>74</v>
      </c>
      <c r="D43" s="11">
        <v>60</v>
      </c>
      <c r="E43" s="11">
        <v>70</v>
      </c>
      <c r="F43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Echo</vt:lpstr>
      <vt:lpstr>ECG</vt:lpstr>
    </vt:vector>
  </TitlesOfParts>
  <Company>MU Vet Med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Mark W</dc:creator>
  <cp:lastModifiedBy>Leach, Stacey B.</cp:lastModifiedBy>
  <cp:lastPrinted>2017-02-24T19:59:09Z</cp:lastPrinted>
  <dcterms:created xsi:type="dcterms:W3CDTF">2014-04-21T21:03:47Z</dcterms:created>
  <dcterms:modified xsi:type="dcterms:W3CDTF">2023-04-05T18:00:31Z</dcterms:modified>
</cp:coreProperties>
</file>