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75" yWindow="495" windowWidth="15540" windowHeight="5280" activeTab="3"/>
  </bookViews>
  <sheets>
    <sheet name="Sheet1" sheetId="1" r:id="rId1"/>
    <sheet name="Sheet2" sheetId="2" r:id="rId2"/>
    <sheet name="Sheet3" sheetId="3" r:id="rId3"/>
    <sheet name="data1a" sheetId="6" r:id="rId4"/>
    <sheet name="data1b" sheetId="7" r:id="rId5"/>
    <sheet name="data1c" sheetId="8" r:id="rId6"/>
    <sheet name="data2" sheetId="4" r:id="rId7"/>
    <sheet name="data3" sheetId="5" r:id="rId8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22" i="1" l="1"/>
  <c r="AY21" i="1"/>
  <c r="AY20" i="1"/>
  <c r="AX22" i="1"/>
  <c r="AX21" i="1"/>
  <c r="AX20" i="1"/>
  <c r="AW22" i="1"/>
  <c r="AW21" i="1"/>
  <c r="AW20" i="1"/>
  <c r="AV22" i="1"/>
  <c r="AV21" i="1"/>
  <c r="AV20" i="1"/>
  <c r="AU22" i="1"/>
  <c r="AU21" i="1"/>
  <c r="AU20" i="1"/>
  <c r="AT22" i="1"/>
  <c r="AT21" i="1"/>
  <c r="AT20" i="1"/>
  <c r="AS22" i="1"/>
  <c r="AS21" i="1"/>
  <c r="AS20" i="1"/>
  <c r="AR22" i="1"/>
  <c r="AR21" i="1"/>
  <c r="AR20" i="1"/>
  <c r="AQ22" i="1"/>
  <c r="AQ21" i="1"/>
  <c r="AQ20" i="1"/>
  <c r="W7" i="3"/>
  <c r="W6" i="3"/>
  <c r="W5" i="3"/>
  <c r="V7" i="3"/>
  <c r="V6" i="3"/>
  <c r="V5" i="3"/>
  <c r="Q13" i="3"/>
  <c r="Q12" i="3"/>
  <c r="Q11" i="3"/>
  <c r="P13" i="3"/>
  <c r="P12" i="3"/>
  <c r="P11" i="3"/>
  <c r="K8" i="3"/>
  <c r="K7" i="3"/>
  <c r="K6" i="3"/>
  <c r="J8" i="3"/>
  <c r="J7" i="3"/>
  <c r="J6" i="3"/>
  <c r="E12" i="3"/>
  <c r="E11" i="3"/>
  <c r="E10" i="3"/>
  <c r="D12" i="3"/>
  <c r="D11" i="3"/>
  <c r="D10" i="3"/>
  <c r="BI21" i="1"/>
  <c r="BE21" i="1"/>
  <c r="BD21" i="1"/>
  <c r="BI22" i="1"/>
  <c r="BE22" i="1"/>
  <c r="BD22" i="1"/>
  <c r="BI20" i="1"/>
  <c r="BE20" i="1"/>
  <c r="BD20" i="1"/>
</calcChain>
</file>

<file path=xl/sharedStrings.xml><?xml version="1.0" encoding="utf-8"?>
<sst xmlns="http://schemas.openxmlformats.org/spreadsheetml/2006/main" count="965" uniqueCount="162">
  <si>
    <t>case_num</t>
  </si>
  <si>
    <t>last_nam</t>
  </si>
  <si>
    <t>first_na</t>
  </si>
  <si>
    <t>mrn</t>
  </si>
  <si>
    <t>ia_c</t>
  </si>
  <si>
    <t>ia_t0</t>
  </si>
  <si>
    <t>ia_t10</t>
  </si>
  <si>
    <t>ia_t30</t>
  </si>
  <si>
    <t>ia_t60</t>
  </si>
  <si>
    <t>ia_t180</t>
  </si>
  <si>
    <t>ia_t360</t>
  </si>
  <si>
    <t>ia_t720</t>
  </si>
  <si>
    <t>ia_t1440</t>
  </si>
  <si>
    <t>em_c</t>
  </si>
  <si>
    <t>em_t0</t>
  </si>
  <si>
    <t>em_t10</t>
  </si>
  <si>
    <t>em_t30</t>
  </si>
  <si>
    <t>em_t60</t>
  </si>
  <si>
    <t>em_t180</t>
  </si>
  <si>
    <t>em_t360</t>
  </si>
  <si>
    <t>em_t720</t>
  </si>
  <si>
    <t>em_t1440</t>
  </si>
  <si>
    <t>iv_c</t>
  </si>
  <si>
    <t>iv_t0</t>
  </si>
  <si>
    <t>iv_t10</t>
  </si>
  <si>
    <t>iv_t30</t>
  </si>
  <si>
    <t>iv_t60</t>
  </si>
  <si>
    <t>iv_t180</t>
  </si>
  <si>
    <t>iv_t360</t>
  </si>
  <si>
    <t>iv_t720</t>
  </si>
  <si>
    <t>iv_t1440</t>
  </si>
  <si>
    <t xml:space="preserve">Patient </t>
  </si>
  <si>
    <t>ia_neut</t>
  </si>
  <si>
    <t>emb_neut</t>
  </si>
  <si>
    <t>iv_neut</t>
  </si>
  <si>
    <t>ia_plt</t>
  </si>
  <si>
    <t>emb_plt</t>
  </si>
  <si>
    <t>iv_plt</t>
  </si>
  <si>
    <t>Tomlinson</t>
  </si>
  <si>
    <t>Charlie</t>
  </si>
  <si>
    <t>&lt;10</t>
  </si>
  <si>
    <t>O'keefe</t>
  </si>
  <si>
    <t>Casey</t>
  </si>
  <si>
    <t>Geerdts</t>
  </si>
  <si>
    <t>Owen</t>
  </si>
  <si>
    <t>Nieling</t>
  </si>
  <si>
    <t>Mookie</t>
  </si>
  <si>
    <t xml:space="preserve"> </t>
  </si>
  <si>
    <t>Schuon</t>
  </si>
  <si>
    <t>Ginger</t>
  </si>
  <si>
    <t>Whitlatch</t>
  </si>
  <si>
    <t>Lottie</t>
  </si>
  <si>
    <t>Quinn</t>
  </si>
  <si>
    <t>Kelly</t>
  </si>
  <si>
    <t>Froehlich</t>
  </si>
  <si>
    <t>Simon</t>
  </si>
  <si>
    <t>Bellis</t>
  </si>
  <si>
    <t>Murphy</t>
  </si>
  <si>
    <t>Buca</t>
  </si>
  <si>
    <t>Garaventa</t>
  </si>
  <si>
    <t>Heath</t>
  </si>
  <si>
    <t>Price</t>
  </si>
  <si>
    <t>Dusty</t>
  </si>
  <si>
    <t>Jimenez</t>
  </si>
  <si>
    <t>Pancho</t>
  </si>
  <si>
    <t>Hernandez</t>
  </si>
  <si>
    <t>Pickles</t>
  </si>
  <si>
    <t>Hoger-Mayo</t>
  </si>
  <si>
    <t>Moose</t>
  </si>
  <si>
    <t>Jacob</t>
  </si>
  <si>
    <t>Charm</t>
  </si>
  <si>
    <t>Gillies</t>
  </si>
  <si>
    <t>Sophia</t>
  </si>
  <si>
    <t>Keenan</t>
  </si>
  <si>
    <t>Cassie</t>
  </si>
  <si>
    <t>Patient</t>
  </si>
  <si>
    <t xml:space="preserve">date_tx1 </t>
  </si>
  <si>
    <t>age_tx1</t>
  </si>
  <si>
    <t>dob</t>
  </si>
  <si>
    <t>death</t>
  </si>
  <si>
    <t>breed</t>
  </si>
  <si>
    <t>sex</t>
  </si>
  <si>
    <t>wt</t>
  </si>
  <si>
    <t>tx_to_d</t>
  </si>
  <si>
    <t>Cmax_D (ng/mL/mg</t>
  </si>
  <si>
    <t>AUClast_D (h*ng/mL/mg)</t>
  </si>
  <si>
    <t>Tlast (h)</t>
  </si>
  <si>
    <t>N</t>
  </si>
  <si>
    <t>Mean</t>
  </si>
  <si>
    <t>SD</t>
  </si>
  <si>
    <t>Treatment Cycle 1</t>
  </si>
  <si>
    <t>Treatment Cycle 2</t>
  </si>
  <si>
    <t>Treatment Cycle 3</t>
  </si>
  <si>
    <t>Patient_ID</t>
  </si>
  <si>
    <t>(ng/mL/mg)</t>
  </si>
  <si>
    <t>(h*ng/mL/mg)</t>
  </si>
  <si>
    <t>(h)</t>
  </si>
  <si>
    <t>Cmax_D1</t>
  </si>
  <si>
    <t>AUClast_D1</t>
  </si>
  <si>
    <t>Tlast1</t>
  </si>
  <si>
    <t>Cmax_D2</t>
  </si>
  <si>
    <t>AUClast_D2</t>
  </si>
  <si>
    <t>Tlast2</t>
  </si>
  <si>
    <t>Cmax_D3</t>
  </si>
  <si>
    <t>AUClast_D3</t>
  </si>
  <si>
    <t>Tlast3</t>
  </si>
  <si>
    <t>Median</t>
  </si>
  <si>
    <t>PESTx1</t>
  </si>
  <si>
    <t>PESTx2</t>
  </si>
  <si>
    <t>PESTx3</t>
  </si>
  <si>
    <t>PES following Tx #1 (IA)</t>
  </si>
  <si>
    <t>PES following Tx#2 (Emb)</t>
  </si>
  <si>
    <t>No PES following Tx#1 (IA)</t>
  </si>
  <si>
    <t>No PES following Tx#2 (Emb)</t>
  </si>
  <si>
    <t>D_PostIA</t>
  </si>
  <si>
    <t>D_PostEm</t>
  </si>
  <si>
    <t>D_PostIV</t>
  </si>
  <si>
    <t>NPSA_CMa</t>
  </si>
  <si>
    <t>NPSA_AUC</t>
  </si>
  <si>
    <t>PSA_CMa</t>
  </si>
  <si>
    <t>PSA_AUC</t>
  </si>
  <si>
    <t>NPSE_CMa</t>
  </si>
  <si>
    <t>NPSE_AUC</t>
  </si>
  <si>
    <t>PSE_CMa</t>
  </si>
  <si>
    <t>PSE_AUC</t>
  </si>
  <si>
    <t>cycle</t>
  </si>
  <si>
    <t>cmax</t>
  </si>
  <si>
    <t>auclast</t>
  </si>
  <si>
    <t>tlast</t>
  </si>
  <si>
    <t>id</t>
  </si>
  <si>
    <t>src</t>
  </si>
  <si>
    <t>sheet2</t>
  </si>
  <si>
    <t>nopes</t>
  </si>
  <si>
    <t>ia</t>
  </si>
  <si>
    <t>pes</t>
  </si>
  <si>
    <t>last</t>
  </si>
  <si>
    <t>first</t>
  </si>
  <si>
    <t>cma</t>
  </si>
  <si>
    <t>auc</t>
  </si>
  <si>
    <t>emb</t>
  </si>
  <si>
    <t>sheet3</t>
  </si>
  <si>
    <t>grp</t>
  </si>
  <si>
    <t>delivery</t>
  </si>
  <si>
    <t>c</t>
  </si>
  <si>
    <t>t0</t>
  </si>
  <si>
    <t>t10</t>
  </si>
  <si>
    <t>t30</t>
  </si>
  <si>
    <t>t60</t>
  </si>
  <si>
    <t>t180</t>
  </si>
  <si>
    <t>t360</t>
  </si>
  <si>
    <t>t720</t>
  </si>
  <si>
    <t>t1440</t>
  </si>
  <si>
    <t>cmax_d</t>
  </si>
  <si>
    <t>auclast_d</t>
  </si>
  <si>
    <t>tlast_h</t>
  </si>
  <si>
    <t>em</t>
  </si>
  <si>
    <t>iv</t>
  </si>
  <si>
    <t>sheet1_left</t>
  </si>
  <si>
    <t>sheet1_center</t>
  </si>
  <si>
    <t>d_post</t>
  </si>
  <si>
    <t>neut</t>
  </si>
  <si>
    <t>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</si>
</sst>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name val="Verdana"/>
      <family val="2"/>
    </font>
    <font>
      <sz val="12"/>
      <name val="Calibri"/>
      <family val="2"/>
      <scheme val="minor"/>
    </font>
    <font>
      <i/>
      <sz val="10"/>
      <name val="Verdana"/>
      <family val="2"/>
    </font>
    <font>
      <i/>
      <sz val="10"/>
      <color rgb="FFFF0000"/>
      <name val="Verdana"/>
      <family val="2"/>
    </font>
    <font>
      <sz val="12"/>
      <color rgb="FF000000"/>
      <name val="Calibri"/>
      <family val="2"/>
      <scheme val="minor"/>
    </font>
    <font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6" borderId="6" xfId="0" applyFont="1" applyFill="1" applyBorder="1"/>
    <xf numFmtId="0" fontId="0" fillId="0" borderId="1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4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0" borderId="1" xfId="0" applyBorder="1" applyAlignment="1">
      <alignment horizontal="right"/>
    </xf>
    <xf numFmtId="0" fontId="4" fillId="0" borderId="1" xfId="0" applyFont="1" applyBorder="1"/>
    <xf numFmtId="0" fontId="0" fillId="7" borderId="0" xfId="0" applyFill="1"/>
    <xf numFmtId="0" fontId="5" fillId="0" borderId="1" xfId="0" applyFont="1" applyBorder="1"/>
    <xf numFmtId="0" fontId="1" fillId="6" borderId="1" xfId="0" applyFont="1" applyFill="1" applyBorder="1"/>
    <xf numFmtId="0" fontId="6" fillId="4" borderId="1" xfId="0" applyFont="1" applyFill="1" applyBorder="1"/>
    <xf numFmtId="0" fontId="6" fillId="4" borderId="0" xfId="0" applyFont="1" applyFill="1"/>
    <xf numFmtId="0" fontId="7" fillId="0" borderId="1" xfId="0" applyFont="1" applyBorder="1"/>
    <xf numFmtId="14" fontId="0" fillId="0" borderId="0" xfId="0" applyNumberFormat="1"/>
    <xf numFmtId="14" fontId="3" fillId="0" borderId="0" xfId="0" applyNumberFormat="1" applyFont="1"/>
    <xf numFmtId="0" fontId="1" fillId="8" borderId="1" xfId="0" applyFont="1" applyFill="1" applyBorder="1" applyAlignment="1">
      <alignment wrapText="1"/>
    </xf>
    <xf numFmtId="0" fontId="0" fillId="0" borderId="0" xfId="0" applyNumberFormat="1"/>
    <xf numFmtId="0" fontId="0" fillId="0" borderId="0" xfId="0" applyNumberFormat="1" applyFill="1" applyBorder="1"/>
    <xf numFmtId="0" fontId="2" fillId="0" borderId="8" xfId="0" applyFont="1" applyBorder="1"/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0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" fillId="0" borderId="0" xfId="0" applyFont="1"/>
    <xf numFmtId="0" fontId="1" fillId="2" borderId="35" xfId="0" applyFont="1" applyFill="1" applyBorder="1" applyAlignment="1">
      <alignment wrapText="1"/>
    </xf>
    <xf numFmtId="0" fontId="0" fillId="0" borderId="0" xfId="0" applyFill="1"/>
    <xf numFmtId="0" fontId="3" fillId="7" borderId="0" xfId="0" applyFont="1" applyFill="1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36" xfId="0" applyFill="1" applyBorder="1"/>
    <xf numFmtId="0" fontId="0" fillId="4" borderId="36" xfId="0" applyFill="1" applyBorder="1"/>
    <xf numFmtId="0" fontId="0" fillId="5" borderId="36" xfId="0" applyFill="1" applyBorder="1"/>
    <xf numFmtId="0" fontId="0" fillId="6" borderId="36" xfId="0" applyFill="1" applyBorder="1"/>
    <xf numFmtId="0" fontId="1" fillId="0" borderId="1" xfId="0" applyFont="1" applyBorder="1"/>
    <xf numFmtId="0" fontId="0" fillId="9" borderId="1" xfId="0" applyFont="1" applyFill="1" applyBorder="1"/>
    <xf numFmtId="0" fontId="0" fillId="9" borderId="1" xfId="0" applyFill="1" applyBorder="1"/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"/>
  <sheetViews>
    <sheetView topLeftCell="AO1" zoomScale="101" workbookViewId="0">
      <selection sqref="A1:XFD1048576"/>
    </sheetView>
  </sheetViews>
  <sheetFormatPr defaultColWidth="11" defaultRowHeight="15.75" x14ac:dyDescent="0.25"/>
  <cols>
    <col min="43" max="43" width="11.375" bestFit="1" customWidth="1"/>
    <col min="44" max="44" width="9.5" bestFit="1" customWidth="1"/>
    <col min="45" max="45" width="9.5" customWidth="1"/>
  </cols>
  <sheetData>
    <row r="1" spans="1:64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4" t="s">
        <v>84</v>
      </c>
      <c r="O1" s="34" t="s">
        <v>85</v>
      </c>
      <c r="P1" s="34" t="s">
        <v>86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5" t="s">
        <v>21</v>
      </c>
      <c r="Z1" s="34" t="s">
        <v>84</v>
      </c>
      <c r="AA1" s="34" t="s">
        <v>85</v>
      </c>
      <c r="AB1" s="34" t="s">
        <v>86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3" t="s">
        <v>30</v>
      </c>
      <c r="AL1" s="34" t="s">
        <v>84</v>
      </c>
      <c r="AM1" s="34" t="s">
        <v>85</v>
      </c>
      <c r="AN1" s="34" t="s">
        <v>86</v>
      </c>
      <c r="AP1" s="6" t="s">
        <v>31</v>
      </c>
      <c r="AQ1" s="6" t="s">
        <v>114</v>
      </c>
      <c r="AR1" s="6" t="s">
        <v>115</v>
      </c>
      <c r="AS1" s="6" t="s">
        <v>116</v>
      </c>
      <c r="AT1" s="7" t="s">
        <v>32</v>
      </c>
      <c r="AU1" s="8" t="s">
        <v>33</v>
      </c>
      <c r="AV1" s="9" t="s">
        <v>34</v>
      </c>
      <c r="AW1" s="7" t="s">
        <v>35</v>
      </c>
      <c r="AX1" s="8" t="s">
        <v>36</v>
      </c>
      <c r="AY1" s="9" t="s">
        <v>37</v>
      </c>
      <c r="BA1" t="s">
        <v>75</v>
      </c>
      <c r="BB1" s="1" t="s">
        <v>78</v>
      </c>
      <c r="BC1" s="31" t="s">
        <v>76</v>
      </c>
      <c r="BD1" s="31" t="s">
        <v>77</v>
      </c>
      <c r="BE1" s="31" t="s">
        <v>83</v>
      </c>
      <c r="BF1" s="1" t="s">
        <v>79</v>
      </c>
      <c r="BG1" s="1" t="s">
        <v>80</v>
      </c>
      <c r="BH1" s="1" t="s">
        <v>81</v>
      </c>
      <c r="BI1" s="1" t="s">
        <v>82</v>
      </c>
      <c r="BJ1" s="67" t="s">
        <v>107</v>
      </c>
      <c r="BK1" s="67" t="s">
        <v>108</v>
      </c>
      <c r="BL1" s="67" t="s">
        <v>109</v>
      </c>
    </row>
    <row r="2" spans="1:64" x14ac:dyDescent="0.25">
      <c r="A2">
        <v>1</v>
      </c>
      <c r="B2" t="s">
        <v>38</v>
      </c>
      <c r="C2" t="s">
        <v>39</v>
      </c>
      <c r="D2">
        <v>927021</v>
      </c>
      <c r="E2" s="10">
        <v>0</v>
      </c>
      <c r="F2" s="10"/>
      <c r="G2" s="10">
        <v>116</v>
      </c>
      <c r="H2" s="10">
        <v>50</v>
      </c>
      <c r="I2" s="10">
        <v>16.399999999999999</v>
      </c>
      <c r="J2" s="10" t="s">
        <v>40</v>
      </c>
      <c r="K2" s="10" t="s">
        <v>40</v>
      </c>
      <c r="L2" s="10" t="s">
        <v>40</v>
      </c>
      <c r="M2" s="10" t="s">
        <v>40</v>
      </c>
      <c r="N2" s="37">
        <v>13.49</v>
      </c>
      <c r="O2" s="37">
        <v>6.27</v>
      </c>
      <c r="P2" s="38">
        <v>1.33</v>
      </c>
      <c r="Q2" s="10">
        <v>0</v>
      </c>
      <c r="R2" s="10">
        <v>83.9</v>
      </c>
      <c r="S2" s="10">
        <v>69.8</v>
      </c>
      <c r="T2" s="10">
        <v>24.9</v>
      </c>
      <c r="U2" s="10">
        <v>13.7</v>
      </c>
      <c r="V2" s="10">
        <v>15.1</v>
      </c>
      <c r="W2" s="10">
        <v>10.1</v>
      </c>
      <c r="X2" s="10" t="s">
        <v>40</v>
      </c>
      <c r="Y2" s="10" t="s">
        <v>40</v>
      </c>
      <c r="Z2" s="37">
        <v>9.76</v>
      </c>
      <c r="AA2" s="37">
        <v>12.19</v>
      </c>
      <c r="AB2" s="38">
        <v>6.33</v>
      </c>
      <c r="AC2" s="10">
        <v>0</v>
      </c>
      <c r="AD2" s="10"/>
      <c r="AE2" s="10">
        <v>516</v>
      </c>
      <c r="AF2" s="10">
        <v>123</v>
      </c>
      <c r="AG2" s="10">
        <v>26</v>
      </c>
      <c r="AH2" s="10">
        <v>35</v>
      </c>
      <c r="AI2" s="10">
        <v>27</v>
      </c>
      <c r="AJ2" s="10">
        <v>17</v>
      </c>
      <c r="AK2" s="10">
        <v>13</v>
      </c>
      <c r="AL2" s="37">
        <v>59.31</v>
      </c>
      <c r="AM2" s="37">
        <v>75.03</v>
      </c>
      <c r="AN2" s="38">
        <v>24.33</v>
      </c>
      <c r="AP2" s="11">
        <v>1</v>
      </c>
      <c r="AQ2" s="11">
        <v>16</v>
      </c>
      <c r="AR2" s="11">
        <v>16</v>
      </c>
      <c r="AS2" s="11"/>
      <c r="AT2" s="12">
        <v>7917</v>
      </c>
      <c r="AU2" s="13"/>
      <c r="AV2" s="14"/>
      <c r="AW2" s="15">
        <v>390</v>
      </c>
      <c r="AX2" s="13"/>
      <c r="AY2" s="14"/>
      <c r="BA2">
        <v>1</v>
      </c>
      <c r="BB2" s="29">
        <v>38569</v>
      </c>
      <c r="BC2" s="29">
        <v>40700</v>
      </c>
      <c r="BD2">
        <v>5.8</v>
      </c>
      <c r="BE2">
        <v>2.9</v>
      </c>
      <c r="BF2" s="29">
        <v>41761</v>
      </c>
      <c r="BG2">
        <v>0</v>
      </c>
      <c r="BH2">
        <v>0</v>
      </c>
      <c r="BI2">
        <v>8.6</v>
      </c>
    </row>
    <row r="3" spans="1:64" x14ac:dyDescent="0.25">
      <c r="A3">
        <v>2</v>
      </c>
      <c r="B3" t="s">
        <v>41</v>
      </c>
      <c r="C3" t="s">
        <v>42</v>
      </c>
      <c r="D3">
        <v>913496</v>
      </c>
      <c r="R3" t="s">
        <v>40</v>
      </c>
      <c r="S3">
        <v>56</v>
      </c>
      <c r="T3">
        <v>32</v>
      </c>
      <c r="U3">
        <v>11.2</v>
      </c>
      <c r="V3" t="s">
        <v>40</v>
      </c>
      <c r="W3" t="s">
        <v>40</v>
      </c>
      <c r="X3" t="s">
        <v>40</v>
      </c>
      <c r="Y3" t="s">
        <v>40</v>
      </c>
      <c r="Z3" s="37">
        <v>1.91</v>
      </c>
      <c r="AA3" s="37">
        <v>1.03</v>
      </c>
      <c r="AB3" s="38">
        <v>1.33</v>
      </c>
      <c r="AP3" s="16">
        <v>2</v>
      </c>
      <c r="AQ3" s="16"/>
      <c r="AR3" s="16">
        <v>8</v>
      </c>
      <c r="AS3" s="16"/>
      <c r="AT3" s="17"/>
      <c r="AU3" s="18">
        <v>9443</v>
      </c>
      <c r="AV3" s="19"/>
      <c r="AW3" s="17"/>
      <c r="AX3" s="20">
        <v>481</v>
      </c>
      <c r="AY3" s="19"/>
      <c r="BA3">
        <v>2</v>
      </c>
      <c r="BB3" s="29">
        <v>35675</v>
      </c>
      <c r="BC3" s="29">
        <v>40295</v>
      </c>
      <c r="BD3" s="32">
        <v>12.5</v>
      </c>
      <c r="BE3" s="33">
        <v>0.1</v>
      </c>
      <c r="BF3" s="29">
        <v>40317</v>
      </c>
      <c r="BG3">
        <v>1</v>
      </c>
      <c r="BH3">
        <v>2</v>
      </c>
      <c r="BI3">
        <v>30.8</v>
      </c>
      <c r="BJ3">
        <v>0</v>
      </c>
    </row>
    <row r="4" spans="1:64" x14ac:dyDescent="0.25">
      <c r="A4">
        <v>3</v>
      </c>
      <c r="B4" t="s">
        <v>43</v>
      </c>
      <c r="C4" t="s">
        <v>44</v>
      </c>
      <c r="D4">
        <v>942203</v>
      </c>
      <c r="E4" s="10">
        <v>0</v>
      </c>
      <c r="F4" s="10">
        <v>69.599999999999994</v>
      </c>
      <c r="G4" s="10">
        <v>30.9</v>
      </c>
      <c r="H4" s="10">
        <v>21.3</v>
      </c>
      <c r="I4" s="10">
        <v>19.600000000000001</v>
      </c>
      <c r="J4" s="10">
        <v>9.64</v>
      </c>
      <c r="K4" s="10" t="s">
        <v>40</v>
      </c>
      <c r="L4" s="10" t="s">
        <v>40</v>
      </c>
      <c r="M4" s="10" t="s">
        <v>40</v>
      </c>
      <c r="N4" s="37">
        <v>2.3199999999999998</v>
      </c>
      <c r="O4" s="37">
        <v>1.88</v>
      </c>
      <c r="P4" s="38">
        <v>3.33</v>
      </c>
      <c r="Q4" s="10">
        <v>0</v>
      </c>
      <c r="R4" s="10">
        <v>26.3</v>
      </c>
      <c r="S4" s="10" t="s">
        <v>40</v>
      </c>
      <c r="T4" s="10" t="s">
        <v>40</v>
      </c>
      <c r="U4" s="10" t="s">
        <v>40</v>
      </c>
      <c r="V4" s="10" t="s">
        <v>40</v>
      </c>
      <c r="W4" s="10" t="s">
        <v>40</v>
      </c>
      <c r="X4" s="10" t="s">
        <v>40</v>
      </c>
      <c r="Y4" s="10" t="s">
        <v>40</v>
      </c>
      <c r="Z4" s="37">
        <v>0.88</v>
      </c>
      <c r="AA4" s="37"/>
      <c r="AB4" s="38">
        <v>0.33</v>
      </c>
      <c r="AC4" s="10">
        <v>0</v>
      </c>
      <c r="AD4" s="10">
        <v>873</v>
      </c>
      <c r="AE4" s="10">
        <v>117</v>
      </c>
      <c r="AF4" s="10">
        <v>31.6</v>
      </c>
      <c r="AG4" s="10">
        <v>15.3</v>
      </c>
      <c r="AH4" s="21">
        <v>17.8</v>
      </c>
      <c r="AI4" s="21" t="s">
        <v>40</v>
      </c>
      <c r="AJ4" s="21" t="s">
        <v>40</v>
      </c>
      <c r="AK4" s="21" t="s">
        <v>40</v>
      </c>
      <c r="AL4" s="37">
        <v>29.1</v>
      </c>
      <c r="AM4" s="37">
        <v>5.07</v>
      </c>
      <c r="AN4" s="38">
        <v>3.33</v>
      </c>
      <c r="AP4" s="16">
        <v>3</v>
      </c>
      <c r="AQ4" s="16"/>
      <c r="AR4" s="16"/>
      <c r="AS4" s="16"/>
      <c r="AT4" s="17"/>
      <c r="AU4" s="18"/>
      <c r="AV4" s="19"/>
      <c r="AW4" s="17"/>
      <c r="AX4" s="18"/>
      <c r="AY4" s="19"/>
      <c r="BA4">
        <v>3</v>
      </c>
      <c r="BB4" s="29">
        <v>37953</v>
      </c>
      <c r="BC4" s="29">
        <v>41114</v>
      </c>
      <c r="BD4" s="32">
        <v>8.6</v>
      </c>
      <c r="BE4" s="33">
        <v>1.6</v>
      </c>
      <c r="BF4" s="29">
        <v>41673</v>
      </c>
      <c r="BG4">
        <v>0</v>
      </c>
      <c r="BH4">
        <v>0</v>
      </c>
      <c r="BI4">
        <v>30.6</v>
      </c>
      <c r="BJ4">
        <v>1</v>
      </c>
    </row>
    <row r="5" spans="1:64" x14ac:dyDescent="0.25">
      <c r="A5">
        <v>4</v>
      </c>
      <c r="B5" t="s">
        <v>45</v>
      </c>
      <c r="C5" t="s">
        <v>46</v>
      </c>
      <c r="D5">
        <v>914151</v>
      </c>
      <c r="E5" s="10">
        <v>0</v>
      </c>
      <c r="F5" s="10" t="s">
        <v>47</v>
      </c>
      <c r="G5" s="10">
        <v>91.7</v>
      </c>
      <c r="H5" s="10">
        <v>39.1</v>
      </c>
      <c r="I5" s="10">
        <v>26.2</v>
      </c>
      <c r="J5" s="10">
        <v>16.5</v>
      </c>
      <c r="K5" s="10">
        <v>16.899999999999999</v>
      </c>
      <c r="L5" s="10" t="s">
        <v>40</v>
      </c>
      <c r="M5" s="10" t="s">
        <v>40</v>
      </c>
      <c r="N5" s="37">
        <v>3.21</v>
      </c>
      <c r="O5" s="37">
        <v>4.84</v>
      </c>
      <c r="P5" s="38">
        <v>6.33</v>
      </c>
      <c r="Q5" s="10">
        <v>0</v>
      </c>
      <c r="R5" s="10"/>
      <c r="S5" s="10">
        <v>34</v>
      </c>
      <c r="T5" s="10">
        <v>20.5</v>
      </c>
      <c r="U5" s="10" t="s">
        <v>40</v>
      </c>
      <c r="V5" s="10" t="s">
        <v>40</v>
      </c>
      <c r="W5" s="10" t="s">
        <v>40</v>
      </c>
      <c r="X5" s="10" t="s">
        <v>40</v>
      </c>
      <c r="Y5" s="10" t="s">
        <v>40</v>
      </c>
      <c r="Z5" s="37">
        <v>1.25</v>
      </c>
      <c r="AA5" s="37">
        <v>0.44</v>
      </c>
      <c r="AB5" s="38">
        <v>0.83</v>
      </c>
      <c r="AC5" s="10">
        <v>0</v>
      </c>
      <c r="AD5" s="10"/>
      <c r="AE5" s="10">
        <v>139</v>
      </c>
      <c r="AF5" s="10">
        <v>41.6</v>
      </c>
      <c r="AG5" s="10">
        <v>35.299999999999997</v>
      </c>
      <c r="AH5" s="10">
        <v>18.600000000000001</v>
      </c>
      <c r="AI5" s="10">
        <v>14</v>
      </c>
      <c r="AJ5" s="10">
        <v>10.7</v>
      </c>
      <c r="AK5" s="10">
        <v>8.68</v>
      </c>
      <c r="AL5" s="37">
        <v>4.9800000000000004</v>
      </c>
      <c r="AM5" s="37">
        <v>8.52</v>
      </c>
      <c r="AN5" s="38">
        <v>12.33</v>
      </c>
      <c r="AP5" s="16">
        <v>4</v>
      </c>
      <c r="AQ5" s="16">
        <v>8</v>
      </c>
      <c r="AR5" s="16">
        <v>15</v>
      </c>
      <c r="AS5" s="16"/>
      <c r="AT5" s="17">
        <v>9315</v>
      </c>
      <c r="AU5" s="18">
        <v>6318</v>
      </c>
      <c r="AV5" s="19"/>
      <c r="AW5" s="15">
        <v>401</v>
      </c>
      <c r="AX5" s="20">
        <v>444</v>
      </c>
      <c r="AY5" s="19"/>
      <c r="BA5">
        <v>4</v>
      </c>
      <c r="BB5" s="29">
        <v>36214</v>
      </c>
      <c r="BC5" s="29">
        <v>40302</v>
      </c>
      <c r="BD5" s="33">
        <v>11.2</v>
      </c>
      <c r="BE5" s="33">
        <v>1.6</v>
      </c>
      <c r="BF5" s="29">
        <v>40884</v>
      </c>
      <c r="BG5">
        <v>0</v>
      </c>
      <c r="BH5">
        <v>0</v>
      </c>
      <c r="BI5">
        <v>29</v>
      </c>
      <c r="BJ5">
        <v>0</v>
      </c>
    </row>
    <row r="6" spans="1:64" x14ac:dyDescent="0.25">
      <c r="A6">
        <v>5</v>
      </c>
      <c r="B6" t="s">
        <v>48</v>
      </c>
      <c r="C6" t="s">
        <v>49</v>
      </c>
      <c r="D6">
        <v>1021426</v>
      </c>
      <c r="E6" s="22">
        <v>0</v>
      </c>
      <c r="F6" s="22">
        <v>135</v>
      </c>
      <c r="G6" s="22">
        <v>50.4</v>
      </c>
      <c r="H6" s="22">
        <v>22.2</v>
      </c>
      <c r="I6" s="22">
        <v>17.5</v>
      </c>
      <c r="J6" s="22">
        <v>11.4</v>
      </c>
      <c r="K6" s="22" t="s">
        <v>40</v>
      </c>
      <c r="L6" s="22" t="s">
        <v>40</v>
      </c>
      <c r="M6" s="22" t="s">
        <v>40</v>
      </c>
      <c r="N6" s="37">
        <v>6.62</v>
      </c>
      <c r="O6" s="37">
        <v>3.25</v>
      </c>
      <c r="P6" s="38">
        <v>3.33</v>
      </c>
      <c r="Q6" s="22">
        <v>0</v>
      </c>
      <c r="R6" s="22">
        <v>26.5</v>
      </c>
      <c r="S6" s="22">
        <v>23.2</v>
      </c>
      <c r="T6" s="22">
        <v>19</v>
      </c>
      <c r="U6" s="22">
        <v>20.8</v>
      </c>
      <c r="V6" s="22">
        <v>16.399999999999999</v>
      </c>
      <c r="W6" s="22">
        <v>16.100000000000001</v>
      </c>
      <c r="X6" s="22">
        <v>14.9</v>
      </c>
      <c r="Y6" s="22">
        <v>15.9</v>
      </c>
      <c r="Z6" s="37">
        <v>1.23</v>
      </c>
      <c r="AA6" s="37">
        <v>17.82</v>
      </c>
      <c r="AB6" s="38">
        <v>24.33</v>
      </c>
      <c r="AP6" s="16">
        <v>5</v>
      </c>
      <c r="AQ6" s="16">
        <v>8</v>
      </c>
      <c r="AR6" s="16"/>
      <c r="AS6" s="16"/>
      <c r="AT6" s="17">
        <v>3944</v>
      </c>
      <c r="AU6" s="18"/>
      <c r="AV6" s="19"/>
      <c r="AW6" s="15">
        <v>620</v>
      </c>
      <c r="AX6" s="18"/>
      <c r="AY6" s="19"/>
      <c r="BA6">
        <v>5</v>
      </c>
      <c r="BB6" s="29">
        <v>37743</v>
      </c>
      <c r="BC6" s="29">
        <v>41631</v>
      </c>
      <c r="BD6" s="33">
        <v>10.6</v>
      </c>
      <c r="BE6" s="33">
        <v>0.1</v>
      </c>
      <c r="BF6" s="29">
        <v>41677</v>
      </c>
      <c r="BG6">
        <v>2</v>
      </c>
      <c r="BH6">
        <v>2</v>
      </c>
      <c r="BI6">
        <v>17.7</v>
      </c>
      <c r="BJ6">
        <v>1</v>
      </c>
      <c r="BK6">
        <v>0</v>
      </c>
    </row>
    <row r="7" spans="1:64" x14ac:dyDescent="0.25">
      <c r="A7">
        <v>6</v>
      </c>
      <c r="B7" t="s">
        <v>50</v>
      </c>
      <c r="C7" t="s">
        <v>51</v>
      </c>
      <c r="D7">
        <v>941953</v>
      </c>
      <c r="Q7" s="10">
        <v>0</v>
      </c>
      <c r="R7" s="10">
        <v>99.6</v>
      </c>
      <c r="S7" s="10">
        <v>53.1</v>
      </c>
      <c r="T7" s="10">
        <v>20.8</v>
      </c>
      <c r="U7" s="10">
        <v>12.8</v>
      </c>
      <c r="V7" s="10" t="s">
        <v>40</v>
      </c>
      <c r="W7" s="10" t="s">
        <v>40</v>
      </c>
      <c r="X7" s="10" t="s">
        <v>40</v>
      </c>
      <c r="Y7" s="10" t="s">
        <v>40</v>
      </c>
      <c r="Z7" s="37">
        <v>9.9600000000000009</v>
      </c>
      <c r="AA7" s="37">
        <v>3.35</v>
      </c>
      <c r="AB7" s="38">
        <v>1.33</v>
      </c>
      <c r="AC7" s="10">
        <v>0</v>
      </c>
      <c r="AD7" s="10">
        <v>2040</v>
      </c>
      <c r="AE7" s="10">
        <v>453</v>
      </c>
      <c r="AF7" s="10">
        <v>78</v>
      </c>
      <c r="AG7" s="10">
        <v>25.3</v>
      </c>
      <c r="AH7" s="21">
        <v>17</v>
      </c>
      <c r="AI7" s="21">
        <v>13.3</v>
      </c>
      <c r="AJ7" s="21">
        <v>11.9</v>
      </c>
      <c r="AK7" s="21" t="s">
        <v>40</v>
      </c>
      <c r="AL7" s="37">
        <v>219.35</v>
      </c>
      <c r="AM7" s="37">
        <v>52.23</v>
      </c>
      <c r="AN7" s="38">
        <v>12.33</v>
      </c>
      <c r="AP7" s="16">
        <v>6</v>
      </c>
      <c r="AQ7" s="16">
        <v>7</v>
      </c>
      <c r="AR7" s="16">
        <v>7</v>
      </c>
      <c r="AS7" s="16">
        <v>7</v>
      </c>
      <c r="AT7" s="17">
        <v>8393</v>
      </c>
      <c r="AU7" s="18">
        <v>8019</v>
      </c>
      <c r="AV7" s="19">
        <v>2000</v>
      </c>
      <c r="AW7" s="15">
        <v>355</v>
      </c>
      <c r="AX7" s="20">
        <v>385</v>
      </c>
      <c r="AY7">
        <v>218</v>
      </c>
      <c r="BA7">
        <v>6</v>
      </c>
      <c r="BB7" s="29">
        <v>37622</v>
      </c>
      <c r="BC7" s="29">
        <v>41107</v>
      </c>
      <c r="BD7" s="33">
        <v>9.6</v>
      </c>
      <c r="BE7" s="33">
        <v>2.4</v>
      </c>
      <c r="BF7" s="29">
        <v>41980</v>
      </c>
      <c r="BG7">
        <v>3</v>
      </c>
      <c r="BH7">
        <v>2</v>
      </c>
      <c r="BI7">
        <v>10.1</v>
      </c>
    </row>
    <row r="8" spans="1:64" x14ac:dyDescent="0.25">
      <c r="A8">
        <v>7</v>
      </c>
      <c r="B8" t="s">
        <v>52</v>
      </c>
      <c r="C8" t="s">
        <v>53</v>
      </c>
      <c r="D8">
        <v>1004876</v>
      </c>
      <c r="E8">
        <v>0</v>
      </c>
      <c r="F8">
        <v>46.6</v>
      </c>
      <c r="G8">
        <v>37</v>
      </c>
      <c r="H8" t="s">
        <v>40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s="37">
        <v>3.98</v>
      </c>
      <c r="O8" s="37">
        <v>0.6</v>
      </c>
      <c r="P8" s="38">
        <v>0.5</v>
      </c>
      <c r="AP8" s="16">
        <v>7</v>
      </c>
      <c r="AQ8" s="16">
        <v>9</v>
      </c>
      <c r="AR8" s="16"/>
      <c r="AS8" s="16"/>
      <c r="AT8" s="17">
        <v>6873</v>
      </c>
      <c r="AU8" s="18"/>
      <c r="AV8" s="19"/>
      <c r="AW8" s="15">
        <v>437</v>
      </c>
      <c r="AX8" s="18"/>
      <c r="AY8" s="19"/>
      <c r="BA8">
        <v>7</v>
      </c>
      <c r="BB8" s="29">
        <v>36957</v>
      </c>
      <c r="BC8" s="29">
        <v>41613</v>
      </c>
      <c r="BD8" s="33">
        <v>12.8</v>
      </c>
      <c r="BE8" s="33">
        <v>0.3</v>
      </c>
      <c r="BF8" s="30">
        <v>41731</v>
      </c>
      <c r="BG8">
        <v>4</v>
      </c>
      <c r="BH8">
        <v>2</v>
      </c>
      <c r="BI8">
        <v>11.7</v>
      </c>
    </row>
    <row r="9" spans="1:64" x14ac:dyDescent="0.25">
      <c r="A9" s="23">
        <v>8</v>
      </c>
      <c r="B9" t="s">
        <v>54</v>
      </c>
      <c r="C9" t="s">
        <v>55</v>
      </c>
      <c r="D9">
        <v>1039963</v>
      </c>
      <c r="AP9" s="16">
        <v>8</v>
      </c>
      <c r="AQ9" s="16"/>
      <c r="AR9" s="16"/>
      <c r="AS9" s="16"/>
      <c r="AT9" s="17"/>
      <c r="AU9" s="18"/>
      <c r="AV9" s="19"/>
      <c r="AW9" s="17"/>
      <c r="AX9" s="18"/>
      <c r="AY9" s="19"/>
      <c r="BA9">
        <v>8</v>
      </c>
      <c r="BB9" s="29">
        <v>38421</v>
      </c>
      <c r="BC9" s="29">
        <v>42101</v>
      </c>
      <c r="BD9" s="33">
        <v>10.1</v>
      </c>
      <c r="BE9" s="33">
        <v>0.4</v>
      </c>
      <c r="BF9" s="29">
        <v>42266</v>
      </c>
      <c r="BG9">
        <v>5</v>
      </c>
      <c r="BH9">
        <v>0</v>
      </c>
      <c r="BI9">
        <v>8.6999999999999993</v>
      </c>
      <c r="BJ9">
        <v>1</v>
      </c>
      <c r="BK9">
        <v>1</v>
      </c>
    </row>
    <row r="10" spans="1:64" ht="16.5" thickBot="1" x14ac:dyDescent="0.3">
      <c r="A10" s="23">
        <v>9</v>
      </c>
      <c r="B10" t="s">
        <v>56</v>
      </c>
      <c r="C10" t="s">
        <v>39</v>
      </c>
      <c r="D10">
        <v>1038407</v>
      </c>
      <c r="E10" s="22">
        <v>0</v>
      </c>
      <c r="F10" s="22">
        <v>85</v>
      </c>
      <c r="G10" s="22">
        <v>48</v>
      </c>
      <c r="H10" s="22">
        <v>29</v>
      </c>
      <c r="I10" s="22">
        <v>26</v>
      </c>
      <c r="J10" s="22">
        <v>13</v>
      </c>
      <c r="K10" s="22" t="s">
        <v>40</v>
      </c>
      <c r="L10" s="22" t="s">
        <v>40</v>
      </c>
      <c r="M10" s="22" t="s">
        <v>40</v>
      </c>
      <c r="N10" s="37">
        <v>10.24</v>
      </c>
      <c r="O10" s="37">
        <v>9.24</v>
      </c>
      <c r="P10" s="38">
        <v>3.33</v>
      </c>
      <c r="Q10" s="22">
        <v>0</v>
      </c>
      <c r="R10" s="22">
        <v>15</v>
      </c>
      <c r="S10" s="22">
        <v>11</v>
      </c>
      <c r="T10" s="22" t="s">
        <v>40</v>
      </c>
      <c r="U10" s="22" t="s">
        <v>40</v>
      </c>
      <c r="V10" s="22" t="s">
        <v>40</v>
      </c>
      <c r="W10" s="22" t="s">
        <v>40</v>
      </c>
      <c r="X10" s="22" t="s">
        <v>40</v>
      </c>
      <c r="Y10" s="22" t="s">
        <v>40</v>
      </c>
      <c r="Z10" s="37">
        <v>1.92</v>
      </c>
      <c r="AA10" s="37">
        <v>0.28000000000000003</v>
      </c>
      <c r="AB10" s="38">
        <v>0.5</v>
      </c>
      <c r="AC10">
        <v>0</v>
      </c>
      <c r="AD10">
        <v>780</v>
      </c>
      <c r="AE10">
        <v>174</v>
      </c>
      <c r="AF10">
        <v>70.2</v>
      </c>
      <c r="AG10">
        <v>31.4</v>
      </c>
      <c r="AH10">
        <v>19.2</v>
      </c>
      <c r="AI10">
        <v>11.4</v>
      </c>
      <c r="AJ10">
        <v>10.4</v>
      </c>
      <c r="AK10">
        <v>10.3</v>
      </c>
      <c r="AL10" s="37">
        <v>93.98</v>
      </c>
      <c r="AM10" s="37">
        <v>52.03</v>
      </c>
      <c r="AN10" s="38">
        <v>24.33</v>
      </c>
      <c r="AP10" s="16">
        <v>9</v>
      </c>
      <c r="AQ10" s="16">
        <v>15</v>
      </c>
      <c r="AR10" s="16">
        <v>7</v>
      </c>
      <c r="AS10" s="16">
        <v>7</v>
      </c>
      <c r="AT10" s="17">
        <v>6080</v>
      </c>
      <c r="AU10" s="18">
        <v>5762</v>
      </c>
      <c r="AV10" s="19">
        <v>5025</v>
      </c>
      <c r="AW10" s="15">
        <v>560</v>
      </c>
      <c r="AX10" s="20">
        <v>803</v>
      </c>
      <c r="AY10">
        <v>442</v>
      </c>
      <c r="BA10">
        <v>9</v>
      </c>
      <c r="BB10" s="29">
        <v>38012</v>
      </c>
      <c r="BC10" s="29">
        <v>42059</v>
      </c>
      <c r="BD10" s="33">
        <v>11.1</v>
      </c>
      <c r="BE10" s="33">
        <v>0.75</v>
      </c>
      <c r="BF10" s="29">
        <v>42329</v>
      </c>
      <c r="BG10">
        <v>5</v>
      </c>
      <c r="BH10">
        <v>0</v>
      </c>
      <c r="BI10">
        <v>8.3000000000000007</v>
      </c>
    </row>
    <row r="11" spans="1:64" x14ac:dyDescent="0.25">
      <c r="A11">
        <v>10</v>
      </c>
      <c r="B11" t="s">
        <v>57</v>
      </c>
      <c r="C11" t="s">
        <v>58</v>
      </c>
      <c r="D11">
        <v>1034740</v>
      </c>
      <c r="Q11" s="24">
        <v>0</v>
      </c>
      <c r="R11" s="24">
        <v>10</v>
      </c>
      <c r="S11" s="24" t="s">
        <v>40</v>
      </c>
      <c r="T11" s="24" t="s">
        <v>40</v>
      </c>
      <c r="U11" s="24" t="s">
        <v>40</v>
      </c>
      <c r="V11" s="24" t="s">
        <v>40</v>
      </c>
      <c r="W11" s="24" t="s">
        <v>40</v>
      </c>
      <c r="X11" s="24" t="s">
        <v>40</v>
      </c>
      <c r="Y11" s="24" t="s">
        <v>40</v>
      </c>
      <c r="Z11" s="35">
        <v>0.51</v>
      </c>
      <c r="AA11" s="35"/>
      <c r="AB11" s="36">
        <v>0.33</v>
      </c>
      <c r="AC11" s="10">
        <v>0</v>
      </c>
      <c r="AD11" s="10">
        <v>974</v>
      </c>
      <c r="AE11" s="10">
        <v>162</v>
      </c>
      <c r="AF11" s="10">
        <v>39</v>
      </c>
      <c r="AG11" s="10">
        <v>23</v>
      </c>
      <c r="AH11" s="21">
        <v>13</v>
      </c>
      <c r="AI11" s="21">
        <v>10</v>
      </c>
      <c r="AJ11" s="21" t="s">
        <v>40</v>
      </c>
      <c r="AK11" s="21" t="s">
        <v>40</v>
      </c>
      <c r="AL11" s="51">
        <v>44.47</v>
      </c>
      <c r="AM11" s="51">
        <v>9.7899999999999991</v>
      </c>
      <c r="AN11" s="52">
        <v>6.33</v>
      </c>
      <c r="AP11" s="16">
        <v>10</v>
      </c>
      <c r="AQ11" s="16"/>
      <c r="AR11" s="16">
        <v>15</v>
      </c>
      <c r="AS11" s="16">
        <v>7</v>
      </c>
      <c r="AT11" s="17"/>
      <c r="AU11" s="18">
        <v>6716</v>
      </c>
      <c r="AV11" s="25">
        <v>320</v>
      </c>
      <c r="AW11" s="17"/>
      <c r="AX11" s="20">
        <v>399</v>
      </c>
      <c r="AY11">
        <v>108</v>
      </c>
      <c r="BA11">
        <v>10</v>
      </c>
      <c r="BB11" s="29">
        <v>37142</v>
      </c>
      <c r="BC11" s="29">
        <v>41977</v>
      </c>
      <c r="BD11" s="33">
        <v>13.3</v>
      </c>
      <c r="BE11" s="33">
        <v>2</v>
      </c>
      <c r="BF11" s="29">
        <v>42726</v>
      </c>
      <c r="BG11">
        <v>0</v>
      </c>
      <c r="BH11">
        <v>2</v>
      </c>
      <c r="BI11">
        <v>19.899999999999999</v>
      </c>
      <c r="BK11">
        <v>0</v>
      </c>
    </row>
    <row r="12" spans="1:64" x14ac:dyDescent="0.25">
      <c r="A12" s="23">
        <v>11</v>
      </c>
      <c r="B12" t="s">
        <v>59</v>
      </c>
      <c r="C12" t="s">
        <v>60</v>
      </c>
      <c r="D12">
        <v>1038983</v>
      </c>
      <c r="Q12" s="24">
        <v>0</v>
      </c>
      <c r="R12" s="24">
        <v>20</v>
      </c>
      <c r="S12" s="24">
        <v>12</v>
      </c>
      <c r="T12" s="24" t="s">
        <v>40</v>
      </c>
      <c r="U12" s="24" t="s">
        <v>40</v>
      </c>
      <c r="V12" s="24" t="s">
        <v>40</v>
      </c>
      <c r="W12" s="24" t="s">
        <v>40</v>
      </c>
      <c r="X12" s="24" t="s">
        <v>40</v>
      </c>
      <c r="Y12" s="24" t="s">
        <v>40</v>
      </c>
      <c r="Z12" s="37">
        <v>1.05</v>
      </c>
      <c r="AA12" s="37">
        <v>0.14000000000000001</v>
      </c>
      <c r="AB12" s="38">
        <v>0.5</v>
      </c>
      <c r="AP12" s="16">
        <v>11</v>
      </c>
      <c r="AQ12" s="16"/>
      <c r="AR12" s="16">
        <v>7</v>
      </c>
      <c r="AS12" s="16"/>
      <c r="AT12" s="17"/>
      <c r="AU12" s="18">
        <v>23216</v>
      </c>
      <c r="AV12" s="19"/>
      <c r="AW12" s="17"/>
      <c r="AX12" s="20">
        <v>405</v>
      </c>
      <c r="AY12" s="19"/>
      <c r="BA12">
        <v>11</v>
      </c>
      <c r="BB12" s="29">
        <v>37841</v>
      </c>
      <c r="BC12" s="29">
        <v>42059</v>
      </c>
      <c r="BD12" s="33">
        <v>11.5</v>
      </c>
      <c r="BE12" s="33">
        <v>0.6</v>
      </c>
      <c r="BF12" s="29">
        <v>42263</v>
      </c>
      <c r="BG12">
        <v>6</v>
      </c>
      <c r="BH12">
        <v>1</v>
      </c>
      <c r="BI12">
        <v>23.4</v>
      </c>
    </row>
    <row r="13" spans="1:64" x14ac:dyDescent="0.25">
      <c r="A13">
        <v>12</v>
      </c>
      <c r="B13" t="s">
        <v>61</v>
      </c>
      <c r="C13" t="s">
        <v>62</v>
      </c>
      <c r="D13">
        <v>926781</v>
      </c>
      <c r="AP13" s="16">
        <v>12</v>
      </c>
      <c r="AQ13" s="16"/>
      <c r="AR13" s="16"/>
      <c r="AS13" s="16"/>
      <c r="AT13" s="17"/>
      <c r="AU13" s="18"/>
      <c r="AV13" s="19"/>
      <c r="AW13" s="17"/>
      <c r="AX13" s="18"/>
      <c r="AY13" s="19"/>
      <c r="BA13">
        <v>12</v>
      </c>
      <c r="BB13" s="29">
        <v>36647</v>
      </c>
      <c r="BC13" s="29">
        <v>40695</v>
      </c>
      <c r="BD13" s="33">
        <v>11.1</v>
      </c>
      <c r="BE13" s="33">
        <v>0.2</v>
      </c>
      <c r="BF13" s="29">
        <v>40756</v>
      </c>
      <c r="BG13">
        <v>0</v>
      </c>
      <c r="BH13">
        <v>0</v>
      </c>
      <c r="BI13">
        <v>6.3</v>
      </c>
    </row>
    <row r="14" spans="1:64" ht="16.5" thickBot="1" x14ac:dyDescent="0.3">
      <c r="A14" s="23">
        <v>13</v>
      </c>
      <c r="B14" t="s">
        <v>63</v>
      </c>
      <c r="C14" t="s">
        <v>64</v>
      </c>
      <c r="D14">
        <v>890823</v>
      </c>
      <c r="E14" s="10">
        <v>0</v>
      </c>
      <c r="F14" s="10">
        <v>48.9</v>
      </c>
      <c r="G14" s="10">
        <v>17.100000000000001</v>
      </c>
      <c r="H14" s="10">
        <v>14.7</v>
      </c>
      <c r="I14" s="10">
        <v>20</v>
      </c>
      <c r="J14" s="10">
        <v>11.1</v>
      </c>
      <c r="K14" s="10" t="s">
        <v>40</v>
      </c>
      <c r="L14" s="10" t="s">
        <v>40</v>
      </c>
      <c r="M14" s="10" t="s">
        <v>40</v>
      </c>
      <c r="N14" s="37">
        <v>5.43</v>
      </c>
      <c r="O14" s="37">
        <v>5.62</v>
      </c>
      <c r="P14" s="38">
        <v>3.33</v>
      </c>
      <c r="Q14" s="10">
        <v>0</v>
      </c>
      <c r="R14" s="10">
        <v>12.4</v>
      </c>
      <c r="S14" s="10">
        <v>12</v>
      </c>
      <c r="T14" s="10">
        <v>10.6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">
        <v>40</v>
      </c>
      <c r="Z14" s="37">
        <v>1.31</v>
      </c>
      <c r="AA14" s="37">
        <v>0.61</v>
      </c>
      <c r="AB14" s="38">
        <v>0.83</v>
      </c>
      <c r="AC14" s="10">
        <v>0</v>
      </c>
      <c r="AD14" s="10">
        <v>2840</v>
      </c>
      <c r="AE14" s="10">
        <v>362</v>
      </c>
      <c r="AF14" s="10">
        <v>56.8</v>
      </c>
      <c r="AG14" s="10">
        <v>22.7</v>
      </c>
      <c r="AH14" s="21" t="s">
        <v>40</v>
      </c>
      <c r="AI14" s="21" t="s">
        <v>40</v>
      </c>
      <c r="AJ14" s="21" t="s">
        <v>40</v>
      </c>
      <c r="AK14" s="21" t="s">
        <v>40</v>
      </c>
      <c r="AL14" s="39">
        <v>298.95</v>
      </c>
      <c r="AM14" s="39">
        <v>37.58</v>
      </c>
      <c r="AN14" s="40">
        <v>1.33</v>
      </c>
      <c r="AP14" s="16">
        <v>13</v>
      </c>
      <c r="AQ14" s="16"/>
      <c r="AR14" s="16">
        <v>9</v>
      </c>
      <c r="AS14" s="16">
        <v>10</v>
      </c>
      <c r="AT14" s="17"/>
      <c r="AU14" s="18">
        <v>14040</v>
      </c>
      <c r="AV14" s="19">
        <v>2829</v>
      </c>
      <c r="AW14" s="17"/>
      <c r="AX14" s="20">
        <v>426</v>
      </c>
      <c r="AY14">
        <v>239</v>
      </c>
      <c r="BA14">
        <v>13</v>
      </c>
      <c r="BB14" s="29">
        <v>36519</v>
      </c>
      <c r="BC14" s="29">
        <v>41205</v>
      </c>
      <c r="BD14" s="33">
        <v>12.8</v>
      </c>
      <c r="BE14" s="33">
        <v>2.6</v>
      </c>
      <c r="BF14" s="29">
        <v>42153</v>
      </c>
      <c r="BG14">
        <v>7</v>
      </c>
      <c r="BH14">
        <v>0</v>
      </c>
      <c r="BI14">
        <v>9</v>
      </c>
    </row>
    <row r="15" spans="1:64" ht="17.25" thickTop="1" thickBot="1" x14ac:dyDescent="0.3">
      <c r="A15" s="23">
        <v>14</v>
      </c>
      <c r="B15" t="s">
        <v>65</v>
      </c>
      <c r="C15" t="s">
        <v>66</v>
      </c>
      <c r="D15">
        <v>1003983</v>
      </c>
      <c r="E15" s="10">
        <v>0</v>
      </c>
      <c r="F15" s="10">
        <v>104</v>
      </c>
      <c r="G15" s="10">
        <v>40</v>
      </c>
      <c r="H15" s="10">
        <v>16.100000000000001</v>
      </c>
      <c r="I15" s="10">
        <v>12.1</v>
      </c>
      <c r="J15" s="10">
        <v>12.2</v>
      </c>
      <c r="K15" s="10" t="s">
        <v>40</v>
      </c>
      <c r="L15" s="10" t="s">
        <v>40</v>
      </c>
      <c r="M15" s="10" t="s">
        <v>40</v>
      </c>
      <c r="N15" s="39">
        <v>4.68</v>
      </c>
      <c r="O15" s="39">
        <v>2.37</v>
      </c>
      <c r="P15" s="40">
        <v>3.33</v>
      </c>
      <c r="Q15" s="10">
        <v>0</v>
      </c>
      <c r="R15" s="10" t="s">
        <v>40</v>
      </c>
      <c r="S15" s="10" t="s">
        <v>40</v>
      </c>
      <c r="T15" s="10" t="s">
        <v>40</v>
      </c>
      <c r="U15" s="10" t="s">
        <v>40</v>
      </c>
      <c r="V15" s="10" t="s">
        <v>40</v>
      </c>
      <c r="W15" s="10" t="s">
        <v>40</v>
      </c>
      <c r="X15" s="10" t="s">
        <v>40</v>
      </c>
      <c r="Y15" s="10" t="s">
        <v>40</v>
      </c>
      <c r="Z15" s="50"/>
      <c r="AA15" s="50"/>
      <c r="AB15" s="50"/>
      <c r="AP15" s="16">
        <v>14</v>
      </c>
      <c r="AQ15" s="16"/>
      <c r="AR15" s="16"/>
      <c r="AS15" s="16"/>
      <c r="AT15" s="17"/>
      <c r="AU15" s="18"/>
      <c r="AV15" s="19"/>
      <c r="AW15" s="17"/>
      <c r="AX15" s="18"/>
      <c r="AY15" s="19"/>
      <c r="BA15">
        <v>14</v>
      </c>
      <c r="BB15" s="29">
        <v>36404</v>
      </c>
      <c r="BC15" s="29">
        <v>41205</v>
      </c>
      <c r="BD15" s="33">
        <v>13.2</v>
      </c>
      <c r="BE15" s="33">
        <v>2.9</v>
      </c>
      <c r="BF15" s="29">
        <v>42248</v>
      </c>
      <c r="BG15">
        <v>0</v>
      </c>
      <c r="BH15">
        <v>2</v>
      </c>
      <c r="BI15">
        <v>20.5</v>
      </c>
      <c r="BK15">
        <v>0</v>
      </c>
    </row>
    <row r="16" spans="1:64" ht="16.5" thickTop="1" x14ac:dyDescent="0.25">
      <c r="A16" s="23">
        <v>15</v>
      </c>
      <c r="B16" t="s">
        <v>67</v>
      </c>
      <c r="C16" t="s">
        <v>68</v>
      </c>
      <c r="D16">
        <v>1010228</v>
      </c>
      <c r="E16" s="22">
        <v>0</v>
      </c>
      <c r="F16" s="22">
        <v>61.1</v>
      </c>
      <c r="G16" s="22">
        <v>29.6</v>
      </c>
      <c r="H16" s="22">
        <v>18</v>
      </c>
      <c r="I16" s="22" t="s">
        <v>40</v>
      </c>
      <c r="J16" s="22" t="s">
        <v>40</v>
      </c>
      <c r="K16" s="22" t="s">
        <v>40</v>
      </c>
      <c r="L16" s="22" t="s">
        <v>40</v>
      </c>
      <c r="M16" s="22" t="s">
        <v>40</v>
      </c>
      <c r="N16" s="37">
        <v>7.64</v>
      </c>
      <c r="O16" s="37">
        <v>1.94</v>
      </c>
      <c r="P16" s="38">
        <v>0.83</v>
      </c>
      <c r="Q16" s="10">
        <v>0</v>
      </c>
      <c r="R16" s="10">
        <v>65</v>
      </c>
      <c r="S16" s="10">
        <v>39</v>
      </c>
      <c r="T16" s="10">
        <v>12.8</v>
      </c>
      <c r="U16" s="10">
        <v>12.1</v>
      </c>
      <c r="V16" s="10">
        <v>11</v>
      </c>
      <c r="W16" s="10" t="s">
        <v>40</v>
      </c>
      <c r="X16" s="10" t="s">
        <v>40</v>
      </c>
      <c r="Y16" s="10" t="s">
        <v>40</v>
      </c>
      <c r="Z16" s="37">
        <v>8.23</v>
      </c>
      <c r="AA16" s="37">
        <v>5.9</v>
      </c>
      <c r="AB16" s="38">
        <v>3.33</v>
      </c>
      <c r="AC16" s="10">
        <v>0</v>
      </c>
      <c r="AD16" s="10">
        <v>2070</v>
      </c>
      <c r="AE16" s="10">
        <v>358</v>
      </c>
      <c r="AF16" s="10">
        <v>100</v>
      </c>
      <c r="AG16" s="10">
        <v>48</v>
      </c>
      <c r="AH16" s="21">
        <v>23.7</v>
      </c>
      <c r="AI16" s="21">
        <v>17.100000000000001</v>
      </c>
      <c r="AJ16" s="21">
        <v>13</v>
      </c>
      <c r="AK16" s="21">
        <v>11.8</v>
      </c>
      <c r="AL16" s="37">
        <v>272.37</v>
      </c>
      <c r="AM16" s="37">
        <v>90.53</v>
      </c>
      <c r="AN16" s="38">
        <v>24.33</v>
      </c>
      <c r="AP16" s="16">
        <v>15</v>
      </c>
      <c r="AQ16" s="16">
        <v>14</v>
      </c>
      <c r="AR16" s="16">
        <v>7</v>
      </c>
      <c r="AS16" s="16">
        <v>6</v>
      </c>
      <c r="AT16" s="17">
        <v>11400</v>
      </c>
      <c r="AU16" s="18">
        <v>22962</v>
      </c>
      <c r="AV16" s="19">
        <v>15272</v>
      </c>
      <c r="AW16" s="15">
        <v>842</v>
      </c>
      <c r="AX16" s="20">
        <v>1241</v>
      </c>
      <c r="AY16">
        <v>774</v>
      </c>
      <c r="BA16">
        <v>15</v>
      </c>
      <c r="BB16" s="29">
        <v>36963</v>
      </c>
      <c r="BC16" s="29">
        <v>41375</v>
      </c>
      <c r="BD16" s="33">
        <v>12.1</v>
      </c>
      <c r="BE16" s="33">
        <v>0.9</v>
      </c>
      <c r="BF16" s="29">
        <v>41712</v>
      </c>
      <c r="BG16">
        <v>5</v>
      </c>
      <c r="BH16">
        <v>0</v>
      </c>
      <c r="BI16">
        <v>7.9</v>
      </c>
      <c r="BJ16">
        <v>0</v>
      </c>
      <c r="BK16">
        <v>1</v>
      </c>
    </row>
    <row r="17" spans="1:63" x14ac:dyDescent="0.25">
      <c r="A17">
        <v>16</v>
      </c>
      <c r="B17" t="s">
        <v>69</v>
      </c>
      <c r="C17" t="s">
        <v>70</v>
      </c>
      <c r="D17">
        <v>936175</v>
      </c>
      <c r="E17" s="10">
        <v>0</v>
      </c>
      <c r="F17" s="10">
        <v>200</v>
      </c>
      <c r="G17" s="10">
        <v>60.4</v>
      </c>
      <c r="H17" s="10">
        <v>31.1</v>
      </c>
      <c r="I17" s="10">
        <v>26.8</v>
      </c>
      <c r="J17" s="10">
        <v>18.899999999999999</v>
      </c>
      <c r="K17" s="10">
        <v>15</v>
      </c>
      <c r="L17" s="10">
        <v>13.1</v>
      </c>
      <c r="M17" s="10">
        <v>11.7</v>
      </c>
      <c r="N17" s="37">
        <v>9.8000000000000007</v>
      </c>
      <c r="O17" s="37">
        <v>18.68</v>
      </c>
      <c r="P17" s="38">
        <v>24.33</v>
      </c>
      <c r="Q17" s="10">
        <v>0</v>
      </c>
      <c r="R17" s="10">
        <v>166</v>
      </c>
      <c r="S17" s="10">
        <v>66</v>
      </c>
      <c r="T17" s="10">
        <v>28</v>
      </c>
      <c r="U17" s="10" t="s">
        <v>40</v>
      </c>
      <c r="V17" s="10" t="s">
        <v>40</v>
      </c>
      <c r="W17" s="10" t="s">
        <v>40</v>
      </c>
      <c r="X17" s="10" t="s">
        <v>40</v>
      </c>
      <c r="Y17" s="10" t="s">
        <v>40</v>
      </c>
      <c r="Z17" s="37">
        <v>8.14</v>
      </c>
      <c r="AA17" s="37">
        <v>1.72</v>
      </c>
      <c r="AB17" s="38">
        <v>0.83</v>
      </c>
      <c r="AP17" s="16">
        <v>16</v>
      </c>
      <c r="AQ17" s="16">
        <v>10</v>
      </c>
      <c r="AR17" s="16"/>
      <c r="AS17" s="16"/>
      <c r="AT17" s="26">
        <v>11100</v>
      </c>
      <c r="AU17" s="18"/>
      <c r="AV17" s="19"/>
      <c r="AW17" s="27">
        <v>249</v>
      </c>
      <c r="AX17" s="18"/>
      <c r="AY17" s="19"/>
      <c r="BA17">
        <v>16</v>
      </c>
      <c r="BB17" s="29">
        <v>38404</v>
      </c>
      <c r="BC17" s="29">
        <v>40953</v>
      </c>
      <c r="BD17" s="33">
        <v>7</v>
      </c>
      <c r="BE17" s="33">
        <v>0.9</v>
      </c>
      <c r="BF17" s="29">
        <v>41285</v>
      </c>
      <c r="BG17">
        <v>0</v>
      </c>
      <c r="BH17">
        <v>2</v>
      </c>
      <c r="BI17">
        <v>19.399999999999999</v>
      </c>
      <c r="BJ17">
        <v>1</v>
      </c>
      <c r="BK17">
        <v>1</v>
      </c>
    </row>
    <row r="18" spans="1:63" ht="16.5" thickBot="1" x14ac:dyDescent="0.3">
      <c r="A18">
        <v>17</v>
      </c>
      <c r="B18" t="s">
        <v>71</v>
      </c>
      <c r="C18" t="s">
        <v>72</v>
      </c>
      <c r="D18">
        <v>938783</v>
      </c>
      <c r="Q18" s="28">
        <v>0</v>
      </c>
      <c r="R18" s="28">
        <v>42</v>
      </c>
      <c r="S18" s="28">
        <v>19</v>
      </c>
      <c r="T18" s="28">
        <v>12</v>
      </c>
      <c r="U18" s="28" t="s">
        <v>40</v>
      </c>
      <c r="V18" s="28" t="s">
        <v>40</v>
      </c>
      <c r="W18" s="28" t="s">
        <v>40</v>
      </c>
      <c r="X18" s="28" t="s">
        <v>40</v>
      </c>
      <c r="Y18" s="28" t="s">
        <v>40</v>
      </c>
      <c r="Z18" s="39">
        <v>13.13</v>
      </c>
      <c r="AA18" s="39">
        <v>3.2</v>
      </c>
      <c r="AB18" s="40">
        <v>0.83</v>
      </c>
      <c r="AP18" s="16">
        <v>17</v>
      </c>
      <c r="AQ18" s="16"/>
      <c r="AR18" s="16">
        <v>8</v>
      </c>
      <c r="AS18" s="16"/>
      <c r="AT18" s="17"/>
      <c r="AU18" s="18">
        <v>5865</v>
      </c>
      <c r="AV18" s="19"/>
      <c r="AW18" s="17"/>
      <c r="AX18" s="20">
        <v>736</v>
      </c>
      <c r="AY18" s="19"/>
      <c r="BA18">
        <v>17</v>
      </c>
      <c r="BB18" s="29">
        <v>37006</v>
      </c>
      <c r="BC18" s="29">
        <v>41025</v>
      </c>
      <c r="BD18" s="33">
        <v>11</v>
      </c>
      <c r="BE18" s="33">
        <v>1.1000000000000001</v>
      </c>
      <c r="BF18" s="29">
        <v>41410</v>
      </c>
      <c r="BG18">
        <v>5</v>
      </c>
      <c r="BH18">
        <v>2</v>
      </c>
      <c r="BI18">
        <v>6.2</v>
      </c>
      <c r="BK18">
        <v>0</v>
      </c>
    </row>
    <row r="19" spans="1:63" ht="16.5" thickTop="1" x14ac:dyDescent="0.25">
      <c r="A19" s="23">
        <v>18</v>
      </c>
      <c r="B19" t="s">
        <v>73</v>
      </c>
      <c r="C19" t="s">
        <v>74</v>
      </c>
      <c r="D19">
        <v>1033349</v>
      </c>
      <c r="E19" s="22">
        <v>0</v>
      </c>
      <c r="F19" s="22">
        <v>94.3</v>
      </c>
      <c r="G19" s="22">
        <v>38.5</v>
      </c>
      <c r="H19" s="22">
        <v>20.6</v>
      </c>
      <c r="I19" s="22">
        <v>19.600000000000001</v>
      </c>
      <c r="J19" s="22">
        <v>14.2</v>
      </c>
      <c r="K19" s="22">
        <v>14.5</v>
      </c>
      <c r="L19" s="22">
        <v>11.5</v>
      </c>
      <c r="M19" s="22">
        <v>11.4</v>
      </c>
      <c r="N19" s="35">
        <v>3.08</v>
      </c>
      <c r="O19" s="35">
        <v>10.56</v>
      </c>
      <c r="P19" s="36">
        <v>24.33</v>
      </c>
      <c r="Q19" s="22">
        <v>0</v>
      </c>
      <c r="R19" s="22">
        <v>44</v>
      </c>
      <c r="S19" s="22">
        <v>35</v>
      </c>
      <c r="T19" s="22">
        <v>24</v>
      </c>
      <c r="U19" s="22">
        <v>17</v>
      </c>
      <c r="V19" s="22" t="s">
        <v>40</v>
      </c>
      <c r="W19" s="22" t="s">
        <v>40</v>
      </c>
      <c r="X19" s="22" t="s">
        <v>40</v>
      </c>
      <c r="Y19" s="22" t="s">
        <v>40</v>
      </c>
      <c r="Z19" s="37">
        <v>1.54</v>
      </c>
      <c r="AA19" s="37">
        <v>0.94</v>
      </c>
      <c r="AB19" s="38">
        <v>1.33</v>
      </c>
      <c r="AC19" s="10">
        <v>0</v>
      </c>
      <c r="AD19" s="10">
        <v>1010</v>
      </c>
      <c r="AE19" s="10">
        <v>142</v>
      </c>
      <c r="AF19" s="10">
        <v>52</v>
      </c>
      <c r="AG19" s="10">
        <v>31</v>
      </c>
      <c r="AH19" s="21">
        <v>13</v>
      </c>
      <c r="AI19" s="21">
        <v>15</v>
      </c>
      <c r="AJ19" s="21" t="s">
        <v>40</v>
      </c>
      <c r="AK19" s="21">
        <v>11</v>
      </c>
      <c r="AL19" s="37">
        <v>33.33</v>
      </c>
      <c r="AM19" s="37">
        <v>15.49</v>
      </c>
      <c r="AN19" s="38">
        <v>24.33</v>
      </c>
      <c r="AP19" s="73">
        <v>18</v>
      </c>
      <c r="AQ19" s="73">
        <v>9</v>
      </c>
      <c r="AR19" s="73">
        <v>9</v>
      </c>
      <c r="AS19" s="73">
        <v>8</v>
      </c>
      <c r="AT19" s="74">
        <v>10880</v>
      </c>
      <c r="AU19" s="75">
        <v>5762</v>
      </c>
      <c r="AV19" s="76">
        <v>2535</v>
      </c>
      <c r="AW19" s="15">
        <v>404</v>
      </c>
      <c r="AX19" s="20">
        <v>670</v>
      </c>
      <c r="AY19">
        <v>303</v>
      </c>
      <c r="BA19">
        <v>18</v>
      </c>
      <c r="BB19" s="29">
        <v>37880</v>
      </c>
      <c r="BC19" s="29">
        <v>41920</v>
      </c>
      <c r="BD19" s="33">
        <v>11.1</v>
      </c>
      <c r="BE19" s="33">
        <v>0.5</v>
      </c>
      <c r="BF19" s="29">
        <v>42100</v>
      </c>
      <c r="BG19">
        <v>1</v>
      </c>
      <c r="BH19">
        <v>2</v>
      </c>
      <c r="BI19">
        <v>32.200000000000003</v>
      </c>
    </row>
    <row r="20" spans="1:63" x14ac:dyDescent="0.25">
      <c r="M20" s="41" t="s">
        <v>87</v>
      </c>
      <c r="N20" s="42">
        <v>11</v>
      </c>
      <c r="O20" s="42">
        <v>11</v>
      </c>
      <c r="P20" s="43">
        <v>11</v>
      </c>
      <c r="Y20" s="41" t="s">
        <v>87</v>
      </c>
      <c r="Z20" s="42">
        <v>14</v>
      </c>
      <c r="AA20" s="42">
        <v>12</v>
      </c>
      <c r="AB20" s="43">
        <v>14</v>
      </c>
      <c r="AK20" s="41" t="s">
        <v>87</v>
      </c>
      <c r="AL20" s="42">
        <v>9</v>
      </c>
      <c r="AM20" s="42">
        <v>9</v>
      </c>
      <c r="AN20" s="43">
        <v>9</v>
      </c>
      <c r="AP20" s="77" t="s">
        <v>88</v>
      </c>
      <c r="AQ20" s="78">
        <f>SUM(AQ2,AQ5:AQ8,AQ10,AQ16,AQ17,AQ19)/COUNT(AQ2,AQ5:AQ8,AQ10,AQ16,AQ17,AQ19)</f>
        <v>10.666666666666666</v>
      </c>
      <c r="AR20" s="78">
        <f>SUM(AR2, AR3, AR5, AR7, AR10:AR12, AR14, AR16, AR18, AR19)/COUNT(AR2, AR3, AR5, AR7, AR10:AR12, AR14, AR16, AR18, AR19)</f>
        <v>9.8181818181818183</v>
      </c>
      <c r="AS20" s="78">
        <f>SUM(AS7, AS10, AS11, AS14, AS16, AS19)/COUNT(AS7, AS10, AS11, AS14, AS16, AS19)</f>
        <v>7.5</v>
      </c>
      <c r="AT20" s="17">
        <f>SUM(AT2, AT5:AT8, AT10, AT16, AT17, AT19)/COUNT(AT2, AT5:AT8, AT10, AT16, AT17, AT19)</f>
        <v>8433.5555555555547</v>
      </c>
      <c r="AU20" s="18">
        <f>SUM(AU3, AU5, AU7, AU10:AU12, AU14, AU16, AU18, AU19)/COUNT(AU3, AU5, AU7, AU10:AU12, AU14, AU16, AU18, AU19)</f>
        <v>10810.3</v>
      </c>
      <c r="AV20" s="10">
        <f>SUM(AV7, AV10, AV11, AV14, AV16, AV19)/COUNT(AV7, AV10, AV11, AV14, AV16, AV19)</f>
        <v>4663.5</v>
      </c>
      <c r="AW20" s="17">
        <f>SUM(AW2, AW5:AW8, AW10, AW16, AW17, AW19)/COUNT(AW2, AW5:AW8, AW10, AW16, AW17, AW19)</f>
        <v>473.11111111111109</v>
      </c>
      <c r="AX20" s="18">
        <f>SUM(AX3, AX5, AX7, AX10:AX12, AX14, AX16, AX18, AX19)/COUNT(AX3, AX5, AX7, AX10:AX12, AX14, AX16, AX18, AX19)</f>
        <v>599</v>
      </c>
      <c r="AY20" s="10">
        <f>SUM(AY7, AY10, AY11, AY14, AY16, AY19)/COUNT(AY7, AY10, AY11, AY14, AY16, AY19)</f>
        <v>347.33333333333331</v>
      </c>
      <c r="BA20" s="66" t="s">
        <v>88</v>
      </c>
      <c r="BD20">
        <f>SUM(BD2:BD19)/COUNT(BD2:BD19)</f>
        <v>10.855555555555554</v>
      </c>
      <c r="BE20">
        <f>SUM(BE2:BE19)/COUNT(BE2:BE19)</f>
        <v>1.2138888888888888</v>
      </c>
      <c r="BI20">
        <f>SUM(BI2:BI19)/COUNT(BI2:BI19)</f>
        <v>16.683333333333334</v>
      </c>
    </row>
    <row r="21" spans="1:63" x14ac:dyDescent="0.25">
      <c r="M21" s="44" t="s">
        <v>88</v>
      </c>
      <c r="N21" s="45">
        <v>6.4</v>
      </c>
      <c r="O21" s="45">
        <v>5.9</v>
      </c>
      <c r="P21" s="46">
        <v>6.75</v>
      </c>
      <c r="Y21" s="44" t="s">
        <v>88</v>
      </c>
      <c r="Z21" s="45">
        <v>4.3</v>
      </c>
      <c r="AA21" s="45">
        <v>4</v>
      </c>
      <c r="AB21" s="46">
        <v>3.07</v>
      </c>
      <c r="AK21" s="44" t="s">
        <v>88</v>
      </c>
      <c r="AL21" s="45">
        <v>117.3</v>
      </c>
      <c r="AM21" s="45">
        <v>38.5</v>
      </c>
      <c r="AN21" s="46">
        <v>14.77</v>
      </c>
      <c r="AP21" s="77" t="s">
        <v>89</v>
      </c>
      <c r="AQ21" s="79">
        <f>STDEV(AQ2,AQ5:AQ8,AQ10,AQ16,AQ17,AQ19)</f>
        <v>3.3911649915626341</v>
      </c>
      <c r="AR21" s="79">
        <f>STDEV(AR2, AR3, AR5, AR7, AR10:AR12, AR14, AR16, AR18, AR19)</f>
        <v>3.6281725928677062</v>
      </c>
      <c r="AS21" s="79">
        <f>STDEV(AS7, AS10, AS11, AS14, AS16, AS19)</f>
        <v>1.3784048752090221</v>
      </c>
      <c r="AT21" s="17">
        <f>STDEV(AT2, AT5:AT8, AT10, AT16, AT17, AT19)</f>
        <v>2526.6305186508325</v>
      </c>
      <c r="AU21" s="18">
        <f>STDEV(AU3, AU5, AU7, AU10:AU12, AU14, AU16, AU18, AU19)</f>
        <v>6944.4441590222159</v>
      </c>
      <c r="AV21" s="10">
        <f>STDEV(AV7, AV10, AV11, AV14, AV16, AV19)</f>
        <v>5413.4477276500975</v>
      </c>
      <c r="AW21" s="17">
        <f>STDEV(AW2, AW5:AW8, AW10, AW16, AW17, AW19)</f>
        <v>175.91506789104542</v>
      </c>
      <c r="AX21" s="18">
        <f>STDEV(AX3, AX5, AX7, AX10:AX12, AX14, AX16, AX18, AX19)</f>
        <v>272.6210230745645</v>
      </c>
      <c r="AY21" s="10">
        <f>STDEV(AY7, AY10, AY11, AY14, AY16, AY19)</f>
        <v>236.09969645610872</v>
      </c>
      <c r="BA21" s="66" t="s">
        <v>89</v>
      </c>
      <c r="BD21">
        <f>STDEV(BD2:BD19)</f>
        <v>2.0543274904232112</v>
      </c>
      <c r="BE21">
        <f>STDEV(BE2:BE19)</f>
        <v>0.97766311344894952</v>
      </c>
      <c r="BI21">
        <f>STDEV(BI2:BI19)</f>
        <v>9.347176358791609</v>
      </c>
    </row>
    <row r="22" spans="1:63" ht="16.5" thickBot="1" x14ac:dyDescent="0.3">
      <c r="M22" s="47" t="s">
        <v>89</v>
      </c>
      <c r="N22" s="48">
        <v>3.5459999999999998</v>
      </c>
      <c r="O22" s="48">
        <v>5.2629999999999999</v>
      </c>
      <c r="P22" s="49">
        <v>8.8330000000000002</v>
      </c>
      <c r="Y22" s="47" t="s">
        <v>89</v>
      </c>
      <c r="Z22" s="48">
        <v>4.4130000000000003</v>
      </c>
      <c r="AA22" s="48">
        <v>5.5519999999999996</v>
      </c>
      <c r="AB22" s="49">
        <v>6.3250000000000002</v>
      </c>
      <c r="AK22" s="47" t="s">
        <v>89</v>
      </c>
      <c r="AL22" s="48">
        <v>114.07899999999999</v>
      </c>
      <c r="AM22" s="48">
        <v>31.190999999999999</v>
      </c>
      <c r="AN22" s="49">
        <v>9.7479999999999993</v>
      </c>
      <c r="AP22" s="77" t="s">
        <v>106</v>
      </c>
      <c r="AQ22" s="79">
        <f>MEDIAN(AQ2,AQ5:AQ8,AQ10,AQ16,AQ17,AQ19)</f>
        <v>9</v>
      </c>
      <c r="AR22" s="79">
        <f>MEDIAN(AR2, AR3, AR5, AR7, AR10:AR12, AR14, AR16, AR18, AR19)</f>
        <v>8</v>
      </c>
      <c r="AS22" s="79">
        <f>MEDIAN(AS7, AS10, AS11, AS14, AS16, AS19)</f>
        <v>7</v>
      </c>
      <c r="AT22" s="17">
        <f>MEDIAN(AT2, AT5:AT8, AT10, AT16, AT17, AT19)</f>
        <v>8393</v>
      </c>
      <c r="AU22" s="18">
        <f>MEDIAN(AU3, AU5, AU7, AU10:AU12, AU14, AU16, AU18, AU19)</f>
        <v>7367.5</v>
      </c>
      <c r="AV22" s="10">
        <f>MEDIAN(AV7, AV10, AV11, AV14, AV16, AV19)</f>
        <v>2682</v>
      </c>
      <c r="AW22" s="17">
        <f>MEDIAN(AW2, AW5:AW8, AW10, AW16, AW17, AW19)</f>
        <v>404</v>
      </c>
      <c r="AX22" s="18">
        <f>MEDIAN(AX3, AX5, AX7, AX10:AX12, AX14, AX16, AX18, AX19)</f>
        <v>462.5</v>
      </c>
      <c r="AY22" s="10">
        <f>MEDIAN(AY7, AY10, AY11, AY14, AY16, AY19)</f>
        <v>271</v>
      </c>
      <c r="BA22" s="66" t="s">
        <v>106</v>
      </c>
      <c r="BD22">
        <f>MEDIAN(BD2:BD19)</f>
        <v>11.1</v>
      </c>
      <c r="BE22">
        <f>MEDIAN(BE2:BE19)</f>
        <v>0.9</v>
      </c>
      <c r="BI22">
        <f>MEDIAN(BI2:BI19)</f>
        <v>14.7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sqref="A1:XFD1048576"/>
    </sheetView>
  </sheetViews>
  <sheetFormatPr defaultColWidth="11" defaultRowHeight="15.75" x14ac:dyDescent="0.25"/>
  <sheetData>
    <row r="1" spans="1:19" ht="18.75" thickBot="1" x14ac:dyDescent="0.3">
      <c r="A1" s="80" t="s">
        <v>90</v>
      </c>
      <c r="B1" s="80"/>
      <c r="C1" s="80"/>
      <c r="D1" s="80"/>
      <c r="F1" s="81" t="s">
        <v>91</v>
      </c>
      <c r="G1" s="81"/>
      <c r="H1" s="81"/>
      <c r="I1" s="81"/>
      <c r="K1" s="82" t="s">
        <v>92</v>
      </c>
      <c r="L1" s="82"/>
      <c r="M1" s="82"/>
      <c r="N1" s="82"/>
      <c r="P1">
        <v>1</v>
      </c>
      <c r="Q1" t="s">
        <v>38</v>
      </c>
      <c r="R1" t="s">
        <v>39</v>
      </c>
      <c r="S1">
        <v>927021</v>
      </c>
    </row>
    <row r="2" spans="1:19" ht="16.5" thickTop="1" x14ac:dyDescent="0.25">
      <c r="A2" s="83" t="s">
        <v>93</v>
      </c>
      <c r="B2" s="53" t="s">
        <v>97</v>
      </c>
      <c r="C2" s="53" t="s">
        <v>98</v>
      </c>
      <c r="D2" s="54" t="s">
        <v>99</v>
      </c>
      <c r="F2" s="83" t="s">
        <v>93</v>
      </c>
      <c r="G2" s="53" t="s">
        <v>100</v>
      </c>
      <c r="H2" s="53" t="s">
        <v>101</v>
      </c>
      <c r="I2" s="54" t="s">
        <v>102</v>
      </c>
      <c r="K2" s="85" t="s">
        <v>93</v>
      </c>
      <c r="L2" s="55" t="s">
        <v>103</v>
      </c>
      <c r="M2" s="55" t="s">
        <v>104</v>
      </c>
      <c r="N2" s="56" t="s">
        <v>105</v>
      </c>
      <c r="P2">
        <v>2</v>
      </c>
      <c r="Q2" t="s">
        <v>41</v>
      </c>
      <c r="R2" t="s">
        <v>42</v>
      </c>
      <c r="S2">
        <v>913496</v>
      </c>
    </row>
    <row r="3" spans="1:19" ht="16.5" thickBot="1" x14ac:dyDescent="0.3">
      <c r="A3" s="84"/>
      <c r="B3" s="57" t="s">
        <v>94</v>
      </c>
      <c r="C3" s="57" t="s">
        <v>95</v>
      </c>
      <c r="D3" s="58" t="s">
        <v>96</v>
      </c>
      <c r="F3" s="84"/>
      <c r="G3" s="57" t="s">
        <v>94</v>
      </c>
      <c r="H3" s="57" t="s">
        <v>95</v>
      </c>
      <c r="I3" s="58" t="s">
        <v>96</v>
      </c>
      <c r="K3" s="86"/>
      <c r="L3" s="59" t="s">
        <v>94</v>
      </c>
      <c r="M3" s="59" t="s">
        <v>95</v>
      </c>
      <c r="N3" s="60" t="s">
        <v>96</v>
      </c>
      <c r="P3">
        <v>3</v>
      </c>
      <c r="Q3" t="s">
        <v>43</v>
      </c>
      <c r="R3" t="s">
        <v>44</v>
      </c>
      <c r="S3">
        <v>942203</v>
      </c>
    </row>
    <row r="4" spans="1:19" x14ac:dyDescent="0.25">
      <c r="A4" s="63">
        <v>1</v>
      </c>
      <c r="B4" s="37">
        <v>13.49</v>
      </c>
      <c r="C4" s="37">
        <v>6.27</v>
      </c>
      <c r="D4" s="38">
        <v>1.33</v>
      </c>
      <c r="F4" s="63">
        <v>1</v>
      </c>
      <c r="G4" s="37">
        <v>9.76</v>
      </c>
      <c r="H4" s="37">
        <v>12.19</v>
      </c>
      <c r="I4" s="38">
        <v>6.33</v>
      </c>
      <c r="K4" s="63">
        <v>1</v>
      </c>
      <c r="L4" s="37">
        <v>59.31</v>
      </c>
      <c r="M4" s="37">
        <v>75.03</v>
      </c>
      <c r="N4" s="38">
        <v>24.33</v>
      </c>
      <c r="P4">
        <v>4</v>
      </c>
      <c r="Q4" t="s">
        <v>45</v>
      </c>
      <c r="R4" t="s">
        <v>46</v>
      </c>
      <c r="S4">
        <v>914151</v>
      </c>
    </row>
    <row r="5" spans="1:19" x14ac:dyDescent="0.25">
      <c r="A5" s="63">
        <v>3</v>
      </c>
      <c r="B5" s="37">
        <v>2.3199999999999998</v>
      </c>
      <c r="C5" s="37">
        <v>1.88</v>
      </c>
      <c r="D5" s="38">
        <v>3.33</v>
      </c>
      <c r="F5" s="63">
        <v>2</v>
      </c>
      <c r="G5" s="37">
        <v>1.91</v>
      </c>
      <c r="H5" s="37">
        <v>1.03</v>
      </c>
      <c r="I5" s="38">
        <v>1.33</v>
      </c>
      <c r="K5" s="63">
        <v>3</v>
      </c>
      <c r="L5" s="37">
        <v>29.1</v>
      </c>
      <c r="M5" s="37">
        <v>5.07</v>
      </c>
      <c r="N5" s="38">
        <v>3.33</v>
      </c>
      <c r="P5">
        <v>5</v>
      </c>
      <c r="Q5" t="s">
        <v>48</v>
      </c>
      <c r="R5" t="s">
        <v>49</v>
      </c>
      <c r="S5">
        <v>1021426</v>
      </c>
    </row>
    <row r="6" spans="1:19" x14ac:dyDescent="0.25">
      <c r="A6" s="63">
        <v>4</v>
      </c>
      <c r="B6" s="37">
        <v>3.21</v>
      </c>
      <c r="C6" s="37">
        <v>4.84</v>
      </c>
      <c r="D6" s="38">
        <v>6.33</v>
      </c>
      <c r="F6" s="63">
        <v>3</v>
      </c>
      <c r="G6" s="37">
        <v>0.88</v>
      </c>
      <c r="H6" s="37"/>
      <c r="I6" s="38">
        <v>0.33</v>
      </c>
      <c r="K6" s="63">
        <v>4</v>
      </c>
      <c r="L6" s="37">
        <v>4.9800000000000004</v>
      </c>
      <c r="M6" s="37">
        <v>8.52</v>
      </c>
      <c r="N6" s="38">
        <v>12.33</v>
      </c>
      <c r="P6">
        <v>6</v>
      </c>
      <c r="Q6" t="s">
        <v>50</v>
      </c>
      <c r="R6" t="s">
        <v>51</v>
      </c>
      <c r="S6">
        <v>941953</v>
      </c>
    </row>
    <row r="7" spans="1:19" x14ac:dyDescent="0.25">
      <c r="A7" s="63">
        <v>5</v>
      </c>
      <c r="B7" s="37">
        <v>6.62</v>
      </c>
      <c r="C7" s="37">
        <v>3.25</v>
      </c>
      <c r="D7" s="38">
        <v>3.33</v>
      </c>
      <c r="F7" s="63">
        <v>4</v>
      </c>
      <c r="G7" s="37">
        <v>1.25</v>
      </c>
      <c r="H7" s="37">
        <v>0.44</v>
      </c>
      <c r="I7" s="38">
        <v>0.83</v>
      </c>
      <c r="K7" s="63">
        <v>6</v>
      </c>
      <c r="L7" s="37">
        <v>219.35</v>
      </c>
      <c r="M7" s="37">
        <v>52.23</v>
      </c>
      <c r="N7" s="38">
        <v>12.33</v>
      </c>
      <c r="P7">
        <v>7</v>
      </c>
      <c r="Q7" t="s">
        <v>52</v>
      </c>
      <c r="R7" t="s">
        <v>53</v>
      </c>
      <c r="S7">
        <v>1004876</v>
      </c>
    </row>
    <row r="8" spans="1:19" ht="16.5" thickBot="1" x14ac:dyDescent="0.3">
      <c r="A8" s="63">
        <v>7</v>
      </c>
      <c r="B8" s="37">
        <v>3.98</v>
      </c>
      <c r="C8" s="37">
        <v>0.6</v>
      </c>
      <c r="D8" s="38">
        <v>0.5</v>
      </c>
      <c r="F8" s="63">
        <v>5</v>
      </c>
      <c r="G8" s="37">
        <v>1.23</v>
      </c>
      <c r="H8" s="37">
        <v>17.82</v>
      </c>
      <c r="I8" s="38">
        <v>24.33</v>
      </c>
      <c r="K8" s="63">
        <v>9</v>
      </c>
      <c r="L8" s="37">
        <v>93.98</v>
      </c>
      <c r="M8" s="37">
        <v>52.03</v>
      </c>
      <c r="N8" s="38">
        <v>24.33</v>
      </c>
      <c r="P8" s="23">
        <v>8</v>
      </c>
      <c r="Q8" t="s">
        <v>54</v>
      </c>
      <c r="R8" t="s">
        <v>55</v>
      </c>
      <c r="S8">
        <v>1039963</v>
      </c>
    </row>
    <row r="9" spans="1:19" x14ac:dyDescent="0.25">
      <c r="A9" s="63">
        <v>9</v>
      </c>
      <c r="B9" s="37">
        <v>10.24</v>
      </c>
      <c r="C9" s="37">
        <v>9.24</v>
      </c>
      <c r="D9" s="38">
        <v>3.33</v>
      </c>
      <c r="F9" s="63">
        <v>6</v>
      </c>
      <c r="G9" s="37">
        <v>9.9600000000000009</v>
      </c>
      <c r="H9" s="37">
        <v>3.35</v>
      </c>
      <c r="I9" s="38">
        <v>1.33</v>
      </c>
      <c r="K9" s="62">
        <v>10</v>
      </c>
      <c r="L9" s="51">
        <v>44.47</v>
      </c>
      <c r="M9" s="51">
        <v>9.7899999999999991</v>
      </c>
      <c r="N9" s="52">
        <v>6.33</v>
      </c>
      <c r="P9" s="23">
        <v>9</v>
      </c>
      <c r="Q9" t="s">
        <v>56</v>
      </c>
      <c r="R9" t="s">
        <v>39</v>
      </c>
      <c r="S9">
        <v>1038407</v>
      </c>
    </row>
    <row r="10" spans="1:19" ht="16.5" thickBot="1" x14ac:dyDescent="0.3">
      <c r="A10" s="63">
        <v>13</v>
      </c>
      <c r="B10" s="37">
        <v>5.43</v>
      </c>
      <c r="C10" s="37">
        <v>5.62</v>
      </c>
      <c r="D10" s="38">
        <v>3.33</v>
      </c>
      <c r="F10" s="63">
        <v>9</v>
      </c>
      <c r="G10" s="37">
        <v>1.92</v>
      </c>
      <c r="H10" s="37">
        <v>0.28000000000000003</v>
      </c>
      <c r="I10" s="38">
        <v>0.5</v>
      </c>
      <c r="K10" s="64">
        <v>13</v>
      </c>
      <c r="L10" s="39">
        <v>298.95</v>
      </c>
      <c r="M10" s="39">
        <v>37.58</v>
      </c>
      <c r="N10" s="40">
        <v>1.33</v>
      </c>
      <c r="P10">
        <v>10</v>
      </c>
      <c r="Q10" t="s">
        <v>57</v>
      </c>
      <c r="R10" t="s">
        <v>58</v>
      </c>
      <c r="S10">
        <v>1034740</v>
      </c>
    </row>
    <row r="11" spans="1:19" ht="17.25" thickTop="1" thickBot="1" x14ac:dyDescent="0.3">
      <c r="A11" s="64">
        <v>14</v>
      </c>
      <c r="B11" s="39">
        <v>4.68</v>
      </c>
      <c r="C11" s="39">
        <v>2.37</v>
      </c>
      <c r="D11" s="40">
        <v>3.33</v>
      </c>
      <c r="F11" s="61">
        <v>10</v>
      </c>
      <c r="G11" s="35">
        <v>0.51</v>
      </c>
      <c r="H11" s="35"/>
      <c r="I11" s="36">
        <v>0.33</v>
      </c>
      <c r="K11" s="63">
        <v>15</v>
      </c>
      <c r="L11" s="37">
        <v>272.37</v>
      </c>
      <c r="M11" s="37">
        <v>90.53</v>
      </c>
      <c r="N11" s="38">
        <v>24.33</v>
      </c>
      <c r="P11" s="23">
        <v>11</v>
      </c>
      <c r="Q11" t="s">
        <v>59</v>
      </c>
      <c r="R11" t="s">
        <v>60</v>
      </c>
      <c r="S11">
        <v>1038983</v>
      </c>
    </row>
    <row r="12" spans="1:19" ht="16.5" thickTop="1" x14ac:dyDescent="0.25">
      <c r="A12" s="63">
        <v>15</v>
      </c>
      <c r="B12" s="37">
        <v>7.64</v>
      </c>
      <c r="C12" s="37">
        <v>1.94</v>
      </c>
      <c r="D12" s="38">
        <v>0.83</v>
      </c>
      <c r="F12" s="63">
        <v>11</v>
      </c>
      <c r="G12" s="37">
        <v>1.05</v>
      </c>
      <c r="H12" s="37">
        <v>0.14000000000000001</v>
      </c>
      <c r="I12" s="38">
        <v>0.5</v>
      </c>
      <c r="K12" s="63">
        <v>18</v>
      </c>
      <c r="L12" s="37">
        <v>33.33</v>
      </c>
      <c r="M12" s="37">
        <v>15.49</v>
      </c>
      <c r="N12" s="38">
        <v>24.33</v>
      </c>
      <c r="P12">
        <v>12</v>
      </c>
      <c r="Q12" t="s">
        <v>61</v>
      </c>
      <c r="R12" t="s">
        <v>62</v>
      </c>
      <c r="S12">
        <v>926781</v>
      </c>
    </row>
    <row r="13" spans="1:19" x14ac:dyDescent="0.25">
      <c r="A13" s="63">
        <v>16</v>
      </c>
      <c r="B13" s="37">
        <v>9.8000000000000007</v>
      </c>
      <c r="C13" s="37">
        <v>18.68</v>
      </c>
      <c r="D13" s="38">
        <v>24.33</v>
      </c>
      <c r="F13" s="63">
        <v>13</v>
      </c>
      <c r="G13" s="37">
        <v>1.31</v>
      </c>
      <c r="H13" s="37">
        <v>0.61</v>
      </c>
      <c r="I13" s="38">
        <v>0.83</v>
      </c>
      <c r="K13" s="41" t="s">
        <v>87</v>
      </c>
      <c r="L13" s="42">
        <v>9</v>
      </c>
      <c r="M13" s="42">
        <v>9</v>
      </c>
      <c r="N13" s="43">
        <v>9</v>
      </c>
      <c r="P13" s="23">
        <v>13</v>
      </c>
      <c r="Q13" t="s">
        <v>63</v>
      </c>
      <c r="R13" t="s">
        <v>64</v>
      </c>
      <c r="S13">
        <v>890823</v>
      </c>
    </row>
    <row r="14" spans="1:19" x14ac:dyDescent="0.25">
      <c r="A14" s="61">
        <v>18</v>
      </c>
      <c r="B14" s="35">
        <v>3.08</v>
      </c>
      <c r="C14" s="35">
        <v>10.56</v>
      </c>
      <c r="D14" s="36">
        <v>24.33</v>
      </c>
      <c r="F14" s="63">
        <v>15</v>
      </c>
      <c r="G14" s="37">
        <v>8.23</v>
      </c>
      <c r="H14" s="37">
        <v>5.9</v>
      </c>
      <c r="I14" s="38">
        <v>3.33</v>
      </c>
      <c r="K14" s="44" t="s">
        <v>88</v>
      </c>
      <c r="L14" s="45">
        <v>117.3</v>
      </c>
      <c r="M14" s="45">
        <v>38.5</v>
      </c>
      <c r="N14" s="46">
        <v>14.77</v>
      </c>
      <c r="P14" s="23">
        <v>14</v>
      </c>
      <c r="Q14" t="s">
        <v>65</v>
      </c>
      <c r="R14" t="s">
        <v>66</v>
      </c>
      <c r="S14">
        <v>1003983</v>
      </c>
    </row>
    <row r="15" spans="1:19" ht="16.5" thickBot="1" x14ac:dyDescent="0.3">
      <c r="A15" s="41" t="s">
        <v>87</v>
      </c>
      <c r="B15" s="42">
        <v>11</v>
      </c>
      <c r="C15" s="42">
        <v>11</v>
      </c>
      <c r="D15" s="43">
        <v>11</v>
      </c>
      <c r="F15" s="63">
        <v>16</v>
      </c>
      <c r="G15" s="37">
        <v>8.14</v>
      </c>
      <c r="H15" s="37">
        <v>1.72</v>
      </c>
      <c r="I15" s="38">
        <v>0.83</v>
      </c>
      <c r="K15" s="47" t="s">
        <v>89</v>
      </c>
      <c r="L15" s="48">
        <v>114.07899999999999</v>
      </c>
      <c r="M15" s="48">
        <v>31.190999999999999</v>
      </c>
      <c r="N15" s="49">
        <v>9.7479999999999993</v>
      </c>
      <c r="P15" s="23">
        <v>15</v>
      </c>
      <c r="Q15" t="s">
        <v>67</v>
      </c>
      <c r="R15" t="s">
        <v>68</v>
      </c>
      <c r="S15">
        <v>1010228</v>
      </c>
    </row>
    <row r="16" spans="1:19" ht="16.5" thickBot="1" x14ac:dyDescent="0.3">
      <c r="A16" s="44" t="s">
        <v>88</v>
      </c>
      <c r="B16" s="45">
        <v>6.4</v>
      </c>
      <c r="C16" s="45">
        <v>5.9</v>
      </c>
      <c r="D16" s="46">
        <v>6.75</v>
      </c>
      <c r="F16" s="64">
        <v>17</v>
      </c>
      <c r="G16" s="39">
        <v>13.13</v>
      </c>
      <c r="H16" s="39">
        <v>3.2</v>
      </c>
      <c r="I16" s="40">
        <v>0.83</v>
      </c>
      <c r="P16">
        <v>16</v>
      </c>
      <c r="Q16" t="s">
        <v>69</v>
      </c>
      <c r="R16" t="s">
        <v>70</v>
      </c>
      <c r="S16">
        <v>936175</v>
      </c>
    </row>
    <row r="17" spans="1:19" ht="17.25" thickTop="1" thickBot="1" x14ac:dyDescent="0.3">
      <c r="A17" s="47" t="s">
        <v>89</v>
      </c>
      <c r="B17" s="48">
        <v>3.5459999999999998</v>
      </c>
      <c r="C17" s="48">
        <v>5.2629999999999999</v>
      </c>
      <c r="D17" s="49">
        <v>8.8330000000000002</v>
      </c>
      <c r="F17" s="63">
        <v>18</v>
      </c>
      <c r="G17" s="37">
        <v>1.54</v>
      </c>
      <c r="H17" s="37">
        <v>0.94</v>
      </c>
      <c r="I17" s="38">
        <v>1.33</v>
      </c>
      <c r="P17">
        <v>17</v>
      </c>
      <c r="Q17" t="s">
        <v>71</v>
      </c>
      <c r="R17" t="s">
        <v>72</v>
      </c>
      <c r="S17">
        <v>938783</v>
      </c>
    </row>
    <row r="18" spans="1:19" x14ac:dyDescent="0.25">
      <c r="F18" s="41" t="s">
        <v>87</v>
      </c>
      <c r="G18" s="42">
        <v>14</v>
      </c>
      <c r="H18" s="42">
        <v>12</v>
      </c>
      <c r="I18" s="43">
        <v>14</v>
      </c>
      <c r="P18" s="23">
        <v>18</v>
      </c>
      <c r="Q18" t="s">
        <v>73</v>
      </c>
      <c r="R18" t="s">
        <v>74</v>
      </c>
      <c r="S18">
        <v>1033349</v>
      </c>
    </row>
    <row r="19" spans="1:19" x14ac:dyDescent="0.25">
      <c r="F19" s="44" t="s">
        <v>88</v>
      </c>
      <c r="G19" s="45">
        <v>4.3</v>
      </c>
      <c r="H19" s="45">
        <v>4</v>
      </c>
      <c r="I19" s="46">
        <v>3.07</v>
      </c>
    </row>
    <row r="20" spans="1:19" ht="16.5" thickBot="1" x14ac:dyDescent="0.3">
      <c r="F20" s="47" t="s">
        <v>89</v>
      </c>
      <c r="G20" s="48">
        <v>4.4130000000000003</v>
      </c>
      <c r="H20" s="48">
        <v>5.5519999999999996</v>
      </c>
      <c r="I20" s="49">
        <v>6.3250000000000002</v>
      </c>
    </row>
  </sheetData>
  <mergeCells count="6">
    <mergeCell ref="A1:D1"/>
    <mergeCell ref="F1:I1"/>
    <mergeCell ref="K1:N1"/>
    <mergeCell ref="A2:A3"/>
    <mergeCell ref="F2:F3"/>
    <mergeCell ref="K2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sqref="A1:XFD1048576"/>
    </sheetView>
  </sheetViews>
  <sheetFormatPr defaultColWidth="11" defaultRowHeight="15.75" x14ac:dyDescent="0.25"/>
  <cols>
    <col min="1" max="1" width="8.5" bestFit="1" customWidth="1"/>
    <col min="2" max="2" width="8.5" customWidth="1"/>
    <col min="3" max="3" width="12.5" bestFit="1" customWidth="1"/>
    <col min="4" max="4" width="12.5" customWidth="1"/>
  </cols>
  <sheetData>
    <row r="1" spans="1:23" x14ac:dyDescent="0.25">
      <c r="A1" s="87" t="s">
        <v>112</v>
      </c>
      <c r="B1" s="87"/>
      <c r="C1" s="87"/>
      <c r="D1" s="87"/>
      <c r="E1" s="87"/>
      <c r="F1" s="70"/>
      <c r="G1" s="87" t="s">
        <v>110</v>
      </c>
      <c r="H1" s="87"/>
      <c r="I1" s="87"/>
      <c r="J1" s="87"/>
      <c r="K1" s="87"/>
      <c r="L1" s="70"/>
      <c r="M1" s="87" t="s">
        <v>113</v>
      </c>
      <c r="N1" s="87"/>
      <c r="O1" s="87"/>
      <c r="P1" s="87"/>
      <c r="Q1" s="87"/>
      <c r="S1" s="87" t="s">
        <v>111</v>
      </c>
      <c r="T1" s="87"/>
      <c r="U1" s="87"/>
      <c r="V1" s="87"/>
      <c r="W1" s="87"/>
    </row>
    <row r="2" spans="1:23" ht="31.5" x14ac:dyDescent="0.25">
      <c r="A2" s="1" t="s">
        <v>0</v>
      </c>
      <c r="B2" s="1" t="s">
        <v>1</v>
      </c>
      <c r="C2" s="1" t="s">
        <v>2</v>
      </c>
      <c r="D2" t="s">
        <v>117</v>
      </c>
      <c r="E2" t="s">
        <v>118</v>
      </c>
      <c r="G2" s="1" t="s">
        <v>0</v>
      </c>
      <c r="H2" s="1" t="s">
        <v>1</v>
      </c>
      <c r="I2" s="1" t="s">
        <v>2</v>
      </c>
      <c r="J2" t="s">
        <v>119</v>
      </c>
      <c r="K2" t="s">
        <v>120</v>
      </c>
      <c r="M2" s="1" t="s">
        <v>0</v>
      </c>
      <c r="N2" s="1" t="s">
        <v>1</v>
      </c>
      <c r="O2" s="1" t="s">
        <v>2</v>
      </c>
      <c r="P2" t="s">
        <v>121</v>
      </c>
      <c r="Q2" t="s">
        <v>122</v>
      </c>
      <c r="S2" s="1" t="s">
        <v>0</v>
      </c>
      <c r="T2" s="1" t="s">
        <v>1</v>
      </c>
      <c r="U2" s="1" t="s">
        <v>2</v>
      </c>
      <c r="V2" t="s">
        <v>123</v>
      </c>
      <c r="W2" t="s">
        <v>124</v>
      </c>
    </row>
    <row r="3" spans="1:23" x14ac:dyDescent="0.25">
      <c r="A3">
        <v>1</v>
      </c>
      <c r="B3" t="s">
        <v>38</v>
      </c>
      <c r="C3" t="s">
        <v>39</v>
      </c>
      <c r="D3">
        <v>13.49</v>
      </c>
      <c r="E3">
        <v>6.27</v>
      </c>
      <c r="G3" s="69">
        <v>3</v>
      </c>
      <c r="H3" t="s">
        <v>43</v>
      </c>
      <c r="I3" t="s">
        <v>44</v>
      </c>
      <c r="J3">
        <v>2.3199999999999998</v>
      </c>
      <c r="K3">
        <v>1.88</v>
      </c>
      <c r="M3">
        <v>1</v>
      </c>
      <c r="N3" t="s">
        <v>38</v>
      </c>
      <c r="O3" t="s">
        <v>39</v>
      </c>
      <c r="P3">
        <v>9.76</v>
      </c>
      <c r="Q3">
        <v>12.19</v>
      </c>
      <c r="S3" s="23">
        <v>15</v>
      </c>
      <c r="T3" t="s">
        <v>67</v>
      </c>
      <c r="U3" t="s">
        <v>68</v>
      </c>
      <c r="V3">
        <v>8.23</v>
      </c>
      <c r="W3">
        <v>5.9</v>
      </c>
    </row>
    <row r="4" spans="1:23" x14ac:dyDescent="0.25">
      <c r="A4">
        <v>4</v>
      </c>
      <c r="B4" t="s">
        <v>45</v>
      </c>
      <c r="C4" t="s">
        <v>46</v>
      </c>
      <c r="D4">
        <v>3.21</v>
      </c>
      <c r="E4">
        <v>4.84</v>
      </c>
      <c r="G4" s="23">
        <v>5</v>
      </c>
      <c r="H4" t="s">
        <v>48</v>
      </c>
      <c r="I4" t="s">
        <v>49</v>
      </c>
      <c r="J4">
        <v>6.62</v>
      </c>
      <c r="K4">
        <v>3.25</v>
      </c>
      <c r="M4">
        <v>2</v>
      </c>
      <c r="N4" t="s">
        <v>41</v>
      </c>
      <c r="O4" t="s">
        <v>42</v>
      </c>
      <c r="P4">
        <v>1.91</v>
      </c>
      <c r="Q4">
        <v>1.03</v>
      </c>
      <c r="S4" s="23">
        <v>16</v>
      </c>
      <c r="T4" t="s">
        <v>69</v>
      </c>
      <c r="U4" t="s">
        <v>70</v>
      </c>
      <c r="V4">
        <v>8.14</v>
      </c>
      <c r="W4">
        <v>1.72</v>
      </c>
    </row>
    <row r="5" spans="1:23" x14ac:dyDescent="0.25">
      <c r="A5">
        <v>7</v>
      </c>
      <c r="B5" t="s">
        <v>52</v>
      </c>
      <c r="C5" t="s">
        <v>53</v>
      </c>
      <c r="D5">
        <v>3.98</v>
      </c>
      <c r="E5">
        <v>0.6</v>
      </c>
      <c r="G5" s="23">
        <v>16</v>
      </c>
      <c r="H5" t="s">
        <v>69</v>
      </c>
      <c r="I5" t="s">
        <v>70</v>
      </c>
      <c r="J5">
        <v>9.8000000000000007</v>
      </c>
      <c r="K5">
        <v>18.68</v>
      </c>
      <c r="M5">
        <v>4</v>
      </c>
      <c r="N5" t="s">
        <v>45</v>
      </c>
      <c r="O5" t="s">
        <v>46</v>
      </c>
      <c r="P5">
        <v>1.25</v>
      </c>
      <c r="Q5">
        <v>0.44</v>
      </c>
      <c r="U5" s="66" t="s">
        <v>88</v>
      </c>
      <c r="V5">
        <f>SUM(V3:V4)/COUNT(V3:V4)</f>
        <v>8.1850000000000005</v>
      </c>
      <c r="W5">
        <f>SUM(W3:W4)/COUNT(W3:W4)</f>
        <v>3.81</v>
      </c>
    </row>
    <row r="6" spans="1:23" x14ac:dyDescent="0.25">
      <c r="A6" s="68">
        <v>9</v>
      </c>
      <c r="B6" t="s">
        <v>56</v>
      </c>
      <c r="C6" t="s">
        <v>39</v>
      </c>
      <c r="D6">
        <v>10.24</v>
      </c>
      <c r="E6">
        <v>9.24</v>
      </c>
      <c r="I6" s="66" t="s">
        <v>88</v>
      </c>
      <c r="J6">
        <f>SUM(J3:J5)/COUNT(J3:J5)</f>
        <v>6.246666666666667</v>
      </c>
      <c r="K6">
        <f>SUM(K3:K5)/COUNT(K3:K5)</f>
        <v>7.9366666666666665</v>
      </c>
      <c r="M6">
        <v>6</v>
      </c>
      <c r="N6" t="s">
        <v>50</v>
      </c>
      <c r="O6" t="s">
        <v>51</v>
      </c>
      <c r="P6">
        <v>9.9600000000000009</v>
      </c>
      <c r="Q6">
        <v>3.35</v>
      </c>
      <c r="U6" s="66" t="s">
        <v>89</v>
      </c>
      <c r="V6">
        <f>STDEV(V3:V4)</f>
        <v>6.3639610306789177E-2</v>
      </c>
      <c r="W6">
        <f>STDEV(W3:W4)</f>
        <v>2.9557063453597685</v>
      </c>
    </row>
    <row r="7" spans="1:23" x14ac:dyDescent="0.25">
      <c r="A7" s="68">
        <v>13</v>
      </c>
      <c r="B7" t="s">
        <v>63</v>
      </c>
      <c r="C7" t="s">
        <v>64</v>
      </c>
      <c r="D7">
        <v>5.43</v>
      </c>
      <c r="E7">
        <v>5.62</v>
      </c>
      <c r="I7" s="66" t="s">
        <v>89</v>
      </c>
      <c r="J7">
        <f>STDEV(J3:J5)</f>
        <v>3.7539490317974913</v>
      </c>
      <c r="K7">
        <f>STDEV(K3:K5)</f>
        <v>9.329181814785974</v>
      </c>
      <c r="M7" s="68">
        <v>9</v>
      </c>
      <c r="N7" t="s">
        <v>56</v>
      </c>
      <c r="O7" t="s">
        <v>39</v>
      </c>
      <c r="P7">
        <v>1.92</v>
      </c>
      <c r="Q7">
        <v>0.28000000000000003</v>
      </c>
      <c r="U7" s="66" t="s">
        <v>106</v>
      </c>
      <c r="V7">
        <f>MEDIAN(V3:V4)</f>
        <v>8.1850000000000005</v>
      </c>
      <c r="W7">
        <f>MEDIAN(W3:W4)</f>
        <v>3.8100000000000005</v>
      </c>
    </row>
    <row r="8" spans="1:23" x14ac:dyDescent="0.25">
      <c r="A8" s="68">
        <v>14</v>
      </c>
      <c r="B8" t="s">
        <v>65</v>
      </c>
      <c r="C8" t="s">
        <v>66</v>
      </c>
      <c r="D8">
        <v>4.68</v>
      </c>
      <c r="E8">
        <v>2.37</v>
      </c>
      <c r="I8" s="66" t="s">
        <v>106</v>
      </c>
      <c r="J8">
        <f>MEDIAN(J3:J5)</f>
        <v>6.62</v>
      </c>
      <c r="K8">
        <f>MEDIAN(K3:K5)</f>
        <v>3.25</v>
      </c>
      <c r="M8" s="68">
        <v>11</v>
      </c>
      <c r="N8" t="s">
        <v>59</v>
      </c>
      <c r="O8" t="s">
        <v>60</v>
      </c>
      <c r="P8">
        <v>1.05</v>
      </c>
      <c r="Q8">
        <v>0.14000000000000001</v>
      </c>
    </row>
    <row r="9" spans="1:23" x14ac:dyDescent="0.25">
      <c r="A9" s="68">
        <v>18</v>
      </c>
      <c r="B9" t="s">
        <v>73</v>
      </c>
      <c r="C9" t="s">
        <v>74</v>
      </c>
      <c r="D9">
        <v>3.08</v>
      </c>
      <c r="E9">
        <v>10.56</v>
      </c>
      <c r="M9" s="68">
        <v>13</v>
      </c>
      <c r="N9" t="s">
        <v>63</v>
      </c>
      <c r="O9" t="s">
        <v>64</v>
      </c>
      <c r="P9">
        <v>1.31</v>
      </c>
      <c r="Q9">
        <v>0.61</v>
      </c>
    </row>
    <row r="10" spans="1:23" x14ac:dyDescent="0.25">
      <c r="C10" s="66" t="s">
        <v>88</v>
      </c>
      <c r="D10">
        <f>SUM(D3:D9)/COUNT(D3:D9)</f>
        <v>6.3014285714285716</v>
      </c>
      <c r="E10">
        <f>SUM(E3:E9)/COUNT(E3:E9)</f>
        <v>5.6428571428571432</v>
      </c>
      <c r="M10" s="68">
        <v>17</v>
      </c>
      <c r="N10" t="s">
        <v>71</v>
      </c>
      <c r="O10" t="s">
        <v>72</v>
      </c>
      <c r="P10">
        <v>13.13</v>
      </c>
      <c r="Q10">
        <v>3.2</v>
      </c>
    </row>
    <row r="11" spans="1:23" x14ac:dyDescent="0.25">
      <c r="C11" s="66" t="s">
        <v>89</v>
      </c>
      <c r="D11">
        <f>STDEV(D3:D9)</f>
        <v>3.9979137416550499</v>
      </c>
      <c r="E11">
        <f>STDEV(E3:E9)</f>
        <v>3.518952089688606</v>
      </c>
      <c r="O11" s="66" t="s">
        <v>88</v>
      </c>
      <c r="P11">
        <f>SUM(P3:P10)/COUNT(P3:P10)</f>
        <v>5.0362500000000008</v>
      </c>
      <c r="Q11">
        <f>SUM(Q3:Q10)/COUNT(Q3:Q10)</f>
        <v>2.6549999999999998</v>
      </c>
    </row>
    <row r="12" spans="1:23" x14ac:dyDescent="0.25">
      <c r="C12" s="66" t="s">
        <v>106</v>
      </c>
      <c r="D12">
        <f>MEDIAN(D3:D9)</f>
        <v>4.68</v>
      </c>
      <c r="E12">
        <f>MEDIAN(E3:E9)</f>
        <v>5.62</v>
      </c>
      <c r="O12" s="66" t="s">
        <v>89</v>
      </c>
      <c r="P12">
        <f>STDEV(P3:P10)</f>
        <v>5.0094366307143616</v>
      </c>
      <c r="Q12">
        <f>STDEV(Q3:Q10)</f>
        <v>4.0601020395340521</v>
      </c>
    </row>
    <row r="13" spans="1:23" x14ac:dyDescent="0.25">
      <c r="O13" s="66" t="s">
        <v>106</v>
      </c>
      <c r="P13">
        <f>MEDIAN(P3:P10)</f>
        <v>1.915</v>
      </c>
      <c r="Q13">
        <f>MEDIAN(Q3:Q10)</f>
        <v>0.82000000000000006</v>
      </c>
    </row>
    <row r="14" spans="1:23" ht="18" x14ac:dyDescent="0.25">
      <c r="B14" s="71"/>
    </row>
    <row r="15" spans="1:23" x14ac:dyDescent="0.25">
      <c r="B15" s="65"/>
    </row>
    <row r="16" spans="1:23" x14ac:dyDescent="0.25">
      <c r="B16" s="65"/>
    </row>
    <row r="17" spans="2:6" x14ac:dyDescent="0.25">
      <c r="B17" s="72"/>
    </row>
    <row r="18" spans="2:6" x14ac:dyDescent="0.25">
      <c r="B18" s="72"/>
    </row>
    <row r="19" spans="2:6" x14ac:dyDescent="0.25">
      <c r="B19" s="72"/>
    </row>
    <row r="20" spans="2:6" x14ac:dyDescent="0.25">
      <c r="B20" s="72"/>
    </row>
    <row r="21" spans="2:6" x14ac:dyDescent="0.25">
      <c r="B21" s="72"/>
    </row>
    <row r="22" spans="2:6" x14ac:dyDescent="0.25">
      <c r="B22" s="72"/>
    </row>
    <row r="23" spans="2:6" x14ac:dyDescent="0.25">
      <c r="B23" s="72"/>
    </row>
    <row r="24" spans="2:6" x14ac:dyDescent="0.25">
      <c r="B24" s="72"/>
    </row>
    <row r="29" spans="2:6" x14ac:dyDescent="0.25">
      <c r="F29" s="72"/>
    </row>
    <row r="30" spans="2:6" x14ac:dyDescent="0.25">
      <c r="F30" s="72"/>
    </row>
    <row r="31" spans="2:6" x14ac:dyDescent="0.25">
      <c r="F31" s="72"/>
    </row>
    <row r="32" spans="2:6" x14ac:dyDescent="0.25">
      <c r="F32" s="72"/>
    </row>
    <row r="33" spans="6:6" x14ac:dyDescent="0.25">
      <c r="F33" s="72"/>
    </row>
  </sheetData>
  <mergeCells count="4">
    <mergeCell ref="G1:K1"/>
    <mergeCell ref="S1:W1"/>
    <mergeCell ref="A1:E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zoomScale="80" zoomScaleNormal="80" workbookViewId="0">
      <selection activeCell="A2" sqref="A2:A55"/>
    </sheetView>
  </sheetViews>
  <sheetFormatPr defaultRowHeight="15.75" x14ac:dyDescent="0.25"/>
  <cols>
    <col min="2" max="2" width="9.625" bestFit="1" customWidth="1"/>
    <col min="3" max="3" width="11.5" bestFit="1" customWidth="1"/>
    <col min="4" max="4" width="7.75" bestFit="1" customWidth="1"/>
    <col min="5" max="5" width="8.75" bestFit="1" customWidth="1"/>
    <col min="6" max="6" width="8" bestFit="1" customWidth="1"/>
    <col min="7" max="7" width="2.125" bestFit="1" customWidth="1"/>
    <col min="8" max="14" width="5.5" bestFit="1" customWidth="1"/>
    <col min="15" max="15" width="6.125" bestFit="1" customWidth="1"/>
    <col min="16" max="16" width="7.625" bestFit="1" customWidth="1"/>
    <col min="17" max="17" width="9.5" bestFit="1" customWidth="1"/>
    <col min="18" max="18" width="7" bestFit="1" customWidth="1"/>
  </cols>
  <sheetData>
    <row r="1" spans="1:18" x14ac:dyDescent="0.25">
      <c r="A1" t="s">
        <v>130</v>
      </c>
      <c r="B1" t="s">
        <v>0</v>
      </c>
      <c r="C1" t="s">
        <v>1</v>
      </c>
      <c r="D1" t="s">
        <v>2</v>
      </c>
      <c r="E1" t="s">
        <v>3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</row>
    <row r="2" spans="1:18" x14ac:dyDescent="0.25">
      <c r="A2" t="s">
        <v>157</v>
      </c>
      <c r="B2">
        <v>1</v>
      </c>
      <c r="C2" t="s">
        <v>38</v>
      </c>
      <c r="D2" t="s">
        <v>39</v>
      </c>
      <c r="E2">
        <v>927021</v>
      </c>
      <c r="F2" t="s">
        <v>133</v>
      </c>
      <c r="G2">
        <v>0</v>
      </c>
      <c r="I2">
        <v>116</v>
      </c>
      <c r="J2">
        <v>50</v>
      </c>
      <c r="K2">
        <v>16.399999999999999</v>
      </c>
      <c r="P2">
        <v>13.49</v>
      </c>
      <c r="Q2">
        <v>6.27</v>
      </c>
      <c r="R2">
        <v>1.33</v>
      </c>
    </row>
    <row r="3" spans="1:18" x14ac:dyDescent="0.25">
      <c r="A3" t="s">
        <v>157</v>
      </c>
      <c r="B3">
        <v>2</v>
      </c>
      <c r="C3" t="s">
        <v>41</v>
      </c>
      <c r="D3" t="s">
        <v>42</v>
      </c>
      <c r="E3">
        <v>913496</v>
      </c>
      <c r="F3" t="s">
        <v>133</v>
      </c>
    </row>
    <row r="4" spans="1:18" x14ac:dyDescent="0.25">
      <c r="A4" t="s">
        <v>157</v>
      </c>
      <c r="B4">
        <v>3</v>
      </c>
      <c r="C4" t="s">
        <v>43</v>
      </c>
      <c r="D4" t="s">
        <v>44</v>
      </c>
      <c r="E4">
        <v>942203</v>
      </c>
      <c r="F4" t="s">
        <v>133</v>
      </c>
      <c r="G4">
        <v>0</v>
      </c>
      <c r="H4">
        <v>69.599999999999994</v>
      </c>
      <c r="I4">
        <v>30.9</v>
      </c>
      <c r="J4">
        <v>21.3</v>
      </c>
      <c r="K4">
        <v>19.600000000000001</v>
      </c>
      <c r="L4">
        <v>9.64</v>
      </c>
      <c r="P4">
        <v>2.3199999999999998</v>
      </c>
      <c r="Q4">
        <v>1.88</v>
      </c>
      <c r="R4">
        <v>3.33</v>
      </c>
    </row>
    <row r="5" spans="1:18" x14ac:dyDescent="0.25">
      <c r="A5" t="s">
        <v>157</v>
      </c>
      <c r="B5">
        <v>4</v>
      </c>
      <c r="C5" t="s">
        <v>45</v>
      </c>
      <c r="D5" t="s">
        <v>46</v>
      </c>
      <c r="E5">
        <v>914151</v>
      </c>
      <c r="F5" t="s">
        <v>133</v>
      </c>
      <c r="G5">
        <v>0</v>
      </c>
      <c r="H5" t="s">
        <v>47</v>
      </c>
      <c r="I5">
        <v>91.7</v>
      </c>
      <c r="J5">
        <v>39.1</v>
      </c>
      <c r="K5">
        <v>26.2</v>
      </c>
      <c r="L5">
        <v>16.5</v>
      </c>
      <c r="M5">
        <v>16.899999999999999</v>
      </c>
      <c r="P5">
        <v>3.21</v>
      </c>
      <c r="Q5">
        <v>4.84</v>
      </c>
      <c r="R5">
        <v>6.33</v>
      </c>
    </row>
    <row r="6" spans="1:18" x14ac:dyDescent="0.25">
      <c r="A6" t="s">
        <v>157</v>
      </c>
      <c r="B6">
        <v>5</v>
      </c>
      <c r="C6" t="s">
        <v>48</v>
      </c>
      <c r="D6" t="s">
        <v>49</v>
      </c>
      <c r="E6">
        <v>1021426</v>
      </c>
      <c r="F6" t="s">
        <v>133</v>
      </c>
      <c r="G6">
        <v>0</v>
      </c>
      <c r="H6">
        <v>135</v>
      </c>
      <c r="I6">
        <v>50.4</v>
      </c>
      <c r="J6">
        <v>22.2</v>
      </c>
      <c r="K6">
        <v>17.5</v>
      </c>
      <c r="L6">
        <v>11.4</v>
      </c>
      <c r="P6">
        <v>6.62</v>
      </c>
      <c r="Q6">
        <v>3.25</v>
      </c>
      <c r="R6">
        <v>3.33</v>
      </c>
    </row>
    <row r="7" spans="1:18" x14ac:dyDescent="0.25">
      <c r="A7" t="s">
        <v>157</v>
      </c>
      <c r="B7">
        <v>6</v>
      </c>
      <c r="C7" t="s">
        <v>50</v>
      </c>
      <c r="D7" t="s">
        <v>51</v>
      </c>
      <c r="E7">
        <v>941953</v>
      </c>
      <c r="F7" t="s">
        <v>133</v>
      </c>
    </row>
    <row r="8" spans="1:18" x14ac:dyDescent="0.25">
      <c r="A8" t="s">
        <v>157</v>
      </c>
      <c r="B8">
        <v>7</v>
      </c>
      <c r="C8" t="s">
        <v>52</v>
      </c>
      <c r="D8" t="s">
        <v>53</v>
      </c>
      <c r="E8">
        <v>1004876</v>
      </c>
      <c r="F8" t="s">
        <v>133</v>
      </c>
      <c r="G8">
        <v>0</v>
      </c>
      <c r="H8">
        <v>46.6</v>
      </c>
      <c r="I8">
        <v>37</v>
      </c>
      <c r="P8">
        <v>3.98</v>
      </c>
      <c r="Q8">
        <v>0.6</v>
      </c>
      <c r="R8">
        <v>0.5</v>
      </c>
    </row>
    <row r="9" spans="1:18" x14ac:dyDescent="0.25">
      <c r="A9" t="s">
        <v>157</v>
      </c>
      <c r="B9">
        <v>8</v>
      </c>
      <c r="C9" t="s">
        <v>54</v>
      </c>
      <c r="D9" t="s">
        <v>55</v>
      </c>
      <c r="E9">
        <v>1039963</v>
      </c>
      <c r="F9" t="s">
        <v>133</v>
      </c>
    </row>
    <row r="10" spans="1:18" x14ac:dyDescent="0.25">
      <c r="A10" t="s">
        <v>157</v>
      </c>
      <c r="B10">
        <v>9</v>
      </c>
      <c r="C10" t="s">
        <v>56</v>
      </c>
      <c r="D10" t="s">
        <v>39</v>
      </c>
      <c r="E10">
        <v>1038407</v>
      </c>
      <c r="F10" t="s">
        <v>133</v>
      </c>
      <c r="G10">
        <v>0</v>
      </c>
      <c r="H10">
        <v>85</v>
      </c>
      <c r="I10">
        <v>48</v>
      </c>
      <c r="J10">
        <v>29</v>
      </c>
      <c r="K10">
        <v>26</v>
      </c>
      <c r="L10">
        <v>13</v>
      </c>
      <c r="P10">
        <v>10.24</v>
      </c>
      <c r="Q10">
        <v>9.24</v>
      </c>
      <c r="R10">
        <v>3.33</v>
      </c>
    </row>
    <row r="11" spans="1:18" x14ac:dyDescent="0.25">
      <c r="A11" t="s">
        <v>157</v>
      </c>
      <c r="B11">
        <v>10</v>
      </c>
      <c r="C11" t="s">
        <v>57</v>
      </c>
      <c r="D11" t="s">
        <v>58</v>
      </c>
      <c r="E11">
        <v>1034740</v>
      </c>
      <c r="F11" t="s">
        <v>133</v>
      </c>
    </row>
    <row r="12" spans="1:18" x14ac:dyDescent="0.25">
      <c r="A12" t="s">
        <v>157</v>
      </c>
      <c r="B12">
        <v>11</v>
      </c>
      <c r="C12" t="s">
        <v>59</v>
      </c>
      <c r="D12" t="s">
        <v>60</v>
      </c>
      <c r="E12">
        <v>1038983</v>
      </c>
      <c r="F12" t="s">
        <v>133</v>
      </c>
    </row>
    <row r="13" spans="1:18" x14ac:dyDescent="0.25">
      <c r="A13" t="s">
        <v>157</v>
      </c>
      <c r="B13">
        <v>12</v>
      </c>
      <c r="C13" t="s">
        <v>61</v>
      </c>
      <c r="D13" t="s">
        <v>62</v>
      </c>
      <c r="E13">
        <v>926781</v>
      </c>
      <c r="F13" t="s">
        <v>133</v>
      </c>
    </row>
    <row r="14" spans="1:18" x14ac:dyDescent="0.25">
      <c r="A14" t="s">
        <v>157</v>
      </c>
      <c r="B14">
        <v>13</v>
      </c>
      <c r="C14" t="s">
        <v>63</v>
      </c>
      <c r="D14" t="s">
        <v>64</v>
      </c>
      <c r="E14">
        <v>890823</v>
      </c>
      <c r="F14" t="s">
        <v>133</v>
      </c>
      <c r="G14">
        <v>0</v>
      </c>
      <c r="H14">
        <v>48.9</v>
      </c>
      <c r="I14">
        <v>17.100000000000001</v>
      </c>
      <c r="J14">
        <v>14.7</v>
      </c>
      <c r="K14">
        <v>20</v>
      </c>
      <c r="L14">
        <v>11.1</v>
      </c>
      <c r="P14">
        <v>5.43</v>
      </c>
      <c r="Q14">
        <v>5.62</v>
      </c>
      <c r="R14">
        <v>3.33</v>
      </c>
    </row>
    <row r="15" spans="1:18" x14ac:dyDescent="0.25">
      <c r="A15" t="s">
        <v>157</v>
      </c>
      <c r="B15">
        <v>14</v>
      </c>
      <c r="C15" t="s">
        <v>65</v>
      </c>
      <c r="D15" t="s">
        <v>66</v>
      </c>
      <c r="E15">
        <v>1003983</v>
      </c>
      <c r="F15" t="s">
        <v>133</v>
      </c>
      <c r="G15">
        <v>0</v>
      </c>
      <c r="H15">
        <v>104</v>
      </c>
      <c r="I15">
        <v>40</v>
      </c>
      <c r="J15">
        <v>16.100000000000001</v>
      </c>
      <c r="K15">
        <v>12.1</v>
      </c>
      <c r="L15">
        <v>12.2</v>
      </c>
      <c r="P15">
        <v>4.68</v>
      </c>
      <c r="Q15">
        <v>2.37</v>
      </c>
      <c r="R15">
        <v>3.33</v>
      </c>
    </row>
    <row r="16" spans="1:18" x14ac:dyDescent="0.25">
      <c r="A16" t="s">
        <v>157</v>
      </c>
      <c r="B16">
        <v>15</v>
      </c>
      <c r="C16" t="s">
        <v>67</v>
      </c>
      <c r="D16" t="s">
        <v>68</v>
      </c>
      <c r="E16">
        <v>1010228</v>
      </c>
      <c r="F16" t="s">
        <v>133</v>
      </c>
      <c r="G16">
        <v>0</v>
      </c>
      <c r="H16">
        <v>61.1</v>
      </c>
      <c r="I16">
        <v>29.6</v>
      </c>
      <c r="J16">
        <v>18</v>
      </c>
      <c r="P16">
        <v>7.64</v>
      </c>
      <c r="Q16">
        <v>1.94</v>
      </c>
      <c r="R16">
        <v>0.83</v>
      </c>
    </row>
    <row r="17" spans="1:18" x14ac:dyDescent="0.25">
      <c r="A17" t="s">
        <v>157</v>
      </c>
      <c r="B17">
        <v>16</v>
      </c>
      <c r="C17" t="s">
        <v>69</v>
      </c>
      <c r="D17" t="s">
        <v>70</v>
      </c>
      <c r="E17">
        <v>936175</v>
      </c>
      <c r="F17" t="s">
        <v>133</v>
      </c>
      <c r="G17">
        <v>0</v>
      </c>
      <c r="H17">
        <v>200</v>
      </c>
      <c r="I17">
        <v>60.4</v>
      </c>
      <c r="J17">
        <v>31.1</v>
      </c>
      <c r="K17">
        <v>26.8</v>
      </c>
      <c r="L17">
        <v>18.899999999999999</v>
      </c>
      <c r="M17">
        <v>15</v>
      </c>
      <c r="N17">
        <v>13.1</v>
      </c>
      <c r="O17">
        <v>11.7</v>
      </c>
      <c r="P17">
        <v>9.8000000000000007</v>
      </c>
      <c r="Q17">
        <v>18.68</v>
      </c>
      <c r="R17">
        <v>24.33</v>
      </c>
    </row>
    <row r="18" spans="1:18" x14ac:dyDescent="0.25">
      <c r="A18" t="s">
        <v>157</v>
      </c>
      <c r="B18">
        <v>17</v>
      </c>
      <c r="C18" t="s">
        <v>71</v>
      </c>
      <c r="D18" t="s">
        <v>72</v>
      </c>
      <c r="E18">
        <v>938783</v>
      </c>
      <c r="F18" t="s">
        <v>133</v>
      </c>
    </row>
    <row r="19" spans="1:18" x14ac:dyDescent="0.25">
      <c r="A19" t="s">
        <v>157</v>
      </c>
      <c r="B19">
        <v>18</v>
      </c>
      <c r="C19" t="s">
        <v>73</v>
      </c>
      <c r="D19" t="s">
        <v>74</v>
      </c>
      <c r="E19">
        <v>1033349</v>
      </c>
      <c r="F19" t="s">
        <v>133</v>
      </c>
      <c r="G19">
        <v>0</v>
      </c>
      <c r="H19">
        <v>94.3</v>
      </c>
      <c r="I19">
        <v>38.5</v>
      </c>
      <c r="J19">
        <v>20.6</v>
      </c>
      <c r="K19">
        <v>19.600000000000001</v>
      </c>
      <c r="L19">
        <v>14.2</v>
      </c>
      <c r="M19">
        <v>14.5</v>
      </c>
      <c r="N19">
        <v>11.5</v>
      </c>
      <c r="O19">
        <v>11.4</v>
      </c>
      <c r="P19">
        <v>3.08</v>
      </c>
      <c r="Q19">
        <v>10.56</v>
      </c>
      <c r="R19">
        <v>24.33</v>
      </c>
    </row>
    <row r="20" spans="1:18" x14ac:dyDescent="0.25">
      <c r="A20" t="s">
        <v>157</v>
      </c>
      <c r="B20">
        <v>1</v>
      </c>
      <c r="C20" t="s">
        <v>38</v>
      </c>
      <c r="D20" t="s">
        <v>39</v>
      </c>
      <c r="E20">
        <v>927021</v>
      </c>
      <c r="F20" t="s">
        <v>155</v>
      </c>
      <c r="G20">
        <v>0</v>
      </c>
      <c r="H20">
        <v>83.9</v>
      </c>
      <c r="I20">
        <v>69.8</v>
      </c>
      <c r="J20">
        <v>24.9</v>
      </c>
      <c r="K20">
        <v>13.7</v>
      </c>
      <c r="L20">
        <v>15.1</v>
      </c>
      <c r="M20">
        <v>10.1</v>
      </c>
      <c r="N20" t="s">
        <v>40</v>
      </c>
      <c r="O20" t="s">
        <v>40</v>
      </c>
      <c r="P20">
        <v>9.76</v>
      </c>
      <c r="Q20">
        <v>12.19</v>
      </c>
      <c r="R20">
        <v>6.33</v>
      </c>
    </row>
    <row r="21" spans="1:18" x14ac:dyDescent="0.25">
      <c r="A21" t="s">
        <v>157</v>
      </c>
      <c r="B21">
        <v>2</v>
      </c>
      <c r="C21" t="s">
        <v>41</v>
      </c>
      <c r="D21" t="s">
        <v>42</v>
      </c>
      <c r="E21">
        <v>913496</v>
      </c>
      <c r="F21" t="s">
        <v>155</v>
      </c>
      <c r="H21" t="s">
        <v>40</v>
      </c>
      <c r="I21">
        <v>56</v>
      </c>
      <c r="J21">
        <v>32</v>
      </c>
      <c r="K21">
        <v>11.2</v>
      </c>
      <c r="L21" t="s">
        <v>40</v>
      </c>
      <c r="M21" t="s">
        <v>40</v>
      </c>
      <c r="N21" t="s">
        <v>40</v>
      </c>
      <c r="O21" t="s">
        <v>40</v>
      </c>
      <c r="P21">
        <v>1.91</v>
      </c>
      <c r="Q21">
        <v>1.03</v>
      </c>
      <c r="R21">
        <v>1.33</v>
      </c>
    </row>
    <row r="22" spans="1:18" x14ac:dyDescent="0.25">
      <c r="A22" t="s">
        <v>157</v>
      </c>
      <c r="B22">
        <v>3</v>
      </c>
      <c r="C22" t="s">
        <v>43</v>
      </c>
      <c r="D22" t="s">
        <v>44</v>
      </c>
      <c r="E22">
        <v>942203</v>
      </c>
      <c r="F22" t="s">
        <v>155</v>
      </c>
      <c r="G22">
        <v>0</v>
      </c>
      <c r="H22">
        <v>26.3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>
        <v>0.88</v>
      </c>
      <c r="R22">
        <v>0.33</v>
      </c>
    </row>
    <row r="23" spans="1:18" x14ac:dyDescent="0.25">
      <c r="A23" t="s">
        <v>157</v>
      </c>
      <c r="B23">
        <v>4</v>
      </c>
      <c r="C23" t="s">
        <v>45</v>
      </c>
      <c r="D23" t="s">
        <v>46</v>
      </c>
      <c r="E23">
        <v>914151</v>
      </c>
      <c r="F23" t="s">
        <v>155</v>
      </c>
      <c r="G23">
        <v>0</v>
      </c>
      <c r="I23">
        <v>34</v>
      </c>
      <c r="J23">
        <v>20.5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>
        <v>1.25</v>
      </c>
      <c r="Q23">
        <v>0.44</v>
      </c>
      <c r="R23">
        <v>0.83</v>
      </c>
    </row>
    <row r="24" spans="1:18" x14ac:dyDescent="0.25">
      <c r="A24" t="s">
        <v>157</v>
      </c>
      <c r="B24">
        <v>5</v>
      </c>
      <c r="C24" t="s">
        <v>48</v>
      </c>
      <c r="D24" t="s">
        <v>49</v>
      </c>
      <c r="E24">
        <v>1021426</v>
      </c>
      <c r="F24" t="s">
        <v>155</v>
      </c>
      <c r="G24">
        <v>0</v>
      </c>
      <c r="H24">
        <v>26.5</v>
      </c>
      <c r="I24">
        <v>23.2</v>
      </c>
      <c r="J24">
        <v>19</v>
      </c>
      <c r="K24">
        <v>20.8</v>
      </c>
      <c r="L24">
        <v>16.399999999999999</v>
      </c>
      <c r="M24">
        <v>16.100000000000001</v>
      </c>
      <c r="N24">
        <v>14.9</v>
      </c>
      <c r="O24">
        <v>15.9</v>
      </c>
      <c r="P24">
        <v>1.23</v>
      </c>
      <c r="Q24">
        <v>17.82</v>
      </c>
      <c r="R24">
        <v>24.33</v>
      </c>
    </row>
    <row r="25" spans="1:18" x14ac:dyDescent="0.25">
      <c r="A25" t="s">
        <v>157</v>
      </c>
      <c r="B25">
        <v>6</v>
      </c>
      <c r="C25" t="s">
        <v>50</v>
      </c>
      <c r="D25" t="s">
        <v>51</v>
      </c>
      <c r="E25">
        <v>941953</v>
      </c>
      <c r="F25" t="s">
        <v>155</v>
      </c>
      <c r="G25">
        <v>0</v>
      </c>
      <c r="H25">
        <v>99.6</v>
      </c>
      <c r="I25">
        <v>53.1</v>
      </c>
      <c r="J25">
        <v>20.8</v>
      </c>
      <c r="K25">
        <v>12.8</v>
      </c>
      <c r="L25" t="s">
        <v>40</v>
      </c>
      <c r="M25" t="s">
        <v>40</v>
      </c>
      <c r="N25" t="s">
        <v>40</v>
      </c>
      <c r="O25" t="s">
        <v>40</v>
      </c>
      <c r="P25">
        <v>9.9600000000000009</v>
      </c>
      <c r="Q25">
        <v>3.35</v>
      </c>
      <c r="R25">
        <v>1.33</v>
      </c>
    </row>
    <row r="26" spans="1:18" x14ac:dyDescent="0.25">
      <c r="A26" t="s">
        <v>157</v>
      </c>
      <c r="B26">
        <v>7</v>
      </c>
      <c r="C26" t="s">
        <v>52</v>
      </c>
      <c r="D26" t="s">
        <v>53</v>
      </c>
      <c r="E26">
        <v>1004876</v>
      </c>
      <c r="F26" t="s">
        <v>155</v>
      </c>
    </row>
    <row r="27" spans="1:18" x14ac:dyDescent="0.25">
      <c r="A27" t="s">
        <v>157</v>
      </c>
      <c r="B27">
        <v>8</v>
      </c>
      <c r="C27" t="s">
        <v>54</v>
      </c>
      <c r="D27" t="s">
        <v>55</v>
      </c>
      <c r="E27">
        <v>1039963</v>
      </c>
      <c r="F27" t="s">
        <v>155</v>
      </c>
    </row>
    <row r="28" spans="1:18" x14ac:dyDescent="0.25">
      <c r="A28" t="s">
        <v>157</v>
      </c>
      <c r="B28">
        <v>9</v>
      </c>
      <c r="C28" t="s">
        <v>56</v>
      </c>
      <c r="D28" t="s">
        <v>39</v>
      </c>
      <c r="E28">
        <v>1038407</v>
      </c>
      <c r="F28" t="s">
        <v>155</v>
      </c>
      <c r="G28">
        <v>0</v>
      </c>
      <c r="H28">
        <v>15</v>
      </c>
      <c r="I28">
        <v>11</v>
      </c>
      <c r="J28" t="s">
        <v>40</v>
      </c>
      <c r="K28" t="s">
        <v>40</v>
      </c>
      <c r="L28" t="s">
        <v>40</v>
      </c>
      <c r="M28" t="s">
        <v>40</v>
      </c>
      <c r="N28" t="s">
        <v>40</v>
      </c>
      <c r="O28" t="s">
        <v>40</v>
      </c>
      <c r="P28">
        <v>1.92</v>
      </c>
      <c r="Q28">
        <v>0.28000000000000003</v>
      </c>
      <c r="R28">
        <v>0.5</v>
      </c>
    </row>
    <row r="29" spans="1:18" x14ac:dyDescent="0.25">
      <c r="A29" t="s">
        <v>157</v>
      </c>
      <c r="B29">
        <v>10</v>
      </c>
      <c r="C29" t="s">
        <v>57</v>
      </c>
      <c r="D29" t="s">
        <v>58</v>
      </c>
      <c r="E29">
        <v>1034740</v>
      </c>
      <c r="F29" t="s">
        <v>155</v>
      </c>
      <c r="G29">
        <v>0</v>
      </c>
      <c r="H29">
        <v>10</v>
      </c>
      <c r="I29" t="s">
        <v>40</v>
      </c>
      <c r="J29" t="s">
        <v>40</v>
      </c>
      <c r="K29" t="s">
        <v>40</v>
      </c>
      <c r="L29" t="s">
        <v>40</v>
      </c>
      <c r="M29" t="s">
        <v>40</v>
      </c>
      <c r="N29" t="s">
        <v>40</v>
      </c>
      <c r="O29" t="s">
        <v>40</v>
      </c>
      <c r="P29">
        <v>0.51</v>
      </c>
      <c r="R29">
        <v>0.33</v>
      </c>
    </row>
    <row r="30" spans="1:18" x14ac:dyDescent="0.25">
      <c r="A30" t="s">
        <v>157</v>
      </c>
      <c r="B30">
        <v>11</v>
      </c>
      <c r="C30" t="s">
        <v>59</v>
      </c>
      <c r="D30" t="s">
        <v>60</v>
      </c>
      <c r="E30">
        <v>1038983</v>
      </c>
      <c r="F30" t="s">
        <v>155</v>
      </c>
      <c r="G30">
        <v>0</v>
      </c>
      <c r="H30">
        <v>20</v>
      </c>
      <c r="I30">
        <v>12</v>
      </c>
      <c r="J30" t="s">
        <v>40</v>
      </c>
      <c r="K30" t="s">
        <v>40</v>
      </c>
      <c r="L30" t="s">
        <v>40</v>
      </c>
      <c r="M30" t="s">
        <v>40</v>
      </c>
      <c r="N30" t="s">
        <v>40</v>
      </c>
      <c r="O30" t="s">
        <v>40</v>
      </c>
      <c r="P30">
        <v>1.05</v>
      </c>
      <c r="Q30">
        <v>0.14000000000000001</v>
      </c>
      <c r="R30">
        <v>0.5</v>
      </c>
    </row>
    <row r="31" spans="1:18" x14ac:dyDescent="0.25">
      <c r="A31" t="s">
        <v>157</v>
      </c>
      <c r="B31">
        <v>12</v>
      </c>
      <c r="C31" t="s">
        <v>61</v>
      </c>
      <c r="D31" t="s">
        <v>62</v>
      </c>
      <c r="E31">
        <v>926781</v>
      </c>
      <c r="F31" t="s">
        <v>155</v>
      </c>
    </row>
    <row r="32" spans="1:18" x14ac:dyDescent="0.25">
      <c r="A32" t="s">
        <v>157</v>
      </c>
      <c r="B32">
        <v>13</v>
      </c>
      <c r="C32" t="s">
        <v>63</v>
      </c>
      <c r="D32" t="s">
        <v>64</v>
      </c>
      <c r="E32">
        <v>890823</v>
      </c>
      <c r="F32" t="s">
        <v>155</v>
      </c>
      <c r="G32">
        <v>0</v>
      </c>
      <c r="H32">
        <v>12.4</v>
      </c>
      <c r="I32">
        <v>12</v>
      </c>
      <c r="J32">
        <v>10.6</v>
      </c>
      <c r="K32" t="s">
        <v>40</v>
      </c>
      <c r="L32" t="s">
        <v>40</v>
      </c>
      <c r="M32" t="s">
        <v>40</v>
      </c>
      <c r="N32" t="s">
        <v>40</v>
      </c>
      <c r="O32" t="s">
        <v>40</v>
      </c>
      <c r="P32">
        <v>1.31</v>
      </c>
      <c r="Q32">
        <v>0.61</v>
      </c>
      <c r="R32">
        <v>0.83</v>
      </c>
    </row>
    <row r="33" spans="1:18" x14ac:dyDescent="0.25">
      <c r="A33" t="s">
        <v>157</v>
      </c>
      <c r="B33">
        <v>14</v>
      </c>
      <c r="C33" t="s">
        <v>65</v>
      </c>
      <c r="D33" t="s">
        <v>66</v>
      </c>
      <c r="E33">
        <v>1003983</v>
      </c>
      <c r="F33" t="s">
        <v>155</v>
      </c>
      <c r="G33">
        <v>0</v>
      </c>
      <c r="H33" t="s">
        <v>40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 t="s">
        <v>40</v>
      </c>
    </row>
    <row r="34" spans="1:18" x14ac:dyDescent="0.25">
      <c r="A34" t="s">
        <v>157</v>
      </c>
      <c r="B34">
        <v>15</v>
      </c>
      <c r="C34" t="s">
        <v>67</v>
      </c>
      <c r="D34" t="s">
        <v>68</v>
      </c>
      <c r="E34">
        <v>1010228</v>
      </c>
      <c r="F34" t="s">
        <v>155</v>
      </c>
      <c r="G34">
        <v>0</v>
      </c>
      <c r="H34">
        <v>65</v>
      </c>
      <c r="I34">
        <v>39</v>
      </c>
      <c r="J34">
        <v>12.8</v>
      </c>
      <c r="K34">
        <v>12.1</v>
      </c>
      <c r="L34">
        <v>11</v>
      </c>
      <c r="M34" t="s">
        <v>40</v>
      </c>
      <c r="N34" t="s">
        <v>40</v>
      </c>
      <c r="O34" t="s">
        <v>40</v>
      </c>
      <c r="P34">
        <v>8.23</v>
      </c>
      <c r="Q34">
        <v>5.9</v>
      </c>
      <c r="R34">
        <v>3.33</v>
      </c>
    </row>
    <row r="35" spans="1:18" x14ac:dyDescent="0.25">
      <c r="A35" t="s">
        <v>157</v>
      </c>
      <c r="B35">
        <v>16</v>
      </c>
      <c r="C35" t="s">
        <v>69</v>
      </c>
      <c r="D35" t="s">
        <v>70</v>
      </c>
      <c r="E35">
        <v>936175</v>
      </c>
      <c r="F35" t="s">
        <v>155</v>
      </c>
      <c r="G35">
        <v>0</v>
      </c>
      <c r="H35">
        <v>166</v>
      </c>
      <c r="I35">
        <v>66</v>
      </c>
      <c r="J35">
        <v>28</v>
      </c>
      <c r="K35" t="s">
        <v>40</v>
      </c>
      <c r="L35" t="s">
        <v>40</v>
      </c>
      <c r="M35" t="s">
        <v>40</v>
      </c>
      <c r="N35" t="s">
        <v>40</v>
      </c>
      <c r="O35" t="s">
        <v>40</v>
      </c>
      <c r="P35">
        <v>8.14</v>
      </c>
      <c r="Q35">
        <v>1.72</v>
      </c>
      <c r="R35">
        <v>0.83</v>
      </c>
    </row>
    <row r="36" spans="1:18" x14ac:dyDescent="0.25">
      <c r="A36" t="s">
        <v>157</v>
      </c>
      <c r="B36">
        <v>17</v>
      </c>
      <c r="C36" t="s">
        <v>71</v>
      </c>
      <c r="D36" t="s">
        <v>72</v>
      </c>
      <c r="E36">
        <v>938783</v>
      </c>
      <c r="F36" t="s">
        <v>155</v>
      </c>
      <c r="G36">
        <v>0</v>
      </c>
      <c r="H36">
        <v>42</v>
      </c>
      <c r="I36">
        <v>19</v>
      </c>
      <c r="J36">
        <v>12</v>
      </c>
      <c r="K36" t="s">
        <v>40</v>
      </c>
      <c r="L36" t="s">
        <v>40</v>
      </c>
      <c r="M36" t="s">
        <v>40</v>
      </c>
      <c r="N36" t="s">
        <v>40</v>
      </c>
      <c r="O36" t="s">
        <v>40</v>
      </c>
      <c r="P36">
        <v>13.13</v>
      </c>
      <c r="Q36">
        <v>3.2</v>
      </c>
      <c r="R36">
        <v>0.83</v>
      </c>
    </row>
    <row r="37" spans="1:18" x14ac:dyDescent="0.25">
      <c r="A37" t="s">
        <v>157</v>
      </c>
      <c r="B37">
        <v>18</v>
      </c>
      <c r="C37" t="s">
        <v>73</v>
      </c>
      <c r="D37" t="s">
        <v>74</v>
      </c>
      <c r="E37">
        <v>1033349</v>
      </c>
      <c r="G37">
        <v>0</v>
      </c>
      <c r="H37">
        <v>44</v>
      </c>
      <c r="I37">
        <v>35</v>
      </c>
      <c r="J37">
        <v>24</v>
      </c>
      <c r="K37">
        <v>17</v>
      </c>
      <c r="L37" t="s">
        <v>40</v>
      </c>
      <c r="M37" t="s">
        <v>40</v>
      </c>
      <c r="N37" t="s">
        <v>40</v>
      </c>
      <c r="O37" t="s">
        <v>40</v>
      </c>
      <c r="P37">
        <v>1.54</v>
      </c>
      <c r="Q37">
        <v>0.94</v>
      </c>
      <c r="R37">
        <v>1.33</v>
      </c>
    </row>
    <row r="38" spans="1:18" x14ac:dyDescent="0.25">
      <c r="A38" t="s">
        <v>157</v>
      </c>
      <c r="B38">
        <v>1</v>
      </c>
      <c r="C38" t="s">
        <v>38</v>
      </c>
      <c r="D38" t="s">
        <v>39</v>
      </c>
      <c r="E38">
        <v>927021</v>
      </c>
      <c r="F38" t="s">
        <v>156</v>
      </c>
      <c r="G38">
        <v>0</v>
      </c>
      <c r="I38">
        <v>516</v>
      </c>
      <c r="J38">
        <v>123</v>
      </c>
      <c r="K38">
        <v>26</v>
      </c>
      <c r="L38">
        <v>35</v>
      </c>
      <c r="M38">
        <v>27</v>
      </c>
      <c r="N38">
        <v>17</v>
      </c>
      <c r="O38">
        <v>13</v>
      </c>
      <c r="P38">
        <v>59.31</v>
      </c>
      <c r="Q38">
        <v>75.03</v>
      </c>
      <c r="R38">
        <v>24.33</v>
      </c>
    </row>
    <row r="39" spans="1:18" x14ac:dyDescent="0.25">
      <c r="A39" t="s">
        <v>157</v>
      </c>
      <c r="B39">
        <v>2</v>
      </c>
      <c r="C39" t="s">
        <v>41</v>
      </c>
      <c r="D39" t="s">
        <v>42</v>
      </c>
      <c r="E39">
        <v>913496</v>
      </c>
      <c r="F39" t="s">
        <v>156</v>
      </c>
    </row>
    <row r="40" spans="1:18" x14ac:dyDescent="0.25">
      <c r="A40" t="s">
        <v>157</v>
      </c>
      <c r="B40">
        <v>3</v>
      </c>
      <c r="C40" t="s">
        <v>43</v>
      </c>
      <c r="D40" t="s">
        <v>44</v>
      </c>
      <c r="E40">
        <v>942203</v>
      </c>
      <c r="F40" t="s">
        <v>156</v>
      </c>
      <c r="G40">
        <v>0</v>
      </c>
      <c r="H40">
        <v>873</v>
      </c>
      <c r="I40">
        <v>117</v>
      </c>
      <c r="J40">
        <v>31.6</v>
      </c>
      <c r="K40">
        <v>15.3</v>
      </c>
      <c r="L40">
        <v>17.8</v>
      </c>
      <c r="M40" t="s">
        <v>40</v>
      </c>
      <c r="N40" t="s">
        <v>40</v>
      </c>
      <c r="O40" t="s">
        <v>40</v>
      </c>
      <c r="P40">
        <v>29.1</v>
      </c>
      <c r="Q40">
        <v>5.07</v>
      </c>
      <c r="R40">
        <v>3.33</v>
      </c>
    </row>
    <row r="41" spans="1:18" x14ac:dyDescent="0.25">
      <c r="A41" t="s">
        <v>157</v>
      </c>
      <c r="B41">
        <v>4</v>
      </c>
      <c r="C41" t="s">
        <v>45</v>
      </c>
      <c r="D41" t="s">
        <v>46</v>
      </c>
      <c r="E41">
        <v>914151</v>
      </c>
      <c r="F41" t="s">
        <v>156</v>
      </c>
      <c r="G41">
        <v>0</v>
      </c>
      <c r="I41">
        <v>139</v>
      </c>
      <c r="J41">
        <v>41.6</v>
      </c>
      <c r="K41">
        <v>35.299999999999997</v>
      </c>
      <c r="L41">
        <v>18.600000000000001</v>
      </c>
      <c r="M41">
        <v>14</v>
      </c>
      <c r="N41">
        <v>10.7</v>
      </c>
      <c r="O41">
        <v>8.68</v>
      </c>
      <c r="P41">
        <v>4.9800000000000004</v>
      </c>
      <c r="Q41">
        <v>8.52</v>
      </c>
      <c r="R41">
        <v>12.33</v>
      </c>
    </row>
    <row r="42" spans="1:18" x14ac:dyDescent="0.25">
      <c r="A42" t="s">
        <v>157</v>
      </c>
      <c r="B42">
        <v>5</v>
      </c>
      <c r="C42" t="s">
        <v>48</v>
      </c>
      <c r="D42" t="s">
        <v>49</v>
      </c>
      <c r="E42">
        <v>1021426</v>
      </c>
      <c r="F42" t="s">
        <v>156</v>
      </c>
    </row>
    <row r="43" spans="1:18" x14ac:dyDescent="0.25">
      <c r="A43" t="s">
        <v>157</v>
      </c>
      <c r="B43">
        <v>6</v>
      </c>
      <c r="C43" t="s">
        <v>50</v>
      </c>
      <c r="D43" t="s">
        <v>51</v>
      </c>
      <c r="E43">
        <v>941953</v>
      </c>
      <c r="F43" t="s">
        <v>156</v>
      </c>
      <c r="G43">
        <v>0</v>
      </c>
      <c r="H43">
        <v>2040</v>
      </c>
      <c r="I43">
        <v>453</v>
      </c>
      <c r="J43">
        <v>78</v>
      </c>
      <c r="K43">
        <v>25.3</v>
      </c>
      <c r="L43">
        <v>17</v>
      </c>
      <c r="M43">
        <v>13.3</v>
      </c>
      <c r="N43">
        <v>11.9</v>
      </c>
      <c r="O43" t="s">
        <v>40</v>
      </c>
      <c r="P43">
        <v>219.35</v>
      </c>
      <c r="Q43">
        <v>52.23</v>
      </c>
      <c r="R43">
        <v>12.33</v>
      </c>
    </row>
    <row r="44" spans="1:18" x14ac:dyDescent="0.25">
      <c r="A44" t="s">
        <v>157</v>
      </c>
      <c r="B44">
        <v>7</v>
      </c>
      <c r="C44" t="s">
        <v>52</v>
      </c>
      <c r="D44" t="s">
        <v>53</v>
      </c>
      <c r="E44">
        <v>1004876</v>
      </c>
      <c r="F44" t="s">
        <v>156</v>
      </c>
    </row>
    <row r="45" spans="1:18" x14ac:dyDescent="0.25">
      <c r="A45" t="s">
        <v>157</v>
      </c>
      <c r="B45">
        <v>8</v>
      </c>
      <c r="C45" t="s">
        <v>54</v>
      </c>
      <c r="D45" t="s">
        <v>55</v>
      </c>
      <c r="E45">
        <v>1039963</v>
      </c>
      <c r="F45" t="s">
        <v>156</v>
      </c>
    </row>
    <row r="46" spans="1:18" x14ac:dyDescent="0.25">
      <c r="A46" t="s">
        <v>157</v>
      </c>
      <c r="B46">
        <v>9</v>
      </c>
      <c r="C46" t="s">
        <v>56</v>
      </c>
      <c r="D46" t="s">
        <v>39</v>
      </c>
      <c r="E46">
        <v>1038407</v>
      </c>
      <c r="F46" t="s">
        <v>156</v>
      </c>
      <c r="G46">
        <v>0</v>
      </c>
      <c r="H46">
        <v>780</v>
      </c>
      <c r="I46">
        <v>174</v>
      </c>
      <c r="J46">
        <v>70.2</v>
      </c>
      <c r="K46">
        <v>31.4</v>
      </c>
      <c r="L46">
        <v>19.2</v>
      </c>
      <c r="M46">
        <v>11.4</v>
      </c>
      <c r="N46">
        <v>10.4</v>
      </c>
      <c r="O46">
        <v>10.3</v>
      </c>
      <c r="P46">
        <v>93.98</v>
      </c>
      <c r="Q46">
        <v>52.03</v>
      </c>
      <c r="R46">
        <v>24.33</v>
      </c>
    </row>
    <row r="47" spans="1:18" x14ac:dyDescent="0.25">
      <c r="A47" t="s">
        <v>157</v>
      </c>
      <c r="B47">
        <v>10</v>
      </c>
      <c r="C47" t="s">
        <v>57</v>
      </c>
      <c r="D47" t="s">
        <v>58</v>
      </c>
      <c r="E47">
        <v>1034740</v>
      </c>
      <c r="F47" t="s">
        <v>156</v>
      </c>
      <c r="G47">
        <v>0</v>
      </c>
      <c r="H47">
        <v>974</v>
      </c>
      <c r="I47">
        <v>162</v>
      </c>
      <c r="J47">
        <v>39</v>
      </c>
      <c r="K47">
        <v>23</v>
      </c>
      <c r="L47">
        <v>13</v>
      </c>
      <c r="M47">
        <v>10</v>
      </c>
      <c r="N47" t="s">
        <v>40</v>
      </c>
      <c r="O47" t="s">
        <v>40</v>
      </c>
      <c r="P47">
        <v>44.47</v>
      </c>
      <c r="Q47">
        <v>9.7899999999999991</v>
      </c>
      <c r="R47">
        <v>6.33</v>
      </c>
    </row>
    <row r="48" spans="1:18" x14ac:dyDescent="0.25">
      <c r="A48" t="s">
        <v>157</v>
      </c>
      <c r="B48">
        <v>11</v>
      </c>
      <c r="C48" t="s">
        <v>59</v>
      </c>
      <c r="D48" t="s">
        <v>60</v>
      </c>
      <c r="E48">
        <v>1038983</v>
      </c>
      <c r="F48" t="s">
        <v>156</v>
      </c>
    </row>
    <row r="49" spans="1:18" x14ac:dyDescent="0.25">
      <c r="A49" t="s">
        <v>157</v>
      </c>
      <c r="B49">
        <v>12</v>
      </c>
      <c r="C49" t="s">
        <v>61</v>
      </c>
      <c r="D49" t="s">
        <v>62</v>
      </c>
      <c r="E49">
        <v>926781</v>
      </c>
      <c r="F49" t="s">
        <v>156</v>
      </c>
    </row>
    <row r="50" spans="1:18" x14ac:dyDescent="0.25">
      <c r="A50" t="s">
        <v>157</v>
      </c>
      <c r="B50">
        <v>13</v>
      </c>
      <c r="C50" t="s">
        <v>63</v>
      </c>
      <c r="D50" t="s">
        <v>64</v>
      </c>
      <c r="E50">
        <v>890823</v>
      </c>
      <c r="F50" t="s">
        <v>156</v>
      </c>
      <c r="G50">
        <v>0</v>
      </c>
      <c r="H50">
        <v>2840</v>
      </c>
      <c r="I50">
        <v>362</v>
      </c>
      <c r="J50">
        <v>56.8</v>
      </c>
      <c r="K50">
        <v>22.7</v>
      </c>
      <c r="L50" t="s">
        <v>40</v>
      </c>
      <c r="M50" t="s">
        <v>40</v>
      </c>
      <c r="N50" t="s">
        <v>40</v>
      </c>
      <c r="O50" t="s">
        <v>40</v>
      </c>
      <c r="P50">
        <v>298.95</v>
      </c>
      <c r="Q50">
        <v>37.58</v>
      </c>
      <c r="R50">
        <v>1.33</v>
      </c>
    </row>
    <row r="51" spans="1:18" x14ac:dyDescent="0.25">
      <c r="A51" t="s">
        <v>157</v>
      </c>
      <c r="B51">
        <v>14</v>
      </c>
      <c r="C51" t="s">
        <v>65</v>
      </c>
      <c r="D51" t="s">
        <v>66</v>
      </c>
      <c r="E51">
        <v>1003983</v>
      </c>
      <c r="F51" t="s">
        <v>156</v>
      </c>
    </row>
    <row r="52" spans="1:18" x14ac:dyDescent="0.25">
      <c r="A52" t="s">
        <v>157</v>
      </c>
      <c r="B52">
        <v>15</v>
      </c>
      <c r="C52" t="s">
        <v>67</v>
      </c>
      <c r="D52" t="s">
        <v>68</v>
      </c>
      <c r="E52">
        <v>1010228</v>
      </c>
      <c r="F52" t="s">
        <v>156</v>
      </c>
      <c r="G52">
        <v>0</v>
      </c>
      <c r="H52">
        <v>2070</v>
      </c>
      <c r="I52">
        <v>358</v>
      </c>
      <c r="J52">
        <v>100</v>
      </c>
      <c r="K52">
        <v>48</v>
      </c>
      <c r="L52">
        <v>23.7</v>
      </c>
      <c r="M52">
        <v>17.100000000000001</v>
      </c>
      <c r="N52">
        <v>13</v>
      </c>
      <c r="O52">
        <v>11.8</v>
      </c>
      <c r="P52">
        <v>272.37</v>
      </c>
      <c r="Q52">
        <v>90.53</v>
      </c>
      <c r="R52">
        <v>24.33</v>
      </c>
    </row>
    <row r="53" spans="1:18" x14ac:dyDescent="0.25">
      <c r="A53" t="s">
        <v>157</v>
      </c>
      <c r="B53">
        <v>16</v>
      </c>
      <c r="C53" t="s">
        <v>69</v>
      </c>
      <c r="D53" t="s">
        <v>70</v>
      </c>
      <c r="E53">
        <v>936175</v>
      </c>
      <c r="F53" t="s">
        <v>156</v>
      </c>
    </row>
    <row r="54" spans="1:18" x14ac:dyDescent="0.25">
      <c r="A54" t="s">
        <v>157</v>
      </c>
      <c r="B54">
        <v>17</v>
      </c>
      <c r="C54" t="s">
        <v>71</v>
      </c>
      <c r="D54" t="s">
        <v>72</v>
      </c>
      <c r="E54">
        <v>938783</v>
      </c>
      <c r="F54" t="s">
        <v>156</v>
      </c>
    </row>
    <row r="55" spans="1:18" x14ac:dyDescent="0.25">
      <c r="A55" t="s">
        <v>157</v>
      </c>
      <c r="B55">
        <v>18</v>
      </c>
      <c r="C55" t="s">
        <v>73</v>
      </c>
      <c r="D55" t="s">
        <v>74</v>
      </c>
      <c r="E55">
        <v>1033349</v>
      </c>
      <c r="F55" t="s">
        <v>156</v>
      </c>
      <c r="G55">
        <v>0</v>
      </c>
      <c r="H55">
        <v>1010</v>
      </c>
      <c r="I55">
        <v>142</v>
      </c>
      <c r="J55">
        <v>52</v>
      </c>
      <c r="K55">
        <v>31</v>
      </c>
      <c r="L55">
        <v>13</v>
      </c>
      <c r="M55">
        <v>15</v>
      </c>
      <c r="N55" t="s">
        <v>40</v>
      </c>
      <c r="O55">
        <v>11</v>
      </c>
      <c r="P55">
        <v>33.33</v>
      </c>
      <c r="Q55">
        <v>15.49</v>
      </c>
      <c r="R55">
        <v>24.33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F1" workbookViewId="0">
      <selection activeCell="S1" sqref="H1:S1048576"/>
    </sheetView>
  </sheetViews>
  <sheetFormatPr defaultRowHeight="15.75" x14ac:dyDescent="0.25"/>
  <cols>
    <col min="1" max="1" width="12.5" bestFit="1" customWidth="1"/>
    <col min="2" max="2" width="7.625" bestFit="1" customWidth="1"/>
    <col min="3" max="3" width="7.625" customWidth="1"/>
    <col min="4" max="4" width="8.75" bestFit="1" customWidth="1"/>
    <col min="5" max="5" width="7.5" bestFit="1" customWidth="1"/>
    <col min="6" max="6" width="6.125" bestFit="1" customWidth="1"/>
  </cols>
  <sheetData>
    <row r="1" spans="1:6" x14ac:dyDescent="0.25">
      <c r="A1" t="s">
        <v>130</v>
      </c>
      <c r="B1" t="s">
        <v>31</v>
      </c>
      <c r="C1" t="s">
        <v>142</v>
      </c>
      <c r="D1" t="s">
        <v>159</v>
      </c>
      <c r="E1" t="s">
        <v>160</v>
      </c>
      <c r="F1" t="s">
        <v>161</v>
      </c>
    </row>
    <row r="2" spans="1:6" x14ac:dyDescent="0.25">
      <c r="A2" t="s">
        <v>158</v>
      </c>
      <c r="B2">
        <v>1</v>
      </c>
      <c r="C2" t="s">
        <v>133</v>
      </c>
      <c r="D2">
        <v>16</v>
      </c>
      <c r="E2">
        <v>7917</v>
      </c>
      <c r="F2">
        <v>390</v>
      </c>
    </row>
    <row r="3" spans="1:6" x14ac:dyDescent="0.25">
      <c r="A3" t="s">
        <v>158</v>
      </c>
      <c r="B3">
        <v>2</v>
      </c>
      <c r="C3" t="s">
        <v>133</v>
      </c>
    </row>
    <row r="4" spans="1:6" x14ac:dyDescent="0.25">
      <c r="A4" t="s">
        <v>158</v>
      </c>
      <c r="B4">
        <v>3</v>
      </c>
      <c r="C4" t="s">
        <v>133</v>
      </c>
    </row>
    <row r="5" spans="1:6" x14ac:dyDescent="0.25">
      <c r="A5" t="s">
        <v>158</v>
      </c>
      <c r="B5">
        <v>4</v>
      </c>
      <c r="C5" t="s">
        <v>133</v>
      </c>
      <c r="D5">
        <v>8</v>
      </c>
      <c r="E5">
        <v>9315</v>
      </c>
      <c r="F5">
        <v>401</v>
      </c>
    </row>
    <row r="6" spans="1:6" x14ac:dyDescent="0.25">
      <c r="A6" t="s">
        <v>158</v>
      </c>
      <c r="B6">
        <v>5</v>
      </c>
      <c r="C6" t="s">
        <v>133</v>
      </c>
      <c r="D6">
        <v>8</v>
      </c>
      <c r="E6">
        <v>3944</v>
      </c>
      <c r="F6">
        <v>620</v>
      </c>
    </row>
    <row r="7" spans="1:6" x14ac:dyDescent="0.25">
      <c r="A7" t="s">
        <v>158</v>
      </c>
      <c r="B7">
        <v>6</v>
      </c>
      <c r="C7" t="s">
        <v>133</v>
      </c>
      <c r="D7">
        <v>7</v>
      </c>
      <c r="E7">
        <v>8393</v>
      </c>
      <c r="F7">
        <v>355</v>
      </c>
    </row>
    <row r="8" spans="1:6" x14ac:dyDescent="0.25">
      <c r="A8" t="s">
        <v>158</v>
      </c>
      <c r="B8">
        <v>7</v>
      </c>
      <c r="C8" t="s">
        <v>133</v>
      </c>
      <c r="D8">
        <v>9</v>
      </c>
      <c r="E8">
        <v>6873</v>
      </c>
      <c r="F8">
        <v>437</v>
      </c>
    </row>
    <row r="9" spans="1:6" x14ac:dyDescent="0.25">
      <c r="A9" t="s">
        <v>158</v>
      </c>
      <c r="B9">
        <v>8</v>
      </c>
      <c r="C9" t="s">
        <v>133</v>
      </c>
    </row>
    <row r="10" spans="1:6" x14ac:dyDescent="0.25">
      <c r="A10" t="s">
        <v>158</v>
      </c>
      <c r="B10">
        <v>9</v>
      </c>
      <c r="C10" t="s">
        <v>133</v>
      </c>
      <c r="D10">
        <v>15</v>
      </c>
      <c r="E10">
        <v>6080</v>
      </c>
      <c r="F10">
        <v>560</v>
      </c>
    </row>
    <row r="11" spans="1:6" x14ac:dyDescent="0.25">
      <c r="A11" t="s">
        <v>158</v>
      </c>
      <c r="B11">
        <v>10</v>
      </c>
      <c r="C11" t="s">
        <v>133</v>
      </c>
    </row>
    <row r="12" spans="1:6" x14ac:dyDescent="0.25">
      <c r="A12" t="s">
        <v>158</v>
      </c>
      <c r="B12">
        <v>11</v>
      </c>
      <c r="C12" t="s">
        <v>133</v>
      </c>
    </row>
    <row r="13" spans="1:6" x14ac:dyDescent="0.25">
      <c r="A13" t="s">
        <v>158</v>
      </c>
      <c r="B13">
        <v>12</v>
      </c>
      <c r="C13" t="s">
        <v>133</v>
      </c>
    </row>
    <row r="14" spans="1:6" x14ac:dyDescent="0.25">
      <c r="A14" t="s">
        <v>158</v>
      </c>
      <c r="B14">
        <v>13</v>
      </c>
      <c r="C14" t="s">
        <v>133</v>
      </c>
    </row>
    <row r="15" spans="1:6" x14ac:dyDescent="0.25">
      <c r="A15" t="s">
        <v>158</v>
      </c>
      <c r="B15">
        <v>14</v>
      </c>
      <c r="C15" t="s">
        <v>133</v>
      </c>
    </row>
    <row r="16" spans="1:6" x14ac:dyDescent="0.25">
      <c r="A16" t="s">
        <v>158</v>
      </c>
      <c r="B16">
        <v>15</v>
      </c>
      <c r="C16" t="s">
        <v>133</v>
      </c>
      <c r="D16">
        <v>14</v>
      </c>
      <c r="E16">
        <v>11400</v>
      </c>
      <c r="F16">
        <v>842</v>
      </c>
    </row>
    <row r="17" spans="1:6" x14ac:dyDescent="0.25">
      <c r="A17" t="s">
        <v>158</v>
      </c>
      <c r="B17">
        <v>16</v>
      </c>
      <c r="C17" t="s">
        <v>133</v>
      </c>
      <c r="D17">
        <v>10</v>
      </c>
      <c r="E17">
        <v>11100</v>
      </c>
      <c r="F17">
        <v>249</v>
      </c>
    </row>
    <row r="18" spans="1:6" x14ac:dyDescent="0.25">
      <c r="A18" t="s">
        <v>158</v>
      </c>
      <c r="B18">
        <v>17</v>
      </c>
      <c r="C18" t="s">
        <v>133</v>
      </c>
    </row>
    <row r="19" spans="1:6" x14ac:dyDescent="0.25">
      <c r="A19" t="s">
        <v>158</v>
      </c>
      <c r="B19">
        <v>18</v>
      </c>
      <c r="C19" t="s">
        <v>133</v>
      </c>
      <c r="D19">
        <v>9</v>
      </c>
      <c r="E19">
        <v>10880</v>
      </c>
      <c r="F19">
        <v>404</v>
      </c>
    </row>
    <row r="20" spans="1:6" x14ac:dyDescent="0.25">
      <c r="A20" t="s">
        <v>158</v>
      </c>
      <c r="B20">
        <v>1</v>
      </c>
      <c r="C20" t="s">
        <v>155</v>
      </c>
      <c r="D20">
        <v>16</v>
      </c>
    </row>
    <row r="21" spans="1:6" x14ac:dyDescent="0.25">
      <c r="A21" t="s">
        <v>158</v>
      </c>
      <c r="B21">
        <v>2</v>
      </c>
      <c r="C21" t="s">
        <v>155</v>
      </c>
      <c r="D21">
        <v>8</v>
      </c>
      <c r="E21">
        <v>9443</v>
      </c>
      <c r="F21">
        <v>481</v>
      </c>
    </row>
    <row r="22" spans="1:6" x14ac:dyDescent="0.25">
      <c r="A22" t="s">
        <v>158</v>
      </c>
      <c r="B22">
        <v>3</v>
      </c>
      <c r="C22" t="s">
        <v>155</v>
      </c>
    </row>
    <row r="23" spans="1:6" x14ac:dyDescent="0.25">
      <c r="A23" t="s">
        <v>158</v>
      </c>
      <c r="B23">
        <v>4</v>
      </c>
      <c r="C23" t="s">
        <v>155</v>
      </c>
      <c r="D23">
        <v>15</v>
      </c>
      <c r="E23">
        <v>6318</v>
      </c>
      <c r="F23">
        <v>444</v>
      </c>
    </row>
    <row r="24" spans="1:6" x14ac:dyDescent="0.25">
      <c r="A24" t="s">
        <v>158</v>
      </c>
      <c r="B24">
        <v>5</v>
      </c>
      <c r="C24" t="s">
        <v>155</v>
      </c>
    </row>
    <row r="25" spans="1:6" x14ac:dyDescent="0.25">
      <c r="A25" t="s">
        <v>158</v>
      </c>
      <c r="B25">
        <v>6</v>
      </c>
      <c r="C25" t="s">
        <v>155</v>
      </c>
      <c r="D25">
        <v>7</v>
      </c>
      <c r="E25">
        <v>8019</v>
      </c>
      <c r="F25">
        <v>385</v>
      </c>
    </row>
    <row r="26" spans="1:6" x14ac:dyDescent="0.25">
      <c r="A26" t="s">
        <v>158</v>
      </c>
      <c r="B26">
        <v>7</v>
      </c>
      <c r="C26" t="s">
        <v>155</v>
      </c>
    </row>
    <row r="27" spans="1:6" x14ac:dyDescent="0.25">
      <c r="A27" t="s">
        <v>158</v>
      </c>
      <c r="B27">
        <v>8</v>
      </c>
      <c r="C27" t="s">
        <v>155</v>
      </c>
    </row>
    <row r="28" spans="1:6" x14ac:dyDescent="0.25">
      <c r="A28" t="s">
        <v>158</v>
      </c>
      <c r="B28">
        <v>9</v>
      </c>
      <c r="C28" t="s">
        <v>155</v>
      </c>
      <c r="D28">
        <v>7</v>
      </c>
      <c r="E28">
        <v>5762</v>
      </c>
      <c r="F28">
        <v>803</v>
      </c>
    </row>
    <row r="29" spans="1:6" x14ac:dyDescent="0.25">
      <c r="A29" t="s">
        <v>158</v>
      </c>
      <c r="B29">
        <v>10</v>
      </c>
      <c r="C29" t="s">
        <v>155</v>
      </c>
      <c r="D29">
        <v>15</v>
      </c>
      <c r="E29">
        <v>6716</v>
      </c>
      <c r="F29">
        <v>399</v>
      </c>
    </row>
    <row r="30" spans="1:6" x14ac:dyDescent="0.25">
      <c r="A30" t="s">
        <v>158</v>
      </c>
      <c r="B30">
        <v>11</v>
      </c>
      <c r="C30" t="s">
        <v>155</v>
      </c>
      <c r="D30">
        <v>7</v>
      </c>
      <c r="E30">
        <v>23216</v>
      </c>
      <c r="F30">
        <v>405</v>
      </c>
    </row>
    <row r="31" spans="1:6" x14ac:dyDescent="0.25">
      <c r="A31" t="s">
        <v>158</v>
      </c>
      <c r="B31">
        <v>12</v>
      </c>
      <c r="C31" t="s">
        <v>155</v>
      </c>
    </row>
    <row r="32" spans="1:6" x14ac:dyDescent="0.25">
      <c r="A32" t="s">
        <v>158</v>
      </c>
      <c r="B32">
        <v>13</v>
      </c>
      <c r="C32" t="s">
        <v>155</v>
      </c>
      <c r="D32">
        <v>9</v>
      </c>
      <c r="E32">
        <v>14040</v>
      </c>
      <c r="F32">
        <v>426</v>
      </c>
    </row>
    <row r="33" spans="1:6" x14ac:dyDescent="0.25">
      <c r="A33" t="s">
        <v>158</v>
      </c>
      <c r="B33">
        <v>14</v>
      </c>
      <c r="C33" t="s">
        <v>155</v>
      </c>
    </row>
    <row r="34" spans="1:6" x14ac:dyDescent="0.25">
      <c r="A34" t="s">
        <v>158</v>
      </c>
      <c r="B34">
        <v>15</v>
      </c>
      <c r="C34" t="s">
        <v>155</v>
      </c>
      <c r="D34">
        <v>7</v>
      </c>
      <c r="E34">
        <v>22962</v>
      </c>
      <c r="F34">
        <v>1241</v>
      </c>
    </row>
    <row r="35" spans="1:6" x14ac:dyDescent="0.25">
      <c r="A35" t="s">
        <v>158</v>
      </c>
      <c r="B35">
        <v>16</v>
      </c>
      <c r="C35" t="s">
        <v>155</v>
      </c>
    </row>
    <row r="36" spans="1:6" x14ac:dyDescent="0.25">
      <c r="A36" t="s">
        <v>158</v>
      </c>
      <c r="B36">
        <v>17</v>
      </c>
      <c r="C36" t="s">
        <v>155</v>
      </c>
      <c r="D36">
        <v>8</v>
      </c>
      <c r="E36">
        <v>5865</v>
      </c>
      <c r="F36">
        <v>736</v>
      </c>
    </row>
    <row r="37" spans="1:6" x14ac:dyDescent="0.25">
      <c r="A37" t="s">
        <v>158</v>
      </c>
      <c r="B37">
        <v>18</v>
      </c>
      <c r="C37" t="s">
        <v>155</v>
      </c>
      <c r="D37">
        <v>9</v>
      </c>
      <c r="E37">
        <v>5762</v>
      </c>
      <c r="F37">
        <v>670</v>
      </c>
    </row>
    <row r="38" spans="1:6" x14ac:dyDescent="0.25">
      <c r="A38" t="s">
        <v>158</v>
      </c>
      <c r="B38">
        <v>1</v>
      </c>
      <c r="C38" t="s">
        <v>156</v>
      </c>
    </row>
    <row r="39" spans="1:6" x14ac:dyDescent="0.25">
      <c r="A39" t="s">
        <v>158</v>
      </c>
      <c r="B39">
        <v>2</v>
      </c>
      <c r="C39" t="s">
        <v>156</v>
      </c>
    </row>
    <row r="40" spans="1:6" x14ac:dyDescent="0.25">
      <c r="A40" t="s">
        <v>158</v>
      </c>
      <c r="B40">
        <v>3</v>
      </c>
      <c r="C40" t="s">
        <v>156</v>
      </c>
    </row>
    <row r="41" spans="1:6" x14ac:dyDescent="0.25">
      <c r="A41" t="s">
        <v>158</v>
      </c>
      <c r="B41">
        <v>4</v>
      </c>
      <c r="C41" t="s">
        <v>156</v>
      </c>
    </row>
    <row r="42" spans="1:6" x14ac:dyDescent="0.25">
      <c r="A42" t="s">
        <v>158</v>
      </c>
      <c r="B42">
        <v>5</v>
      </c>
      <c r="C42" t="s">
        <v>156</v>
      </c>
    </row>
    <row r="43" spans="1:6" x14ac:dyDescent="0.25">
      <c r="A43" t="s">
        <v>158</v>
      </c>
      <c r="B43">
        <v>6</v>
      </c>
      <c r="C43" t="s">
        <v>156</v>
      </c>
      <c r="D43">
        <v>7</v>
      </c>
      <c r="E43">
        <v>2000</v>
      </c>
      <c r="F43">
        <v>218</v>
      </c>
    </row>
    <row r="44" spans="1:6" x14ac:dyDescent="0.25">
      <c r="A44" t="s">
        <v>158</v>
      </c>
      <c r="B44">
        <v>7</v>
      </c>
      <c r="C44" t="s">
        <v>156</v>
      </c>
    </row>
    <row r="45" spans="1:6" x14ac:dyDescent="0.25">
      <c r="A45" t="s">
        <v>158</v>
      </c>
      <c r="B45">
        <v>8</v>
      </c>
      <c r="C45" t="s">
        <v>156</v>
      </c>
    </row>
    <row r="46" spans="1:6" x14ac:dyDescent="0.25">
      <c r="A46" t="s">
        <v>158</v>
      </c>
      <c r="B46">
        <v>9</v>
      </c>
      <c r="C46" t="s">
        <v>156</v>
      </c>
      <c r="D46">
        <v>7</v>
      </c>
      <c r="E46">
        <v>5025</v>
      </c>
      <c r="F46">
        <v>442</v>
      </c>
    </row>
    <row r="47" spans="1:6" x14ac:dyDescent="0.25">
      <c r="A47" t="s">
        <v>158</v>
      </c>
      <c r="B47">
        <v>10</v>
      </c>
      <c r="C47" t="s">
        <v>156</v>
      </c>
      <c r="D47">
        <v>7</v>
      </c>
      <c r="E47">
        <v>320</v>
      </c>
      <c r="F47">
        <v>108</v>
      </c>
    </row>
    <row r="48" spans="1:6" x14ac:dyDescent="0.25">
      <c r="A48" t="s">
        <v>158</v>
      </c>
      <c r="B48">
        <v>11</v>
      </c>
      <c r="C48" t="s">
        <v>156</v>
      </c>
    </row>
    <row r="49" spans="1:6" x14ac:dyDescent="0.25">
      <c r="A49" t="s">
        <v>158</v>
      </c>
      <c r="B49">
        <v>12</v>
      </c>
      <c r="C49" t="s">
        <v>156</v>
      </c>
    </row>
    <row r="50" spans="1:6" x14ac:dyDescent="0.25">
      <c r="A50" t="s">
        <v>158</v>
      </c>
      <c r="B50">
        <v>13</v>
      </c>
      <c r="C50" t="s">
        <v>156</v>
      </c>
      <c r="D50">
        <v>10</v>
      </c>
      <c r="E50">
        <v>2829</v>
      </c>
      <c r="F50">
        <v>239</v>
      </c>
    </row>
    <row r="51" spans="1:6" x14ac:dyDescent="0.25">
      <c r="A51" t="s">
        <v>158</v>
      </c>
      <c r="B51">
        <v>14</v>
      </c>
      <c r="C51" t="s">
        <v>156</v>
      </c>
    </row>
    <row r="52" spans="1:6" x14ac:dyDescent="0.25">
      <c r="A52" t="s">
        <v>158</v>
      </c>
      <c r="B52">
        <v>15</v>
      </c>
      <c r="C52" t="s">
        <v>156</v>
      </c>
      <c r="D52">
        <v>6</v>
      </c>
      <c r="E52">
        <v>15272</v>
      </c>
      <c r="F52">
        <v>774</v>
      </c>
    </row>
    <row r="53" spans="1:6" x14ac:dyDescent="0.25">
      <c r="A53" t="s">
        <v>158</v>
      </c>
      <c r="B53">
        <v>16</v>
      </c>
      <c r="C53" t="s">
        <v>156</v>
      </c>
    </row>
    <row r="54" spans="1:6" x14ac:dyDescent="0.25">
      <c r="A54" t="s">
        <v>158</v>
      </c>
      <c r="B54">
        <v>17</v>
      </c>
      <c r="C54" t="s">
        <v>156</v>
      </c>
    </row>
    <row r="55" spans="1:6" x14ac:dyDescent="0.25">
      <c r="A55" t="s">
        <v>158</v>
      </c>
      <c r="B55">
        <v>18</v>
      </c>
      <c r="C55" t="s">
        <v>156</v>
      </c>
      <c r="D55">
        <v>8</v>
      </c>
      <c r="E55">
        <v>2535</v>
      </c>
      <c r="F55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RowHeight="15.75" x14ac:dyDescent="0.25"/>
  <cols>
    <col min="1" max="1" width="7.125" bestFit="1" customWidth="1"/>
    <col min="2" max="3" width="10.375" bestFit="1" customWidth="1"/>
    <col min="4" max="4" width="7.625" bestFit="1" customWidth="1"/>
    <col min="5" max="5" width="7.375" bestFit="1" customWidth="1"/>
    <col min="6" max="6" width="6.5" bestFit="1" customWidth="1"/>
    <col min="7" max="7" width="5.875" bestFit="1" customWidth="1"/>
    <col min="8" max="8" width="3.875" bestFit="1" customWidth="1"/>
    <col min="9" max="9" width="5.5" bestFit="1" customWidth="1"/>
    <col min="10" max="12" width="7" bestFit="1" customWidth="1"/>
  </cols>
  <sheetData>
    <row r="1" spans="1:12" x14ac:dyDescent="0.25">
      <c r="A1" t="s">
        <v>75</v>
      </c>
      <c r="B1" t="s">
        <v>78</v>
      </c>
      <c r="C1" t="s">
        <v>76</v>
      </c>
      <c r="D1" t="s">
        <v>77</v>
      </c>
      <c r="E1" t="s">
        <v>83</v>
      </c>
      <c r="F1" t="s">
        <v>79</v>
      </c>
      <c r="G1" t="s">
        <v>80</v>
      </c>
      <c r="H1" t="s">
        <v>81</v>
      </c>
      <c r="I1" t="s">
        <v>82</v>
      </c>
      <c r="J1" t="s">
        <v>107</v>
      </c>
      <c r="K1" t="s">
        <v>108</v>
      </c>
      <c r="L1" t="s">
        <v>109</v>
      </c>
    </row>
    <row r="2" spans="1:12" x14ac:dyDescent="0.25">
      <c r="A2">
        <v>1</v>
      </c>
      <c r="B2" s="29">
        <v>38569</v>
      </c>
      <c r="C2" s="29">
        <v>40700</v>
      </c>
      <c r="D2">
        <v>5.8</v>
      </c>
      <c r="E2">
        <v>2.9</v>
      </c>
      <c r="F2">
        <v>41761</v>
      </c>
      <c r="G2">
        <v>0</v>
      </c>
      <c r="H2">
        <v>0</v>
      </c>
      <c r="I2">
        <v>8.6</v>
      </c>
    </row>
    <row r="3" spans="1:12" x14ac:dyDescent="0.25">
      <c r="A3">
        <v>2</v>
      </c>
      <c r="B3" s="29">
        <v>35675</v>
      </c>
      <c r="C3" s="29">
        <v>40295</v>
      </c>
      <c r="D3">
        <v>12.5</v>
      </c>
      <c r="E3">
        <v>0.1</v>
      </c>
      <c r="F3">
        <v>40317</v>
      </c>
      <c r="G3">
        <v>1</v>
      </c>
      <c r="H3">
        <v>2</v>
      </c>
      <c r="I3">
        <v>30.8</v>
      </c>
      <c r="J3">
        <v>0</v>
      </c>
    </row>
    <row r="4" spans="1:12" x14ac:dyDescent="0.25">
      <c r="A4">
        <v>3</v>
      </c>
      <c r="B4" s="29">
        <v>37953</v>
      </c>
      <c r="C4" s="29">
        <v>41114</v>
      </c>
      <c r="D4">
        <v>8.6</v>
      </c>
      <c r="E4">
        <v>1.6</v>
      </c>
      <c r="F4">
        <v>41673</v>
      </c>
      <c r="G4">
        <v>0</v>
      </c>
      <c r="H4">
        <v>0</v>
      </c>
      <c r="I4">
        <v>30.6</v>
      </c>
      <c r="J4">
        <v>1</v>
      </c>
    </row>
    <row r="5" spans="1:12" x14ac:dyDescent="0.25">
      <c r="A5">
        <v>4</v>
      </c>
      <c r="B5" s="29">
        <v>36214</v>
      </c>
      <c r="C5" s="29">
        <v>40302</v>
      </c>
      <c r="D5">
        <v>11.2</v>
      </c>
      <c r="E5">
        <v>1.6</v>
      </c>
      <c r="F5">
        <v>40884</v>
      </c>
      <c r="G5">
        <v>0</v>
      </c>
      <c r="H5">
        <v>0</v>
      </c>
      <c r="I5">
        <v>29</v>
      </c>
      <c r="J5">
        <v>0</v>
      </c>
    </row>
    <row r="6" spans="1:12" x14ac:dyDescent="0.25">
      <c r="A6">
        <v>5</v>
      </c>
      <c r="B6" s="29">
        <v>37743</v>
      </c>
      <c r="C6" s="29">
        <v>41631</v>
      </c>
      <c r="D6">
        <v>10.6</v>
      </c>
      <c r="E6">
        <v>0.1</v>
      </c>
      <c r="F6">
        <v>41677</v>
      </c>
      <c r="G6">
        <v>2</v>
      </c>
      <c r="H6">
        <v>2</v>
      </c>
      <c r="I6">
        <v>17.7</v>
      </c>
      <c r="J6">
        <v>1</v>
      </c>
      <c r="K6">
        <v>0</v>
      </c>
    </row>
    <row r="7" spans="1:12" x14ac:dyDescent="0.25">
      <c r="A7">
        <v>6</v>
      </c>
      <c r="B7" s="29">
        <v>37622</v>
      </c>
      <c r="C7" s="29">
        <v>41107</v>
      </c>
      <c r="D7">
        <v>9.6</v>
      </c>
      <c r="E7">
        <v>2.4</v>
      </c>
      <c r="F7">
        <v>41980</v>
      </c>
      <c r="G7">
        <v>3</v>
      </c>
      <c r="H7">
        <v>2</v>
      </c>
      <c r="I7">
        <v>10.1</v>
      </c>
    </row>
    <row r="8" spans="1:12" x14ac:dyDescent="0.25">
      <c r="A8">
        <v>7</v>
      </c>
      <c r="B8" s="29">
        <v>36957</v>
      </c>
      <c r="C8" s="29">
        <v>41613</v>
      </c>
      <c r="D8">
        <v>12.8</v>
      </c>
      <c r="E8">
        <v>0.3</v>
      </c>
      <c r="F8">
        <v>41731</v>
      </c>
      <c r="G8">
        <v>4</v>
      </c>
      <c r="H8">
        <v>2</v>
      </c>
      <c r="I8">
        <v>11.7</v>
      </c>
    </row>
    <row r="9" spans="1:12" x14ac:dyDescent="0.25">
      <c r="A9">
        <v>8</v>
      </c>
      <c r="B9" s="29">
        <v>38421</v>
      </c>
      <c r="C9" s="29">
        <v>42101</v>
      </c>
      <c r="D9">
        <v>10.1</v>
      </c>
      <c r="E9">
        <v>0.4</v>
      </c>
      <c r="F9">
        <v>42266</v>
      </c>
      <c r="G9">
        <v>5</v>
      </c>
      <c r="H9">
        <v>0</v>
      </c>
      <c r="I9">
        <v>8.6999999999999993</v>
      </c>
      <c r="J9">
        <v>1</v>
      </c>
      <c r="K9">
        <v>1</v>
      </c>
    </row>
    <row r="10" spans="1:12" x14ac:dyDescent="0.25">
      <c r="A10">
        <v>9</v>
      </c>
      <c r="B10" s="29">
        <v>38012</v>
      </c>
      <c r="C10" s="29">
        <v>42059</v>
      </c>
      <c r="D10">
        <v>11.1</v>
      </c>
      <c r="E10">
        <v>0.75</v>
      </c>
      <c r="F10">
        <v>42329</v>
      </c>
      <c r="G10">
        <v>5</v>
      </c>
      <c r="H10">
        <v>0</v>
      </c>
      <c r="I10">
        <v>8.3000000000000007</v>
      </c>
    </row>
    <row r="11" spans="1:12" x14ac:dyDescent="0.25">
      <c r="A11">
        <v>10</v>
      </c>
      <c r="B11" s="29">
        <v>37142</v>
      </c>
      <c r="C11" s="29">
        <v>41977</v>
      </c>
      <c r="D11">
        <v>13.3</v>
      </c>
      <c r="E11">
        <v>2</v>
      </c>
      <c r="F11">
        <v>42726</v>
      </c>
      <c r="G11">
        <v>0</v>
      </c>
      <c r="H11">
        <v>2</v>
      </c>
      <c r="I11">
        <v>19.899999999999999</v>
      </c>
      <c r="K11">
        <v>0</v>
      </c>
    </row>
    <row r="12" spans="1:12" x14ac:dyDescent="0.25">
      <c r="A12">
        <v>11</v>
      </c>
      <c r="B12" s="29">
        <v>37841</v>
      </c>
      <c r="C12" s="29">
        <v>42059</v>
      </c>
      <c r="D12">
        <v>11.5</v>
      </c>
      <c r="E12">
        <v>0.6</v>
      </c>
      <c r="F12">
        <v>42263</v>
      </c>
      <c r="G12">
        <v>6</v>
      </c>
      <c r="H12">
        <v>1</v>
      </c>
      <c r="I12">
        <v>23.4</v>
      </c>
    </row>
    <row r="13" spans="1:12" x14ac:dyDescent="0.25">
      <c r="A13">
        <v>12</v>
      </c>
      <c r="B13" s="29">
        <v>36647</v>
      </c>
      <c r="C13" s="29">
        <v>40695</v>
      </c>
      <c r="D13">
        <v>11.1</v>
      </c>
      <c r="E13">
        <v>0.2</v>
      </c>
      <c r="F13">
        <v>40756</v>
      </c>
      <c r="G13">
        <v>0</v>
      </c>
      <c r="H13">
        <v>0</v>
      </c>
      <c r="I13">
        <v>6.3</v>
      </c>
    </row>
    <row r="14" spans="1:12" x14ac:dyDescent="0.25">
      <c r="A14">
        <v>13</v>
      </c>
      <c r="B14" s="29">
        <v>36519</v>
      </c>
      <c r="C14" s="29">
        <v>41205</v>
      </c>
      <c r="D14">
        <v>12.8</v>
      </c>
      <c r="E14">
        <v>2.6</v>
      </c>
      <c r="F14">
        <v>42153</v>
      </c>
      <c r="G14">
        <v>7</v>
      </c>
      <c r="H14">
        <v>0</v>
      </c>
      <c r="I14">
        <v>9</v>
      </c>
    </row>
    <row r="15" spans="1:12" x14ac:dyDescent="0.25">
      <c r="A15">
        <v>14</v>
      </c>
      <c r="B15" s="29">
        <v>36404</v>
      </c>
      <c r="C15" s="29">
        <v>41205</v>
      </c>
      <c r="D15">
        <v>13.2</v>
      </c>
      <c r="E15">
        <v>2.9</v>
      </c>
      <c r="F15">
        <v>42248</v>
      </c>
      <c r="G15">
        <v>0</v>
      </c>
      <c r="H15">
        <v>2</v>
      </c>
      <c r="I15">
        <v>20.5</v>
      </c>
      <c r="K15">
        <v>0</v>
      </c>
    </row>
    <row r="16" spans="1:12" x14ac:dyDescent="0.25">
      <c r="A16">
        <v>15</v>
      </c>
      <c r="B16" s="29">
        <v>36963</v>
      </c>
      <c r="C16" s="29">
        <v>41375</v>
      </c>
      <c r="D16">
        <v>12.1</v>
      </c>
      <c r="E16">
        <v>0.9</v>
      </c>
      <c r="F16">
        <v>41712</v>
      </c>
      <c r="G16">
        <v>5</v>
      </c>
      <c r="H16">
        <v>0</v>
      </c>
      <c r="I16">
        <v>7.9</v>
      </c>
      <c r="J16">
        <v>0</v>
      </c>
      <c r="K16">
        <v>1</v>
      </c>
    </row>
    <row r="17" spans="1:11" x14ac:dyDescent="0.25">
      <c r="A17">
        <v>16</v>
      </c>
      <c r="B17" s="29">
        <v>38404</v>
      </c>
      <c r="C17" s="29">
        <v>40953</v>
      </c>
      <c r="D17">
        <v>7</v>
      </c>
      <c r="E17">
        <v>0.9</v>
      </c>
      <c r="F17">
        <v>41285</v>
      </c>
      <c r="G17">
        <v>0</v>
      </c>
      <c r="H17">
        <v>2</v>
      </c>
      <c r="I17">
        <v>19.399999999999999</v>
      </c>
      <c r="J17">
        <v>1</v>
      </c>
      <c r="K17">
        <v>1</v>
      </c>
    </row>
    <row r="18" spans="1:11" x14ac:dyDescent="0.25">
      <c r="A18">
        <v>17</v>
      </c>
      <c r="B18" s="29">
        <v>37006</v>
      </c>
      <c r="C18" s="29">
        <v>41025</v>
      </c>
      <c r="D18">
        <v>11</v>
      </c>
      <c r="E18">
        <v>1.1000000000000001</v>
      </c>
      <c r="F18">
        <v>41410</v>
      </c>
      <c r="G18">
        <v>5</v>
      </c>
      <c r="H18">
        <v>2</v>
      </c>
      <c r="I18">
        <v>6.2</v>
      </c>
      <c r="K18">
        <v>0</v>
      </c>
    </row>
    <row r="19" spans="1:11" x14ac:dyDescent="0.25">
      <c r="A19">
        <v>18</v>
      </c>
      <c r="B19" s="29">
        <v>37880</v>
      </c>
      <c r="C19" s="29">
        <v>41920</v>
      </c>
      <c r="D19">
        <v>11.1</v>
      </c>
      <c r="E19">
        <v>0.5</v>
      </c>
      <c r="F19">
        <v>42100</v>
      </c>
      <c r="G19">
        <v>1</v>
      </c>
      <c r="H19">
        <v>2</v>
      </c>
      <c r="I19">
        <v>32.200000000000003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" sqref="A2:A35"/>
    </sheetView>
  </sheetViews>
  <sheetFormatPr defaultRowHeight="15.75" x14ac:dyDescent="0.25"/>
  <sheetData>
    <row r="1" spans="1:6" x14ac:dyDescent="0.25">
      <c r="A1" t="s">
        <v>130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</row>
    <row r="2" spans="1:6" x14ac:dyDescent="0.25">
      <c r="A2" t="s">
        <v>131</v>
      </c>
      <c r="B2">
        <v>1</v>
      </c>
      <c r="C2">
        <v>1</v>
      </c>
      <c r="D2">
        <v>13.49</v>
      </c>
      <c r="E2">
        <v>6.27</v>
      </c>
      <c r="F2">
        <v>1.33</v>
      </c>
    </row>
    <row r="3" spans="1:6" x14ac:dyDescent="0.25">
      <c r="A3" t="s">
        <v>131</v>
      </c>
      <c r="B3">
        <v>3</v>
      </c>
      <c r="C3">
        <v>1</v>
      </c>
      <c r="D3">
        <v>2.3199999999999998</v>
      </c>
      <c r="E3">
        <v>1.88</v>
      </c>
      <c r="F3">
        <v>3.33</v>
      </c>
    </row>
    <row r="4" spans="1:6" x14ac:dyDescent="0.25">
      <c r="A4" t="s">
        <v>131</v>
      </c>
      <c r="B4">
        <v>4</v>
      </c>
      <c r="C4">
        <v>1</v>
      </c>
      <c r="D4">
        <v>3.21</v>
      </c>
      <c r="E4">
        <v>4.84</v>
      </c>
      <c r="F4">
        <v>6.33</v>
      </c>
    </row>
    <row r="5" spans="1:6" x14ac:dyDescent="0.25">
      <c r="A5" t="s">
        <v>131</v>
      </c>
      <c r="B5">
        <v>5</v>
      </c>
      <c r="C5">
        <v>1</v>
      </c>
      <c r="D5">
        <v>6.62</v>
      </c>
      <c r="E5">
        <v>3.25</v>
      </c>
      <c r="F5">
        <v>3.33</v>
      </c>
    </row>
    <row r="6" spans="1:6" x14ac:dyDescent="0.25">
      <c r="A6" t="s">
        <v>131</v>
      </c>
      <c r="B6">
        <v>7</v>
      </c>
      <c r="C6">
        <v>1</v>
      </c>
      <c r="D6">
        <v>3.98</v>
      </c>
      <c r="E6">
        <v>0.6</v>
      </c>
      <c r="F6">
        <v>0.5</v>
      </c>
    </row>
    <row r="7" spans="1:6" x14ac:dyDescent="0.25">
      <c r="A7" t="s">
        <v>131</v>
      </c>
      <c r="B7">
        <v>9</v>
      </c>
      <c r="C7">
        <v>1</v>
      </c>
      <c r="D7">
        <v>10.24</v>
      </c>
      <c r="E7">
        <v>9.24</v>
      </c>
      <c r="F7">
        <v>3.33</v>
      </c>
    </row>
    <row r="8" spans="1:6" x14ac:dyDescent="0.25">
      <c r="A8" t="s">
        <v>131</v>
      </c>
      <c r="B8">
        <v>13</v>
      </c>
      <c r="C8">
        <v>1</v>
      </c>
      <c r="D8">
        <v>5.43</v>
      </c>
      <c r="E8">
        <v>5.62</v>
      </c>
      <c r="F8">
        <v>3.33</v>
      </c>
    </row>
    <row r="9" spans="1:6" x14ac:dyDescent="0.25">
      <c r="A9" t="s">
        <v>131</v>
      </c>
      <c r="B9">
        <v>14</v>
      </c>
      <c r="C9">
        <v>1</v>
      </c>
      <c r="D9">
        <v>4.68</v>
      </c>
      <c r="E9">
        <v>2.37</v>
      </c>
      <c r="F9">
        <v>3.33</v>
      </c>
    </row>
    <row r="10" spans="1:6" x14ac:dyDescent="0.25">
      <c r="A10" t="s">
        <v>131</v>
      </c>
      <c r="B10">
        <v>15</v>
      </c>
      <c r="C10">
        <v>1</v>
      </c>
      <c r="D10">
        <v>7.64</v>
      </c>
      <c r="E10">
        <v>1.94</v>
      </c>
      <c r="F10">
        <v>0.83</v>
      </c>
    </row>
    <row r="11" spans="1:6" x14ac:dyDescent="0.25">
      <c r="A11" t="s">
        <v>131</v>
      </c>
      <c r="B11">
        <v>16</v>
      </c>
      <c r="C11">
        <v>1</v>
      </c>
      <c r="D11">
        <v>9.8000000000000007</v>
      </c>
      <c r="E11">
        <v>18.68</v>
      </c>
      <c r="F11">
        <v>24.33</v>
      </c>
    </row>
    <row r="12" spans="1:6" x14ac:dyDescent="0.25">
      <c r="A12" t="s">
        <v>131</v>
      </c>
      <c r="B12">
        <v>18</v>
      </c>
      <c r="C12">
        <v>1</v>
      </c>
      <c r="D12">
        <v>3.08</v>
      </c>
      <c r="E12">
        <v>10.56</v>
      </c>
      <c r="F12">
        <v>24.33</v>
      </c>
    </row>
    <row r="13" spans="1:6" x14ac:dyDescent="0.25">
      <c r="A13" t="s">
        <v>131</v>
      </c>
      <c r="B13">
        <v>1</v>
      </c>
      <c r="C13">
        <v>2</v>
      </c>
      <c r="D13">
        <v>9.76</v>
      </c>
      <c r="E13">
        <v>12.19</v>
      </c>
      <c r="F13">
        <v>6.33</v>
      </c>
    </row>
    <row r="14" spans="1:6" x14ac:dyDescent="0.25">
      <c r="A14" t="s">
        <v>131</v>
      </c>
      <c r="B14">
        <v>2</v>
      </c>
      <c r="C14">
        <v>2</v>
      </c>
      <c r="D14">
        <v>1.91</v>
      </c>
      <c r="E14">
        <v>1.03</v>
      </c>
      <c r="F14">
        <v>1.33</v>
      </c>
    </row>
    <row r="15" spans="1:6" x14ac:dyDescent="0.25">
      <c r="A15" t="s">
        <v>131</v>
      </c>
      <c r="B15">
        <v>3</v>
      </c>
      <c r="C15">
        <v>2</v>
      </c>
      <c r="D15">
        <v>0.88</v>
      </c>
      <c r="F15">
        <v>0.33</v>
      </c>
    </row>
    <row r="16" spans="1:6" x14ac:dyDescent="0.25">
      <c r="A16" t="s">
        <v>131</v>
      </c>
      <c r="B16">
        <v>4</v>
      </c>
      <c r="C16">
        <v>2</v>
      </c>
      <c r="D16">
        <v>1.25</v>
      </c>
      <c r="E16">
        <v>0.44</v>
      </c>
      <c r="F16">
        <v>0.83</v>
      </c>
    </row>
    <row r="17" spans="1:6" x14ac:dyDescent="0.25">
      <c r="A17" t="s">
        <v>131</v>
      </c>
      <c r="B17">
        <v>5</v>
      </c>
      <c r="C17">
        <v>2</v>
      </c>
      <c r="D17">
        <v>1.23</v>
      </c>
      <c r="E17">
        <v>17.82</v>
      </c>
      <c r="F17">
        <v>24.33</v>
      </c>
    </row>
    <row r="18" spans="1:6" x14ac:dyDescent="0.25">
      <c r="A18" t="s">
        <v>131</v>
      </c>
      <c r="B18">
        <v>6</v>
      </c>
      <c r="C18">
        <v>2</v>
      </c>
      <c r="D18">
        <v>9.9600000000000009</v>
      </c>
      <c r="E18">
        <v>3.35</v>
      </c>
      <c r="F18">
        <v>1.33</v>
      </c>
    </row>
    <row r="19" spans="1:6" x14ac:dyDescent="0.25">
      <c r="A19" t="s">
        <v>131</v>
      </c>
      <c r="B19">
        <v>9</v>
      </c>
      <c r="C19">
        <v>2</v>
      </c>
      <c r="D19">
        <v>1.92</v>
      </c>
      <c r="E19">
        <v>0.28000000000000003</v>
      </c>
      <c r="F19">
        <v>0.5</v>
      </c>
    </row>
    <row r="20" spans="1:6" x14ac:dyDescent="0.25">
      <c r="A20" t="s">
        <v>131</v>
      </c>
      <c r="B20">
        <v>10</v>
      </c>
      <c r="C20">
        <v>2</v>
      </c>
      <c r="D20">
        <v>0.51</v>
      </c>
      <c r="F20">
        <v>0.33</v>
      </c>
    </row>
    <row r="21" spans="1:6" x14ac:dyDescent="0.25">
      <c r="A21" t="s">
        <v>131</v>
      </c>
      <c r="B21">
        <v>11</v>
      </c>
      <c r="C21">
        <v>2</v>
      </c>
      <c r="D21">
        <v>1.05</v>
      </c>
      <c r="E21">
        <v>0.14000000000000001</v>
      </c>
      <c r="F21">
        <v>0.5</v>
      </c>
    </row>
    <row r="22" spans="1:6" x14ac:dyDescent="0.25">
      <c r="A22" t="s">
        <v>131</v>
      </c>
      <c r="B22">
        <v>13</v>
      </c>
      <c r="C22">
        <v>2</v>
      </c>
      <c r="D22">
        <v>1.31</v>
      </c>
      <c r="E22">
        <v>0.61</v>
      </c>
      <c r="F22">
        <v>0.83</v>
      </c>
    </row>
    <row r="23" spans="1:6" x14ac:dyDescent="0.25">
      <c r="A23" t="s">
        <v>131</v>
      </c>
      <c r="B23">
        <v>15</v>
      </c>
      <c r="C23">
        <v>2</v>
      </c>
      <c r="D23">
        <v>8.23</v>
      </c>
      <c r="E23">
        <v>5.9</v>
      </c>
      <c r="F23">
        <v>3.33</v>
      </c>
    </row>
    <row r="24" spans="1:6" x14ac:dyDescent="0.25">
      <c r="A24" t="s">
        <v>131</v>
      </c>
      <c r="B24">
        <v>16</v>
      </c>
      <c r="C24">
        <v>2</v>
      </c>
      <c r="D24">
        <v>8.14</v>
      </c>
      <c r="E24">
        <v>1.72</v>
      </c>
      <c r="F24">
        <v>0.83</v>
      </c>
    </row>
    <row r="25" spans="1:6" x14ac:dyDescent="0.25">
      <c r="A25" t="s">
        <v>131</v>
      </c>
      <c r="B25">
        <v>17</v>
      </c>
      <c r="C25">
        <v>2</v>
      </c>
      <c r="D25">
        <v>13.13</v>
      </c>
      <c r="E25">
        <v>3.2</v>
      </c>
      <c r="F25">
        <v>0.83</v>
      </c>
    </row>
    <row r="26" spans="1:6" x14ac:dyDescent="0.25">
      <c r="A26" t="s">
        <v>131</v>
      </c>
      <c r="B26">
        <v>18</v>
      </c>
      <c r="C26">
        <v>2</v>
      </c>
      <c r="D26">
        <v>1.54</v>
      </c>
      <c r="E26">
        <v>0.94</v>
      </c>
      <c r="F26">
        <v>1.33</v>
      </c>
    </row>
    <row r="27" spans="1:6" x14ac:dyDescent="0.25">
      <c r="A27" t="s">
        <v>131</v>
      </c>
      <c r="B27">
        <v>1</v>
      </c>
      <c r="C27">
        <v>3</v>
      </c>
      <c r="D27">
        <v>59.31</v>
      </c>
      <c r="E27">
        <v>75.03</v>
      </c>
      <c r="F27">
        <v>24.33</v>
      </c>
    </row>
    <row r="28" spans="1:6" x14ac:dyDescent="0.25">
      <c r="A28" t="s">
        <v>131</v>
      </c>
      <c r="B28">
        <v>3</v>
      </c>
      <c r="C28">
        <v>3</v>
      </c>
      <c r="D28">
        <v>29.1</v>
      </c>
      <c r="E28">
        <v>5.07</v>
      </c>
      <c r="F28">
        <v>3.33</v>
      </c>
    </row>
    <row r="29" spans="1:6" x14ac:dyDescent="0.25">
      <c r="A29" t="s">
        <v>131</v>
      </c>
      <c r="B29">
        <v>4</v>
      </c>
      <c r="C29">
        <v>3</v>
      </c>
      <c r="D29">
        <v>4.9800000000000004</v>
      </c>
      <c r="E29">
        <v>8.52</v>
      </c>
      <c r="F29">
        <v>12.33</v>
      </c>
    </row>
    <row r="30" spans="1:6" x14ac:dyDescent="0.25">
      <c r="A30" t="s">
        <v>131</v>
      </c>
      <c r="B30">
        <v>6</v>
      </c>
      <c r="C30">
        <v>3</v>
      </c>
      <c r="D30">
        <v>219.35</v>
      </c>
      <c r="E30">
        <v>52.23</v>
      </c>
      <c r="F30">
        <v>12.33</v>
      </c>
    </row>
    <row r="31" spans="1:6" x14ac:dyDescent="0.25">
      <c r="A31" t="s">
        <v>131</v>
      </c>
      <c r="B31">
        <v>9</v>
      </c>
      <c r="C31">
        <v>3</v>
      </c>
      <c r="D31">
        <v>93.98</v>
      </c>
      <c r="E31">
        <v>52.03</v>
      </c>
      <c r="F31">
        <v>24.33</v>
      </c>
    </row>
    <row r="32" spans="1:6" x14ac:dyDescent="0.25">
      <c r="A32" t="s">
        <v>131</v>
      </c>
      <c r="B32">
        <v>10</v>
      </c>
      <c r="C32">
        <v>3</v>
      </c>
      <c r="D32">
        <v>44.47</v>
      </c>
      <c r="E32">
        <v>9.7899999999999991</v>
      </c>
      <c r="F32">
        <v>6.33</v>
      </c>
    </row>
    <row r="33" spans="1:6" x14ac:dyDescent="0.25">
      <c r="A33" t="s">
        <v>131</v>
      </c>
      <c r="B33">
        <v>13</v>
      </c>
      <c r="C33">
        <v>3</v>
      </c>
      <c r="D33">
        <v>298.95</v>
      </c>
      <c r="E33">
        <v>37.58</v>
      </c>
      <c r="F33">
        <v>1.33</v>
      </c>
    </row>
    <row r="34" spans="1:6" x14ac:dyDescent="0.25">
      <c r="A34" t="s">
        <v>131</v>
      </c>
      <c r="B34">
        <v>15</v>
      </c>
      <c r="C34">
        <v>3</v>
      </c>
      <c r="D34">
        <v>272.37</v>
      </c>
      <c r="E34">
        <v>90.53</v>
      </c>
      <c r="F34">
        <v>24.33</v>
      </c>
    </row>
    <row r="35" spans="1:6" x14ac:dyDescent="0.25">
      <c r="A35" t="s">
        <v>131</v>
      </c>
      <c r="B35">
        <v>18</v>
      </c>
      <c r="C35">
        <v>3</v>
      </c>
      <c r="D35">
        <v>33.33</v>
      </c>
      <c r="E35">
        <v>15.49</v>
      </c>
      <c r="F35">
        <v>24.33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XFD1048576"/>
    </sheetView>
  </sheetViews>
  <sheetFormatPr defaultRowHeight="15.75" x14ac:dyDescent="0.25"/>
  <cols>
    <col min="1" max="1" width="6.375" bestFit="1" customWidth="1"/>
    <col min="2" max="2" width="5.75" bestFit="1" customWidth="1"/>
    <col min="3" max="3" width="7.25" bestFit="1" customWidth="1"/>
    <col min="4" max="4" width="2.875" bestFit="1" customWidth="1"/>
    <col min="5" max="5" width="10.875" bestFit="1" customWidth="1"/>
    <col min="6" max="6" width="6.875" bestFit="1" customWidth="1"/>
    <col min="7" max="8" width="5.875" bestFit="1" customWidth="1"/>
  </cols>
  <sheetData>
    <row r="1" spans="1:8" x14ac:dyDescent="0.25">
      <c r="A1" t="s">
        <v>130</v>
      </c>
      <c r="B1" t="s">
        <v>141</v>
      </c>
      <c r="C1" t="s">
        <v>142</v>
      </c>
      <c r="D1" t="s">
        <v>129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25">
      <c r="A2" t="s">
        <v>140</v>
      </c>
      <c r="B2" t="s">
        <v>132</v>
      </c>
      <c r="C2" t="s">
        <v>133</v>
      </c>
      <c r="D2">
        <v>1</v>
      </c>
      <c r="E2" t="s">
        <v>38</v>
      </c>
      <c r="F2" t="s">
        <v>39</v>
      </c>
      <c r="G2">
        <v>13.49</v>
      </c>
      <c r="H2">
        <v>6.27</v>
      </c>
    </row>
    <row r="3" spans="1:8" x14ac:dyDescent="0.25">
      <c r="A3" t="s">
        <v>140</v>
      </c>
      <c r="B3" t="s">
        <v>132</v>
      </c>
      <c r="C3" t="s">
        <v>133</v>
      </c>
      <c r="D3">
        <v>4</v>
      </c>
      <c r="E3" t="s">
        <v>45</v>
      </c>
      <c r="F3" t="s">
        <v>46</v>
      </c>
      <c r="G3">
        <v>3.21</v>
      </c>
      <c r="H3">
        <v>4.84</v>
      </c>
    </row>
    <row r="4" spans="1:8" x14ac:dyDescent="0.25">
      <c r="A4" t="s">
        <v>140</v>
      </c>
      <c r="B4" t="s">
        <v>132</v>
      </c>
      <c r="C4" t="s">
        <v>133</v>
      </c>
      <c r="D4">
        <v>7</v>
      </c>
      <c r="E4" t="s">
        <v>52</v>
      </c>
      <c r="F4" t="s">
        <v>53</v>
      </c>
      <c r="G4">
        <v>3.98</v>
      </c>
      <c r="H4">
        <v>0.6</v>
      </c>
    </row>
    <row r="5" spans="1:8" x14ac:dyDescent="0.25">
      <c r="A5" t="s">
        <v>140</v>
      </c>
      <c r="B5" t="s">
        <v>132</v>
      </c>
      <c r="C5" t="s">
        <v>133</v>
      </c>
      <c r="D5">
        <v>9</v>
      </c>
      <c r="E5" t="s">
        <v>56</v>
      </c>
      <c r="F5" t="s">
        <v>39</v>
      </c>
      <c r="G5">
        <v>10.24</v>
      </c>
      <c r="H5">
        <v>9.24</v>
      </c>
    </row>
    <row r="6" spans="1:8" x14ac:dyDescent="0.25">
      <c r="A6" t="s">
        <v>140</v>
      </c>
      <c r="B6" t="s">
        <v>132</v>
      </c>
      <c r="C6" t="s">
        <v>133</v>
      </c>
      <c r="D6">
        <v>13</v>
      </c>
      <c r="E6" t="s">
        <v>63</v>
      </c>
      <c r="F6" t="s">
        <v>64</v>
      </c>
      <c r="G6">
        <v>5.43</v>
      </c>
      <c r="H6">
        <v>5.62</v>
      </c>
    </row>
    <row r="7" spans="1:8" x14ac:dyDescent="0.25">
      <c r="A7" t="s">
        <v>140</v>
      </c>
      <c r="B7" t="s">
        <v>132</v>
      </c>
      <c r="C7" t="s">
        <v>133</v>
      </c>
      <c r="D7">
        <v>14</v>
      </c>
      <c r="E7" t="s">
        <v>65</v>
      </c>
      <c r="F7" t="s">
        <v>66</v>
      </c>
      <c r="G7">
        <v>4.68</v>
      </c>
      <c r="H7">
        <v>2.37</v>
      </c>
    </row>
    <row r="8" spans="1:8" x14ac:dyDescent="0.25">
      <c r="A8" t="s">
        <v>140</v>
      </c>
      <c r="B8" t="s">
        <v>132</v>
      </c>
      <c r="C8" t="s">
        <v>133</v>
      </c>
      <c r="D8">
        <v>18</v>
      </c>
      <c r="E8" t="s">
        <v>73</v>
      </c>
      <c r="F8" t="s">
        <v>74</v>
      </c>
      <c r="G8">
        <v>3.08</v>
      </c>
      <c r="H8">
        <v>10.56</v>
      </c>
    </row>
    <row r="9" spans="1:8" x14ac:dyDescent="0.25">
      <c r="A9" t="s">
        <v>140</v>
      </c>
      <c r="B9" t="s">
        <v>134</v>
      </c>
      <c r="C9" t="s">
        <v>133</v>
      </c>
      <c r="D9">
        <v>3</v>
      </c>
      <c r="E9" t="s">
        <v>43</v>
      </c>
      <c r="F9" t="s">
        <v>44</v>
      </c>
      <c r="G9">
        <v>2.3199999999999998</v>
      </c>
      <c r="H9">
        <v>1.88</v>
      </c>
    </row>
    <row r="10" spans="1:8" x14ac:dyDescent="0.25">
      <c r="A10" t="s">
        <v>140</v>
      </c>
      <c r="B10" t="s">
        <v>134</v>
      </c>
      <c r="C10" t="s">
        <v>133</v>
      </c>
      <c r="D10">
        <v>5</v>
      </c>
      <c r="E10" t="s">
        <v>48</v>
      </c>
      <c r="F10" t="s">
        <v>49</v>
      </c>
      <c r="G10">
        <v>6.62</v>
      </c>
      <c r="H10">
        <v>3.25</v>
      </c>
    </row>
    <row r="11" spans="1:8" x14ac:dyDescent="0.25">
      <c r="A11" t="s">
        <v>140</v>
      </c>
      <c r="B11" t="s">
        <v>134</v>
      </c>
      <c r="C11" t="s">
        <v>133</v>
      </c>
      <c r="D11">
        <v>16</v>
      </c>
      <c r="E11" t="s">
        <v>69</v>
      </c>
      <c r="F11" t="s">
        <v>70</v>
      </c>
      <c r="G11">
        <v>9.8000000000000007</v>
      </c>
      <c r="H11">
        <v>18.68</v>
      </c>
    </row>
    <row r="12" spans="1:8" x14ac:dyDescent="0.25">
      <c r="A12" t="s">
        <v>140</v>
      </c>
      <c r="B12" t="s">
        <v>132</v>
      </c>
      <c r="C12" t="s">
        <v>139</v>
      </c>
      <c r="D12">
        <v>1</v>
      </c>
      <c r="E12" t="s">
        <v>38</v>
      </c>
      <c r="F12" t="s">
        <v>39</v>
      </c>
      <c r="G12">
        <v>9.76</v>
      </c>
      <c r="H12">
        <v>12.19</v>
      </c>
    </row>
    <row r="13" spans="1:8" x14ac:dyDescent="0.25">
      <c r="A13" t="s">
        <v>140</v>
      </c>
      <c r="B13" t="s">
        <v>132</v>
      </c>
      <c r="C13" t="s">
        <v>139</v>
      </c>
      <c r="D13">
        <v>2</v>
      </c>
      <c r="E13" t="s">
        <v>41</v>
      </c>
      <c r="F13" t="s">
        <v>42</v>
      </c>
      <c r="G13">
        <v>1.91</v>
      </c>
      <c r="H13">
        <v>1.03</v>
      </c>
    </row>
    <row r="14" spans="1:8" x14ac:dyDescent="0.25">
      <c r="A14" t="s">
        <v>140</v>
      </c>
      <c r="B14" t="s">
        <v>132</v>
      </c>
      <c r="C14" t="s">
        <v>139</v>
      </c>
      <c r="D14">
        <v>4</v>
      </c>
      <c r="E14" t="s">
        <v>45</v>
      </c>
      <c r="F14" t="s">
        <v>46</v>
      </c>
      <c r="G14">
        <v>1.25</v>
      </c>
      <c r="H14">
        <v>0.44</v>
      </c>
    </row>
    <row r="15" spans="1:8" x14ac:dyDescent="0.25">
      <c r="A15" t="s">
        <v>140</v>
      </c>
      <c r="B15" t="s">
        <v>132</v>
      </c>
      <c r="C15" t="s">
        <v>139</v>
      </c>
      <c r="D15">
        <v>6</v>
      </c>
      <c r="E15" t="s">
        <v>50</v>
      </c>
      <c r="F15" t="s">
        <v>51</v>
      </c>
      <c r="G15">
        <v>9.9600000000000009</v>
      </c>
      <c r="H15">
        <v>3.35</v>
      </c>
    </row>
    <row r="16" spans="1:8" x14ac:dyDescent="0.25">
      <c r="A16" t="s">
        <v>140</v>
      </c>
      <c r="B16" t="s">
        <v>132</v>
      </c>
      <c r="C16" t="s">
        <v>139</v>
      </c>
      <c r="D16">
        <v>9</v>
      </c>
      <c r="E16" t="s">
        <v>56</v>
      </c>
      <c r="F16" t="s">
        <v>39</v>
      </c>
      <c r="G16">
        <v>1.92</v>
      </c>
      <c r="H16">
        <v>0.28000000000000003</v>
      </c>
    </row>
    <row r="17" spans="1:8" x14ac:dyDescent="0.25">
      <c r="A17" t="s">
        <v>140</v>
      </c>
      <c r="B17" t="s">
        <v>132</v>
      </c>
      <c r="C17" t="s">
        <v>139</v>
      </c>
      <c r="D17">
        <v>11</v>
      </c>
      <c r="E17" t="s">
        <v>59</v>
      </c>
      <c r="F17" t="s">
        <v>60</v>
      </c>
      <c r="G17">
        <v>1.05</v>
      </c>
      <c r="H17">
        <v>0.14000000000000001</v>
      </c>
    </row>
    <row r="18" spans="1:8" x14ac:dyDescent="0.25">
      <c r="A18" t="s">
        <v>140</v>
      </c>
      <c r="B18" t="s">
        <v>132</v>
      </c>
      <c r="C18" t="s">
        <v>139</v>
      </c>
      <c r="D18">
        <v>13</v>
      </c>
      <c r="E18" t="s">
        <v>63</v>
      </c>
      <c r="F18" t="s">
        <v>64</v>
      </c>
      <c r="G18">
        <v>1.31</v>
      </c>
      <c r="H18">
        <v>0.61</v>
      </c>
    </row>
    <row r="19" spans="1:8" x14ac:dyDescent="0.25">
      <c r="A19" t="s">
        <v>140</v>
      </c>
      <c r="B19" t="s">
        <v>132</v>
      </c>
      <c r="C19" t="s">
        <v>139</v>
      </c>
      <c r="D19">
        <v>17</v>
      </c>
      <c r="E19" t="s">
        <v>71</v>
      </c>
      <c r="F19" t="s">
        <v>72</v>
      </c>
      <c r="G19">
        <v>13.13</v>
      </c>
      <c r="H19">
        <v>3.2</v>
      </c>
    </row>
    <row r="20" spans="1:8" x14ac:dyDescent="0.25">
      <c r="A20" t="s">
        <v>140</v>
      </c>
      <c r="B20" t="s">
        <v>134</v>
      </c>
      <c r="C20" t="s">
        <v>139</v>
      </c>
      <c r="D20">
        <v>15</v>
      </c>
      <c r="E20" t="s">
        <v>67</v>
      </c>
      <c r="F20" t="s">
        <v>68</v>
      </c>
      <c r="G20">
        <v>8.23</v>
      </c>
      <c r="H20">
        <v>5.9</v>
      </c>
    </row>
    <row r="21" spans="1:8" x14ac:dyDescent="0.25">
      <c r="A21" t="s">
        <v>140</v>
      </c>
      <c r="B21" t="s">
        <v>134</v>
      </c>
      <c r="C21" t="s">
        <v>139</v>
      </c>
      <c r="D21">
        <v>16</v>
      </c>
      <c r="E21" t="s">
        <v>69</v>
      </c>
      <c r="F21" t="s">
        <v>70</v>
      </c>
      <c r="G21">
        <v>8.14</v>
      </c>
      <c r="H21">
        <v>1.72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data1a</vt:lpstr>
      <vt:lpstr>data1b</vt:lpstr>
      <vt:lpstr>data1c</vt:lpstr>
      <vt:lpstr>data2</vt:lpstr>
      <vt:lpstr>data3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 Lamb</cp:lastModifiedBy>
  <dcterms:created xsi:type="dcterms:W3CDTF">2020-02-26T06:12:24Z</dcterms:created>
  <dcterms:modified xsi:type="dcterms:W3CDTF">2020-06-17T03:03:23Z</dcterms:modified>
</cp:coreProperties>
</file>