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9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<sst xmlns="http://schemas.openxmlformats.org/spreadsheetml/2006/main" count="19">
  <si>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热风90℃</t>
  </si>
  <si>
    <t>第一组</t>
  </si>
  <si>
    <t>第二组</t>
  </si>
  <si>
    <t>第三组</t>
  </si>
  <si>
    <t>平均值</t>
  </si>
  <si>
    <t>Mt</t>
  </si>
  <si>
    <t>MR</t>
  </si>
  <si>
    <t>两项相减除5</t>
  </si>
  <si>
    <t>Vt</t>
  </si>
  <si>
    <t>两项除5的加速度</t>
  </si>
  <si>
    <t>Vt的加速度</t>
  </si>
  <si>
    <t>破损率</t>
  </si>
  <si>
    <t>M0</t>
  </si>
  <si>
    <t>热风80℃</t>
  </si>
  <si>
    <t>热风70℃</t>
  </si>
  <si>
    <t>90℃</t>
  </si>
  <si>
    <t>80℃</t>
  </si>
  <si>
    <t>70℃</t>
  </si>
  <si>
    <t>综合破损率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</si>
</sst>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14348206474191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Sheet1!$I$4:$I$15</c:f>
              <c:numCache>
                <c:formatCode>General</c:formatCode>
                <c:ptCount val="12"/>
                <c:pt idx="0">
                  <c:v>0.016066384180791</c:v>
                </c:pt>
                <c:pt idx="1">
                  <c:v>0.0147716572504708</c:v>
                </c:pt>
                <c:pt idx="2">
                  <c:v>0.0108580508474576</c:v>
                </c:pt>
                <c:pt idx="3">
                  <c:v>0.00947504708097919</c:v>
                </c:pt>
                <c:pt idx="4">
                  <c:v>0.0107697740112996</c:v>
                </c:pt>
                <c:pt idx="5">
                  <c:v>0.00865112994350279</c:v>
                </c:pt>
                <c:pt idx="6">
                  <c:v>0.00903366290018821</c:v>
                </c:pt>
                <c:pt idx="7">
                  <c:v>0.0076212335216574</c:v>
                </c:pt>
                <c:pt idx="8">
                  <c:v>0.00665018832391699</c:v>
                </c:pt>
                <c:pt idx="9">
                  <c:v>0.00591454802259901</c:v>
                </c:pt>
                <c:pt idx="10">
                  <c:v>0.00559086629001879</c:v>
                </c:pt>
                <c:pt idx="11">
                  <c:v>0.0059145480225988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0492532"/>
        <c:axId val="986793221"/>
      </c:lineChart>
      <c:catAx>
        <c:axId val="250492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793221"/>
        <c:crosses val="autoZero"/>
        <c:auto val="1"/>
        <c:lblAlgn val="ctr"/>
        <c:lblOffset val="100"/>
        <c:tickMarkSkip val="1"/>
        <c:noMultiLvlLbl val="0"/>
      </c:catAx>
      <c:valAx>
        <c:axId val="98679322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4925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Sheet1!$J$4:$J$15</c:f>
              <c:numCache>
                <c:formatCode>0.0000_ </c:formatCode>
                <c:ptCount val="12"/>
                <c:pt idx="0">
                  <c:v>1.092</c:v>
                </c:pt>
                <c:pt idx="1">
                  <c:v>1.048</c:v>
                </c:pt>
                <c:pt idx="2">
                  <c:v>0.944666666666667</c:v>
                </c:pt>
                <c:pt idx="3">
                  <c:v>0.8695</c:v>
                </c:pt>
                <c:pt idx="4">
                  <c:v>0.842</c:v>
                </c:pt>
                <c:pt idx="5">
                  <c:v>0.799666666666667</c:v>
                </c:pt>
                <c:pt idx="6">
                  <c:v>0.773142857142857</c:v>
                </c:pt>
                <c:pt idx="7">
                  <c:v>0.74125</c:v>
                </c:pt>
                <c:pt idx="8">
                  <c:v>0.709111111111111</c:v>
                </c:pt>
                <c:pt idx="9">
                  <c:v>0.6784</c:v>
                </c:pt>
                <c:pt idx="10">
                  <c:v>0.651272727272727</c:v>
                </c:pt>
                <c:pt idx="11">
                  <c:v>0.6305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9629056"/>
        <c:axId val="355234633"/>
      </c:lineChart>
      <c:catAx>
        <c:axId val="5696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234633"/>
        <c:crosses val="autoZero"/>
        <c:auto val="1"/>
        <c:lblAlgn val="ctr"/>
        <c:lblOffset val="100"/>
        <c:tickMarkSkip val="1"/>
        <c:noMultiLvlLbl val="0"/>
      </c:catAx>
      <c:valAx>
        <c:axId val="35523463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两项相减除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的速率变化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Sheet2!$I$4:$I$19</c:f>
              <c:numCache>
                <c:formatCode>General</c:formatCode>
                <c:ptCount val="16"/>
                <c:pt idx="0">
                  <c:v>0.0110367892976588</c:v>
                </c:pt>
                <c:pt idx="1">
                  <c:v>0.0101542177629134</c:v>
                </c:pt>
                <c:pt idx="2">
                  <c:v>0.0119379412857674</c:v>
                </c:pt>
                <c:pt idx="3">
                  <c:v>0.00968041620215541</c:v>
                </c:pt>
                <c:pt idx="4">
                  <c:v>0.00856558900037161</c:v>
                </c:pt>
                <c:pt idx="5">
                  <c:v>0.00788740245261979</c:v>
                </c:pt>
                <c:pt idx="6">
                  <c:v>0.00724637681159421</c:v>
                </c:pt>
                <c:pt idx="7">
                  <c:v>0.00656819026384259</c:v>
                </c:pt>
                <c:pt idx="8">
                  <c:v>0.0055555555555554</c:v>
                </c:pt>
                <c:pt idx="9">
                  <c:v>0.0052396878483836</c:v>
                </c:pt>
                <c:pt idx="10">
                  <c:v>0.0049888517279822</c:v>
                </c:pt>
                <c:pt idx="11">
                  <c:v>0.00447788926049779</c:v>
                </c:pt>
                <c:pt idx="12">
                  <c:v>0.00379970271274621</c:v>
                </c:pt>
                <c:pt idx="13">
                  <c:v>0.0038368636194724</c:v>
                </c:pt>
                <c:pt idx="14">
                  <c:v>0.003781122259383</c:v>
                </c:pt>
                <c:pt idx="15">
                  <c:v>0.00367892976588641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7001456"/>
        <c:axId val="58568224"/>
      </c:lineChart>
      <c:catAx>
        <c:axId val="257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8224"/>
        <c:crosses val="autoZero"/>
        <c:auto val="1"/>
        <c:lblAlgn val="ctr"/>
        <c:lblOffset val="100"/>
        <c:tickMarkSkip val="1"/>
        <c:noMultiLvlLbl val="0"/>
      </c:catAx>
      <c:valAx>
        <c:axId val="585682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0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的速率变化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Sheet2!$J$4:$J$19</c:f>
              <c:numCache>
                <c:formatCode>0.0000_ </c:formatCode>
                <c:ptCount val="16"/>
                <c:pt idx="0">
                  <c:v>0.791999999999999</c:v>
                </c:pt>
                <c:pt idx="1">
                  <c:v>0.7603333333333</c:v>
                </c:pt>
                <c:pt idx="2">
                  <c:v>0.792444444444466</c:v>
                </c:pt>
                <c:pt idx="3">
                  <c:v>0.768</c:v>
                </c:pt>
                <c:pt idx="4">
                  <c:v>0.73733333333332</c:v>
                </c:pt>
                <c:pt idx="5">
                  <c:v>0.708777777777777</c:v>
                </c:pt>
                <c:pt idx="6">
                  <c:v>0.681809523809523</c:v>
                </c:pt>
                <c:pt idx="7">
                  <c:v>0.6555</c:v>
                </c:pt>
                <c:pt idx="8">
                  <c:v>0.626962962962962</c:v>
                </c:pt>
                <c:pt idx="9">
                  <c:v>0.601866666666666</c:v>
                </c:pt>
                <c:pt idx="10">
                  <c:v>0.579696969696969</c:v>
                </c:pt>
                <c:pt idx="11">
                  <c:v>0.558166666666667</c:v>
                </c:pt>
                <c:pt idx="12">
                  <c:v>0.536205128205128</c:v>
                </c:pt>
                <c:pt idx="13">
                  <c:v>0.517571428571429</c:v>
                </c:pt>
                <c:pt idx="14">
                  <c:v>0.501155555555556</c:v>
                </c:pt>
                <c:pt idx="15">
                  <c:v>0.486333333333334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3767977"/>
        <c:axId val="598515540"/>
      </c:lineChart>
      <c:catAx>
        <c:axId val="9837679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15540"/>
        <c:crosses val="autoZero"/>
        <c:auto val="1"/>
        <c:lblAlgn val="ctr"/>
        <c:lblOffset val="100"/>
        <c:tickMarkSkip val="1"/>
        <c:noMultiLvlLbl val="0"/>
      </c:catAx>
      <c:valAx>
        <c:axId val="5985155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7679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两项除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加速度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61431539807524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Sheet2!$K$5:$K$19</c:f>
              <c:numCache>
                <c:formatCode>General</c:formatCode>
                <c:ptCount val="15"/>
                <c:pt idx="0">
                  <c:v>0.0176514306949076</c:v>
                </c:pt>
                <c:pt idx="1">
                  <c:v>-0.0356744704570797</c:v>
                </c:pt>
                <c:pt idx="2">
                  <c:v>0.0451505016722398</c:v>
                </c:pt>
                <c:pt idx="3">
                  <c:v>0.0222965440356759</c:v>
                </c:pt>
                <c:pt idx="4">
                  <c:v>0.0135637309550365</c:v>
                </c:pt>
                <c:pt idx="5">
                  <c:v>0.0128205128205115</c:v>
                </c:pt>
                <c:pt idx="6">
                  <c:v>0.0135637309550325</c:v>
                </c:pt>
                <c:pt idx="7">
                  <c:v>0.0202526941657437</c:v>
                </c:pt>
                <c:pt idx="8">
                  <c:v>0.00631735414343602</c:v>
                </c:pt>
                <c:pt idx="9">
                  <c:v>0.00501672240802798</c:v>
                </c:pt>
                <c:pt idx="10">
                  <c:v>0.0102192493496882</c:v>
                </c:pt>
                <c:pt idx="11">
                  <c:v>0.0135637309550316</c:v>
                </c:pt>
                <c:pt idx="12">
                  <c:v>-0.000743218134523719</c:v>
                </c:pt>
                <c:pt idx="13">
                  <c:v>0.00111482720178802</c:v>
                </c:pt>
                <c:pt idx="14">
                  <c:v>0.00204384986993178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958230"/>
        <c:axId val="502412161"/>
      </c:lineChart>
      <c:catAx>
        <c:axId val="1689582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412161"/>
        <c:crosses val="autoZero"/>
        <c:auto val="1"/>
        <c:lblAlgn val="ctr"/>
        <c:lblOffset val="100"/>
        <c:tickMarkSkip val="1"/>
        <c:noMultiLvlLbl val="0"/>
      </c:catAx>
      <c:valAx>
        <c:axId val="5024121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582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Vt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加速度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333333333333"/>
          <c:y val="0.173771507728201"/>
          <c:w val="0.868111111111111"/>
          <c:h val="0.7718303441236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Sheet2!$L$5:$L$19</c:f>
              <c:numCache>
                <c:formatCode>General</c:formatCode>
                <c:ptCount val="15"/>
                <c:pt idx="0">
                  <c:v>0.00633333333333981</c:v>
                </c:pt>
                <c:pt idx="1">
                  <c:v>-0.00642222222223321</c:v>
                </c:pt>
                <c:pt idx="2">
                  <c:v>0.00488888888889321</c:v>
                </c:pt>
                <c:pt idx="3">
                  <c:v>0.00613333333333601</c:v>
                </c:pt>
                <c:pt idx="4">
                  <c:v>0.0057111111111086</c:v>
                </c:pt>
                <c:pt idx="5">
                  <c:v>0.0053936507936508</c:v>
                </c:pt>
                <c:pt idx="6">
                  <c:v>0.0052619047619046</c:v>
                </c:pt>
                <c:pt idx="7">
                  <c:v>0.00570740740740761</c:v>
                </c:pt>
                <c:pt idx="8">
                  <c:v>0.00501925925925919</c:v>
                </c:pt>
                <c:pt idx="9">
                  <c:v>0.00443393939393939</c:v>
                </c:pt>
                <c:pt idx="10">
                  <c:v>0.0043060606060604</c:v>
                </c:pt>
                <c:pt idx="11">
                  <c:v>0.00439230769230781</c:v>
                </c:pt>
                <c:pt idx="12">
                  <c:v>0.0037267399267398</c:v>
                </c:pt>
                <c:pt idx="13">
                  <c:v>0.0032831746031746</c:v>
                </c:pt>
                <c:pt idx="14">
                  <c:v>0.0029644444444444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2887593"/>
        <c:axId val="512166050"/>
      </c:lineChart>
      <c:catAx>
        <c:axId val="9428875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66050"/>
        <c:crosses val="autoZero"/>
        <c:auto val="1"/>
        <c:lblAlgn val="ctr"/>
        <c:lblOffset val="100"/>
        <c:tickMarkSkip val="1"/>
        <c:noMultiLvlLbl val="0"/>
      </c:catAx>
      <c:valAx>
        <c:axId val="51216605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875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lnMR - t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198709536308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Sheet2!$M$3:$M$19</c:f>
              <c:numCache>
                <c:formatCode>General</c:formatCode>
                <c:ptCount val="17"/>
                <c:pt idx="0">
                  <c:v>0</c:v>
                </c:pt>
                <c:pt idx="1">
                  <c:v>-0.0567650228041904</c:v>
                </c:pt>
                <c:pt idx="2">
                  <c:v>-0.111999208991617</c:v>
                </c:pt>
                <c:pt idx="3">
                  <c:v>-0.181095998175846</c:v>
                </c:pt>
                <c:pt idx="4">
                  <c:v>-0.240858059246528</c:v>
                </c:pt>
                <c:pt idx="5">
                  <c:v>-0.296890698997975</c:v>
                </c:pt>
                <c:pt idx="6">
                  <c:v>-0.351419890248418</c:v>
                </c:pt>
                <c:pt idx="7">
                  <c:v>-0.404281305177535</c:v>
                </c:pt>
                <c:pt idx="8">
                  <c:v>-0.454736157114948</c:v>
                </c:pt>
                <c:pt idx="9">
                  <c:v>-0.49949405775644</c:v>
                </c:pt>
                <c:pt idx="10">
                  <c:v>-0.54362576911635</c:v>
                </c:pt>
                <c:pt idx="11">
                  <c:v>-0.587535860235838</c:v>
                </c:pt>
                <c:pt idx="12">
                  <c:v>-0.628660918312929</c:v>
                </c:pt>
                <c:pt idx="13">
                  <c:v>-0.664935014549291</c:v>
                </c:pt>
                <c:pt idx="14">
                  <c:v>-0.702949807717605</c:v>
                </c:pt>
                <c:pt idx="15">
                  <c:v>-0.741881604922779</c:v>
                </c:pt>
                <c:pt idx="16">
                  <c:v>-0.781274006633441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573592"/>
        <c:axId val="572577711"/>
      </c:lineChart>
      <c:catAx>
        <c:axId val="45257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577711"/>
        <c:crosses val="autoZero"/>
        <c:auto val="1"/>
        <c:lblAlgn val="ctr"/>
        <c:lblOffset val="100"/>
        <c:tickMarkSkip val="1"/>
        <c:noMultiLvlLbl val="0"/>
      </c:catAx>
      <c:valAx>
        <c:axId val="57257771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7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MR - t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Sheet2!$H$3:$H$19</c:f>
              <c:numCache>
                <c:formatCode>0.00_ </c:formatCode>
                <c:ptCount val="17"/>
                <c:pt idx="0">
                  <c:v>1</c:v>
                </c:pt>
                <c:pt idx="1">
                  <c:v>0.944816053511706</c:v>
                </c:pt>
                <c:pt idx="2">
                  <c:v>0.894044964697139</c:v>
                </c:pt>
                <c:pt idx="3">
                  <c:v>0.834355258268302</c:v>
                </c:pt>
                <c:pt idx="4">
                  <c:v>0.785953177257525</c:v>
                </c:pt>
                <c:pt idx="5">
                  <c:v>0.743125232255667</c:v>
                </c:pt>
                <c:pt idx="6">
                  <c:v>0.703688219992568</c:v>
                </c:pt>
                <c:pt idx="7">
                  <c:v>0.667456335934597</c:v>
                </c:pt>
                <c:pt idx="8">
                  <c:v>0.634615384615384</c:v>
                </c:pt>
                <c:pt idx="9">
                  <c:v>0.606837606837607</c:v>
                </c:pt>
                <c:pt idx="10">
                  <c:v>0.580639167595689</c:v>
                </c:pt>
                <c:pt idx="11">
                  <c:v>0.555694908955778</c:v>
                </c:pt>
                <c:pt idx="12">
                  <c:v>0.533305462653289</c:v>
                </c:pt>
                <c:pt idx="13">
                  <c:v>0.514306949089558</c:v>
                </c:pt>
                <c:pt idx="14">
                  <c:v>0.495122630992196</c:v>
                </c:pt>
                <c:pt idx="15">
                  <c:v>0.476217019695281</c:v>
                </c:pt>
                <c:pt idx="16">
                  <c:v>0.457822370865849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878519"/>
        <c:axId val="563372196"/>
      </c:lineChart>
      <c:catAx>
        <c:axId val="881878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372196"/>
        <c:crosses val="autoZero"/>
        <c:auto val="1"/>
        <c:lblAlgn val="ctr"/>
        <c:lblOffset val="100"/>
        <c:tickMarkSkip val="1"/>
        <c:noMultiLvlLbl val="0"/>
      </c:catAx>
      <c:valAx>
        <c:axId val="5633721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878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破损率变化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Sheet3!$B$38:$D$38</c:f>
              <c:numCache>
                <c:formatCode>General</c:formatCode>
                <c:ptCount val="3"/>
                <c:pt idx="0">
                  <c:v>19.25</c:v>
                </c:pt>
                <c:pt idx="1">
                  <c:v>14.23</c:v>
                </c:pt>
                <c:pt idx="2">
                  <c:v>4.49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9605338"/>
        <c:axId val="640890722"/>
      </c:lineChart>
      <c:catAx>
        <c:axId val="739605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890722"/>
        <c:crosses val="autoZero"/>
        <c:auto val="1"/>
        <c:lblAlgn val="ctr"/>
        <c:lblOffset val="100"/>
        <c:tickMarkSkip val="1"/>
        <c:noMultiLvlLbl val="0"/>
      </c:catAx>
      <c:valAx>
        <c:axId val="64089072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6053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</xdr:colOff>
      <xdr:row>19</xdr:row>
      <xdr:rowOff>142875</xdr:rowOff>
    </xdr:from>
    <xdr:to>
      <xdr:col>7</xdr:col>
      <xdr:colOff>879475</xdr:colOff>
      <xdr:row>35</xdr:row>
      <xdr:rowOff>142875</xdr:rowOff>
    </xdr:to>
    <xdr:graphicFrame>
      <xdr:nvGraphicFramePr>
        <xdr:cNvPr id="2" name="图表 1"/>
        <xdr:cNvGraphicFramePr/>
      </xdr:nvGraphicFramePr>
      <xdr:xfrm>
        <a:off x="1384300" y="3400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18</xdr:row>
      <xdr:rowOff>76200</xdr:rowOff>
    </xdr:from>
    <xdr:to>
      <xdr:col>12</xdr:col>
      <xdr:colOff>536575</xdr:colOff>
      <xdr:row>34</xdr:row>
      <xdr:rowOff>76200</xdr:rowOff>
    </xdr:to>
    <xdr:graphicFrame>
      <xdr:nvGraphicFramePr>
        <xdr:cNvPr id="3" name="图表 2"/>
        <xdr:cNvGraphicFramePr/>
      </xdr:nvGraphicFramePr>
      <xdr:xfrm>
        <a:off x="6108700" y="316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125095</xdr:colOff>
      <xdr:row>23</xdr:row>
      <xdr:rowOff>152400</xdr:rowOff>
    </xdr:from>
    <xdr:to>
      <xdr:col>6</xdr:col>
      <xdr:colOff>306070</xdr:colOff>
      <xdr:row>39</xdr:row>
      <xdr:rowOff>152400</xdr:rowOff>
    </xdr:to>
    <xdr:graphicFrame>
      <xdr:nvGraphicFramePr>
        <xdr:cNvPr id="2" name="图表 1"/>
        <xdr:cNvGraphicFramePr/>
      </xdr:nvGraphicFramePr>
      <xdr:xfrm>
        <a:off x="125095" y="409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403225</xdr:colOff>
      <xdr:row>23</xdr:row>
      <xdr:rowOff>133350</xdr:rowOff>
    </xdr:from>
    <xdr:to>
      <xdr:col>10</xdr:col>
      <xdr:colOff>1127125</xdr:colOff>
      <xdr:row>39</xdr:row>
      <xdr:rowOff>133350</xdr:rowOff>
    </xdr:to>
    <xdr:graphicFrame>
      <xdr:nvGraphicFramePr>
        <xdr:cNvPr id="3" name="图表 2"/>
        <xdr:cNvGraphicFramePr/>
      </xdr:nvGraphicFramePr>
      <xdr:xfrm>
        <a:off x="4794250" y="407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136525</xdr:colOff>
      <xdr:row>40</xdr:row>
      <xdr:rowOff>95250</xdr:rowOff>
    </xdr:from>
    <xdr:to>
      <xdr:col>6</xdr:col>
      <xdr:colOff>317500</xdr:colOff>
      <xdr:row>56</xdr:row>
      <xdr:rowOff>95250</xdr:rowOff>
    </xdr:to>
    <xdr:graphicFrame>
      <xdr:nvGraphicFramePr>
        <xdr:cNvPr id="4" name="图表 3"/>
        <xdr:cNvGraphicFramePr/>
      </xdr:nvGraphicFramePr>
      <xdr:xfrm>
        <a:off x="136525" y="695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384175</xdr:colOff>
      <xdr:row>40</xdr:row>
      <xdr:rowOff>114300</xdr:rowOff>
    </xdr:from>
    <xdr:to>
      <xdr:col>10</xdr:col>
      <xdr:colOff>1108075</xdr:colOff>
      <xdr:row>56</xdr:row>
      <xdr:rowOff>114300</xdr:rowOff>
    </xdr:to>
    <xdr:graphicFrame>
      <xdr:nvGraphicFramePr>
        <xdr:cNvPr id="5" name="图表 4"/>
        <xdr:cNvGraphicFramePr/>
      </xdr:nvGraphicFramePr>
      <xdr:xfrm>
        <a:off x="4775200" y="697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146050</xdr:colOff>
      <xdr:row>56</xdr:row>
      <xdr:rowOff>161925</xdr:rowOff>
    </xdr:from>
    <xdr:to>
      <xdr:col>6</xdr:col>
      <xdr:colOff>327025</xdr:colOff>
      <xdr:row>72</xdr:row>
      <xdr:rowOff>161925</xdr:rowOff>
    </xdr:to>
    <xdr:graphicFrame>
      <xdr:nvGraphicFramePr>
        <xdr:cNvPr id="8" name="图表 7"/>
        <xdr:cNvGraphicFramePr/>
      </xdr:nvGraphicFramePr>
      <xdr:xfrm>
        <a:off x="146050" y="976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393700</xdr:colOff>
      <xdr:row>57</xdr:row>
      <xdr:rowOff>19050</xdr:rowOff>
    </xdr:from>
    <xdr:to>
      <xdr:col>10</xdr:col>
      <xdr:colOff>1117600</xdr:colOff>
      <xdr:row>73</xdr:row>
      <xdr:rowOff>19050</xdr:rowOff>
    </xdr:to>
    <xdr:graphicFrame>
      <xdr:nvGraphicFramePr>
        <xdr:cNvPr id="9" name="图表 8"/>
        <xdr:cNvGraphicFramePr/>
      </xdr:nvGraphicFramePr>
      <xdr:xfrm>
        <a:off x="4784725" y="979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</xdr:colOff>
      <xdr:row>38</xdr:row>
      <xdr:rowOff>34925</xdr:rowOff>
    </xdr:from>
    <xdr:to>
      <xdr:col>6</xdr:col>
      <xdr:colOff>203200</xdr:colOff>
      <xdr:row>54</xdr:row>
      <xdr:rowOff>34925</xdr:rowOff>
    </xdr:to>
    <xdr:graphicFrame>
      <xdr:nvGraphicFramePr>
        <xdr:cNvPr id="2" name="图表 1"/>
        <xdr:cNvGraphicFramePr/>
      </xdr:nvGraphicFramePr>
      <xdr:xfrm>
        <a:off x="22225" y="655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workbookViewId="0">
      <selection activeCell="E19" sqref="A1:E19"/>
    </sheetView>
  </sheetViews>
  <sheetFormatPr defaultColWidth="9" defaultRowHeight="13.5"/>
  <cols>
    <col min="7" max="10" width="12.625"/>
    <col min="11" max="11" width="16" customWidth="1"/>
    <col min="12" max="12" width="12.625"/>
  </cols>
  <sheetData>
    <row r="1" spans="1:1">
      <c r="A1" t="s">
        <v>0</v>
      </c>
    </row>
    <row r="2" spans="2:12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0">
      <c r="A3">
        <v>0</v>
      </c>
      <c r="B3" s="1">
        <v>120</v>
      </c>
      <c r="C3" s="1">
        <v>120</v>
      </c>
      <c r="D3" s="1">
        <v>120</v>
      </c>
      <c r="E3" s="1">
        <v>120</v>
      </c>
      <c r="G3" s="1">
        <f>56.64-((120-E3)/120*100)</f>
        <v>56.64</v>
      </c>
      <c r="H3" s="1">
        <f>G3/56.64</f>
        <v>1</v>
      </c>
      <c r="J3" s="1">
        <v>0</v>
      </c>
    </row>
    <row r="4" spans="1:10">
      <c r="A4">
        <v>5</v>
      </c>
      <c r="B4" s="1">
        <v>113.64</v>
      </c>
      <c r="C4" s="1">
        <v>114.32</v>
      </c>
      <c r="D4" s="1">
        <v>115.66</v>
      </c>
      <c r="E4" s="1">
        <v>114.54</v>
      </c>
      <c r="G4" s="1">
        <f t="shared" ref="G4:G15" si="0">56.64-((120-E4)/120*100)</f>
        <v>52.09</v>
      </c>
      <c r="H4" s="1">
        <f t="shared" ref="H4:H15" si="1">G4/56.64</f>
        <v>0.919668079096045</v>
      </c>
      <c r="I4">
        <f>(H3-H4)/5</f>
        <v>0.016066384180791</v>
      </c>
      <c r="J4" s="2">
        <f>(120-E4)/((ROW(E4)-3)*5)</f>
        <v>1.092</v>
      </c>
    </row>
    <row r="5" spans="1:12">
      <c r="A5">
        <v>10</v>
      </c>
      <c r="B5" s="1">
        <v>108.34</v>
      </c>
      <c r="C5" s="1">
        <v>109.34</v>
      </c>
      <c r="D5" s="1">
        <v>110.88</v>
      </c>
      <c r="E5" s="1">
        <v>109.52</v>
      </c>
      <c r="G5" s="1">
        <f t="shared" si="0"/>
        <v>47.9066666666667</v>
      </c>
      <c r="H5" s="1">
        <f t="shared" si="1"/>
        <v>0.845809792843691</v>
      </c>
      <c r="I5">
        <f t="shared" ref="I5:I15" si="2">(H4-H5)/5</f>
        <v>0.0147716572504708</v>
      </c>
      <c r="J5" s="2">
        <f t="shared" ref="J5:J15" si="3">(120-E5)/((ROW(E5)-3)*5)</f>
        <v>1.048</v>
      </c>
      <c r="K5">
        <f>(I4-I5)/5*100</f>
        <v>0.025894538606404</v>
      </c>
      <c r="L5">
        <f>(J4-J5)/5</f>
        <v>0.00880000000000001</v>
      </c>
    </row>
    <row r="6" spans="1:12">
      <c r="A6">
        <v>15</v>
      </c>
      <c r="B6" s="1">
        <v>104.64</v>
      </c>
      <c r="C6" s="1">
        <v>105.15</v>
      </c>
      <c r="D6" s="1">
        <v>107.72</v>
      </c>
      <c r="E6" s="1">
        <v>105.83</v>
      </c>
      <c r="G6" s="1">
        <f t="shared" si="0"/>
        <v>44.8316666666667</v>
      </c>
      <c r="H6" s="1">
        <f t="shared" si="1"/>
        <v>0.791519538606403</v>
      </c>
      <c r="I6">
        <f t="shared" si="2"/>
        <v>0.0108580508474576</v>
      </c>
      <c r="J6" s="2">
        <f t="shared" si="3"/>
        <v>0.944666666666667</v>
      </c>
      <c r="K6">
        <f t="shared" ref="K6:K15" si="4">(I5-I6)/5*100</f>
        <v>0.0782721280602643</v>
      </c>
      <c r="L6">
        <f t="shared" ref="L6:L15" si="5">(J5-J6)/5</f>
        <v>0.0206666666666666</v>
      </c>
    </row>
    <row r="7" spans="1:12">
      <c r="A7">
        <v>20</v>
      </c>
      <c r="B7" s="1">
        <v>101.36</v>
      </c>
      <c r="C7" s="1">
        <v>101.83</v>
      </c>
      <c r="D7" s="1">
        <v>104.66</v>
      </c>
      <c r="E7" s="1">
        <v>102.61</v>
      </c>
      <c r="G7" s="1">
        <f t="shared" si="0"/>
        <v>42.1483333333333</v>
      </c>
      <c r="H7" s="1">
        <f t="shared" si="1"/>
        <v>0.744144303201507</v>
      </c>
      <c r="I7">
        <f t="shared" si="2"/>
        <v>0.00947504708097919</v>
      </c>
      <c r="J7" s="2">
        <f t="shared" si="3"/>
        <v>0.8695</v>
      </c>
      <c r="K7">
        <f t="shared" si="4"/>
        <v>0.0276600753295679</v>
      </c>
      <c r="L7">
        <f t="shared" si="5"/>
        <v>0.0150333333333334</v>
      </c>
    </row>
    <row r="8" spans="1:12">
      <c r="A8">
        <v>25</v>
      </c>
      <c r="B8" s="1">
        <v>97.83</v>
      </c>
      <c r="C8" s="1">
        <v>97.91</v>
      </c>
      <c r="D8" s="1">
        <v>101.13</v>
      </c>
      <c r="E8" s="1">
        <v>98.95</v>
      </c>
      <c r="G8" s="1">
        <f t="shared" si="0"/>
        <v>39.0983333333333</v>
      </c>
      <c r="H8" s="1">
        <f t="shared" si="1"/>
        <v>0.690295433145009</v>
      </c>
      <c r="I8">
        <f t="shared" si="2"/>
        <v>0.0107697740112996</v>
      </c>
      <c r="J8" s="2">
        <f t="shared" si="3"/>
        <v>0.842</v>
      </c>
      <c r="K8">
        <f t="shared" si="4"/>
        <v>-0.0258945386064085</v>
      </c>
      <c r="L8">
        <f t="shared" si="5"/>
        <v>0.00550000000000002</v>
      </c>
    </row>
    <row r="9" spans="1:12">
      <c r="A9">
        <v>30</v>
      </c>
      <c r="B9" s="1">
        <v>94.19</v>
      </c>
      <c r="C9" s="1">
        <v>94.72</v>
      </c>
      <c r="D9" s="1">
        <v>98.42</v>
      </c>
      <c r="E9" s="1">
        <v>96.01</v>
      </c>
      <c r="G9" s="1">
        <f t="shared" si="0"/>
        <v>36.6483333333333</v>
      </c>
      <c r="H9" s="1">
        <f t="shared" si="1"/>
        <v>0.647039783427495</v>
      </c>
      <c r="I9">
        <f t="shared" si="2"/>
        <v>0.00865112994350279</v>
      </c>
      <c r="J9" s="2">
        <f t="shared" si="3"/>
        <v>0.799666666666667</v>
      </c>
      <c r="K9">
        <f t="shared" si="4"/>
        <v>0.0423728813559365</v>
      </c>
      <c r="L9">
        <f t="shared" si="5"/>
        <v>0.0084666666666666</v>
      </c>
    </row>
    <row r="10" spans="1:12">
      <c r="A10">
        <v>35</v>
      </c>
      <c r="B10" s="1">
        <v>91.74</v>
      </c>
      <c r="C10" s="1">
        <v>91.47</v>
      </c>
      <c r="D10" s="1">
        <v>95.62</v>
      </c>
      <c r="E10" s="1">
        <v>92.94</v>
      </c>
      <c r="G10" s="1">
        <f t="shared" si="0"/>
        <v>34.09</v>
      </c>
      <c r="H10" s="1">
        <f t="shared" si="1"/>
        <v>0.601871468926554</v>
      </c>
      <c r="I10">
        <f t="shared" si="2"/>
        <v>0.00903366290018821</v>
      </c>
      <c r="J10" s="2">
        <f t="shared" si="3"/>
        <v>0.773142857142857</v>
      </c>
      <c r="K10">
        <f t="shared" si="4"/>
        <v>-0.00765065913370843</v>
      </c>
      <c r="L10">
        <f t="shared" si="5"/>
        <v>0.00530476190476199</v>
      </c>
    </row>
    <row r="11" spans="1:12">
      <c r="A11">
        <v>40</v>
      </c>
      <c r="B11" s="1">
        <v>89.29</v>
      </c>
      <c r="C11" s="1">
        <v>88.81</v>
      </c>
      <c r="D11" s="1">
        <v>92.97</v>
      </c>
      <c r="E11" s="1">
        <v>90.35</v>
      </c>
      <c r="G11" s="1">
        <f t="shared" si="0"/>
        <v>31.9316666666667</v>
      </c>
      <c r="H11" s="1">
        <f t="shared" si="1"/>
        <v>0.563765301318267</v>
      </c>
      <c r="I11">
        <f t="shared" si="2"/>
        <v>0.0076212335216574</v>
      </c>
      <c r="J11" s="2">
        <f t="shared" si="3"/>
        <v>0.74125</v>
      </c>
      <c r="K11">
        <f t="shared" si="4"/>
        <v>0.0282485875706162</v>
      </c>
      <c r="L11">
        <f t="shared" si="5"/>
        <v>0.00637857142857141</v>
      </c>
    </row>
    <row r="12" spans="1:12">
      <c r="A12">
        <v>45</v>
      </c>
      <c r="B12" s="1">
        <v>87.02</v>
      </c>
      <c r="C12" s="1">
        <v>86.69</v>
      </c>
      <c r="D12" s="1">
        <v>90.58</v>
      </c>
      <c r="E12" s="1">
        <v>88.09</v>
      </c>
      <c r="G12" s="1">
        <f t="shared" si="0"/>
        <v>30.0483333333333</v>
      </c>
      <c r="H12" s="1">
        <f t="shared" si="1"/>
        <v>0.530514359698682</v>
      </c>
      <c r="I12">
        <f t="shared" si="2"/>
        <v>0.00665018832391699</v>
      </c>
      <c r="J12" s="2">
        <f t="shared" si="3"/>
        <v>0.709111111111111</v>
      </c>
      <c r="K12">
        <f t="shared" si="4"/>
        <v>0.0194209039548081</v>
      </c>
      <c r="L12">
        <f t="shared" si="5"/>
        <v>0.00642777777777779</v>
      </c>
    </row>
    <row r="13" spans="1:12">
      <c r="A13">
        <v>50</v>
      </c>
      <c r="B13" s="1">
        <v>85.05</v>
      </c>
      <c r="C13" s="1">
        <v>84.68</v>
      </c>
      <c r="D13" s="1">
        <v>88.52</v>
      </c>
      <c r="E13" s="1">
        <v>86.08</v>
      </c>
      <c r="G13" s="1">
        <f t="shared" si="0"/>
        <v>28.3733333333333</v>
      </c>
      <c r="H13" s="1">
        <f t="shared" si="1"/>
        <v>0.500941619585687</v>
      </c>
      <c r="I13">
        <f t="shared" si="2"/>
        <v>0.00591454802259901</v>
      </c>
      <c r="J13" s="2">
        <f t="shared" si="3"/>
        <v>0.6784</v>
      </c>
      <c r="K13">
        <f t="shared" si="4"/>
        <v>0.0147128060263597</v>
      </c>
      <c r="L13">
        <f t="shared" si="5"/>
        <v>0.0061422222222222</v>
      </c>
    </row>
    <row r="14" spans="1:12">
      <c r="A14">
        <v>55</v>
      </c>
      <c r="B14" s="1">
        <v>83.18</v>
      </c>
      <c r="C14" s="1">
        <v>82.4</v>
      </c>
      <c r="D14" s="1">
        <v>86.97</v>
      </c>
      <c r="E14" s="1">
        <v>84.18</v>
      </c>
      <c r="G14" s="1">
        <f t="shared" si="0"/>
        <v>26.79</v>
      </c>
      <c r="H14" s="1">
        <f t="shared" si="1"/>
        <v>0.472987288135593</v>
      </c>
      <c r="I14">
        <f t="shared" si="2"/>
        <v>0.00559086629001879</v>
      </c>
      <c r="J14" s="2">
        <f t="shared" si="3"/>
        <v>0.651272727272727</v>
      </c>
      <c r="K14">
        <f t="shared" si="4"/>
        <v>0.00647363465160434</v>
      </c>
      <c r="L14">
        <f t="shared" si="5"/>
        <v>0.0054254545454546</v>
      </c>
    </row>
    <row r="15" spans="1:12">
      <c r="A15">
        <v>60</v>
      </c>
      <c r="B15" s="1">
        <v>81.45</v>
      </c>
      <c r="C15" s="1">
        <v>80.34</v>
      </c>
      <c r="D15" s="1">
        <v>84.72</v>
      </c>
      <c r="E15" s="1">
        <v>82.17</v>
      </c>
      <c r="G15" s="1">
        <f t="shared" si="0"/>
        <v>25.115</v>
      </c>
      <c r="H15" s="1">
        <f t="shared" si="1"/>
        <v>0.443414548022599</v>
      </c>
      <c r="I15">
        <f t="shared" si="2"/>
        <v>0.0059145480225988</v>
      </c>
      <c r="J15" s="2">
        <f t="shared" si="3"/>
        <v>0.6305</v>
      </c>
      <c r="K15">
        <f t="shared" si="4"/>
        <v>-0.00647363465160013</v>
      </c>
      <c r="L15">
        <f t="shared" si="5"/>
        <v>0.00415454545454541</v>
      </c>
    </row>
    <row r="17" spans="1:5">
      <c r="A17" t="s">
        <v>11</v>
      </c>
      <c r="B17">
        <v>18.78</v>
      </c>
      <c r="C17">
        <v>19.82</v>
      </c>
      <c r="D17">
        <v>19.15</v>
      </c>
      <c r="E17">
        <v>19.25</v>
      </c>
    </row>
    <row r="19" spans="1:2">
      <c r="A19" t="s">
        <v>12</v>
      </c>
      <c r="B19">
        <v>56.64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3"/>
  <sheetViews>
    <sheetView tabSelected="1" workbookViewId="0">
      <selection activeCell="D22" sqref="D22"/>
    </sheetView>
  </sheetViews>
  <sheetFormatPr defaultColWidth="9" defaultRowHeight="13.5"/>
  <cols>
    <col min="5" max="5" width="12.625"/>
    <col min="7" max="10" width="12.625"/>
    <col min="11" max="11" width="15.25" customWidth="1"/>
    <col min="12" max="13" width="13.75"/>
  </cols>
  <sheetData>
    <row r="1" spans="1:1">
      <c r="A1" t="s">
        <v>13</v>
      </c>
    </row>
    <row r="2" spans="2:12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3">
      <c r="A3">
        <v>0</v>
      </c>
      <c r="B3" s="1">
        <v>120</v>
      </c>
      <c r="C3" s="1">
        <v>120</v>
      </c>
      <c r="D3" s="1">
        <v>120</v>
      </c>
      <c r="E3" s="1">
        <f>AVERAGE(B3:D3)</f>
        <v>120</v>
      </c>
      <c r="G3" s="1">
        <f>59.8-((120-E3)/120*100)</f>
        <v>59.8</v>
      </c>
      <c r="H3" s="1">
        <f>G3/59.8</f>
        <v>1</v>
      </c>
      <c r="J3" s="1">
        <v>0</v>
      </c>
      <c r="M3">
        <f>LN(H3)</f>
        <v>0</v>
      </c>
    </row>
    <row r="4" spans="1:13">
      <c r="A4">
        <v>5</v>
      </c>
      <c r="B4" s="1">
        <v>115.83</v>
      </c>
      <c r="C4" s="1">
        <v>116.07</v>
      </c>
      <c r="D4" s="1">
        <v>116.22</v>
      </c>
      <c r="E4" s="1">
        <f t="shared" ref="E4:E19" si="0">AVERAGE(B4:D4)</f>
        <v>116.04</v>
      </c>
      <c r="G4" s="1">
        <f t="shared" ref="G4:G19" si="1">59.8-((120-E4)/120*100)</f>
        <v>56.5</v>
      </c>
      <c r="H4" s="1">
        <f t="shared" ref="H4:H19" si="2">G4/59.8</f>
        <v>0.944816053511706</v>
      </c>
      <c r="I4">
        <f>(H3-H4)/5</f>
        <v>0.0110367892976588</v>
      </c>
      <c r="J4" s="2">
        <f>(120-E4)/((ROW(E4)-3)*5)</f>
        <v>0.791999999999999</v>
      </c>
      <c r="M4">
        <f t="shared" ref="M4:M19" si="3">LN(H4)</f>
        <v>-0.0567650228041904</v>
      </c>
    </row>
    <row r="5" spans="1:13">
      <c r="A5">
        <v>10</v>
      </c>
      <c r="B5" s="1">
        <v>111.86</v>
      </c>
      <c r="C5" s="1">
        <v>112.48</v>
      </c>
      <c r="D5" s="1">
        <v>112.85</v>
      </c>
      <c r="E5" s="1">
        <f t="shared" si="0"/>
        <v>112.396666666667</v>
      </c>
      <c r="G5" s="1">
        <f t="shared" si="1"/>
        <v>53.4638888888889</v>
      </c>
      <c r="H5" s="1">
        <f t="shared" si="2"/>
        <v>0.894044964697139</v>
      </c>
      <c r="I5">
        <f t="shared" ref="I5:I19" si="4">(H4-H5)/5</f>
        <v>0.0101542177629134</v>
      </c>
      <c r="J5" s="2">
        <f t="shared" ref="J5:J19" si="5">(120-E5)/((ROW(E5)-3)*5)</f>
        <v>0.7603333333333</v>
      </c>
      <c r="K5">
        <f>(I4-I5)/5*100</f>
        <v>0.0176514306949076</v>
      </c>
      <c r="L5">
        <f>(J4-J5)/5</f>
        <v>0.00633333333333981</v>
      </c>
      <c r="M5">
        <f t="shared" si="3"/>
        <v>-0.111999208991617</v>
      </c>
    </row>
    <row r="6" spans="1:13">
      <c r="A6">
        <v>15</v>
      </c>
      <c r="B6" s="1">
        <v>107.99</v>
      </c>
      <c r="C6" s="1">
        <v>107.75</v>
      </c>
      <c r="D6" s="1">
        <v>108.6</v>
      </c>
      <c r="E6" s="1">
        <f t="shared" si="0"/>
        <v>108.113333333333</v>
      </c>
      <c r="G6" s="1">
        <f t="shared" si="1"/>
        <v>49.8944444444445</v>
      </c>
      <c r="H6" s="1">
        <f t="shared" si="2"/>
        <v>0.834355258268302</v>
      </c>
      <c r="I6">
        <f t="shared" si="4"/>
        <v>0.0119379412857674</v>
      </c>
      <c r="J6" s="2">
        <f t="shared" si="5"/>
        <v>0.792444444444466</v>
      </c>
      <c r="K6">
        <f t="shared" ref="K6:K19" si="6">(I5-I6)/5*100</f>
        <v>-0.0356744704570797</v>
      </c>
      <c r="L6">
        <f t="shared" ref="L6:L19" si="7">(J5-J6)/5</f>
        <v>-0.00642222222223321</v>
      </c>
      <c r="M6">
        <f t="shared" si="3"/>
        <v>-0.181095998175846</v>
      </c>
    </row>
    <row r="7" spans="1:13">
      <c r="A7">
        <v>20</v>
      </c>
      <c r="B7" s="1">
        <v>104.68</v>
      </c>
      <c r="C7" s="1">
        <v>104.05</v>
      </c>
      <c r="D7" s="1">
        <v>105.19</v>
      </c>
      <c r="E7" s="1">
        <f t="shared" si="0"/>
        <v>104.64</v>
      </c>
      <c r="G7" s="1">
        <f t="shared" si="1"/>
        <v>47</v>
      </c>
      <c r="H7" s="1">
        <f t="shared" si="2"/>
        <v>0.785953177257525</v>
      </c>
      <c r="I7">
        <f t="shared" si="4"/>
        <v>0.00968041620215541</v>
      </c>
      <c r="J7" s="2">
        <f t="shared" si="5"/>
        <v>0.768</v>
      </c>
      <c r="K7">
        <f t="shared" si="6"/>
        <v>0.0451505016722398</v>
      </c>
      <c r="L7">
        <f t="shared" si="7"/>
        <v>0.00488888888889321</v>
      </c>
      <c r="M7">
        <f t="shared" si="3"/>
        <v>-0.240858059246528</v>
      </c>
    </row>
    <row r="8" spans="1:13">
      <c r="A8">
        <v>25</v>
      </c>
      <c r="B8" s="1">
        <v>101.79</v>
      </c>
      <c r="C8" s="1">
        <v>100.85</v>
      </c>
      <c r="D8" s="1">
        <v>102.06</v>
      </c>
      <c r="E8" s="1">
        <f t="shared" si="0"/>
        <v>101.566666666667</v>
      </c>
      <c r="G8" s="1">
        <f t="shared" si="1"/>
        <v>44.4388888888889</v>
      </c>
      <c r="H8" s="1">
        <f t="shared" si="2"/>
        <v>0.743125232255667</v>
      </c>
      <c r="I8">
        <f t="shared" si="4"/>
        <v>0.00856558900037161</v>
      </c>
      <c r="J8" s="2">
        <f t="shared" si="5"/>
        <v>0.73733333333332</v>
      </c>
      <c r="K8">
        <f t="shared" si="6"/>
        <v>0.0222965440356759</v>
      </c>
      <c r="L8">
        <f t="shared" si="7"/>
        <v>0.00613333333333601</v>
      </c>
      <c r="M8">
        <f t="shared" si="3"/>
        <v>-0.296890698997975</v>
      </c>
    </row>
    <row r="9" spans="1:13">
      <c r="A9">
        <v>30</v>
      </c>
      <c r="B9" s="1">
        <v>98.91</v>
      </c>
      <c r="C9" s="1">
        <v>97.84</v>
      </c>
      <c r="D9" s="1">
        <v>99.46</v>
      </c>
      <c r="E9" s="1">
        <f t="shared" si="0"/>
        <v>98.7366666666667</v>
      </c>
      <c r="G9" s="1">
        <f t="shared" si="1"/>
        <v>42.0805555555555</v>
      </c>
      <c r="H9" s="1">
        <f t="shared" si="2"/>
        <v>0.703688219992568</v>
      </c>
      <c r="I9">
        <f t="shared" si="4"/>
        <v>0.00788740245261979</v>
      </c>
      <c r="J9" s="2">
        <f t="shared" si="5"/>
        <v>0.708777777777777</v>
      </c>
      <c r="K9">
        <f t="shared" si="6"/>
        <v>0.0135637309550365</v>
      </c>
      <c r="L9">
        <f t="shared" si="7"/>
        <v>0.0057111111111086</v>
      </c>
      <c r="M9">
        <f t="shared" si="3"/>
        <v>-0.351419890248418</v>
      </c>
    </row>
    <row r="10" spans="1:13">
      <c r="A10">
        <v>35</v>
      </c>
      <c r="B10" s="1">
        <v>96.57</v>
      </c>
      <c r="C10" s="1">
        <v>94.94</v>
      </c>
      <c r="D10" s="1">
        <v>96.9</v>
      </c>
      <c r="E10" s="1">
        <f t="shared" si="0"/>
        <v>96.1366666666667</v>
      </c>
      <c r="G10" s="1">
        <f t="shared" si="1"/>
        <v>39.9138888888889</v>
      </c>
      <c r="H10" s="1">
        <f t="shared" si="2"/>
        <v>0.667456335934597</v>
      </c>
      <c r="I10">
        <f t="shared" si="4"/>
        <v>0.00724637681159421</v>
      </c>
      <c r="J10" s="2">
        <f t="shared" si="5"/>
        <v>0.681809523809523</v>
      </c>
      <c r="K10">
        <f t="shared" si="6"/>
        <v>0.0128205128205115</v>
      </c>
      <c r="L10">
        <f t="shared" si="7"/>
        <v>0.0053936507936508</v>
      </c>
      <c r="M10">
        <f t="shared" si="3"/>
        <v>-0.404281305177535</v>
      </c>
    </row>
    <row r="11" spans="1:13">
      <c r="A11">
        <v>40</v>
      </c>
      <c r="B11" s="1">
        <v>94.19</v>
      </c>
      <c r="C11" s="1">
        <v>92.64</v>
      </c>
      <c r="D11" s="1">
        <v>94.51</v>
      </c>
      <c r="E11" s="1">
        <f t="shared" si="0"/>
        <v>93.78</v>
      </c>
      <c r="G11" s="1">
        <f t="shared" si="1"/>
        <v>37.95</v>
      </c>
      <c r="H11" s="1">
        <f t="shared" si="2"/>
        <v>0.634615384615384</v>
      </c>
      <c r="I11">
        <f t="shared" si="4"/>
        <v>0.00656819026384259</v>
      </c>
      <c r="J11" s="2">
        <f t="shared" si="5"/>
        <v>0.6555</v>
      </c>
      <c r="K11">
        <f t="shared" si="6"/>
        <v>0.0135637309550325</v>
      </c>
      <c r="L11">
        <f t="shared" si="7"/>
        <v>0.0052619047619046</v>
      </c>
      <c r="M11">
        <f t="shared" si="3"/>
        <v>-0.454736157114948</v>
      </c>
    </row>
    <row r="12" spans="1:13">
      <c r="A12">
        <v>45</v>
      </c>
      <c r="B12" s="1">
        <v>92.22</v>
      </c>
      <c r="C12" s="1">
        <v>90.72</v>
      </c>
      <c r="D12" s="1">
        <v>92.42</v>
      </c>
      <c r="E12" s="1">
        <f t="shared" si="0"/>
        <v>91.7866666666667</v>
      </c>
      <c r="G12" s="1">
        <f t="shared" si="1"/>
        <v>36.2888888888889</v>
      </c>
      <c r="H12" s="1">
        <f t="shared" si="2"/>
        <v>0.606837606837607</v>
      </c>
      <c r="I12">
        <f t="shared" si="4"/>
        <v>0.0055555555555554</v>
      </c>
      <c r="J12" s="2">
        <f t="shared" si="5"/>
        <v>0.626962962962962</v>
      </c>
      <c r="K12">
        <f t="shared" si="6"/>
        <v>0.0202526941657437</v>
      </c>
      <c r="L12">
        <f t="shared" si="7"/>
        <v>0.00570740740740761</v>
      </c>
      <c r="M12">
        <f t="shared" si="3"/>
        <v>-0.49949405775644</v>
      </c>
    </row>
    <row r="13" spans="1:13">
      <c r="A13">
        <v>50</v>
      </c>
      <c r="B13" s="1">
        <v>90.16</v>
      </c>
      <c r="C13" s="1">
        <v>88.62</v>
      </c>
      <c r="D13" s="1">
        <v>90.94</v>
      </c>
      <c r="E13" s="1">
        <f t="shared" si="0"/>
        <v>89.9066666666667</v>
      </c>
      <c r="G13" s="1">
        <f t="shared" si="1"/>
        <v>34.7222222222222</v>
      </c>
      <c r="H13" s="1">
        <f t="shared" si="2"/>
        <v>0.580639167595689</v>
      </c>
      <c r="I13">
        <f t="shared" si="4"/>
        <v>0.0052396878483836</v>
      </c>
      <c r="J13" s="2">
        <f t="shared" si="5"/>
        <v>0.601866666666666</v>
      </c>
      <c r="K13">
        <f t="shared" si="6"/>
        <v>0.00631735414343602</v>
      </c>
      <c r="L13">
        <f t="shared" si="7"/>
        <v>0.00501925925925919</v>
      </c>
      <c r="M13">
        <f t="shared" si="3"/>
        <v>-0.54362576911635</v>
      </c>
    </row>
    <row r="14" spans="1:13">
      <c r="A14">
        <v>55</v>
      </c>
      <c r="B14" s="1">
        <v>88.56</v>
      </c>
      <c r="C14" s="1">
        <v>86.83</v>
      </c>
      <c r="D14" s="1">
        <v>88.96</v>
      </c>
      <c r="E14" s="1">
        <f t="shared" si="0"/>
        <v>88.1166666666667</v>
      </c>
      <c r="G14" s="1">
        <f t="shared" si="1"/>
        <v>33.2305555555555</v>
      </c>
      <c r="H14" s="1">
        <f t="shared" si="2"/>
        <v>0.555694908955778</v>
      </c>
      <c r="I14">
        <f t="shared" si="4"/>
        <v>0.0049888517279822</v>
      </c>
      <c r="J14" s="2">
        <f t="shared" si="5"/>
        <v>0.579696969696969</v>
      </c>
      <c r="K14">
        <f t="shared" si="6"/>
        <v>0.00501672240802798</v>
      </c>
      <c r="L14">
        <f t="shared" si="7"/>
        <v>0.00443393939393939</v>
      </c>
      <c r="M14">
        <f t="shared" si="3"/>
        <v>-0.587535860235838</v>
      </c>
    </row>
    <row r="15" spans="1:13">
      <c r="A15">
        <v>60</v>
      </c>
      <c r="B15" s="1">
        <v>86.98</v>
      </c>
      <c r="C15" s="1">
        <v>85.39</v>
      </c>
      <c r="D15" s="1">
        <v>87.16</v>
      </c>
      <c r="E15" s="1">
        <f t="shared" si="0"/>
        <v>86.51</v>
      </c>
      <c r="G15" s="1">
        <f t="shared" si="1"/>
        <v>31.8916666666667</v>
      </c>
      <c r="H15" s="1">
        <f t="shared" si="2"/>
        <v>0.533305462653289</v>
      </c>
      <c r="I15">
        <f t="shared" si="4"/>
        <v>0.00447788926049779</v>
      </c>
      <c r="J15" s="2">
        <f t="shared" si="5"/>
        <v>0.558166666666667</v>
      </c>
      <c r="K15">
        <f t="shared" si="6"/>
        <v>0.0102192493496882</v>
      </c>
      <c r="L15">
        <f t="shared" si="7"/>
        <v>0.0043060606060604</v>
      </c>
      <c r="M15">
        <f t="shared" si="3"/>
        <v>-0.628660918312929</v>
      </c>
    </row>
    <row r="16" spans="1:13">
      <c r="A16">
        <v>65</v>
      </c>
      <c r="B16" s="1">
        <v>85.49</v>
      </c>
      <c r="C16" s="1">
        <v>84.05</v>
      </c>
      <c r="D16" s="1">
        <v>85.9</v>
      </c>
      <c r="E16" s="1">
        <f t="shared" si="0"/>
        <v>85.1466666666667</v>
      </c>
      <c r="G16" s="1">
        <f t="shared" si="1"/>
        <v>30.7555555555555</v>
      </c>
      <c r="H16" s="1">
        <f t="shared" si="2"/>
        <v>0.514306949089558</v>
      </c>
      <c r="I16">
        <f t="shared" si="4"/>
        <v>0.00379970271274621</v>
      </c>
      <c r="J16" s="2">
        <f t="shared" si="5"/>
        <v>0.536205128205128</v>
      </c>
      <c r="K16">
        <f t="shared" si="6"/>
        <v>0.0135637309550316</v>
      </c>
      <c r="L16">
        <f t="shared" si="7"/>
        <v>0.00439230769230781</v>
      </c>
      <c r="M16">
        <f t="shared" si="3"/>
        <v>-0.664935014549291</v>
      </c>
    </row>
    <row r="17" spans="1:13">
      <c r="A17">
        <v>70</v>
      </c>
      <c r="B17" s="1">
        <v>84.23</v>
      </c>
      <c r="C17" s="1">
        <v>82.56</v>
      </c>
      <c r="D17" s="1">
        <v>84.52</v>
      </c>
      <c r="E17" s="1">
        <f t="shared" si="0"/>
        <v>83.77</v>
      </c>
      <c r="G17" s="1">
        <f t="shared" si="1"/>
        <v>29.6083333333333</v>
      </c>
      <c r="H17" s="1">
        <f t="shared" si="2"/>
        <v>0.495122630992196</v>
      </c>
      <c r="I17">
        <f t="shared" si="4"/>
        <v>0.0038368636194724</v>
      </c>
      <c r="J17" s="2">
        <f t="shared" si="5"/>
        <v>0.517571428571429</v>
      </c>
      <c r="K17">
        <f t="shared" si="6"/>
        <v>-0.000743218134523719</v>
      </c>
      <c r="L17">
        <f t="shared" si="7"/>
        <v>0.0037267399267398</v>
      </c>
      <c r="M17">
        <f t="shared" si="3"/>
        <v>-0.702949807717605</v>
      </c>
    </row>
    <row r="18" spans="1:13">
      <c r="A18">
        <v>75</v>
      </c>
      <c r="B18" s="1">
        <v>82.83</v>
      </c>
      <c r="C18" s="1">
        <v>81.23</v>
      </c>
      <c r="D18" s="1">
        <v>83.18</v>
      </c>
      <c r="E18" s="1">
        <f t="shared" si="0"/>
        <v>82.4133333333333</v>
      </c>
      <c r="G18" s="1">
        <f t="shared" si="1"/>
        <v>28.4777777777778</v>
      </c>
      <c r="H18" s="1">
        <f t="shared" si="2"/>
        <v>0.476217019695281</v>
      </c>
      <c r="I18">
        <f t="shared" si="4"/>
        <v>0.003781122259383</v>
      </c>
      <c r="J18" s="2">
        <f t="shared" si="5"/>
        <v>0.501155555555556</v>
      </c>
      <c r="K18">
        <f t="shared" si="6"/>
        <v>0.00111482720178802</v>
      </c>
      <c r="L18">
        <f t="shared" si="7"/>
        <v>0.0032831746031746</v>
      </c>
      <c r="M18">
        <f t="shared" si="3"/>
        <v>-0.741881604922779</v>
      </c>
    </row>
    <row r="19" spans="1:13">
      <c r="A19">
        <v>80</v>
      </c>
      <c r="B19" s="1">
        <v>81.64</v>
      </c>
      <c r="C19" s="1">
        <v>79.93</v>
      </c>
      <c r="D19" s="1">
        <v>81.71</v>
      </c>
      <c r="E19" s="1">
        <f t="shared" si="0"/>
        <v>81.0933333333333</v>
      </c>
      <c r="G19" s="1">
        <f t="shared" si="1"/>
        <v>27.3777777777778</v>
      </c>
      <c r="H19" s="1">
        <f t="shared" si="2"/>
        <v>0.457822370865849</v>
      </c>
      <c r="I19">
        <f t="shared" si="4"/>
        <v>0.00367892976588641</v>
      </c>
      <c r="J19" s="2">
        <f t="shared" si="5"/>
        <v>0.486333333333334</v>
      </c>
      <c r="K19">
        <f t="shared" si="6"/>
        <v>0.00204384986993178</v>
      </c>
      <c r="L19">
        <f t="shared" si="7"/>
        <v>0.0029644444444444</v>
      </c>
      <c r="M19">
        <f t="shared" si="3"/>
        <v>-0.781274006633441</v>
      </c>
    </row>
    <row r="21" spans="1:5">
      <c r="A21" t="s">
        <v>11</v>
      </c>
      <c r="B21">
        <v>15.76</v>
      </c>
      <c r="C21">
        <v>16.67</v>
      </c>
      <c r="D21">
        <v>10.26</v>
      </c>
      <c r="E21">
        <v>14.23</v>
      </c>
    </row>
    <row r="23" spans="1:2">
      <c r="A23" t="s">
        <v>12</v>
      </c>
      <c r="B23">
        <v>59.28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8"/>
  <sheetViews>
    <sheetView topLeftCell="A4" workbookViewId="0">
      <selection activeCell="E33" sqref="A1:E33"/>
    </sheetView>
  </sheetViews>
  <sheetFormatPr defaultColWidth="9" defaultRowHeight="13.5"/>
  <cols>
    <col min="5" max="5" width="12.625"/>
    <col min="7" max="8" width="12.625"/>
    <col min="10" max="10" width="12.625"/>
  </cols>
  <sheetData>
    <row r="1" spans="1:1">
      <c r="A1" t="s">
        <v>14</v>
      </c>
    </row>
    <row r="2" spans="2:10"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  <c r="J2" t="s">
        <v>8</v>
      </c>
    </row>
    <row r="3" spans="1:10">
      <c r="A3">
        <v>0</v>
      </c>
      <c r="B3" s="1">
        <v>120</v>
      </c>
      <c r="C3" s="1">
        <v>120</v>
      </c>
      <c r="D3" s="1">
        <v>120</v>
      </c>
      <c r="E3" s="1">
        <f>AVERAGE(B3:D3)</f>
        <v>120</v>
      </c>
      <c r="G3" s="1">
        <f>51.27-((120-E3)/120*100)</f>
        <v>51.27</v>
      </c>
      <c r="H3" s="1">
        <f>G3/51.27</f>
        <v>1</v>
      </c>
      <c r="J3" s="1">
        <v>0</v>
      </c>
    </row>
    <row r="4" spans="1:10">
      <c r="A4">
        <v>5</v>
      </c>
      <c r="B4" s="1">
        <v>117.14</v>
      </c>
      <c r="C4" s="1">
        <v>115.18</v>
      </c>
      <c r="D4" s="1">
        <v>116.51</v>
      </c>
      <c r="E4" s="1">
        <f t="shared" ref="E4:E11" si="0">AVERAGE(B4:D4)</f>
        <v>116.276666666667</v>
      </c>
      <c r="G4" s="1">
        <f t="shared" ref="G4:G29" si="1">51.27-((120-E4)/120*100)</f>
        <v>48.1672222222222</v>
      </c>
      <c r="H4" s="1">
        <f t="shared" ref="H4:H29" si="2">G4/51.27</f>
        <v>0.939481611512038</v>
      </c>
      <c r="J4" s="2">
        <f>(120-E4)/((ROW(E4)-3)*5)</f>
        <v>0.7446666666666</v>
      </c>
    </row>
    <row r="5" spans="1:10">
      <c r="A5">
        <v>10</v>
      </c>
      <c r="B5" s="1">
        <v>113.75</v>
      </c>
      <c r="C5" s="1">
        <v>111.8</v>
      </c>
      <c r="D5" s="1">
        <v>113.59</v>
      </c>
      <c r="E5" s="1">
        <f t="shared" si="0"/>
        <v>113.046666666667</v>
      </c>
      <c r="G5" s="1">
        <f t="shared" si="1"/>
        <v>45.4755555555556</v>
      </c>
      <c r="H5" s="1">
        <f t="shared" si="2"/>
        <v>0.886981774050235</v>
      </c>
      <c r="J5" s="2">
        <f t="shared" ref="J5:J29" si="3">(120-E5)/((ROW(E5)-3)*5)</f>
        <v>0.695333333333301</v>
      </c>
    </row>
    <row r="6" spans="1:10">
      <c r="A6">
        <v>15</v>
      </c>
      <c r="B6" s="1">
        <v>111.28</v>
      </c>
      <c r="C6" s="1">
        <v>108.9</v>
      </c>
      <c r="D6" s="1">
        <v>110.91</v>
      </c>
      <c r="E6" s="1">
        <f t="shared" si="0"/>
        <v>110.363333333333</v>
      </c>
      <c r="G6" s="1">
        <f t="shared" si="1"/>
        <v>43.2394444444445</v>
      </c>
      <c r="H6" s="1">
        <f t="shared" si="2"/>
        <v>0.843367357995796</v>
      </c>
      <c r="J6" s="2">
        <f t="shared" si="3"/>
        <v>0.642444444444466</v>
      </c>
    </row>
    <row r="7" spans="1:10">
      <c r="A7">
        <v>20</v>
      </c>
      <c r="B7" s="1">
        <v>108.62</v>
      </c>
      <c r="C7" s="1">
        <v>106.39</v>
      </c>
      <c r="D7" s="1">
        <v>108.77</v>
      </c>
      <c r="E7" s="1">
        <f t="shared" si="0"/>
        <v>107.926666666667</v>
      </c>
      <c r="G7" s="1">
        <f t="shared" si="1"/>
        <v>41.2088888888889</v>
      </c>
      <c r="H7" s="1">
        <f t="shared" si="2"/>
        <v>0.803762217454435</v>
      </c>
      <c r="J7" s="2">
        <f t="shared" si="3"/>
        <v>0.60366666666665</v>
      </c>
    </row>
    <row r="8" spans="1:10">
      <c r="A8">
        <v>25</v>
      </c>
      <c r="B8" s="1">
        <v>106.42</v>
      </c>
      <c r="C8" s="1">
        <v>104.25</v>
      </c>
      <c r="D8" s="1">
        <v>106.09</v>
      </c>
      <c r="E8" s="1">
        <f t="shared" si="0"/>
        <v>105.586666666667</v>
      </c>
      <c r="G8" s="1">
        <f t="shared" si="1"/>
        <v>39.2588888888889</v>
      </c>
      <c r="H8" s="1">
        <f t="shared" si="2"/>
        <v>0.765728279479011</v>
      </c>
      <c r="J8" s="2">
        <f t="shared" si="3"/>
        <v>0.57653333333332</v>
      </c>
    </row>
    <row r="9" spans="1:10">
      <c r="A9">
        <v>30</v>
      </c>
      <c r="B9" s="1">
        <v>104.58</v>
      </c>
      <c r="C9" s="1">
        <v>102.2</v>
      </c>
      <c r="D9" s="1">
        <v>104.25</v>
      </c>
      <c r="E9" s="1">
        <f t="shared" si="0"/>
        <v>103.676666666667</v>
      </c>
      <c r="G9" s="1">
        <f t="shared" si="1"/>
        <v>37.6672222222222</v>
      </c>
      <c r="H9" s="1">
        <f t="shared" si="2"/>
        <v>0.734683483952062</v>
      </c>
      <c r="J9" s="2">
        <f t="shared" si="3"/>
        <v>0.5441111111111</v>
      </c>
    </row>
    <row r="10" spans="1:10">
      <c r="A10">
        <v>35</v>
      </c>
      <c r="B10" s="1">
        <v>102.45</v>
      </c>
      <c r="C10" s="1">
        <v>100.63</v>
      </c>
      <c r="D10" s="1">
        <v>103.02</v>
      </c>
      <c r="E10" s="1">
        <f t="shared" si="0"/>
        <v>102.033333333333</v>
      </c>
      <c r="G10" s="1">
        <f t="shared" si="1"/>
        <v>36.2977777777778</v>
      </c>
      <c r="H10" s="1">
        <f t="shared" si="2"/>
        <v>0.707973040331144</v>
      </c>
      <c r="J10" s="2">
        <f t="shared" si="3"/>
        <v>0.513333333333343</v>
      </c>
    </row>
    <row r="11" spans="1:10">
      <c r="A11">
        <v>40</v>
      </c>
      <c r="B11" s="1">
        <v>100.84</v>
      </c>
      <c r="C11" s="1">
        <v>98.94</v>
      </c>
      <c r="D11" s="1">
        <v>100.98</v>
      </c>
      <c r="E11" s="1">
        <f t="shared" si="0"/>
        <v>100.253333333333</v>
      </c>
      <c r="G11" s="1">
        <f t="shared" si="1"/>
        <v>34.8144444444444</v>
      </c>
      <c r="H11" s="1">
        <f t="shared" si="2"/>
        <v>0.679041241358386</v>
      </c>
      <c r="J11" s="2">
        <f t="shared" si="3"/>
        <v>0.493666666666675</v>
      </c>
    </row>
    <row r="12" spans="1:10">
      <c r="A12">
        <v>45</v>
      </c>
      <c r="B12" s="1">
        <v>99.3</v>
      </c>
      <c r="C12" s="1">
        <v>97.56</v>
      </c>
      <c r="D12" s="1">
        <v>99.61</v>
      </c>
      <c r="E12" s="1">
        <f t="shared" ref="E12:E29" si="4">AVERAGE(B12:D12)</f>
        <v>98.8233333333333</v>
      </c>
      <c r="G12" s="1">
        <f t="shared" si="1"/>
        <v>33.6227777777778</v>
      </c>
      <c r="H12" s="1">
        <f t="shared" si="2"/>
        <v>0.655798279262293</v>
      </c>
      <c r="J12" s="2">
        <f t="shared" si="3"/>
        <v>0.470592592592593</v>
      </c>
    </row>
    <row r="13" spans="1:10">
      <c r="A13">
        <v>50</v>
      </c>
      <c r="B13" s="1">
        <v>98.04</v>
      </c>
      <c r="C13" s="1">
        <v>96.47</v>
      </c>
      <c r="D13" s="1">
        <v>98.57</v>
      </c>
      <c r="E13" s="1">
        <f t="shared" si="4"/>
        <v>97.6933333333333</v>
      </c>
      <c r="G13" s="1">
        <f t="shared" si="1"/>
        <v>32.6811111111111</v>
      </c>
      <c r="H13" s="1">
        <f t="shared" si="2"/>
        <v>0.637431463060486</v>
      </c>
      <c r="J13" s="2">
        <f t="shared" si="3"/>
        <v>0.446133333333334</v>
      </c>
    </row>
    <row r="14" spans="1:10">
      <c r="A14">
        <v>55</v>
      </c>
      <c r="B14" s="1">
        <v>96.75</v>
      </c>
      <c r="C14" s="1">
        <v>95.22</v>
      </c>
      <c r="D14" s="1">
        <v>97.36</v>
      </c>
      <c r="E14" s="1">
        <f t="shared" si="4"/>
        <v>96.4433333333333</v>
      </c>
      <c r="G14" s="1">
        <f t="shared" si="1"/>
        <v>31.6394444444444</v>
      </c>
      <c r="H14" s="1">
        <f t="shared" si="2"/>
        <v>0.617114188500964</v>
      </c>
      <c r="J14" s="2">
        <f t="shared" si="3"/>
        <v>0.428303030303031</v>
      </c>
    </row>
    <row r="15" spans="1:10">
      <c r="A15">
        <v>60</v>
      </c>
      <c r="B15" s="1">
        <v>95.81</v>
      </c>
      <c r="C15" s="1">
        <v>94.26</v>
      </c>
      <c r="D15" s="1">
        <v>96.4</v>
      </c>
      <c r="E15" s="1">
        <f t="shared" si="4"/>
        <v>95.49</v>
      </c>
      <c r="G15" s="1">
        <f t="shared" si="1"/>
        <v>30.845</v>
      </c>
      <c r="H15" s="1">
        <f t="shared" si="2"/>
        <v>0.601618880436903</v>
      </c>
      <c r="J15" s="2">
        <f t="shared" si="3"/>
        <v>0.4085</v>
      </c>
    </row>
    <row r="16" spans="1:10">
      <c r="A16">
        <v>65</v>
      </c>
      <c r="B16" s="1">
        <v>94.99</v>
      </c>
      <c r="C16" s="1">
        <v>97.3</v>
      </c>
      <c r="D16" s="1">
        <v>95.89</v>
      </c>
      <c r="E16" s="1">
        <f t="shared" si="4"/>
        <v>96.06</v>
      </c>
      <c r="G16" s="1">
        <f t="shared" si="1"/>
        <v>31.32</v>
      </c>
      <c r="H16" s="1">
        <f t="shared" si="2"/>
        <v>0.610883557636045</v>
      </c>
      <c r="J16" s="2">
        <f t="shared" si="3"/>
        <v>0.368307692307692</v>
      </c>
    </row>
    <row r="17" spans="1:10">
      <c r="A17">
        <v>70</v>
      </c>
      <c r="B17" s="1">
        <v>94.03</v>
      </c>
      <c r="C17" s="1">
        <v>92.76</v>
      </c>
      <c r="D17" s="1">
        <v>94.61</v>
      </c>
      <c r="E17" s="1">
        <f t="shared" si="4"/>
        <v>93.8</v>
      </c>
      <c r="G17" s="1">
        <f t="shared" si="1"/>
        <v>29.4366666666667</v>
      </c>
      <c r="H17" s="1">
        <f t="shared" si="2"/>
        <v>0.57414992523243</v>
      </c>
      <c r="J17" s="2">
        <f t="shared" si="3"/>
        <v>0.374285714285714</v>
      </c>
    </row>
    <row r="18" spans="1:10">
      <c r="A18">
        <v>75</v>
      </c>
      <c r="B18" s="1">
        <v>93.22</v>
      </c>
      <c r="C18" s="1">
        <v>92.05</v>
      </c>
      <c r="D18" s="1">
        <v>94.08</v>
      </c>
      <c r="E18" s="1">
        <f t="shared" si="4"/>
        <v>93.1166666666667</v>
      </c>
      <c r="G18" s="1">
        <f t="shared" si="1"/>
        <v>28.8672222222222</v>
      </c>
      <c r="H18" s="1">
        <f t="shared" si="2"/>
        <v>0.563043148473224</v>
      </c>
      <c r="J18" s="2">
        <f t="shared" si="3"/>
        <v>0.358444444444444</v>
      </c>
    </row>
    <row r="19" spans="1:10">
      <c r="A19">
        <v>80</v>
      </c>
      <c r="B19" s="1">
        <v>92.32</v>
      </c>
      <c r="C19" s="1">
        <v>91.45</v>
      </c>
      <c r="D19" s="1">
        <v>93.27</v>
      </c>
      <c r="E19" s="1">
        <f t="shared" si="4"/>
        <v>92.3466666666666</v>
      </c>
      <c r="G19" s="1">
        <f t="shared" si="1"/>
        <v>28.2255555555555</v>
      </c>
      <c r="H19" s="1">
        <f t="shared" si="2"/>
        <v>0.550527707344559</v>
      </c>
      <c r="J19" s="2">
        <f t="shared" si="3"/>
        <v>0.345666666666668</v>
      </c>
    </row>
    <row r="20" spans="1:10">
      <c r="A20">
        <v>85</v>
      </c>
      <c r="B20" s="1">
        <v>93.46</v>
      </c>
      <c r="C20" s="1">
        <v>88.91</v>
      </c>
      <c r="D20" s="1">
        <v>92.48</v>
      </c>
      <c r="E20" s="1">
        <f t="shared" si="4"/>
        <v>91.6166666666667</v>
      </c>
      <c r="G20" s="1">
        <f t="shared" si="1"/>
        <v>27.6172222222222</v>
      </c>
      <c r="H20" s="1">
        <f t="shared" si="2"/>
        <v>0.538662419001799</v>
      </c>
      <c r="J20" s="2">
        <f t="shared" si="3"/>
        <v>0.333921568627451</v>
      </c>
    </row>
    <row r="21" spans="1:10">
      <c r="A21">
        <v>90</v>
      </c>
      <c r="B21" s="1">
        <v>92.67</v>
      </c>
      <c r="C21" s="1">
        <v>88.3</v>
      </c>
      <c r="D21" s="1">
        <v>91.85</v>
      </c>
      <c r="E21" s="1">
        <f t="shared" si="4"/>
        <v>90.94</v>
      </c>
      <c r="G21" s="1">
        <f t="shared" si="1"/>
        <v>27.0533333333333</v>
      </c>
      <c r="H21" s="1">
        <f t="shared" si="2"/>
        <v>0.527664001040244</v>
      </c>
      <c r="J21" s="2">
        <f t="shared" si="3"/>
        <v>0.322888888888889</v>
      </c>
    </row>
    <row r="22" spans="1:10">
      <c r="A22">
        <v>95</v>
      </c>
      <c r="B22" s="1">
        <v>92.09</v>
      </c>
      <c r="C22" s="1">
        <v>87.53</v>
      </c>
      <c r="D22" s="1">
        <v>91.27</v>
      </c>
      <c r="E22" s="1">
        <f t="shared" si="4"/>
        <v>90.2966666666667</v>
      </c>
      <c r="G22" s="1">
        <f t="shared" si="1"/>
        <v>26.5172222222222</v>
      </c>
      <c r="H22" s="1">
        <f t="shared" si="2"/>
        <v>0.517207377066944</v>
      </c>
      <c r="J22" s="2">
        <f t="shared" si="3"/>
        <v>0.312666666666666</v>
      </c>
    </row>
    <row r="23" spans="1:10">
      <c r="A23">
        <v>100</v>
      </c>
      <c r="B23" s="1">
        <v>91.53</v>
      </c>
      <c r="C23" s="1">
        <v>87.1</v>
      </c>
      <c r="D23" s="1">
        <v>90.66</v>
      </c>
      <c r="E23" s="1">
        <f t="shared" si="4"/>
        <v>89.7633333333333</v>
      </c>
      <c r="G23" s="1">
        <f t="shared" si="1"/>
        <v>26.0727777777778</v>
      </c>
      <c r="H23" s="1">
        <f t="shared" si="2"/>
        <v>0.508538673254881</v>
      </c>
      <c r="J23" s="2">
        <f t="shared" si="3"/>
        <v>0.302366666666667</v>
      </c>
    </row>
    <row r="24" spans="1:10">
      <c r="A24">
        <v>105</v>
      </c>
      <c r="B24" s="1">
        <v>90.7</v>
      </c>
      <c r="C24" s="1">
        <v>86.18</v>
      </c>
      <c r="D24" s="1">
        <v>90.01</v>
      </c>
      <c r="E24" s="1">
        <f t="shared" si="4"/>
        <v>88.9633333333333</v>
      </c>
      <c r="G24" s="1">
        <f t="shared" si="1"/>
        <v>25.4061111111111</v>
      </c>
      <c r="H24" s="1">
        <f t="shared" si="2"/>
        <v>0.495535617536788</v>
      </c>
      <c r="J24" s="2">
        <f t="shared" si="3"/>
        <v>0.295587301587302</v>
      </c>
    </row>
    <row r="25" spans="1:10">
      <c r="A25">
        <v>110</v>
      </c>
      <c r="B25" s="1">
        <v>90.25</v>
      </c>
      <c r="C25" s="1">
        <v>85.88</v>
      </c>
      <c r="D25" s="1">
        <v>89.48</v>
      </c>
      <c r="E25" s="1">
        <f t="shared" si="4"/>
        <v>88.5366666666667</v>
      </c>
      <c r="G25" s="1">
        <f t="shared" si="1"/>
        <v>25.0505555555556</v>
      </c>
      <c r="H25" s="1">
        <f t="shared" si="2"/>
        <v>0.488600654487138</v>
      </c>
      <c r="J25" s="2">
        <f t="shared" si="3"/>
        <v>0.286030303030303</v>
      </c>
    </row>
    <row r="26" spans="1:10">
      <c r="A26">
        <v>115</v>
      </c>
      <c r="B26" s="1">
        <v>89.7</v>
      </c>
      <c r="C26" s="1">
        <v>85.37</v>
      </c>
      <c r="D26" s="1">
        <v>88.9</v>
      </c>
      <c r="E26" s="1">
        <f t="shared" si="4"/>
        <v>87.99</v>
      </c>
      <c r="G26" s="1">
        <f t="shared" si="1"/>
        <v>24.595</v>
      </c>
      <c r="H26" s="1">
        <f t="shared" si="2"/>
        <v>0.479715233079774</v>
      </c>
      <c r="J26" s="2">
        <f t="shared" si="3"/>
        <v>0.278347826086957</v>
      </c>
    </row>
    <row r="27" spans="1:10">
      <c r="A27">
        <v>120</v>
      </c>
      <c r="B27" s="1">
        <v>89.1</v>
      </c>
      <c r="C27" s="1">
        <v>84.85</v>
      </c>
      <c r="D27" s="1">
        <v>88.42</v>
      </c>
      <c r="E27" s="1">
        <f t="shared" si="4"/>
        <v>87.4566666666667</v>
      </c>
      <c r="G27" s="1">
        <f t="shared" si="1"/>
        <v>24.1505555555556</v>
      </c>
      <c r="H27" s="1">
        <f t="shared" si="2"/>
        <v>0.471046529267711</v>
      </c>
      <c r="J27" s="2">
        <f t="shared" si="3"/>
        <v>0.271194444444444</v>
      </c>
    </row>
    <row r="28" spans="1:10">
      <c r="A28">
        <v>125</v>
      </c>
      <c r="B28" s="1">
        <v>88.8</v>
      </c>
      <c r="C28" s="1">
        <v>84.42</v>
      </c>
      <c r="D28" s="1">
        <v>87.96</v>
      </c>
      <c r="E28" s="1">
        <f t="shared" si="4"/>
        <v>87.06</v>
      </c>
      <c r="G28" s="1">
        <f t="shared" si="1"/>
        <v>23.82</v>
      </c>
      <c r="H28" s="1">
        <f t="shared" si="2"/>
        <v>0.46459918080749</v>
      </c>
      <c r="J28" s="2">
        <f t="shared" si="3"/>
        <v>0.26352</v>
      </c>
    </row>
    <row r="29" spans="1:10">
      <c r="A29">
        <v>130</v>
      </c>
      <c r="B29" s="1">
        <v>88.29</v>
      </c>
      <c r="C29" s="1">
        <v>83.96</v>
      </c>
      <c r="D29" s="1">
        <v>87.51</v>
      </c>
      <c r="E29" s="1">
        <f t="shared" si="4"/>
        <v>86.5866666666667</v>
      </c>
      <c r="G29" s="1">
        <f t="shared" si="1"/>
        <v>23.4255555555556</v>
      </c>
      <c r="H29" s="1">
        <f t="shared" si="2"/>
        <v>0.456905706174284</v>
      </c>
      <c r="J29" s="2">
        <f t="shared" si="3"/>
        <v>0.257025641025641</v>
      </c>
    </row>
    <row r="31" spans="1:5">
      <c r="A31" t="s">
        <v>11</v>
      </c>
      <c r="B31">
        <v>6.44</v>
      </c>
      <c r="C31">
        <v>3.44</v>
      </c>
      <c r="D31">
        <v>3.61</v>
      </c>
      <c r="E31">
        <v>4.49</v>
      </c>
    </row>
    <row r="33" spans="1:2">
      <c r="A33" t="s">
        <v>12</v>
      </c>
      <c r="B33">
        <v>51.27</v>
      </c>
    </row>
    <row r="37" spans="2:4">
      <c r="B37" t="s">
        <v>15</v>
      </c>
      <c r="C37" t="s">
        <v>16</v>
      </c>
      <c r="D37" t="s">
        <v>17</v>
      </c>
    </row>
    <row r="38" spans="1:4">
      <c r="A38" t="s">
        <v>18</v>
      </c>
      <c r="B38">
        <v>19.25</v>
      </c>
      <c r="C38">
        <v>14.23</v>
      </c>
      <c r="D38">
        <v>4.49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2016-04-27T13:57:00Z</dcterms:created>
  <dcterms:modified xsi:type="dcterms:W3CDTF">2016-05-01T09:47:50Z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