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69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<sst xmlns="http://schemas.openxmlformats.org/spreadsheetml/2006/main" count="15">
  <si>
    <t>热风90℃</t>
  </si>
  <si>
    <t>第一组</t>
  </si>
  <si>
    <t>第二组</t>
  </si>
  <si>
    <t>第三组</t>
  </si>
  <si>
    <t>平均值</t>
  </si>
  <si>
    <t>Mt</t>
  </si>
  <si>
    <t>MR</t>
  </si>
  <si>
    <t>M原基</t>
  </si>
  <si>
    <t>破损率</t>
  </si>
  <si>
    <t>M0</t>
  </si>
  <si>
    <t>Gg</t>
  </si>
  <si>
    <t>热风80℃</t>
  </si>
  <si>
    <t>干燥速率%/h</t>
  </si>
  <si>
    <t>热风70℃</t>
  </si>
  <si>
    <t>M原基%</t>
  </si>
</sst>
</file>

<file path=xl/styles.xml><?xml version="1.0" encoding="utf-8"?>
<styleSheet xmlns="http://schemas.openxmlformats.org/spreadsheetml/2006/main">
  <numFmts count="6">
    <numFmt numFmtId="176" formatCode="_(&quot;$&quot;* #,##0_);_(&quot;$&quot;* \(#,##0\);_(&quot;$&quot;* &quot;-&quot;_);_(@_)"/>
    <numFmt numFmtId="177" formatCode="0.0000_ "/>
    <numFmt numFmtId="178" formatCode="0.00_ "/>
    <numFmt numFmtId="179" formatCode="_(&quot;$&quot;* #,##0.00_);_(&quot;$&quot;* \(#,##0.00\);_(&quot;$&quot;* &quot;-&quot;??_);_(@_)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2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3" fillId="0" borderId="0" applyFont="0" applyFill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3" fillId="15" borderId="5" applyNumberFormat="0" applyAlignment="0" applyProtection="0">
      <alignment vertical="center"/>
    </xf>
    <xf numFmtId="17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" fillId="2" borderId="2" applyNumberFormat="0" applyFont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8" fillId="18" borderId="7" applyNumberFormat="0" applyAlignment="0" applyProtection="0">
      <alignment vertical="center"/>
    </xf>
    <xf numFmtId="0" fontId="14" fillId="18" borderId="5" applyNumberFormat="0" applyAlignment="0" applyProtection="0">
      <alignment vertical="center"/>
    </xf>
    <xf numFmtId="0" fontId="10" fillId="9" borderId="4" applyNumberFormat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178" fontId="0" fillId="0" borderId="0" xfId="0" applyNumberFormat="1" applyFont="1" applyFill="1" applyAlignment="1">
      <alignment vertical="center"/>
    </xf>
    <xf numFmtId="177" fontId="0" fillId="0" borderId="0" xfId="0" applyNumberFormat="1">
      <alignment vertical="center"/>
    </xf>
    <xf numFmtId="10" fontId="0" fillId="0" borderId="0" xfId="0" applyNumberFormat="1" applyFont="1" applyFill="1" applyAlignment="1">
      <alignment vertical="center"/>
    </xf>
    <xf numFmtId="10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Overflow="ellipsis" vert="horz" anchor="ctr" anchorCtr="1"/>
          <a:lstStyle/>
          <a:p>
            <a:pPr algn="ctr" defTabSz="914400">
              <a:defRPr sz="1400" b="0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芸豆单独热风干燥的干燥曲线</a:t>
            </a:r>
          </a:p>
        </c:rich>
      </c:tx>
      <c:layout>
        <c:manualLayout>
          <c:xMode val="edge"/>
          <c:yMode val="edge"/>
          <c:x val="0.235181539807524"/>
          <c:y val="0.034722222222222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"90℃"</c:f>
              <c:strCache>
                <c:ptCount val="1"/>
                <c:pt idx="0">
                  <c:v>90℃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Sheet3!$A$3:$A$29</c:f>
              <c:numCache>
                <c:formatCode>General</c:formatCode>
                <c:ptCount val="2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</c:numCache>
            </c:numRef>
          </c:cat>
          <c:val>
            <c:numRef>
              <c:f>Sheet1!$H$3:$H$15</c:f>
              <c:numCache>
                <c:formatCode>0.0000_ </c:formatCode>
                <c:ptCount val="13"/>
                <c:pt idx="0">
                  <c:v>1.00004406973867</c:v>
                </c:pt>
                <c:pt idx="1">
                  <c:v>0.903641516405808</c:v>
                </c:pt>
                <c:pt idx="2">
                  <c:v>0.815007667004535</c:v>
                </c:pt>
                <c:pt idx="3">
                  <c:v>0.749856490851009</c:v>
                </c:pt>
                <c:pt idx="4">
                  <c:v>0.693003702988041</c:v>
                </c:pt>
                <c:pt idx="5">
                  <c:v>0.628382211193488</c:v>
                </c:pt>
                <c:pt idx="6">
                  <c:v>0.576473144014256</c:v>
                </c:pt>
                <c:pt idx="7">
                  <c:v>0.522268777946147</c:v>
                </c:pt>
                <c:pt idx="8">
                  <c:v>0.476539361621585</c:v>
                </c:pt>
                <c:pt idx="9">
                  <c:v>0.436636473245714</c:v>
                </c:pt>
                <c:pt idx="10">
                  <c:v>0.401147621194606</c:v>
                </c:pt>
                <c:pt idx="11">
                  <c:v>0.367600945126396</c:v>
                </c:pt>
                <c:pt idx="12">
                  <c:v>0.332112093075288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"80℃"</c:f>
              <c:strCache>
                <c:ptCount val="1"/>
                <c:pt idx="0">
                  <c:v>80℃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Sheet3!$A$3:$A$29</c:f>
              <c:numCache>
                <c:formatCode>General</c:formatCode>
                <c:ptCount val="2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</c:numCache>
            </c:numRef>
          </c:cat>
          <c:val>
            <c:numRef>
              <c:f>Sheet2!$H$3:$H$19</c:f>
              <c:numCache>
                <c:formatCode>0.0000_ </c:formatCode>
                <c:ptCount val="17"/>
                <c:pt idx="0">
                  <c:v>0.999960598416481</c:v>
                </c:pt>
                <c:pt idx="1">
                  <c:v>0.93319539912919</c:v>
                </c:pt>
                <c:pt idx="2">
                  <c:v>0.871769167798373</c:v>
                </c:pt>
                <c:pt idx="3">
                  <c:v>0.799552601229207</c:v>
                </c:pt>
                <c:pt idx="4">
                  <c:v>0.740992552696077</c:v>
                </c:pt>
                <c:pt idx="5">
                  <c:v>0.689176463686917</c:v>
                </c:pt>
                <c:pt idx="6">
                  <c:v>0.641462950054837</c:v>
                </c:pt>
                <c:pt idx="7">
                  <c:v>0.59762721314904</c:v>
                </c:pt>
                <c:pt idx="8">
                  <c:v>0.557894051620323</c:v>
                </c:pt>
                <c:pt idx="9">
                  <c:v>0.524286653325879</c:v>
                </c:pt>
                <c:pt idx="10">
                  <c:v>0.492590043563225</c:v>
                </c:pt>
                <c:pt idx="11">
                  <c:v>0.462410824693464</c:v>
                </c:pt>
                <c:pt idx="12">
                  <c:v>0.435322587272189</c:v>
                </c:pt>
                <c:pt idx="13">
                  <c:v>0.412336925227995</c:v>
                </c:pt>
                <c:pt idx="14">
                  <c:v>0.389126464533003</c:v>
                </c:pt>
                <c:pt idx="15">
                  <c:v>0.366253201814209</c:v>
                </c:pt>
                <c:pt idx="16">
                  <c:v>0.343998135385111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"70℃"</c:f>
              <c:strCache>
                <c:ptCount val="1"/>
                <c:pt idx="0">
                  <c:v>70℃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Sheet3!$A$3:$A$29</c:f>
              <c:numCache>
                <c:formatCode>General</c:formatCode>
                <c:ptCount val="2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</c:numCache>
            </c:numRef>
          </c:cat>
          <c:val>
            <c:numRef>
              <c:f>Sheet3!$H$3:$H$29</c:f>
              <c:numCache>
                <c:formatCode>0.0000_ </c:formatCode>
                <c:ptCount val="27"/>
                <c:pt idx="0">
                  <c:v>1.00002215337688</c:v>
                </c:pt>
                <c:pt idx="1">
                  <c:v>0.927412640550435</c:v>
                </c:pt>
                <c:pt idx="2">
                  <c:v>0.864423725663398</c:v>
                </c:pt>
                <c:pt idx="3">
                  <c:v>0.81209547335786</c:v>
                </c:pt>
                <c:pt idx="4">
                  <c:v>0.764577520022024</c:v>
                </c:pt>
                <c:pt idx="5">
                  <c:v>0.718944683849991</c:v>
                </c:pt>
                <c:pt idx="6">
                  <c:v>0.681697368854869</c:v>
                </c:pt>
                <c:pt idx="7">
                  <c:v>0.649650377070235</c:v>
                </c:pt>
                <c:pt idx="8">
                  <c:v>0.614938219640227</c:v>
                </c:pt>
                <c:pt idx="9">
                  <c:v>0.587051486423984</c:v>
                </c:pt>
                <c:pt idx="10">
                  <c:v>0.565015116819541</c:v>
                </c:pt>
                <c:pt idx="11">
                  <c:v>0.540638601770377</c:v>
                </c:pt>
                <c:pt idx="12">
                  <c:v>0.522047446292882</c:v>
                </c:pt>
                <c:pt idx="13">
                  <c:v>0.533163137155301</c:v>
                </c:pt>
                <c:pt idx="14">
                  <c:v>0.489090397946413</c:v>
                </c:pt>
                <c:pt idx="15">
                  <c:v>0.475764569719537</c:v>
                </c:pt>
                <c:pt idx="16">
                  <c:v>0.460748636449252</c:v>
                </c:pt>
                <c:pt idx="17">
                  <c:v>0.446512751660541</c:v>
                </c:pt>
                <c:pt idx="18">
                  <c:v>0.433316931513927</c:v>
                </c:pt>
                <c:pt idx="19">
                  <c:v>0.420771151768625</c:v>
                </c:pt>
                <c:pt idx="20">
                  <c:v>0.410370505347648</c:v>
                </c:pt>
                <c:pt idx="21">
                  <c:v>0.394769535716184</c:v>
                </c:pt>
                <c:pt idx="22">
                  <c:v>0.386449018579403</c:v>
                </c:pt>
                <c:pt idx="23">
                  <c:v>0.375788355997902</c:v>
                </c:pt>
                <c:pt idx="24">
                  <c:v>0.365387709576926</c:v>
                </c:pt>
                <c:pt idx="25">
                  <c:v>0.357652228801325</c:v>
                </c:pt>
                <c:pt idx="26">
                  <c:v>0.348421655102708</c:v>
                </c:pt>
              </c:numCache>
            </c:numRef>
          </c: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noFill/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marker val="1"/>
        <c:smooth val="0"/>
        <c:axId val="190131105"/>
        <c:axId val="61471358"/>
      </c:lineChart>
      <c:catAx>
        <c:axId val="190131105"/>
        <c:scaling>
          <c:orientation val="minMax"/>
        </c:scaling>
        <c:delete val="0"/>
        <c:axPos val="b"/>
        <c:title>
          <c:tx>
            <c:rich>
              <a:bodyPr vertOverflow="ellipsis" anchor="ctr" anchorCtr="1"/>
              <a:lstStyle/>
              <a:p>
                <a:pPr algn="ctr" defTabSz="914400">
                  <a:defRPr sz="1000" kern="12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sz="1000" kern="1200">
                    <a:solidFill>
                      <a:schemeClr val="tx1">
                        <a:lumMod val="65000"/>
                        <a:lumOff val="35000"/>
                      </a:schemeClr>
                    </a:solidFill>
                    <a:effectLst/>
                    <a:latin typeface="+mn-lt"/>
                    <a:ea typeface="+mn-ea"/>
                    <a:cs typeface="+mn-cs"/>
                  </a:rPr>
                  <a:t>干燥时间</a:t>
                </a:r>
                <a:r>
                  <a:rPr lang="en-US" altLang="zh-CN" sz="1000" kern="1200">
                    <a:solidFill>
                      <a:schemeClr val="tx1">
                        <a:lumMod val="65000"/>
                        <a:lumOff val="35000"/>
                      </a:schemeClr>
                    </a:solidFill>
                    <a:effectLst/>
                    <a:latin typeface="+mn-lt"/>
                    <a:ea typeface="+mn-ea"/>
                    <a:cs typeface="+mn-cs"/>
                  </a:rPr>
                  <a:t>/min</a:t>
                </a:r>
                <a:endParaRPr lang="en-US" altLang="zh-CN" sz="1000" kern="1200">
                  <a:solidFill>
                    <a:schemeClr val="tx1">
                      <a:lumMod val="65000"/>
                      <a:lumOff val="35000"/>
                    </a:schemeClr>
                  </a:solidFill>
                  <a:effectLst/>
                  <a:latin typeface="+mn-lt"/>
                  <a:ea typeface="+mn-ea"/>
                  <a:cs typeface="+mn-cs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1471358"/>
        <c:crosses val="autoZero"/>
        <c:auto val="1"/>
        <c:lblAlgn val="ctr"/>
        <c:lblOffset val="100"/>
        <c:tickMarkSkip val="1"/>
        <c:noMultiLvlLbl val="0"/>
      </c:catAx>
      <c:valAx>
        <c:axId val="61471358"/>
        <c:scaling>
          <c:orientation val="minMax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vertOverflow="ellipsis" anchor="ctr" anchorCtr="1"/>
              <a:lstStyle/>
              <a:p>
                <a:pPr algn="ctr" defTabSz="914400">
                  <a:defRPr sz="1000" kern="12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altLang="en-US" sz="1000" kern="1200">
                    <a:solidFill>
                      <a:schemeClr val="tx1">
                        <a:lumMod val="65000"/>
                        <a:lumOff val="35000"/>
                      </a:schemeClr>
                    </a:solidFill>
                    <a:effectLst/>
                    <a:latin typeface="+mn-lt"/>
                    <a:ea typeface="+mn-ea"/>
                    <a:cs typeface="+mn-cs"/>
                  </a:rPr>
                  <a:t>水分比</a:t>
                </a:r>
                <a:r>
                  <a:rPr lang="en-US" altLang="zh-CN" sz="1000" kern="1200">
                    <a:solidFill>
                      <a:schemeClr val="tx1">
                        <a:lumMod val="65000"/>
                        <a:lumOff val="35000"/>
                      </a:schemeClr>
                    </a:solidFill>
                    <a:effectLst/>
                    <a:latin typeface="+mn-lt"/>
                    <a:ea typeface="+mn-ea"/>
                    <a:cs typeface="+mn-cs"/>
                  </a:rPr>
                  <a:t>/%</a:t>
                </a:r>
                <a:endParaRPr lang="en-US" altLang="zh-CN" sz="1000" kern="1200">
                  <a:solidFill>
                    <a:schemeClr val="tx1">
                      <a:lumMod val="65000"/>
                      <a:lumOff val="35000"/>
                    </a:schemeClr>
                  </a:solidFill>
                  <a:effectLst/>
                  <a:latin typeface="+mn-lt"/>
                  <a:ea typeface="+mn-ea"/>
                  <a:cs typeface="+mn-cs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013110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90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r="0.7" b="0.75" l="0.7" footer="0.3" header="0.3" t="0.7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406400</xdr:colOff>
      <xdr:row>9</xdr:row>
      <xdr:rowOff>53975</xdr:rowOff>
    </xdr:from>
    <xdr:to>
      <xdr:col>9</xdr:col>
      <xdr:colOff>320675</xdr:colOff>
      <xdr:row>25</xdr:row>
      <xdr:rowOff>53975</xdr:rowOff>
    </xdr:to>
    <xdr:graphicFrame>
      <xdr:nvGraphicFramePr>
        <xdr:cNvPr id="2" name="图表 1"/>
        <xdr:cNvGraphicFramePr/>
      </xdr:nvGraphicFramePr>
      <xdr:xfrm>
        <a:off x="3149600" y="1597025"/>
        <a:ext cx="417195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20"/>
  <sheetViews>
    <sheetView tabSelected="1" workbookViewId="0">
      <selection activeCell="H3" sqref="H3:H15"/>
    </sheetView>
  </sheetViews>
  <sheetFormatPr defaultColWidth="9" defaultRowHeight="13.5"/>
  <cols>
    <col min="7" max="9" width="12.625"/>
  </cols>
  <sheetData>
    <row r="1" spans="1:5">
      <c r="A1" s="1" t="s">
        <v>0</v>
      </c>
      <c r="B1" s="1"/>
      <c r="C1" s="1"/>
      <c r="D1" s="1"/>
      <c r="E1" s="1"/>
    </row>
    <row r="2" spans="1:9">
      <c r="A2" s="1"/>
      <c r="B2" s="1" t="s">
        <v>1</v>
      </c>
      <c r="C2" s="1" t="s">
        <v>2</v>
      </c>
      <c r="D2" s="1" t="s">
        <v>3</v>
      </c>
      <c r="E2" s="1" t="s">
        <v>4</v>
      </c>
      <c r="G2" t="s">
        <v>5</v>
      </c>
      <c r="H2" t="s">
        <v>6</v>
      </c>
      <c r="I2" t="s">
        <v>7</v>
      </c>
    </row>
    <row r="3" spans="1:9">
      <c r="A3" s="1">
        <v>0</v>
      </c>
      <c r="B3" s="2">
        <v>120</v>
      </c>
      <c r="C3" s="2">
        <v>120</v>
      </c>
      <c r="D3" s="2">
        <v>120</v>
      </c>
      <c r="E3" s="2">
        <v>120</v>
      </c>
      <c r="G3" s="3">
        <f>(E3-63.36)/63.36</f>
        <v>0.893939393939394</v>
      </c>
      <c r="H3" s="3">
        <f>G3/0.8939</f>
        <v>1.00004406973867</v>
      </c>
      <c r="I3">
        <f>G3/(1+G3)</f>
        <v>0.472</v>
      </c>
    </row>
    <row r="4" spans="1:9">
      <c r="A4" s="1">
        <v>5</v>
      </c>
      <c r="B4" s="2">
        <v>113.64</v>
      </c>
      <c r="C4" s="2">
        <v>114.32</v>
      </c>
      <c r="D4" s="2">
        <v>115.66</v>
      </c>
      <c r="E4" s="2">
        <v>114.54</v>
      </c>
      <c r="G4" s="3">
        <f t="shared" ref="G4:G15" si="0">(E4-63.36)/63.36</f>
        <v>0.807765151515152</v>
      </c>
      <c r="H4" s="3">
        <f t="shared" ref="H4:H15" si="1">G4/0.8939</f>
        <v>0.903641516405808</v>
      </c>
      <c r="I4">
        <f t="shared" ref="I4:I15" si="2">G4/(1+G4)</f>
        <v>0.446830801466737</v>
      </c>
    </row>
    <row r="5" spans="1:9">
      <c r="A5" s="1">
        <v>10</v>
      </c>
      <c r="B5" s="2">
        <v>108.34</v>
      </c>
      <c r="C5" s="2">
        <v>109.34</v>
      </c>
      <c r="D5" s="2">
        <v>110.88</v>
      </c>
      <c r="E5" s="2">
        <v>109.52</v>
      </c>
      <c r="G5" s="3">
        <f t="shared" si="0"/>
        <v>0.728535353535353</v>
      </c>
      <c r="H5" s="3">
        <f t="shared" si="1"/>
        <v>0.815007667004535</v>
      </c>
      <c r="I5">
        <f t="shared" si="2"/>
        <v>0.421475529583638</v>
      </c>
    </row>
    <row r="6" spans="1:9">
      <c r="A6" s="1">
        <v>15</v>
      </c>
      <c r="B6" s="2">
        <v>104.64</v>
      </c>
      <c r="C6" s="2">
        <v>105.15</v>
      </c>
      <c r="D6" s="2">
        <v>107.72</v>
      </c>
      <c r="E6" s="2">
        <v>105.83</v>
      </c>
      <c r="G6" s="3">
        <f t="shared" si="0"/>
        <v>0.670296717171717</v>
      </c>
      <c r="H6" s="3">
        <f t="shared" si="1"/>
        <v>0.749856490851009</v>
      </c>
      <c r="I6">
        <f t="shared" si="2"/>
        <v>0.40130397807805</v>
      </c>
    </row>
    <row r="7" spans="1:9">
      <c r="A7" s="1">
        <v>20</v>
      </c>
      <c r="B7" s="2">
        <v>101.36</v>
      </c>
      <c r="C7" s="2">
        <v>101.83</v>
      </c>
      <c r="D7" s="2">
        <v>104.66</v>
      </c>
      <c r="E7" s="2">
        <v>102.61</v>
      </c>
      <c r="G7" s="3">
        <f t="shared" si="0"/>
        <v>0.61947601010101</v>
      </c>
      <c r="H7" s="3">
        <f t="shared" si="1"/>
        <v>0.693003702988041</v>
      </c>
      <c r="I7">
        <f t="shared" si="2"/>
        <v>0.382516323945035</v>
      </c>
    </row>
    <row r="8" spans="1:9">
      <c r="A8" s="1">
        <v>25</v>
      </c>
      <c r="B8" s="2">
        <v>97.83</v>
      </c>
      <c r="C8" s="2">
        <v>97.91</v>
      </c>
      <c r="D8" s="2">
        <v>101.13</v>
      </c>
      <c r="E8" s="2">
        <v>98.95</v>
      </c>
      <c r="G8" s="3">
        <f t="shared" si="0"/>
        <v>0.561710858585859</v>
      </c>
      <c r="H8" s="3">
        <f t="shared" si="1"/>
        <v>0.628382211193488</v>
      </c>
      <c r="I8">
        <f t="shared" si="2"/>
        <v>0.359676604345629</v>
      </c>
    </row>
    <row r="9" spans="1:9">
      <c r="A9" s="1">
        <v>30</v>
      </c>
      <c r="B9" s="2">
        <v>94.19</v>
      </c>
      <c r="C9" s="2">
        <v>94.72</v>
      </c>
      <c r="D9" s="2">
        <v>98.42</v>
      </c>
      <c r="E9" s="2">
        <v>96.01</v>
      </c>
      <c r="G9" s="3">
        <f t="shared" si="0"/>
        <v>0.515309343434344</v>
      </c>
      <c r="H9" s="3">
        <f t="shared" si="1"/>
        <v>0.576473144014256</v>
      </c>
      <c r="I9">
        <f t="shared" si="2"/>
        <v>0.340068742839288</v>
      </c>
    </row>
    <row r="10" spans="1:9">
      <c r="A10" s="1">
        <v>35</v>
      </c>
      <c r="B10" s="2">
        <v>91.74</v>
      </c>
      <c r="C10" s="2">
        <v>91.47</v>
      </c>
      <c r="D10" s="2">
        <v>95.62</v>
      </c>
      <c r="E10" s="2">
        <v>92.94</v>
      </c>
      <c r="G10" s="3">
        <f t="shared" si="0"/>
        <v>0.466856060606061</v>
      </c>
      <c r="H10" s="3">
        <f t="shared" si="1"/>
        <v>0.522268777946147</v>
      </c>
      <c r="I10">
        <f t="shared" si="2"/>
        <v>0.318269851517108</v>
      </c>
    </row>
    <row r="11" spans="1:9">
      <c r="A11" s="1">
        <v>40</v>
      </c>
      <c r="B11" s="2">
        <v>89.29</v>
      </c>
      <c r="C11" s="2">
        <v>88.81</v>
      </c>
      <c r="D11" s="2">
        <v>92.97</v>
      </c>
      <c r="E11" s="2">
        <v>90.35</v>
      </c>
      <c r="G11" s="3">
        <f t="shared" si="0"/>
        <v>0.425978535353535</v>
      </c>
      <c r="H11" s="3">
        <f t="shared" si="1"/>
        <v>0.476539361621585</v>
      </c>
      <c r="I11">
        <f t="shared" si="2"/>
        <v>0.298727172108467</v>
      </c>
    </row>
    <row r="12" spans="1:9">
      <c r="A12" s="1">
        <v>45</v>
      </c>
      <c r="B12" s="2">
        <v>87.02</v>
      </c>
      <c r="C12" s="2">
        <v>86.69</v>
      </c>
      <c r="D12" s="2">
        <v>90.58</v>
      </c>
      <c r="E12" s="2">
        <v>88.09</v>
      </c>
      <c r="G12" s="3">
        <f t="shared" si="0"/>
        <v>0.390309343434343</v>
      </c>
      <c r="H12" s="3">
        <f t="shared" si="1"/>
        <v>0.436636473245714</v>
      </c>
      <c r="I12">
        <f t="shared" si="2"/>
        <v>0.280735611306618</v>
      </c>
    </row>
    <row r="13" spans="1:9">
      <c r="A13" s="1">
        <v>50</v>
      </c>
      <c r="B13" s="2">
        <v>85.05</v>
      </c>
      <c r="C13" s="2">
        <v>84.68</v>
      </c>
      <c r="D13" s="2">
        <v>88.52</v>
      </c>
      <c r="E13" s="2">
        <v>86.08</v>
      </c>
      <c r="G13" s="3">
        <f t="shared" si="0"/>
        <v>0.358585858585859</v>
      </c>
      <c r="H13" s="3">
        <f t="shared" si="1"/>
        <v>0.401147621194606</v>
      </c>
      <c r="I13">
        <f t="shared" si="2"/>
        <v>0.263940520446097</v>
      </c>
    </row>
    <row r="14" spans="1:9">
      <c r="A14" s="1">
        <v>55</v>
      </c>
      <c r="B14" s="2">
        <v>83.18</v>
      </c>
      <c r="C14" s="2">
        <v>82.4</v>
      </c>
      <c r="D14" s="2">
        <v>86.97</v>
      </c>
      <c r="E14" s="2">
        <v>84.18</v>
      </c>
      <c r="G14" s="3">
        <f t="shared" si="0"/>
        <v>0.328598484848485</v>
      </c>
      <c r="H14" s="3">
        <f t="shared" si="1"/>
        <v>0.367600945126396</v>
      </c>
      <c r="I14">
        <f t="shared" si="2"/>
        <v>0.247327156094084</v>
      </c>
    </row>
    <row r="15" spans="1:9">
      <c r="A15" s="1">
        <v>60</v>
      </c>
      <c r="B15" s="2">
        <v>81.45</v>
      </c>
      <c r="C15" s="2">
        <v>80.34</v>
      </c>
      <c r="D15" s="2">
        <v>84.72</v>
      </c>
      <c r="E15" s="2">
        <v>82.17</v>
      </c>
      <c r="G15" s="3">
        <f t="shared" si="0"/>
        <v>0.296875</v>
      </c>
      <c r="H15" s="3">
        <f t="shared" si="1"/>
        <v>0.332112093075288</v>
      </c>
      <c r="I15">
        <f t="shared" si="2"/>
        <v>0.228915662650602</v>
      </c>
    </row>
    <row r="16" spans="1:5">
      <c r="A16" s="1"/>
      <c r="B16" s="1"/>
      <c r="C16" s="1"/>
      <c r="D16" s="1"/>
      <c r="E16" s="1"/>
    </row>
    <row r="17" spans="1:5">
      <c r="A17" s="1" t="s">
        <v>8</v>
      </c>
      <c r="B17" s="1">
        <v>18.78</v>
      </c>
      <c r="C17" s="1">
        <v>19.82</v>
      </c>
      <c r="D17" s="1">
        <v>19.15</v>
      </c>
      <c r="E17" s="1">
        <v>19.25</v>
      </c>
    </row>
    <row r="18" spans="1:5">
      <c r="A18" s="1"/>
      <c r="B18" s="1"/>
      <c r="C18" s="1"/>
      <c r="D18" s="1"/>
      <c r="E18" s="1"/>
    </row>
    <row r="19" spans="1:5">
      <c r="A19" s="1" t="s">
        <v>9</v>
      </c>
      <c r="B19" s="4">
        <v>0.8939</v>
      </c>
      <c r="C19" s="1"/>
      <c r="D19" s="1"/>
      <c r="E19" s="1"/>
    </row>
    <row r="20" spans="1:2">
      <c r="A20" t="s">
        <v>10</v>
      </c>
      <c r="B20">
        <v>63.36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24"/>
  <sheetViews>
    <sheetView workbookViewId="0">
      <selection activeCell="H3" sqref="H3:H19"/>
    </sheetView>
  </sheetViews>
  <sheetFormatPr defaultColWidth="9" defaultRowHeight="13.5"/>
  <cols>
    <col min="7" max="9" width="12.625"/>
    <col min="10" max="10" width="13.75"/>
  </cols>
  <sheetData>
    <row r="1" spans="1:5">
      <c r="A1" s="1" t="s">
        <v>11</v>
      </c>
      <c r="B1" s="1"/>
      <c r="C1" s="1"/>
      <c r="D1" s="1"/>
      <c r="E1" s="1"/>
    </row>
    <row r="2" spans="1:10">
      <c r="A2" s="1"/>
      <c r="B2" s="1" t="s">
        <v>1</v>
      </c>
      <c r="C2" s="1" t="s">
        <v>2</v>
      </c>
      <c r="D2" s="1" t="s">
        <v>3</v>
      </c>
      <c r="E2" s="1" t="s">
        <v>4</v>
      </c>
      <c r="G2" t="s">
        <v>5</v>
      </c>
      <c r="H2" t="s">
        <v>6</v>
      </c>
      <c r="I2" t="s">
        <v>7</v>
      </c>
      <c r="J2" t="s">
        <v>12</v>
      </c>
    </row>
    <row r="3" spans="1:9">
      <c r="A3" s="1">
        <v>0</v>
      </c>
      <c r="B3" s="2">
        <v>120</v>
      </c>
      <c r="C3" s="2">
        <v>120</v>
      </c>
      <c r="D3" s="2">
        <v>120</v>
      </c>
      <c r="E3" s="2">
        <f t="shared" ref="E3:E19" si="0">AVERAGE(B3:D3)</f>
        <v>120</v>
      </c>
      <c r="G3" s="3">
        <f>(E3-60.69)/60.69</f>
        <v>0.977261492832427</v>
      </c>
      <c r="H3" s="3">
        <f>G3/0.9773</f>
        <v>0.999960598416481</v>
      </c>
      <c r="I3">
        <f>G3/(1+G3)</f>
        <v>0.49425</v>
      </c>
    </row>
    <row r="4" spans="1:10">
      <c r="A4" s="1">
        <v>5</v>
      </c>
      <c r="B4" s="2">
        <v>115.83</v>
      </c>
      <c r="C4" s="2">
        <v>116.07</v>
      </c>
      <c r="D4" s="2">
        <v>116.22</v>
      </c>
      <c r="E4" s="2">
        <f t="shared" si="0"/>
        <v>116.04</v>
      </c>
      <c r="G4" s="3">
        <f t="shared" ref="G4:G19" si="1">(E4-60.69)/60.69</f>
        <v>0.912011863568957</v>
      </c>
      <c r="H4" s="3">
        <f t="shared" ref="H4:H19" si="2">G4/0.9773</f>
        <v>0.93319539912919</v>
      </c>
      <c r="I4">
        <f t="shared" ref="I4:I19" si="3">G4/(1+G4)</f>
        <v>0.476990692864529</v>
      </c>
      <c r="J4">
        <f>(G3-G4)*12</f>
        <v>0.78299555116164</v>
      </c>
    </row>
    <row r="5" spans="1:10">
      <c r="A5" s="1">
        <v>10</v>
      </c>
      <c r="B5" s="2">
        <v>111.86</v>
      </c>
      <c r="C5" s="2">
        <v>112.48</v>
      </c>
      <c r="D5" s="2">
        <v>112.85</v>
      </c>
      <c r="E5" s="2">
        <f t="shared" si="0"/>
        <v>112.396666666667</v>
      </c>
      <c r="G5" s="3">
        <f t="shared" si="1"/>
        <v>0.85198000768935</v>
      </c>
      <c r="H5" s="3">
        <f t="shared" si="2"/>
        <v>0.871769167798373</v>
      </c>
      <c r="I5">
        <f t="shared" si="3"/>
        <v>0.460037367656217</v>
      </c>
      <c r="J5">
        <f t="shared" ref="J5:J19" si="4">(G4-G5)*12</f>
        <v>0.720382270555284</v>
      </c>
    </row>
    <row r="6" spans="1:10">
      <c r="A6" s="1">
        <v>15</v>
      </c>
      <c r="B6" s="2">
        <v>107.99</v>
      </c>
      <c r="C6" s="2">
        <v>107.75</v>
      </c>
      <c r="D6" s="2">
        <v>108.6</v>
      </c>
      <c r="E6" s="2">
        <f t="shared" si="0"/>
        <v>108.113333333333</v>
      </c>
      <c r="G6" s="3">
        <f t="shared" si="1"/>
        <v>0.781402757181304</v>
      </c>
      <c r="H6" s="3">
        <f t="shared" si="2"/>
        <v>0.799552601229207</v>
      </c>
      <c r="I6">
        <f t="shared" si="3"/>
        <v>0.438644632176112</v>
      </c>
      <c r="J6">
        <f t="shared" si="4"/>
        <v>0.846927006096552</v>
      </c>
    </row>
    <row r="7" spans="1:10">
      <c r="A7" s="1">
        <v>20</v>
      </c>
      <c r="B7" s="2">
        <v>104.68</v>
      </c>
      <c r="C7" s="2">
        <v>104.05</v>
      </c>
      <c r="D7" s="2">
        <v>105.19</v>
      </c>
      <c r="E7" s="2">
        <f t="shared" si="0"/>
        <v>104.64</v>
      </c>
      <c r="G7" s="3">
        <f t="shared" si="1"/>
        <v>0.724172021749876</v>
      </c>
      <c r="H7" s="3">
        <f t="shared" si="2"/>
        <v>0.740992552696077</v>
      </c>
      <c r="I7">
        <f t="shared" si="3"/>
        <v>0.420011467889908</v>
      </c>
      <c r="J7">
        <f t="shared" si="4"/>
        <v>0.686768825177136</v>
      </c>
    </row>
    <row r="8" spans="1:10">
      <c r="A8" s="1">
        <v>25</v>
      </c>
      <c r="B8" s="2">
        <v>101.79</v>
      </c>
      <c r="C8" s="2">
        <v>100.85</v>
      </c>
      <c r="D8" s="2">
        <v>102.06</v>
      </c>
      <c r="E8" s="2">
        <f t="shared" si="0"/>
        <v>101.566666666667</v>
      </c>
      <c r="G8" s="3">
        <f t="shared" si="1"/>
        <v>0.673532157961224</v>
      </c>
      <c r="H8" s="3">
        <f t="shared" si="2"/>
        <v>0.689176463686917</v>
      </c>
      <c r="I8">
        <f t="shared" si="3"/>
        <v>0.402461437479488</v>
      </c>
      <c r="J8">
        <f t="shared" si="4"/>
        <v>0.607678365463824</v>
      </c>
    </row>
    <row r="9" spans="1:10">
      <c r="A9" s="1">
        <v>30</v>
      </c>
      <c r="B9" s="2">
        <v>98.91</v>
      </c>
      <c r="C9" s="2">
        <v>97.84</v>
      </c>
      <c r="D9" s="2">
        <v>99.46</v>
      </c>
      <c r="E9" s="2">
        <f t="shared" si="0"/>
        <v>98.7366666666667</v>
      </c>
      <c r="G9" s="3">
        <f t="shared" si="1"/>
        <v>0.626901741088592</v>
      </c>
      <c r="H9" s="3">
        <f t="shared" si="2"/>
        <v>0.641462950054837</v>
      </c>
      <c r="I9">
        <f t="shared" si="3"/>
        <v>0.385334728739745</v>
      </c>
      <c r="J9">
        <f t="shared" si="4"/>
        <v>0.559565002471584</v>
      </c>
    </row>
    <row r="10" spans="1:10">
      <c r="A10" s="1">
        <v>35</v>
      </c>
      <c r="B10" s="2">
        <v>96.57</v>
      </c>
      <c r="C10" s="2">
        <v>94.94</v>
      </c>
      <c r="D10" s="2">
        <v>96.9</v>
      </c>
      <c r="E10" s="2">
        <f t="shared" si="0"/>
        <v>96.1366666666667</v>
      </c>
      <c r="G10" s="3">
        <f t="shared" si="1"/>
        <v>0.584061075410556</v>
      </c>
      <c r="H10" s="3">
        <f t="shared" si="2"/>
        <v>0.59762721314904</v>
      </c>
      <c r="I10">
        <f t="shared" si="3"/>
        <v>0.368711209736139</v>
      </c>
      <c r="J10">
        <f t="shared" si="4"/>
        <v>0.514087988136432</v>
      </c>
    </row>
    <row r="11" spans="1:10">
      <c r="A11" s="1">
        <v>40</v>
      </c>
      <c r="B11" s="2">
        <v>94.19</v>
      </c>
      <c r="C11" s="2">
        <v>92.64</v>
      </c>
      <c r="D11" s="2">
        <v>94.51</v>
      </c>
      <c r="E11" s="2">
        <f t="shared" si="0"/>
        <v>93.78</v>
      </c>
      <c r="G11" s="3">
        <f t="shared" si="1"/>
        <v>0.545229856648542</v>
      </c>
      <c r="H11" s="3">
        <f t="shared" si="2"/>
        <v>0.557894051620323</v>
      </c>
      <c r="I11">
        <f t="shared" si="3"/>
        <v>0.352847088931542</v>
      </c>
      <c r="J11">
        <f t="shared" si="4"/>
        <v>0.465974625144168</v>
      </c>
    </row>
    <row r="12" spans="1:10">
      <c r="A12" s="1">
        <v>45</v>
      </c>
      <c r="B12" s="2">
        <v>92.22</v>
      </c>
      <c r="C12" s="2">
        <v>90.72</v>
      </c>
      <c r="D12" s="2">
        <v>92.42</v>
      </c>
      <c r="E12" s="2">
        <f t="shared" si="0"/>
        <v>91.7866666666667</v>
      </c>
      <c r="G12" s="3">
        <f t="shared" si="1"/>
        <v>0.512385346295381</v>
      </c>
      <c r="H12" s="3">
        <f t="shared" si="2"/>
        <v>0.524286653325879</v>
      </c>
      <c r="I12">
        <f t="shared" si="3"/>
        <v>0.338792852992446</v>
      </c>
      <c r="J12">
        <f t="shared" si="4"/>
        <v>0.394134124237931</v>
      </c>
    </row>
    <row r="13" spans="1:10">
      <c r="A13" s="1">
        <v>50</v>
      </c>
      <c r="B13" s="2">
        <v>90.16</v>
      </c>
      <c r="C13" s="2">
        <v>88.62</v>
      </c>
      <c r="D13" s="2">
        <v>90.94</v>
      </c>
      <c r="E13" s="2">
        <f t="shared" si="0"/>
        <v>89.9066666666667</v>
      </c>
      <c r="G13" s="3">
        <f t="shared" si="1"/>
        <v>0.48140824957434</v>
      </c>
      <c r="H13" s="3">
        <f t="shared" si="2"/>
        <v>0.492590043563225</v>
      </c>
      <c r="I13">
        <f t="shared" si="3"/>
        <v>0.32496663206288</v>
      </c>
      <c r="J13">
        <f t="shared" si="4"/>
        <v>0.371725160652493</v>
      </c>
    </row>
    <row r="14" spans="1:10">
      <c r="A14" s="1">
        <v>55</v>
      </c>
      <c r="B14" s="2">
        <v>88.56</v>
      </c>
      <c r="C14" s="2">
        <v>86.83</v>
      </c>
      <c r="D14" s="2">
        <v>88.96</v>
      </c>
      <c r="E14" s="2">
        <f t="shared" si="0"/>
        <v>88.1166666666667</v>
      </c>
      <c r="G14" s="3">
        <f t="shared" si="1"/>
        <v>0.451914098972922</v>
      </c>
      <c r="H14" s="3">
        <f t="shared" si="2"/>
        <v>0.462410824693464</v>
      </c>
      <c r="I14">
        <f t="shared" si="3"/>
        <v>0.311254019292604</v>
      </c>
      <c r="J14">
        <f t="shared" si="4"/>
        <v>0.353929807217016</v>
      </c>
    </row>
    <row r="15" spans="1:10">
      <c r="A15" s="1">
        <v>60</v>
      </c>
      <c r="B15" s="2">
        <v>86.98</v>
      </c>
      <c r="C15" s="2">
        <v>85.39</v>
      </c>
      <c r="D15" s="2">
        <v>87.16</v>
      </c>
      <c r="E15" s="2">
        <f t="shared" si="0"/>
        <v>86.51</v>
      </c>
      <c r="G15" s="3">
        <f t="shared" si="1"/>
        <v>0.42544076454111</v>
      </c>
      <c r="H15" s="3">
        <f t="shared" si="2"/>
        <v>0.435322587272189</v>
      </c>
      <c r="I15">
        <f t="shared" si="3"/>
        <v>0.298462605479135</v>
      </c>
      <c r="J15">
        <f t="shared" si="4"/>
        <v>0.317680013181744</v>
      </c>
    </row>
    <row r="16" spans="1:10">
      <c r="A16" s="1">
        <v>65</v>
      </c>
      <c r="B16" s="2">
        <v>85.49</v>
      </c>
      <c r="C16" s="2">
        <v>84.05</v>
      </c>
      <c r="D16" s="2">
        <v>85.9</v>
      </c>
      <c r="E16" s="2">
        <f t="shared" si="0"/>
        <v>85.1466666666667</v>
      </c>
      <c r="G16" s="3">
        <f t="shared" si="1"/>
        <v>0.40297687702532</v>
      </c>
      <c r="H16" s="3">
        <f t="shared" si="2"/>
        <v>0.412336925227995</v>
      </c>
      <c r="I16">
        <f t="shared" si="3"/>
        <v>0.287229877857814</v>
      </c>
      <c r="J16">
        <f t="shared" si="4"/>
        <v>0.26956665018948</v>
      </c>
    </row>
    <row r="17" spans="1:10">
      <c r="A17" s="1">
        <v>70</v>
      </c>
      <c r="B17" s="2">
        <v>84.23</v>
      </c>
      <c r="C17" s="2">
        <v>82.56</v>
      </c>
      <c r="D17" s="2">
        <v>84.52</v>
      </c>
      <c r="E17" s="2">
        <f t="shared" si="0"/>
        <v>83.77</v>
      </c>
      <c r="G17" s="3">
        <f t="shared" si="1"/>
        <v>0.380293293788103</v>
      </c>
      <c r="H17" s="3">
        <f t="shared" si="2"/>
        <v>0.389126464533003</v>
      </c>
      <c r="I17">
        <f t="shared" si="3"/>
        <v>0.275516294616211</v>
      </c>
      <c r="J17">
        <f t="shared" si="4"/>
        <v>0.272202998846604</v>
      </c>
    </row>
    <row r="18" spans="1:10">
      <c r="A18" s="1">
        <v>75</v>
      </c>
      <c r="B18" s="2">
        <v>82.83</v>
      </c>
      <c r="C18" s="2">
        <v>81.23</v>
      </c>
      <c r="D18" s="2">
        <v>83.18</v>
      </c>
      <c r="E18" s="2">
        <f t="shared" si="0"/>
        <v>82.4133333333333</v>
      </c>
      <c r="G18" s="3">
        <f t="shared" si="1"/>
        <v>0.357939254133026</v>
      </c>
      <c r="H18" s="3">
        <f t="shared" si="2"/>
        <v>0.366253201814209</v>
      </c>
      <c r="I18">
        <f t="shared" si="3"/>
        <v>0.263590033975085</v>
      </c>
      <c r="J18">
        <f t="shared" si="4"/>
        <v>0.268248475860924</v>
      </c>
    </row>
    <row r="19" spans="1:10">
      <c r="A19" s="1">
        <v>80</v>
      </c>
      <c r="B19" s="2">
        <v>81.64</v>
      </c>
      <c r="C19" s="2">
        <v>79.93</v>
      </c>
      <c r="D19" s="2">
        <v>81.71</v>
      </c>
      <c r="E19" s="2">
        <f t="shared" si="0"/>
        <v>81.0933333333333</v>
      </c>
      <c r="G19" s="3">
        <f t="shared" si="1"/>
        <v>0.336189377711869</v>
      </c>
      <c r="H19" s="3">
        <f t="shared" si="2"/>
        <v>0.343998135385111</v>
      </c>
      <c r="I19">
        <f t="shared" si="3"/>
        <v>0.251603091088458</v>
      </c>
      <c r="J19">
        <f t="shared" si="4"/>
        <v>0.260998517053884</v>
      </c>
    </row>
    <row r="20" spans="1:5">
      <c r="A20" s="1"/>
      <c r="B20" s="1"/>
      <c r="C20" s="1"/>
      <c r="D20" s="1"/>
      <c r="E20" s="1"/>
    </row>
    <row r="21" spans="1:5">
      <c r="A21" s="1" t="s">
        <v>8</v>
      </c>
      <c r="B21" s="1">
        <v>15.76</v>
      </c>
      <c r="C21" s="1">
        <v>16.67</v>
      </c>
      <c r="D21" s="1">
        <v>10.26</v>
      </c>
      <c r="E21" s="1">
        <v>14.23</v>
      </c>
    </row>
    <row r="23" spans="1:2">
      <c r="A23" t="s">
        <v>9</v>
      </c>
      <c r="B23" s="5">
        <v>0.9773</v>
      </c>
    </row>
    <row r="24" spans="1:2">
      <c r="A24" t="s">
        <v>10</v>
      </c>
      <c r="B24">
        <v>60.69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34"/>
  <sheetViews>
    <sheetView workbookViewId="0">
      <selection activeCell="H3" sqref="H3:H29"/>
    </sheetView>
  </sheetViews>
  <sheetFormatPr defaultColWidth="9" defaultRowHeight="13.5"/>
  <cols>
    <col min="7" max="9" width="12.625"/>
  </cols>
  <sheetData>
    <row r="1" spans="1:5">
      <c r="A1" s="1" t="s">
        <v>13</v>
      </c>
      <c r="B1" s="1"/>
      <c r="C1" s="1"/>
      <c r="D1" s="1"/>
      <c r="E1" s="1"/>
    </row>
    <row r="2" spans="1:9">
      <c r="A2" s="1"/>
      <c r="B2" s="1" t="s">
        <v>1</v>
      </c>
      <c r="C2" s="1" t="s">
        <v>2</v>
      </c>
      <c r="D2" s="1" t="s">
        <v>3</v>
      </c>
      <c r="E2" s="1" t="s">
        <v>4</v>
      </c>
      <c r="G2" t="s">
        <v>5</v>
      </c>
      <c r="H2" t="s">
        <v>6</v>
      </c>
      <c r="I2" t="s">
        <v>14</v>
      </c>
    </row>
    <row r="3" spans="1:9">
      <c r="A3" s="1">
        <v>0</v>
      </c>
      <c r="B3" s="2">
        <v>120</v>
      </c>
      <c r="C3" s="2">
        <v>120</v>
      </c>
      <c r="D3" s="2">
        <v>120</v>
      </c>
      <c r="E3" s="2">
        <f t="shared" ref="E3:E29" si="0">AVERAGE(B3:D3)</f>
        <v>120</v>
      </c>
      <c r="G3" s="3">
        <f>(E3-68.72)/68.72</f>
        <v>0.746216530849825</v>
      </c>
      <c r="H3" s="3">
        <f>G3/0.7462</f>
        <v>1.00002215337688</v>
      </c>
      <c r="I3">
        <f>G3/(1+G3)</f>
        <v>0.427333333333333</v>
      </c>
    </row>
    <row r="4" spans="1:9">
      <c r="A4" s="1">
        <v>5</v>
      </c>
      <c r="B4" s="2">
        <v>117.14</v>
      </c>
      <c r="C4" s="2">
        <v>115.18</v>
      </c>
      <c r="D4" s="2">
        <v>116.51</v>
      </c>
      <c r="E4" s="2">
        <f t="shared" si="0"/>
        <v>116.276666666667</v>
      </c>
      <c r="G4" s="3">
        <f t="shared" ref="G4:G29" si="1">(E4-68.72)/68.72</f>
        <v>0.692035312378735</v>
      </c>
      <c r="H4" s="3">
        <f t="shared" ref="H4:H29" si="2">G4/0.7462</f>
        <v>0.927412640550435</v>
      </c>
      <c r="I4">
        <f t="shared" ref="I4:I29" si="3">G4/(1+G4)</f>
        <v>0.408995785912909</v>
      </c>
    </row>
    <row r="5" spans="1:9">
      <c r="A5" s="1">
        <v>10</v>
      </c>
      <c r="B5" s="2">
        <v>113.75</v>
      </c>
      <c r="C5" s="2">
        <v>111.8</v>
      </c>
      <c r="D5" s="2">
        <v>113.59</v>
      </c>
      <c r="E5" s="2">
        <f t="shared" si="0"/>
        <v>113.046666666667</v>
      </c>
      <c r="G5" s="3">
        <f t="shared" si="1"/>
        <v>0.645032984090027</v>
      </c>
      <c r="H5" s="3">
        <f t="shared" si="2"/>
        <v>0.864423725663398</v>
      </c>
      <c r="I5">
        <f t="shared" si="3"/>
        <v>0.392109453323111</v>
      </c>
    </row>
    <row r="6" spans="1:9">
      <c r="A6" s="1">
        <v>15</v>
      </c>
      <c r="B6" s="2">
        <v>111.28</v>
      </c>
      <c r="C6" s="2">
        <v>108.9</v>
      </c>
      <c r="D6" s="2">
        <v>110.91</v>
      </c>
      <c r="E6" s="2">
        <f t="shared" si="0"/>
        <v>110.363333333333</v>
      </c>
      <c r="G6" s="3">
        <f t="shared" si="1"/>
        <v>0.605985642219635</v>
      </c>
      <c r="H6" s="3">
        <f t="shared" si="2"/>
        <v>0.81209547335786</v>
      </c>
      <c r="I6">
        <f t="shared" si="3"/>
        <v>0.377329427044006</v>
      </c>
    </row>
    <row r="7" spans="1:9">
      <c r="A7" s="1">
        <v>20</v>
      </c>
      <c r="B7" s="2">
        <v>108.62</v>
      </c>
      <c r="C7" s="2">
        <v>106.39</v>
      </c>
      <c r="D7" s="2">
        <v>108.77</v>
      </c>
      <c r="E7" s="2">
        <f t="shared" si="0"/>
        <v>107.926666666667</v>
      </c>
      <c r="G7" s="3">
        <f t="shared" si="1"/>
        <v>0.570527745440435</v>
      </c>
      <c r="H7" s="3">
        <f t="shared" si="2"/>
        <v>0.764577520022024</v>
      </c>
      <c r="I7">
        <f t="shared" si="3"/>
        <v>0.363271357094323</v>
      </c>
    </row>
    <row r="8" spans="1:9">
      <c r="A8" s="1">
        <v>25</v>
      </c>
      <c r="B8" s="2">
        <v>106.42</v>
      </c>
      <c r="C8" s="2">
        <v>104.25</v>
      </c>
      <c r="D8" s="2">
        <v>106.09</v>
      </c>
      <c r="E8" s="2">
        <f t="shared" si="0"/>
        <v>105.586666666667</v>
      </c>
      <c r="G8" s="3">
        <f t="shared" si="1"/>
        <v>0.536476523088863</v>
      </c>
      <c r="H8" s="3">
        <f t="shared" si="2"/>
        <v>0.718944683849991</v>
      </c>
      <c r="I8">
        <f t="shared" si="3"/>
        <v>0.349160247505998</v>
      </c>
    </row>
    <row r="9" spans="1:9">
      <c r="A9" s="1">
        <v>30</v>
      </c>
      <c r="B9" s="2">
        <v>104.58</v>
      </c>
      <c r="C9" s="2">
        <v>102.2</v>
      </c>
      <c r="D9" s="2">
        <v>104.25</v>
      </c>
      <c r="E9" s="2">
        <f t="shared" si="0"/>
        <v>103.676666666667</v>
      </c>
      <c r="G9" s="3">
        <f t="shared" si="1"/>
        <v>0.508682576639503</v>
      </c>
      <c r="H9" s="3">
        <f t="shared" si="2"/>
        <v>0.681697368854869</v>
      </c>
      <c r="I9">
        <f t="shared" si="3"/>
        <v>0.337170047905347</v>
      </c>
    </row>
    <row r="10" spans="1:9">
      <c r="A10" s="1">
        <v>35</v>
      </c>
      <c r="B10" s="2">
        <v>102.45</v>
      </c>
      <c r="C10" s="2">
        <v>100.63</v>
      </c>
      <c r="D10" s="2">
        <v>103.02</v>
      </c>
      <c r="E10" s="2">
        <f t="shared" si="0"/>
        <v>102.033333333333</v>
      </c>
      <c r="G10" s="3">
        <f t="shared" si="1"/>
        <v>0.48476911136981</v>
      </c>
      <c r="H10" s="3">
        <f t="shared" si="2"/>
        <v>0.649650377070235</v>
      </c>
      <c r="I10">
        <f t="shared" si="3"/>
        <v>0.326494609604704</v>
      </c>
    </row>
    <row r="11" spans="1:9">
      <c r="A11" s="1">
        <v>40</v>
      </c>
      <c r="B11" s="2">
        <v>100.84</v>
      </c>
      <c r="C11" s="2">
        <v>98.94</v>
      </c>
      <c r="D11" s="2">
        <v>100.98</v>
      </c>
      <c r="E11" s="2">
        <f t="shared" si="0"/>
        <v>100.253333333333</v>
      </c>
      <c r="G11" s="3">
        <f t="shared" si="1"/>
        <v>0.458866899495537</v>
      </c>
      <c r="H11" s="3">
        <f t="shared" si="2"/>
        <v>0.614938219640227</v>
      </c>
      <c r="I11">
        <f t="shared" si="3"/>
        <v>0.314536507514297</v>
      </c>
    </row>
    <row r="12" spans="1:9">
      <c r="A12" s="1">
        <v>45</v>
      </c>
      <c r="B12" s="2">
        <v>99.3</v>
      </c>
      <c r="C12" s="2">
        <v>97.56</v>
      </c>
      <c r="D12" s="2">
        <v>99.61</v>
      </c>
      <c r="E12" s="2">
        <f t="shared" si="0"/>
        <v>98.8233333333333</v>
      </c>
      <c r="G12" s="3">
        <f t="shared" si="1"/>
        <v>0.438057819169577</v>
      </c>
      <c r="H12" s="3">
        <f t="shared" si="2"/>
        <v>0.587051486423984</v>
      </c>
      <c r="I12">
        <f t="shared" si="3"/>
        <v>0.304617667892198</v>
      </c>
    </row>
    <row r="13" spans="1:9">
      <c r="A13" s="1">
        <v>50</v>
      </c>
      <c r="B13" s="2">
        <v>98.04</v>
      </c>
      <c r="C13" s="2">
        <v>96.47</v>
      </c>
      <c r="D13" s="2">
        <v>98.57</v>
      </c>
      <c r="E13" s="2">
        <f t="shared" si="0"/>
        <v>97.6933333333333</v>
      </c>
      <c r="G13" s="3">
        <f t="shared" si="1"/>
        <v>0.421614280170741</v>
      </c>
      <c r="H13" s="3">
        <f t="shared" si="2"/>
        <v>0.565015116819541</v>
      </c>
      <c r="I13">
        <f t="shared" si="3"/>
        <v>0.296574314180429</v>
      </c>
    </row>
    <row r="14" spans="1:9">
      <c r="A14" s="1">
        <v>55</v>
      </c>
      <c r="B14" s="2">
        <v>96.75</v>
      </c>
      <c r="C14" s="2">
        <v>95.22</v>
      </c>
      <c r="D14" s="2">
        <v>97.36</v>
      </c>
      <c r="E14" s="2">
        <f t="shared" si="0"/>
        <v>96.4433333333333</v>
      </c>
      <c r="G14" s="3">
        <f t="shared" si="1"/>
        <v>0.403424524641055</v>
      </c>
      <c r="H14" s="3">
        <f t="shared" si="2"/>
        <v>0.540638601770377</v>
      </c>
      <c r="I14">
        <f t="shared" si="3"/>
        <v>0.287457228769917</v>
      </c>
    </row>
    <row r="15" spans="1:9">
      <c r="A15" s="1">
        <v>60</v>
      </c>
      <c r="B15" s="2">
        <v>95.81</v>
      </c>
      <c r="C15" s="2">
        <v>94.26</v>
      </c>
      <c r="D15" s="2">
        <v>96.4</v>
      </c>
      <c r="E15" s="2">
        <f t="shared" si="0"/>
        <v>95.49</v>
      </c>
      <c r="G15" s="3">
        <f t="shared" si="1"/>
        <v>0.389551804423749</v>
      </c>
      <c r="H15" s="3">
        <f t="shared" si="2"/>
        <v>0.522047446292882</v>
      </c>
      <c r="I15">
        <f t="shared" si="3"/>
        <v>0.280343491465075</v>
      </c>
    </row>
    <row r="16" spans="1:9">
      <c r="A16" s="1">
        <v>65</v>
      </c>
      <c r="B16" s="2">
        <v>94.99</v>
      </c>
      <c r="C16" s="2">
        <v>97.3</v>
      </c>
      <c r="D16" s="2">
        <v>95.89</v>
      </c>
      <c r="E16" s="2">
        <f t="shared" si="0"/>
        <v>96.06</v>
      </c>
      <c r="G16" s="3">
        <f t="shared" si="1"/>
        <v>0.397846332945285</v>
      </c>
      <c r="H16" s="3">
        <f t="shared" si="2"/>
        <v>0.533163137155301</v>
      </c>
      <c r="I16">
        <f t="shared" si="3"/>
        <v>0.284613783052259</v>
      </c>
    </row>
    <row r="17" spans="1:9">
      <c r="A17" s="1">
        <v>70</v>
      </c>
      <c r="B17" s="2">
        <v>94.03</v>
      </c>
      <c r="C17" s="2">
        <v>92.76</v>
      </c>
      <c r="D17" s="2">
        <v>94.61</v>
      </c>
      <c r="E17" s="2">
        <f t="shared" si="0"/>
        <v>93.8</v>
      </c>
      <c r="G17" s="3">
        <f t="shared" si="1"/>
        <v>0.364959254947614</v>
      </c>
      <c r="H17" s="3">
        <f t="shared" si="2"/>
        <v>0.489090397946413</v>
      </c>
      <c r="I17">
        <f t="shared" si="3"/>
        <v>0.267377398720682</v>
      </c>
    </row>
    <row r="18" spans="1:9">
      <c r="A18" s="1">
        <v>75</v>
      </c>
      <c r="B18" s="2">
        <v>93.22</v>
      </c>
      <c r="C18" s="2">
        <v>92.05</v>
      </c>
      <c r="D18" s="2">
        <v>94.08</v>
      </c>
      <c r="E18" s="2">
        <f t="shared" si="0"/>
        <v>93.1166666666667</v>
      </c>
      <c r="G18" s="3">
        <f t="shared" si="1"/>
        <v>0.355015521924719</v>
      </c>
      <c r="H18" s="3">
        <f t="shared" si="2"/>
        <v>0.475764569719537</v>
      </c>
      <c r="I18">
        <f t="shared" si="3"/>
        <v>0.262001073921604</v>
      </c>
    </row>
    <row r="19" spans="1:9">
      <c r="A19" s="1">
        <v>80</v>
      </c>
      <c r="B19" s="2">
        <v>92.32</v>
      </c>
      <c r="C19" s="2">
        <v>91.45</v>
      </c>
      <c r="D19" s="2">
        <v>93.27</v>
      </c>
      <c r="E19" s="2">
        <f t="shared" si="0"/>
        <v>92.3466666666666</v>
      </c>
      <c r="G19" s="3">
        <f t="shared" si="1"/>
        <v>0.343810632518432</v>
      </c>
      <c r="H19" s="3">
        <f t="shared" si="2"/>
        <v>0.460748636449252</v>
      </c>
      <c r="I19">
        <f t="shared" si="3"/>
        <v>0.255847531042449</v>
      </c>
    </row>
    <row r="20" spans="1:9">
      <c r="A20" s="1">
        <v>85</v>
      </c>
      <c r="B20" s="2">
        <v>93.46</v>
      </c>
      <c r="C20" s="2">
        <v>88.91</v>
      </c>
      <c r="D20" s="2">
        <v>92.48</v>
      </c>
      <c r="E20" s="2">
        <f t="shared" si="0"/>
        <v>91.6166666666667</v>
      </c>
      <c r="G20" s="3">
        <f t="shared" si="1"/>
        <v>0.333187815289096</v>
      </c>
      <c r="H20" s="3">
        <f t="shared" si="2"/>
        <v>0.446512751660541</v>
      </c>
      <c r="I20">
        <f t="shared" si="3"/>
        <v>0.249918137165727</v>
      </c>
    </row>
    <row r="21" spans="1:9">
      <c r="A21" s="1">
        <v>90</v>
      </c>
      <c r="B21" s="2">
        <v>92.67</v>
      </c>
      <c r="C21" s="2">
        <v>88.3</v>
      </c>
      <c r="D21" s="2">
        <v>91.85</v>
      </c>
      <c r="E21" s="2">
        <f t="shared" si="0"/>
        <v>90.94</v>
      </c>
      <c r="G21" s="3">
        <f t="shared" si="1"/>
        <v>0.323341094295693</v>
      </c>
      <c r="H21" s="3">
        <f t="shared" si="2"/>
        <v>0.433316931513927</v>
      </c>
      <c r="I21">
        <f t="shared" si="3"/>
        <v>0.244336925445349</v>
      </c>
    </row>
    <row r="22" spans="1:9">
      <c r="A22" s="1">
        <v>95</v>
      </c>
      <c r="B22" s="2">
        <v>92.09</v>
      </c>
      <c r="C22" s="2">
        <v>87.53</v>
      </c>
      <c r="D22" s="2">
        <v>91.27</v>
      </c>
      <c r="E22" s="2">
        <f t="shared" si="0"/>
        <v>90.2966666666667</v>
      </c>
      <c r="G22" s="3">
        <f t="shared" si="1"/>
        <v>0.313979433449748</v>
      </c>
      <c r="H22" s="3">
        <f t="shared" si="2"/>
        <v>0.420771151768625</v>
      </c>
      <c r="I22">
        <f t="shared" si="3"/>
        <v>0.238953080586216</v>
      </c>
    </row>
    <row r="23" spans="1:9">
      <c r="A23" s="1">
        <v>100</v>
      </c>
      <c r="B23" s="2">
        <v>91.53</v>
      </c>
      <c r="C23" s="2">
        <v>87.1</v>
      </c>
      <c r="D23" s="2">
        <v>90.66</v>
      </c>
      <c r="E23" s="2">
        <f t="shared" si="0"/>
        <v>89.7633333333333</v>
      </c>
      <c r="G23" s="3">
        <f t="shared" si="1"/>
        <v>0.306218471090415</v>
      </c>
      <c r="H23" s="3">
        <f t="shared" si="2"/>
        <v>0.410370505347648</v>
      </c>
      <c r="I23">
        <f t="shared" si="3"/>
        <v>0.23443128226076</v>
      </c>
    </row>
    <row r="24" spans="1:9">
      <c r="A24" s="1">
        <v>105</v>
      </c>
      <c r="B24" s="2">
        <v>90.7</v>
      </c>
      <c r="C24" s="2">
        <v>86.18</v>
      </c>
      <c r="D24" s="2">
        <v>90.01</v>
      </c>
      <c r="E24" s="2">
        <f t="shared" si="0"/>
        <v>88.9633333333333</v>
      </c>
      <c r="G24" s="3">
        <f t="shared" si="1"/>
        <v>0.294577027551416</v>
      </c>
      <c r="H24" s="3">
        <f t="shared" si="2"/>
        <v>0.394769535716184</v>
      </c>
      <c r="I24">
        <f t="shared" si="3"/>
        <v>0.227546929446588</v>
      </c>
    </row>
    <row r="25" spans="1:9">
      <c r="A25" s="1">
        <v>110</v>
      </c>
      <c r="B25" s="2">
        <v>90.25</v>
      </c>
      <c r="C25" s="2">
        <v>85.88</v>
      </c>
      <c r="D25" s="2">
        <v>89.48</v>
      </c>
      <c r="E25" s="2">
        <f t="shared" si="0"/>
        <v>88.5366666666667</v>
      </c>
      <c r="G25" s="3">
        <f t="shared" si="1"/>
        <v>0.28836825766395</v>
      </c>
      <c r="H25" s="3">
        <f t="shared" si="2"/>
        <v>0.386449018579403</v>
      </c>
      <c r="I25">
        <f t="shared" si="3"/>
        <v>0.223824404201649</v>
      </c>
    </row>
    <row r="26" spans="1:9">
      <c r="A26" s="1">
        <v>115</v>
      </c>
      <c r="B26" s="2">
        <v>89.7</v>
      </c>
      <c r="C26" s="2">
        <v>85.37</v>
      </c>
      <c r="D26" s="2">
        <v>88.9</v>
      </c>
      <c r="E26" s="2">
        <f t="shared" si="0"/>
        <v>87.99</v>
      </c>
      <c r="G26" s="3">
        <f t="shared" si="1"/>
        <v>0.280413271245635</v>
      </c>
      <c r="H26" s="3">
        <f t="shared" si="2"/>
        <v>0.375788355997902</v>
      </c>
      <c r="I26">
        <f t="shared" si="3"/>
        <v>0.219002159336288</v>
      </c>
    </row>
    <row r="27" spans="1:9">
      <c r="A27" s="1">
        <v>120</v>
      </c>
      <c r="B27" s="2">
        <v>89.1</v>
      </c>
      <c r="C27" s="2">
        <v>84.85</v>
      </c>
      <c r="D27" s="2">
        <v>88.42</v>
      </c>
      <c r="E27" s="2">
        <f t="shared" si="0"/>
        <v>87.4566666666667</v>
      </c>
      <c r="G27" s="3">
        <f t="shared" si="1"/>
        <v>0.272652308886302</v>
      </c>
      <c r="H27" s="3">
        <f t="shared" si="2"/>
        <v>0.365387709576926</v>
      </c>
      <c r="I27">
        <f t="shared" si="3"/>
        <v>0.214239432861989</v>
      </c>
    </row>
    <row r="28" spans="1:9">
      <c r="A28" s="1">
        <v>125</v>
      </c>
      <c r="B28" s="2">
        <v>88.8</v>
      </c>
      <c r="C28" s="2">
        <v>84.42</v>
      </c>
      <c r="D28" s="2">
        <v>87.96</v>
      </c>
      <c r="E28" s="2">
        <f t="shared" si="0"/>
        <v>87.06</v>
      </c>
      <c r="G28" s="3">
        <f t="shared" si="1"/>
        <v>0.266880093131548</v>
      </c>
      <c r="H28" s="3">
        <f t="shared" si="2"/>
        <v>0.357652228801325</v>
      </c>
      <c r="I28">
        <f t="shared" si="3"/>
        <v>0.210659315414657</v>
      </c>
    </row>
    <row r="29" spans="1:9">
      <c r="A29" s="1">
        <v>130</v>
      </c>
      <c r="B29" s="2">
        <v>88.29</v>
      </c>
      <c r="C29" s="2">
        <v>83.96</v>
      </c>
      <c r="D29" s="2">
        <v>87.51</v>
      </c>
      <c r="E29" s="2">
        <f t="shared" si="0"/>
        <v>86.5866666666667</v>
      </c>
      <c r="G29" s="3">
        <f t="shared" si="1"/>
        <v>0.259992239037641</v>
      </c>
      <c r="H29" s="3">
        <f t="shared" si="2"/>
        <v>0.348421655102708</v>
      </c>
      <c r="I29">
        <f t="shared" si="3"/>
        <v>0.206344317831845</v>
      </c>
    </row>
    <row r="30" spans="1:5">
      <c r="A30" s="1"/>
      <c r="B30" s="1"/>
      <c r="C30" s="1"/>
      <c r="D30" s="1"/>
      <c r="E30" s="1"/>
    </row>
    <row r="31" spans="1:5">
      <c r="A31" s="1" t="s">
        <v>8</v>
      </c>
      <c r="B31" s="1">
        <v>6.44</v>
      </c>
      <c r="C31" s="1">
        <v>3.44</v>
      </c>
      <c r="D31" s="1">
        <v>3.61</v>
      </c>
      <c r="E31" s="1">
        <v>4.49</v>
      </c>
    </row>
    <row r="32" spans="1:5">
      <c r="A32" s="1"/>
      <c r="B32" s="1"/>
      <c r="C32" s="1"/>
      <c r="D32" s="1"/>
      <c r="E32" s="1"/>
    </row>
    <row r="33" spans="1:5">
      <c r="A33" s="1" t="s">
        <v>9</v>
      </c>
      <c r="B33" s="4">
        <v>0.7462</v>
      </c>
      <c r="C33" s="1"/>
      <c r="D33" s="1"/>
      <c r="E33" s="1"/>
    </row>
    <row r="34" spans="1:2">
      <c r="A34" t="s">
        <v>10</v>
      </c>
      <c r="B34">
        <v>68.72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2016-05-01T09:18:00Z</dcterms:created>
  <dcterms:modified xsi:type="dcterms:W3CDTF">2016-05-07T12:10:21Z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