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5" activeTab="4"/>
  </bookViews>
  <sheets>
    <sheet name="Cotização carteira" sheetId="8" r:id="rId1"/>
    <sheet name="rf" sheetId="9" r:id="rId2"/>
    <sheet name="Ações" sheetId="3" r:id="rId3"/>
    <sheet name="Ações US" sheetId="10" r:id="rId4"/>
    <sheet name="Commodities" sheetId="11" r:id="rId5"/>
    <sheet name="Acoes desde o inicio (não bate)" sheetId="6" r:id="rId6"/>
    <sheet name="Planilha6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0" l="1"/>
  <c r="I4" i="10"/>
  <c r="J4" i="10"/>
  <c r="H5" i="10"/>
  <c r="I5" i="10"/>
  <c r="J5" i="10"/>
  <c r="H6" i="10"/>
  <c r="I6" i="10"/>
  <c r="J6" i="10"/>
  <c r="H7" i="10"/>
  <c r="I7" i="10"/>
  <c r="J7" i="10"/>
  <c r="H8" i="10"/>
  <c r="I8" i="10"/>
  <c r="J8" i="10"/>
  <c r="H9" i="10"/>
  <c r="I9" i="10"/>
  <c r="J9" i="10"/>
  <c r="H10" i="10"/>
  <c r="I10" i="10"/>
  <c r="J10" i="10"/>
  <c r="H11" i="10"/>
  <c r="I11" i="10"/>
  <c r="J11" i="10"/>
  <c r="H12" i="10"/>
  <c r="I12" i="10"/>
  <c r="J12" i="10"/>
  <c r="H13" i="10"/>
  <c r="I13" i="10"/>
  <c r="J13" i="10"/>
  <c r="H14" i="10"/>
  <c r="I14" i="10"/>
  <c r="J14" i="10"/>
  <c r="H15" i="10"/>
  <c r="I15" i="10"/>
  <c r="J15" i="10"/>
  <c r="H16" i="10"/>
  <c r="I16" i="10"/>
  <c r="J16" i="10"/>
  <c r="H17" i="10"/>
  <c r="I17" i="10"/>
  <c r="J17" i="10"/>
  <c r="H18" i="10"/>
  <c r="I18" i="10"/>
  <c r="J18" i="10"/>
  <c r="H19" i="10"/>
  <c r="I19" i="10"/>
  <c r="J19" i="10"/>
  <c r="H20" i="10"/>
  <c r="I20" i="10"/>
  <c r="J20" i="10"/>
  <c r="H21" i="10"/>
  <c r="I21" i="10"/>
  <c r="J21" i="10"/>
  <c r="H22" i="10"/>
  <c r="I22" i="10"/>
  <c r="J22" i="10"/>
  <c r="H23" i="10"/>
  <c r="I23" i="10"/>
  <c r="J23" i="10"/>
  <c r="H24" i="10"/>
  <c r="I24" i="10"/>
  <c r="J24" i="10"/>
  <c r="H25" i="10"/>
  <c r="I25" i="10"/>
  <c r="J25" i="10"/>
  <c r="H26" i="10"/>
  <c r="I26" i="10"/>
  <c r="J26" i="10"/>
  <c r="H27" i="10"/>
  <c r="I27" i="10"/>
  <c r="J27" i="10"/>
  <c r="H28" i="10"/>
  <c r="I28" i="10"/>
  <c r="J28" i="10"/>
  <c r="H29" i="10"/>
  <c r="I29" i="10"/>
  <c r="J29" i="10"/>
  <c r="H30" i="10"/>
  <c r="I30" i="10"/>
  <c r="J30" i="10"/>
  <c r="H31" i="10"/>
  <c r="I31" i="10"/>
  <c r="J31" i="10"/>
  <c r="H32" i="10"/>
  <c r="I32" i="10"/>
  <c r="J32" i="10"/>
  <c r="H33" i="10"/>
  <c r="I33" i="10"/>
  <c r="J33" i="10"/>
  <c r="H34" i="10"/>
  <c r="I34" i="10"/>
  <c r="J34" i="10"/>
  <c r="H35" i="10"/>
  <c r="I35" i="10"/>
  <c r="J35" i="10"/>
  <c r="H36" i="10"/>
  <c r="I36" i="10"/>
  <c r="J36" i="10"/>
  <c r="H37" i="10"/>
  <c r="I37" i="10"/>
  <c r="J37" i="10"/>
  <c r="H38" i="10"/>
  <c r="I38" i="10"/>
  <c r="J38" i="10"/>
  <c r="H39" i="10"/>
  <c r="I39" i="10"/>
  <c r="J39" i="10"/>
  <c r="H40" i="10"/>
  <c r="I40" i="10"/>
  <c r="J40" i="10"/>
  <c r="H41" i="10"/>
  <c r="I41" i="10"/>
  <c r="J41" i="10"/>
  <c r="H42" i="10"/>
  <c r="I42" i="10"/>
  <c r="J42" i="10"/>
  <c r="H43" i="10"/>
  <c r="I43" i="10"/>
  <c r="J43" i="10"/>
  <c r="H44" i="10"/>
  <c r="I44" i="10"/>
  <c r="J44" i="10"/>
  <c r="H45" i="10"/>
  <c r="I45" i="10"/>
  <c r="J45" i="10"/>
  <c r="H46" i="10"/>
  <c r="I46" i="10"/>
  <c r="J46" i="10"/>
  <c r="H47" i="10"/>
  <c r="I47" i="10"/>
  <c r="J47" i="10"/>
  <c r="H48" i="10"/>
  <c r="I48" i="10"/>
  <c r="J48" i="10"/>
  <c r="H49" i="10"/>
  <c r="I49" i="10"/>
  <c r="J49" i="10"/>
  <c r="H50" i="10"/>
  <c r="I50" i="10"/>
  <c r="J50" i="10"/>
  <c r="H51" i="10"/>
  <c r="I51" i="10"/>
  <c r="J51" i="10"/>
  <c r="H52" i="10"/>
  <c r="I52" i="10"/>
  <c r="J52" i="10"/>
  <c r="H53" i="10"/>
  <c r="I53" i="10"/>
  <c r="J53" i="10"/>
  <c r="H54" i="10"/>
  <c r="I54" i="10"/>
  <c r="J54" i="10"/>
  <c r="H55" i="10"/>
  <c r="I55" i="10"/>
  <c r="J55" i="10"/>
  <c r="H56" i="10"/>
  <c r="I56" i="10"/>
  <c r="J56" i="10"/>
  <c r="H57" i="10"/>
  <c r="I57" i="10"/>
  <c r="J57" i="10"/>
  <c r="H58" i="10"/>
  <c r="I58" i="10"/>
  <c r="J58" i="10"/>
  <c r="H59" i="10"/>
  <c r="I59" i="10"/>
  <c r="J59" i="10"/>
  <c r="H60" i="10"/>
  <c r="I60" i="10"/>
  <c r="J60" i="10"/>
  <c r="H61" i="10"/>
  <c r="I61" i="10"/>
  <c r="J61" i="10"/>
  <c r="H62" i="10"/>
  <c r="I62" i="10"/>
  <c r="J62" i="10"/>
  <c r="H63" i="10"/>
  <c r="I63" i="10"/>
  <c r="J63" i="10"/>
  <c r="H3" i="10"/>
  <c r="I3" i="10"/>
  <c r="J3" i="10"/>
  <c r="K4" i="10"/>
  <c r="L4" i="10"/>
  <c r="M4" i="10"/>
  <c r="K5" i="10"/>
  <c r="L5" i="10"/>
  <c r="M5" i="10"/>
  <c r="K6" i="10"/>
  <c r="L6" i="10"/>
  <c r="M6" i="10"/>
  <c r="K7" i="10"/>
  <c r="K8" i="10" s="1"/>
  <c r="L7" i="10"/>
  <c r="L8" i="10" s="1"/>
  <c r="L9" i="10" s="1"/>
  <c r="L10" i="10" s="1"/>
  <c r="L11" i="10" s="1"/>
  <c r="L12" i="10" s="1"/>
  <c r="L13" i="10" s="1"/>
  <c r="L14" i="10" s="1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L27" i="10" s="1"/>
  <c r="L28" i="10" s="1"/>
  <c r="L29" i="10" s="1"/>
  <c r="L30" i="10" s="1"/>
  <c r="L31" i="10" s="1"/>
  <c r="L32" i="10" s="1"/>
  <c r="L33" i="10" s="1"/>
  <c r="L34" i="10" s="1"/>
  <c r="L35" i="10" s="1"/>
  <c r="L36" i="10" s="1"/>
  <c r="L37" i="10" s="1"/>
  <c r="L38" i="10" s="1"/>
  <c r="L39" i="10" s="1"/>
  <c r="L40" i="10" s="1"/>
  <c r="L41" i="10" s="1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L61" i="10" s="1"/>
  <c r="L62" i="10" s="1"/>
  <c r="L63" i="10" s="1"/>
  <c r="M7" i="10"/>
  <c r="M8" i="10" s="1"/>
  <c r="M9" i="10" s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M30" i="10" s="1"/>
  <c r="M31" i="10" s="1"/>
  <c r="M32" i="10" s="1"/>
  <c r="M33" i="10" s="1"/>
  <c r="M34" i="10" s="1"/>
  <c r="M35" i="10" s="1"/>
  <c r="M36" i="10" s="1"/>
  <c r="M37" i="10" s="1"/>
  <c r="M38" i="10" s="1"/>
  <c r="M39" i="10" s="1"/>
  <c r="M40" i="10" s="1"/>
  <c r="M41" i="10" s="1"/>
  <c r="M42" i="10" s="1"/>
  <c r="M43" i="10" s="1"/>
  <c r="M44" i="10" s="1"/>
  <c r="M45" i="10" s="1"/>
  <c r="M46" i="10" s="1"/>
  <c r="M47" i="10" s="1"/>
  <c r="M48" i="10" s="1"/>
  <c r="M49" i="10" s="1"/>
  <c r="M50" i="10" s="1"/>
  <c r="M51" i="10" s="1"/>
  <c r="M52" i="10" s="1"/>
  <c r="M53" i="10" s="1"/>
  <c r="M54" i="10" s="1"/>
  <c r="M55" i="10" s="1"/>
  <c r="M56" i="10" s="1"/>
  <c r="M57" i="10" s="1"/>
  <c r="M58" i="10" s="1"/>
  <c r="M59" i="10" s="1"/>
  <c r="M60" i="10" s="1"/>
  <c r="M61" i="10" s="1"/>
  <c r="M62" i="10" s="1"/>
  <c r="M63" i="10" s="1"/>
  <c r="N3" i="10"/>
  <c r="N4" i="10"/>
  <c r="N5" i="10"/>
  <c r="N6" i="10"/>
  <c r="N2" i="10"/>
  <c r="L3" i="10"/>
  <c r="M3" i="10"/>
  <c r="K3" i="10"/>
  <c r="L2" i="10"/>
  <c r="M2" i="10"/>
  <c r="K2" i="10"/>
  <c r="L1" i="10"/>
  <c r="M1" i="10"/>
  <c r="K1" i="10"/>
  <c r="I1" i="10"/>
  <c r="J1" i="10"/>
  <c r="H1" i="10"/>
  <c r="E3" i="10"/>
  <c r="F3" i="10"/>
  <c r="G3" i="10"/>
  <c r="E4" i="10"/>
  <c r="F4" i="10"/>
  <c r="G4" i="10"/>
  <c r="E5" i="10"/>
  <c r="F5" i="10"/>
  <c r="G5" i="10"/>
  <c r="E6" i="10"/>
  <c r="F6" i="10"/>
  <c r="G6" i="10"/>
  <c r="E7" i="10"/>
  <c r="F7" i="10"/>
  <c r="G7" i="10"/>
  <c r="E8" i="10"/>
  <c r="F8" i="10"/>
  <c r="G8" i="10"/>
  <c r="E9" i="10"/>
  <c r="F9" i="10"/>
  <c r="G9" i="10"/>
  <c r="E10" i="10"/>
  <c r="F10" i="10"/>
  <c r="G10" i="10"/>
  <c r="E11" i="10"/>
  <c r="F11" i="10"/>
  <c r="G11" i="10"/>
  <c r="E12" i="10"/>
  <c r="F12" i="10"/>
  <c r="G12" i="10"/>
  <c r="E13" i="10"/>
  <c r="F13" i="10"/>
  <c r="G13" i="10"/>
  <c r="E14" i="10"/>
  <c r="F14" i="10"/>
  <c r="G14" i="10"/>
  <c r="E15" i="10"/>
  <c r="F15" i="10"/>
  <c r="G15" i="10"/>
  <c r="E16" i="10"/>
  <c r="F16" i="10"/>
  <c r="G16" i="10"/>
  <c r="E17" i="10"/>
  <c r="F17" i="10"/>
  <c r="G17" i="10"/>
  <c r="E18" i="10"/>
  <c r="F18" i="10"/>
  <c r="G18" i="10"/>
  <c r="E19" i="10"/>
  <c r="F19" i="10"/>
  <c r="G19" i="10"/>
  <c r="E20" i="10"/>
  <c r="F20" i="10"/>
  <c r="G20" i="10"/>
  <c r="E21" i="10"/>
  <c r="F21" i="10"/>
  <c r="G21" i="10"/>
  <c r="E22" i="10"/>
  <c r="F22" i="10"/>
  <c r="G22" i="10"/>
  <c r="E23" i="10"/>
  <c r="F23" i="10"/>
  <c r="G23" i="10"/>
  <c r="E24" i="10"/>
  <c r="F24" i="10"/>
  <c r="G24" i="10"/>
  <c r="E25" i="10"/>
  <c r="F25" i="10"/>
  <c r="G25" i="10"/>
  <c r="E26" i="10"/>
  <c r="F26" i="10"/>
  <c r="G26" i="10"/>
  <c r="E27" i="10"/>
  <c r="F27" i="10"/>
  <c r="G27" i="10"/>
  <c r="E28" i="10"/>
  <c r="F28" i="10"/>
  <c r="G28" i="10"/>
  <c r="E29" i="10"/>
  <c r="F29" i="10"/>
  <c r="G29" i="10"/>
  <c r="E30" i="10"/>
  <c r="F30" i="10"/>
  <c r="G30" i="10"/>
  <c r="E31" i="10"/>
  <c r="F31" i="10"/>
  <c r="G31" i="10"/>
  <c r="E32" i="10"/>
  <c r="F32" i="10"/>
  <c r="G32" i="10"/>
  <c r="E33" i="10"/>
  <c r="F33" i="10"/>
  <c r="G33" i="10"/>
  <c r="E34" i="10"/>
  <c r="F34" i="10"/>
  <c r="G34" i="10"/>
  <c r="E35" i="10"/>
  <c r="F35" i="10"/>
  <c r="G35" i="10"/>
  <c r="E36" i="10"/>
  <c r="F36" i="10"/>
  <c r="G36" i="10"/>
  <c r="E37" i="10"/>
  <c r="F37" i="10"/>
  <c r="G37" i="10"/>
  <c r="E38" i="10"/>
  <c r="F38" i="10"/>
  <c r="G38" i="10"/>
  <c r="E39" i="10"/>
  <c r="F39" i="10"/>
  <c r="G39" i="10"/>
  <c r="E40" i="10"/>
  <c r="F40" i="10"/>
  <c r="G40" i="10"/>
  <c r="E41" i="10"/>
  <c r="F41" i="10"/>
  <c r="G41" i="10"/>
  <c r="E42" i="10"/>
  <c r="F42" i="10"/>
  <c r="G42" i="10"/>
  <c r="E43" i="10"/>
  <c r="F43" i="10"/>
  <c r="G43" i="10"/>
  <c r="E44" i="10"/>
  <c r="F44" i="10"/>
  <c r="G44" i="10"/>
  <c r="E45" i="10"/>
  <c r="F45" i="10"/>
  <c r="G45" i="10"/>
  <c r="E46" i="10"/>
  <c r="F46" i="10"/>
  <c r="G46" i="10"/>
  <c r="E47" i="10"/>
  <c r="F47" i="10"/>
  <c r="G47" i="10"/>
  <c r="E48" i="10"/>
  <c r="F48" i="10"/>
  <c r="G48" i="10"/>
  <c r="E49" i="10"/>
  <c r="F49" i="10"/>
  <c r="G49" i="10"/>
  <c r="E50" i="10"/>
  <c r="F50" i="10"/>
  <c r="G50" i="10"/>
  <c r="E51" i="10"/>
  <c r="F51" i="10"/>
  <c r="G51" i="10"/>
  <c r="E52" i="10"/>
  <c r="F52" i="10"/>
  <c r="G52" i="10"/>
  <c r="E53" i="10"/>
  <c r="F53" i="10"/>
  <c r="G53" i="10"/>
  <c r="E54" i="10"/>
  <c r="F54" i="10"/>
  <c r="G54" i="10"/>
  <c r="E55" i="10"/>
  <c r="F55" i="10"/>
  <c r="G55" i="10"/>
  <c r="E56" i="10"/>
  <c r="F56" i="10"/>
  <c r="G56" i="10"/>
  <c r="E57" i="10"/>
  <c r="F57" i="10"/>
  <c r="G57" i="10"/>
  <c r="E58" i="10"/>
  <c r="F58" i="10"/>
  <c r="G58" i="10"/>
  <c r="E59" i="10"/>
  <c r="F59" i="10"/>
  <c r="G59" i="10"/>
  <c r="E60" i="10"/>
  <c r="F60" i="10"/>
  <c r="G60" i="10"/>
  <c r="E61" i="10"/>
  <c r="F61" i="10"/>
  <c r="G61" i="10"/>
  <c r="E62" i="10"/>
  <c r="F62" i="10"/>
  <c r="G62" i="10"/>
  <c r="E63" i="10"/>
  <c r="F63" i="10"/>
  <c r="G63" i="10"/>
  <c r="F2" i="10"/>
  <c r="G2" i="10"/>
  <c r="E2" i="10"/>
  <c r="F1" i="10"/>
  <c r="G1" i="10"/>
  <c r="E1" i="10"/>
  <c r="E3" i="9"/>
  <c r="F3" i="9"/>
  <c r="G3" i="9"/>
  <c r="E4" i="9"/>
  <c r="F4" i="9"/>
  <c r="G4" i="9"/>
  <c r="E5" i="9"/>
  <c r="F5" i="9"/>
  <c r="G5" i="9"/>
  <c r="E6" i="9"/>
  <c r="F6" i="9"/>
  <c r="G6" i="9"/>
  <c r="E7" i="9"/>
  <c r="F7" i="9"/>
  <c r="G7" i="9"/>
  <c r="E8" i="9"/>
  <c r="F8" i="9"/>
  <c r="G8" i="9"/>
  <c r="E9" i="9"/>
  <c r="F9" i="9"/>
  <c r="G9" i="9"/>
  <c r="E10" i="9"/>
  <c r="F10" i="9"/>
  <c r="G10" i="9"/>
  <c r="E11" i="9"/>
  <c r="F11" i="9"/>
  <c r="G11" i="9"/>
  <c r="E12" i="9"/>
  <c r="F12" i="9"/>
  <c r="G12" i="9"/>
  <c r="E13" i="9"/>
  <c r="F13" i="9"/>
  <c r="G13" i="9"/>
  <c r="E14" i="9"/>
  <c r="F14" i="9"/>
  <c r="G14" i="9"/>
  <c r="E15" i="9"/>
  <c r="F15" i="9"/>
  <c r="G15" i="9"/>
  <c r="E16" i="9"/>
  <c r="F16" i="9"/>
  <c r="G16" i="9"/>
  <c r="E17" i="9"/>
  <c r="F17" i="9"/>
  <c r="G17" i="9"/>
  <c r="E18" i="9"/>
  <c r="F18" i="9"/>
  <c r="G18" i="9"/>
  <c r="E19" i="9"/>
  <c r="F19" i="9"/>
  <c r="G19" i="9"/>
  <c r="E20" i="9"/>
  <c r="F20" i="9"/>
  <c r="G20" i="9"/>
  <c r="E21" i="9"/>
  <c r="F21" i="9"/>
  <c r="G21" i="9"/>
  <c r="E22" i="9"/>
  <c r="F22" i="9"/>
  <c r="G22" i="9"/>
  <c r="E23" i="9"/>
  <c r="F23" i="9"/>
  <c r="G23" i="9"/>
  <c r="E24" i="9"/>
  <c r="F24" i="9"/>
  <c r="G24" i="9"/>
  <c r="E25" i="9"/>
  <c r="F25" i="9"/>
  <c r="G25" i="9"/>
  <c r="E26" i="9"/>
  <c r="F26" i="9"/>
  <c r="G26" i="9"/>
  <c r="E27" i="9"/>
  <c r="F27" i="9"/>
  <c r="G27" i="9"/>
  <c r="E28" i="9"/>
  <c r="F28" i="9"/>
  <c r="G28" i="9"/>
  <c r="E29" i="9"/>
  <c r="F29" i="9"/>
  <c r="G29" i="9"/>
  <c r="E30" i="9"/>
  <c r="F30" i="9"/>
  <c r="G30" i="9"/>
  <c r="E31" i="9"/>
  <c r="F31" i="9"/>
  <c r="G31" i="9"/>
  <c r="E32" i="9"/>
  <c r="F32" i="9"/>
  <c r="G32" i="9"/>
  <c r="E33" i="9"/>
  <c r="F33" i="9"/>
  <c r="G33" i="9"/>
  <c r="E34" i="9"/>
  <c r="F34" i="9"/>
  <c r="G34" i="9"/>
  <c r="E35" i="9"/>
  <c r="F35" i="9"/>
  <c r="G35" i="9"/>
  <c r="E36" i="9"/>
  <c r="F36" i="9"/>
  <c r="G36" i="9"/>
  <c r="E37" i="9"/>
  <c r="F37" i="9"/>
  <c r="G37" i="9"/>
  <c r="E38" i="9"/>
  <c r="F38" i="9"/>
  <c r="G38" i="9"/>
  <c r="E39" i="9"/>
  <c r="F39" i="9"/>
  <c r="G39" i="9"/>
  <c r="E40" i="9"/>
  <c r="F40" i="9"/>
  <c r="G40" i="9"/>
  <c r="E41" i="9"/>
  <c r="F41" i="9"/>
  <c r="G41" i="9"/>
  <c r="E42" i="9"/>
  <c r="F42" i="9"/>
  <c r="G42" i="9"/>
  <c r="E43" i="9"/>
  <c r="F43" i="9"/>
  <c r="G43" i="9"/>
  <c r="E44" i="9"/>
  <c r="F44" i="9"/>
  <c r="G44" i="9"/>
  <c r="E45" i="9"/>
  <c r="F45" i="9"/>
  <c r="G45" i="9"/>
  <c r="E46" i="9"/>
  <c r="F46" i="9"/>
  <c r="G46" i="9"/>
  <c r="E47" i="9"/>
  <c r="F47" i="9"/>
  <c r="G47" i="9"/>
  <c r="E48" i="9"/>
  <c r="F48" i="9"/>
  <c r="G48" i="9"/>
  <c r="E49" i="9"/>
  <c r="F49" i="9"/>
  <c r="G49" i="9"/>
  <c r="E50" i="9"/>
  <c r="F50" i="9"/>
  <c r="G50" i="9"/>
  <c r="E51" i="9"/>
  <c r="F51" i="9"/>
  <c r="G51" i="9"/>
  <c r="E52" i="9"/>
  <c r="F52" i="9"/>
  <c r="G52" i="9"/>
  <c r="E53" i="9"/>
  <c r="F53" i="9"/>
  <c r="G53" i="9"/>
  <c r="E54" i="9"/>
  <c r="F54" i="9"/>
  <c r="G54" i="9"/>
  <c r="E55" i="9"/>
  <c r="F55" i="9"/>
  <c r="G55" i="9"/>
  <c r="E56" i="9"/>
  <c r="F56" i="9"/>
  <c r="G56" i="9"/>
  <c r="E57" i="9"/>
  <c r="F57" i="9"/>
  <c r="G57" i="9"/>
  <c r="E58" i="9"/>
  <c r="F58" i="9"/>
  <c r="G58" i="9"/>
  <c r="E59" i="9"/>
  <c r="F59" i="9"/>
  <c r="G59" i="9"/>
  <c r="E60" i="9"/>
  <c r="F60" i="9"/>
  <c r="G60" i="9"/>
  <c r="E61" i="9"/>
  <c r="F61" i="9"/>
  <c r="G61" i="9"/>
  <c r="E62" i="9"/>
  <c r="F62" i="9"/>
  <c r="G62" i="9"/>
  <c r="E63" i="9"/>
  <c r="F63" i="9"/>
  <c r="G63" i="9"/>
  <c r="E64" i="9"/>
  <c r="F64" i="9"/>
  <c r="G64" i="9"/>
  <c r="E65" i="9"/>
  <c r="F65" i="9"/>
  <c r="G65" i="9"/>
  <c r="E66" i="9"/>
  <c r="F66" i="9"/>
  <c r="G66" i="9"/>
  <c r="F1" i="9"/>
  <c r="G1" i="9"/>
  <c r="E1" i="9"/>
  <c r="F2" i="9"/>
  <c r="G2" i="9"/>
  <c r="E2" i="9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2" i="8"/>
  <c r="AB3" i="3"/>
  <c r="Z25" i="3"/>
  <c r="K9" i="10" l="1"/>
  <c r="N8" i="10"/>
  <c r="N7" i="10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BA27" i="3"/>
  <c r="BQ27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BA28" i="3"/>
  <c r="BA29" i="3" s="1"/>
  <c r="BQ28" i="3"/>
  <c r="BQ29" i="3" s="1"/>
  <c r="BQ30" i="3" s="1"/>
  <c r="BQ31" i="3" s="1"/>
  <c r="BQ32" i="3" s="1"/>
  <c r="BQ33" i="3" s="1"/>
  <c r="BQ34" i="3" s="1"/>
  <c r="BQ35" i="3" s="1"/>
  <c r="BQ36" i="3" s="1"/>
  <c r="BQ37" i="3" s="1"/>
  <c r="BQ38" i="3" s="1"/>
  <c r="BQ39" i="3" s="1"/>
  <c r="BQ40" i="3" s="1"/>
  <c r="BQ41" i="3" s="1"/>
  <c r="BQ42" i="3" s="1"/>
  <c r="BQ43" i="3" s="1"/>
  <c r="BQ44" i="3" s="1"/>
  <c r="BQ45" i="3" s="1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BV5" i="6"/>
  <c r="BV6" i="6" s="1"/>
  <c r="BV7" i="6" s="1"/>
  <c r="BV8" i="6" s="1"/>
  <c r="BV9" i="6" s="1"/>
  <c r="BV10" i="6" s="1"/>
  <c r="BV11" i="6" s="1"/>
  <c r="BV12" i="6" s="1"/>
  <c r="BV13" i="6" s="1"/>
  <c r="BV14" i="6" s="1"/>
  <c r="BV15" i="6" s="1"/>
  <c r="BV16" i="6" s="1"/>
  <c r="BV17" i="6" s="1"/>
  <c r="BV18" i="6" s="1"/>
  <c r="BV19" i="6" s="1"/>
  <c r="BV20" i="6" s="1"/>
  <c r="BV21" i="6" s="1"/>
  <c r="BV22" i="6" s="1"/>
  <c r="BV23" i="6" s="1"/>
  <c r="BV24" i="6" s="1"/>
  <c r="BV25" i="6" s="1"/>
  <c r="BV26" i="6" s="1"/>
  <c r="BV27" i="6" s="1"/>
  <c r="BV28" i="6" s="1"/>
  <c r="BV29" i="6" s="1"/>
  <c r="BV30" i="6" s="1"/>
  <c r="BV31" i="6" s="1"/>
  <c r="BV32" i="6" s="1"/>
  <c r="BV33" i="6" s="1"/>
  <c r="BV34" i="6" s="1"/>
  <c r="BV35" i="6" s="1"/>
  <c r="BV36" i="6" s="1"/>
  <c r="BV37" i="6" s="1"/>
  <c r="BV38" i="6" s="1"/>
  <c r="BV39" i="6" s="1"/>
  <c r="BV40" i="6" s="1"/>
  <c r="BV41" i="6" s="1"/>
  <c r="BV42" i="6" s="1"/>
  <c r="BV43" i="6" s="1"/>
  <c r="BV44" i="6" s="1"/>
  <c r="BV45" i="6" s="1"/>
  <c r="BV46" i="6" s="1"/>
  <c r="BU5" i="6"/>
  <c r="BU6" i="6" s="1"/>
  <c r="BU7" i="6" s="1"/>
  <c r="BU8" i="6" s="1"/>
  <c r="BU9" i="6" s="1"/>
  <c r="BU10" i="6" s="1"/>
  <c r="BU11" i="6" s="1"/>
  <c r="BU12" i="6" s="1"/>
  <c r="BU13" i="6" s="1"/>
  <c r="BU14" i="6" s="1"/>
  <c r="BU15" i="6" s="1"/>
  <c r="BU16" i="6" s="1"/>
  <c r="BU17" i="6" s="1"/>
  <c r="BU18" i="6" s="1"/>
  <c r="BU19" i="6" s="1"/>
  <c r="BU20" i="6" s="1"/>
  <c r="BU21" i="6" s="1"/>
  <c r="BU22" i="6" s="1"/>
  <c r="BU23" i="6" s="1"/>
  <c r="BU24" i="6" s="1"/>
  <c r="BU25" i="6" s="1"/>
  <c r="BU26" i="6" s="1"/>
  <c r="BU27" i="6" s="1"/>
  <c r="BU28" i="6" s="1"/>
  <c r="BU29" i="6" s="1"/>
  <c r="BU30" i="6" s="1"/>
  <c r="BU31" i="6" s="1"/>
  <c r="BU32" i="6" s="1"/>
  <c r="BU33" i="6" s="1"/>
  <c r="BU34" i="6" s="1"/>
  <c r="BU35" i="6" s="1"/>
  <c r="BU36" i="6" s="1"/>
  <c r="BU37" i="6" s="1"/>
  <c r="BU38" i="6" s="1"/>
  <c r="BU39" i="6" s="1"/>
  <c r="BU40" i="6" s="1"/>
  <c r="BU41" i="6" s="1"/>
  <c r="BU42" i="6" s="1"/>
  <c r="BU43" i="6" s="1"/>
  <c r="BU44" i="6" s="1"/>
  <c r="BU45" i="6" s="1"/>
  <c r="BU46" i="6" s="1"/>
  <c r="BT5" i="6"/>
  <c r="BT6" i="6" s="1"/>
  <c r="BT7" i="6" s="1"/>
  <c r="BT8" i="6" s="1"/>
  <c r="BT9" i="6" s="1"/>
  <c r="BT10" i="6" s="1"/>
  <c r="BT11" i="6" s="1"/>
  <c r="BT12" i="6" s="1"/>
  <c r="BT13" i="6" s="1"/>
  <c r="BT14" i="6" s="1"/>
  <c r="BT15" i="6" s="1"/>
  <c r="BT16" i="6" s="1"/>
  <c r="BT17" i="6" s="1"/>
  <c r="BT18" i="6" s="1"/>
  <c r="BT19" i="6" s="1"/>
  <c r="BT20" i="6" s="1"/>
  <c r="BT21" i="6" s="1"/>
  <c r="BT22" i="6" s="1"/>
  <c r="BT23" i="6" s="1"/>
  <c r="BT24" i="6" s="1"/>
  <c r="BT25" i="6" s="1"/>
  <c r="BT26" i="6" s="1"/>
  <c r="BT27" i="6" s="1"/>
  <c r="BT28" i="6" s="1"/>
  <c r="BT29" i="6" s="1"/>
  <c r="BT30" i="6" s="1"/>
  <c r="BT31" i="6" s="1"/>
  <c r="BT32" i="6" s="1"/>
  <c r="BT33" i="6" s="1"/>
  <c r="BT34" i="6" s="1"/>
  <c r="BT35" i="6" s="1"/>
  <c r="BT36" i="6" s="1"/>
  <c r="BT37" i="6" s="1"/>
  <c r="BT38" i="6" s="1"/>
  <c r="BT39" i="6" s="1"/>
  <c r="BT40" i="6" s="1"/>
  <c r="BT41" i="6" s="1"/>
  <c r="BT42" i="6" s="1"/>
  <c r="BT43" i="6" s="1"/>
  <c r="BT44" i="6" s="1"/>
  <c r="BT45" i="6" s="1"/>
  <c r="BT46" i="6" s="1"/>
  <c r="CB4" i="6"/>
  <c r="CB5" i="6" s="1"/>
  <c r="CB6" i="6" s="1"/>
  <c r="CB7" i="6" s="1"/>
  <c r="CB8" i="6" s="1"/>
  <c r="CB9" i="6" s="1"/>
  <c r="CB10" i="6" s="1"/>
  <c r="CB11" i="6" s="1"/>
  <c r="CB12" i="6" s="1"/>
  <c r="CB13" i="6" s="1"/>
  <c r="CB14" i="6" s="1"/>
  <c r="CB15" i="6" s="1"/>
  <c r="CB16" i="6" s="1"/>
  <c r="CB17" i="6" s="1"/>
  <c r="CB18" i="6" s="1"/>
  <c r="CB19" i="6" s="1"/>
  <c r="CB20" i="6" s="1"/>
  <c r="CB21" i="6" s="1"/>
  <c r="CB22" i="6" s="1"/>
  <c r="CB23" i="6" s="1"/>
  <c r="CB24" i="6" s="1"/>
  <c r="CB25" i="6" s="1"/>
  <c r="CB26" i="6" s="1"/>
  <c r="CB27" i="6" s="1"/>
  <c r="CB28" i="6" s="1"/>
  <c r="CB29" i="6" s="1"/>
  <c r="CB30" i="6" s="1"/>
  <c r="CB31" i="6" s="1"/>
  <c r="CB32" i="6" s="1"/>
  <c r="CB33" i="6" s="1"/>
  <c r="CB34" i="6" s="1"/>
  <c r="CB35" i="6" s="1"/>
  <c r="CB36" i="6" s="1"/>
  <c r="CB37" i="6" s="1"/>
  <c r="CB38" i="6" s="1"/>
  <c r="CB39" i="6" s="1"/>
  <c r="CB40" i="6" s="1"/>
  <c r="CB41" i="6" s="1"/>
  <c r="CB42" i="6" s="1"/>
  <c r="CB43" i="6" s="1"/>
  <c r="CB44" i="6" s="1"/>
  <c r="CB45" i="6" s="1"/>
  <c r="CB46" i="6" s="1"/>
  <c r="CA4" i="6"/>
  <c r="CA5" i="6" s="1"/>
  <c r="CA6" i="6" s="1"/>
  <c r="CA7" i="6" s="1"/>
  <c r="CA8" i="6" s="1"/>
  <c r="CA9" i="6" s="1"/>
  <c r="CA10" i="6" s="1"/>
  <c r="CA11" i="6" s="1"/>
  <c r="CA12" i="6" s="1"/>
  <c r="CA13" i="6" s="1"/>
  <c r="CA14" i="6" s="1"/>
  <c r="CA15" i="6" s="1"/>
  <c r="CA16" i="6" s="1"/>
  <c r="CA17" i="6" s="1"/>
  <c r="CA18" i="6" s="1"/>
  <c r="CA19" i="6" s="1"/>
  <c r="CA20" i="6" s="1"/>
  <c r="CA21" i="6" s="1"/>
  <c r="CA22" i="6" s="1"/>
  <c r="CA23" i="6" s="1"/>
  <c r="CA24" i="6" s="1"/>
  <c r="CA25" i="6" s="1"/>
  <c r="CA26" i="6" s="1"/>
  <c r="CA27" i="6" s="1"/>
  <c r="CA28" i="6" s="1"/>
  <c r="CA29" i="6" s="1"/>
  <c r="CA30" i="6" s="1"/>
  <c r="CA31" i="6" s="1"/>
  <c r="CA32" i="6" s="1"/>
  <c r="CA33" i="6" s="1"/>
  <c r="CA34" i="6" s="1"/>
  <c r="CA35" i="6" s="1"/>
  <c r="CA36" i="6" s="1"/>
  <c r="CA37" i="6" s="1"/>
  <c r="CA38" i="6" s="1"/>
  <c r="CA39" i="6" s="1"/>
  <c r="CA40" i="6" s="1"/>
  <c r="CA41" i="6" s="1"/>
  <c r="CA42" i="6" s="1"/>
  <c r="CA43" i="6" s="1"/>
  <c r="CA44" i="6" s="1"/>
  <c r="CA45" i="6" s="1"/>
  <c r="CA46" i="6" s="1"/>
  <c r="BZ4" i="6"/>
  <c r="BZ5" i="6" s="1"/>
  <c r="BZ6" i="6" s="1"/>
  <c r="BZ7" i="6" s="1"/>
  <c r="BZ8" i="6" s="1"/>
  <c r="BZ9" i="6" s="1"/>
  <c r="BZ10" i="6" s="1"/>
  <c r="BZ11" i="6" s="1"/>
  <c r="BZ12" i="6" s="1"/>
  <c r="BZ13" i="6" s="1"/>
  <c r="BZ14" i="6" s="1"/>
  <c r="BZ15" i="6" s="1"/>
  <c r="BZ16" i="6" s="1"/>
  <c r="BZ17" i="6" s="1"/>
  <c r="BZ18" i="6" s="1"/>
  <c r="BZ19" i="6" s="1"/>
  <c r="BZ20" i="6" s="1"/>
  <c r="BZ21" i="6" s="1"/>
  <c r="BZ22" i="6" s="1"/>
  <c r="BZ23" i="6" s="1"/>
  <c r="BZ24" i="6" s="1"/>
  <c r="BZ25" i="6" s="1"/>
  <c r="BZ26" i="6" s="1"/>
  <c r="BZ27" i="6" s="1"/>
  <c r="BZ28" i="6" s="1"/>
  <c r="BZ29" i="6" s="1"/>
  <c r="BZ30" i="6" s="1"/>
  <c r="BZ31" i="6" s="1"/>
  <c r="BZ32" i="6" s="1"/>
  <c r="BZ33" i="6" s="1"/>
  <c r="BZ34" i="6" s="1"/>
  <c r="BZ35" i="6" s="1"/>
  <c r="BZ36" i="6" s="1"/>
  <c r="BZ37" i="6" s="1"/>
  <c r="BZ38" i="6" s="1"/>
  <c r="BZ39" i="6" s="1"/>
  <c r="BZ40" i="6" s="1"/>
  <c r="BZ41" i="6" s="1"/>
  <c r="BZ42" i="6" s="1"/>
  <c r="BZ43" i="6" s="1"/>
  <c r="BZ44" i="6" s="1"/>
  <c r="BZ45" i="6" s="1"/>
  <c r="BZ46" i="6" s="1"/>
  <c r="BY4" i="6"/>
  <c r="BY5" i="6" s="1"/>
  <c r="BY6" i="6" s="1"/>
  <c r="BY7" i="6" s="1"/>
  <c r="BY8" i="6" s="1"/>
  <c r="BY9" i="6" s="1"/>
  <c r="BY10" i="6" s="1"/>
  <c r="BY11" i="6" s="1"/>
  <c r="BY12" i="6" s="1"/>
  <c r="BY13" i="6" s="1"/>
  <c r="BY14" i="6" s="1"/>
  <c r="BY15" i="6" s="1"/>
  <c r="BY16" i="6" s="1"/>
  <c r="BY17" i="6" s="1"/>
  <c r="BY18" i="6" s="1"/>
  <c r="BY19" i="6" s="1"/>
  <c r="BY20" i="6" s="1"/>
  <c r="BY21" i="6" s="1"/>
  <c r="BY22" i="6" s="1"/>
  <c r="BY23" i="6" s="1"/>
  <c r="BY24" i="6" s="1"/>
  <c r="BY25" i="6" s="1"/>
  <c r="BY26" i="6" s="1"/>
  <c r="BY27" i="6" s="1"/>
  <c r="BY28" i="6" s="1"/>
  <c r="BY29" i="6" s="1"/>
  <c r="BY30" i="6" s="1"/>
  <c r="BY31" i="6" s="1"/>
  <c r="BY32" i="6" s="1"/>
  <c r="BY33" i="6" s="1"/>
  <c r="BY34" i="6" s="1"/>
  <c r="BY35" i="6" s="1"/>
  <c r="BY36" i="6" s="1"/>
  <c r="BY37" i="6" s="1"/>
  <c r="BY38" i="6" s="1"/>
  <c r="BY39" i="6" s="1"/>
  <c r="BY40" i="6" s="1"/>
  <c r="BY41" i="6" s="1"/>
  <c r="BY42" i="6" s="1"/>
  <c r="BY43" i="6" s="1"/>
  <c r="BY44" i="6" s="1"/>
  <c r="BY45" i="6" s="1"/>
  <c r="BY46" i="6" s="1"/>
  <c r="BX4" i="6"/>
  <c r="BX5" i="6" s="1"/>
  <c r="BX6" i="6" s="1"/>
  <c r="BX7" i="6" s="1"/>
  <c r="BX8" i="6" s="1"/>
  <c r="BX9" i="6" s="1"/>
  <c r="BX10" i="6" s="1"/>
  <c r="BX11" i="6" s="1"/>
  <c r="BX12" i="6" s="1"/>
  <c r="BX13" i="6" s="1"/>
  <c r="BX14" i="6" s="1"/>
  <c r="BX15" i="6" s="1"/>
  <c r="BX16" i="6" s="1"/>
  <c r="BX17" i="6" s="1"/>
  <c r="BX18" i="6" s="1"/>
  <c r="BX19" i="6" s="1"/>
  <c r="BX20" i="6" s="1"/>
  <c r="BX21" i="6" s="1"/>
  <c r="BX22" i="6" s="1"/>
  <c r="BX23" i="6" s="1"/>
  <c r="BX24" i="6" s="1"/>
  <c r="BX25" i="6" s="1"/>
  <c r="BX26" i="6" s="1"/>
  <c r="BX27" i="6" s="1"/>
  <c r="BX28" i="6" s="1"/>
  <c r="BX29" i="6" s="1"/>
  <c r="BX30" i="6" s="1"/>
  <c r="BX31" i="6" s="1"/>
  <c r="BX32" i="6" s="1"/>
  <c r="BX33" i="6" s="1"/>
  <c r="BX34" i="6" s="1"/>
  <c r="BX35" i="6" s="1"/>
  <c r="BX36" i="6" s="1"/>
  <c r="BX37" i="6" s="1"/>
  <c r="BX38" i="6" s="1"/>
  <c r="BX39" i="6" s="1"/>
  <c r="BX40" i="6" s="1"/>
  <c r="BX41" i="6" s="1"/>
  <c r="BX42" i="6" s="1"/>
  <c r="BX43" i="6" s="1"/>
  <c r="BX44" i="6" s="1"/>
  <c r="BX45" i="6" s="1"/>
  <c r="BX46" i="6" s="1"/>
  <c r="BW4" i="6"/>
  <c r="BW5" i="6" s="1"/>
  <c r="BW6" i="6" s="1"/>
  <c r="BW7" i="6" s="1"/>
  <c r="BW8" i="6" s="1"/>
  <c r="BW9" i="6" s="1"/>
  <c r="BW10" i="6" s="1"/>
  <c r="BW11" i="6" s="1"/>
  <c r="BW12" i="6" s="1"/>
  <c r="BW13" i="6" s="1"/>
  <c r="BW14" i="6" s="1"/>
  <c r="BW15" i="6" s="1"/>
  <c r="BW16" i="6" s="1"/>
  <c r="BW17" i="6" s="1"/>
  <c r="BW18" i="6" s="1"/>
  <c r="BW19" i="6" s="1"/>
  <c r="BW20" i="6" s="1"/>
  <c r="BW21" i="6" s="1"/>
  <c r="BW22" i="6" s="1"/>
  <c r="BW23" i="6" s="1"/>
  <c r="BW24" i="6" s="1"/>
  <c r="BW25" i="6" s="1"/>
  <c r="BW26" i="6" s="1"/>
  <c r="BW27" i="6" s="1"/>
  <c r="BW28" i="6" s="1"/>
  <c r="BW29" i="6" s="1"/>
  <c r="BW30" i="6" s="1"/>
  <c r="BW31" i="6" s="1"/>
  <c r="BW32" i="6" s="1"/>
  <c r="BW33" i="6" s="1"/>
  <c r="BW34" i="6" s="1"/>
  <c r="BW35" i="6" s="1"/>
  <c r="BW36" i="6" s="1"/>
  <c r="BW37" i="6" s="1"/>
  <c r="BW38" i="6" s="1"/>
  <c r="BW39" i="6" s="1"/>
  <c r="BW40" i="6" s="1"/>
  <c r="BW41" i="6" s="1"/>
  <c r="BW42" i="6" s="1"/>
  <c r="BW43" i="6" s="1"/>
  <c r="BW44" i="6" s="1"/>
  <c r="BW45" i="6" s="1"/>
  <c r="BW46" i="6" s="1"/>
  <c r="BV4" i="6"/>
  <c r="BU4" i="6"/>
  <c r="BT4" i="6"/>
  <c r="BS4" i="6"/>
  <c r="BS5" i="6" s="1"/>
  <c r="BS6" i="6" s="1"/>
  <c r="BS7" i="6" s="1"/>
  <c r="BS8" i="6" s="1"/>
  <c r="BS9" i="6" s="1"/>
  <c r="BS10" i="6" s="1"/>
  <c r="BS11" i="6" s="1"/>
  <c r="BS12" i="6" s="1"/>
  <c r="BS13" i="6" s="1"/>
  <c r="BS14" i="6" s="1"/>
  <c r="BS15" i="6" s="1"/>
  <c r="BS16" i="6" s="1"/>
  <c r="BS17" i="6" s="1"/>
  <c r="BS18" i="6" s="1"/>
  <c r="BS19" i="6" s="1"/>
  <c r="BS20" i="6" s="1"/>
  <c r="BS21" i="6" s="1"/>
  <c r="BS22" i="6" s="1"/>
  <c r="BS23" i="6" s="1"/>
  <c r="BS24" i="6" s="1"/>
  <c r="BS25" i="6" s="1"/>
  <c r="BS26" i="6" s="1"/>
  <c r="BS27" i="6" s="1"/>
  <c r="BS28" i="6" s="1"/>
  <c r="BS29" i="6" s="1"/>
  <c r="BS30" i="6" s="1"/>
  <c r="BS31" i="6" s="1"/>
  <c r="BS32" i="6" s="1"/>
  <c r="BS33" i="6" s="1"/>
  <c r="BS34" i="6" s="1"/>
  <c r="BS35" i="6" s="1"/>
  <c r="BS36" i="6" s="1"/>
  <c r="BS37" i="6" s="1"/>
  <c r="BS38" i="6" s="1"/>
  <c r="BS39" i="6" s="1"/>
  <c r="BS40" i="6" s="1"/>
  <c r="BS41" i="6" s="1"/>
  <c r="BS42" i="6" s="1"/>
  <c r="BS43" i="6" s="1"/>
  <c r="BS44" i="6" s="1"/>
  <c r="BS45" i="6" s="1"/>
  <c r="BS46" i="6" s="1"/>
  <c r="BR4" i="6"/>
  <c r="BR5" i="6" s="1"/>
  <c r="BR6" i="6" s="1"/>
  <c r="BR7" i="6" s="1"/>
  <c r="BR8" i="6" s="1"/>
  <c r="BR9" i="6" s="1"/>
  <c r="BR10" i="6" s="1"/>
  <c r="BR11" i="6" s="1"/>
  <c r="BR12" i="6" s="1"/>
  <c r="BR13" i="6" s="1"/>
  <c r="BR14" i="6" s="1"/>
  <c r="BR15" i="6" s="1"/>
  <c r="BR16" i="6" s="1"/>
  <c r="BR17" i="6" s="1"/>
  <c r="BR18" i="6" s="1"/>
  <c r="BR19" i="6" s="1"/>
  <c r="BR20" i="6" s="1"/>
  <c r="BR21" i="6" s="1"/>
  <c r="BR22" i="6" s="1"/>
  <c r="BR23" i="6" s="1"/>
  <c r="BR24" i="6" s="1"/>
  <c r="BR25" i="6" s="1"/>
  <c r="BR26" i="6" s="1"/>
  <c r="BR27" i="6" s="1"/>
  <c r="BR28" i="6" s="1"/>
  <c r="BR29" i="6" s="1"/>
  <c r="BR30" i="6" s="1"/>
  <c r="BR31" i="6" s="1"/>
  <c r="BR32" i="6" s="1"/>
  <c r="BR33" i="6" s="1"/>
  <c r="BR34" i="6" s="1"/>
  <c r="BR35" i="6" s="1"/>
  <c r="BR36" i="6" s="1"/>
  <c r="BR37" i="6" s="1"/>
  <c r="BR38" i="6" s="1"/>
  <c r="BR39" i="6" s="1"/>
  <c r="BR40" i="6" s="1"/>
  <c r="BR41" i="6" s="1"/>
  <c r="BR42" i="6" s="1"/>
  <c r="BR43" i="6" s="1"/>
  <c r="BR44" i="6" s="1"/>
  <c r="BR45" i="6" s="1"/>
  <c r="BR46" i="6" s="1"/>
  <c r="BQ4" i="6"/>
  <c r="BQ5" i="6" s="1"/>
  <c r="BQ6" i="6" s="1"/>
  <c r="BQ7" i="6" s="1"/>
  <c r="BQ8" i="6" s="1"/>
  <c r="BQ9" i="6" s="1"/>
  <c r="BQ10" i="6" s="1"/>
  <c r="BQ11" i="6" s="1"/>
  <c r="BQ12" i="6" s="1"/>
  <c r="BQ13" i="6" s="1"/>
  <c r="BQ14" i="6" s="1"/>
  <c r="BQ15" i="6" s="1"/>
  <c r="BQ16" i="6" s="1"/>
  <c r="BQ17" i="6" s="1"/>
  <c r="BQ18" i="6" s="1"/>
  <c r="BQ19" i="6" s="1"/>
  <c r="BQ20" i="6" s="1"/>
  <c r="BQ21" i="6" s="1"/>
  <c r="BQ22" i="6" s="1"/>
  <c r="BQ23" i="6" s="1"/>
  <c r="BQ24" i="6" s="1"/>
  <c r="BQ25" i="6" s="1"/>
  <c r="BQ26" i="6" s="1"/>
  <c r="BQ27" i="6" s="1"/>
  <c r="BQ28" i="6" s="1"/>
  <c r="BQ29" i="6" s="1"/>
  <c r="BQ30" i="6" s="1"/>
  <c r="BQ31" i="6" s="1"/>
  <c r="BQ32" i="6" s="1"/>
  <c r="BQ33" i="6" s="1"/>
  <c r="BQ34" i="6" s="1"/>
  <c r="BQ35" i="6" s="1"/>
  <c r="BQ36" i="6" s="1"/>
  <c r="BQ37" i="6" s="1"/>
  <c r="BQ38" i="6" s="1"/>
  <c r="BQ39" i="6" s="1"/>
  <c r="BQ40" i="6" s="1"/>
  <c r="BQ41" i="6" s="1"/>
  <c r="BQ42" i="6" s="1"/>
  <c r="BQ43" i="6" s="1"/>
  <c r="BQ44" i="6" s="1"/>
  <c r="BQ45" i="6" s="1"/>
  <c r="BQ46" i="6" s="1"/>
  <c r="BP4" i="6"/>
  <c r="BP5" i="6" s="1"/>
  <c r="BP6" i="6" s="1"/>
  <c r="BP7" i="6" s="1"/>
  <c r="BP8" i="6" s="1"/>
  <c r="BP9" i="6" s="1"/>
  <c r="BP10" i="6" s="1"/>
  <c r="BP11" i="6" s="1"/>
  <c r="BP12" i="6" s="1"/>
  <c r="BP13" i="6" s="1"/>
  <c r="BP14" i="6" s="1"/>
  <c r="BP15" i="6" s="1"/>
  <c r="BP16" i="6" s="1"/>
  <c r="BP17" i="6" s="1"/>
  <c r="BP18" i="6" s="1"/>
  <c r="BP19" i="6" s="1"/>
  <c r="BP20" i="6" s="1"/>
  <c r="BP21" i="6" s="1"/>
  <c r="BP22" i="6" s="1"/>
  <c r="BP23" i="6" s="1"/>
  <c r="BP24" i="6" s="1"/>
  <c r="BP25" i="6" s="1"/>
  <c r="BP26" i="6" s="1"/>
  <c r="BP27" i="6" s="1"/>
  <c r="BP28" i="6" s="1"/>
  <c r="BP29" i="6" s="1"/>
  <c r="BP30" i="6" s="1"/>
  <c r="BP31" i="6" s="1"/>
  <c r="BP32" i="6" s="1"/>
  <c r="BP33" i="6" s="1"/>
  <c r="BP34" i="6" s="1"/>
  <c r="BP35" i="6" s="1"/>
  <c r="BP36" i="6" s="1"/>
  <c r="BP37" i="6" s="1"/>
  <c r="BP38" i="6" s="1"/>
  <c r="BP39" i="6" s="1"/>
  <c r="BP40" i="6" s="1"/>
  <c r="BP41" i="6" s="1"/>
  <c r="BP42" i="6" s="1"/>
  <c r="BP43" i="6" s="1"/>
  <c r="BP44" i="6" s="1"/>
  <c r="BP45" i="6" s="1"/>
  <c r="BP46" i="6" s="1"/>
  <c r="BO4" i="6"/>
  <c r="BO5" i="6" s="1"/>
  <c r="BO6" i="6" s="1"/>
  <c r="BO7" i="6" s="1"/>
  <c r="BO8" i="6" s="1"/>
  <c r="BO9" i="6" s="1"/>
  <c r="BO10" i="6" s="1"/>
  <c r="BO11" i="6" s="1"/>
  <c r="BO12" i="6" s="1"/>
  <c r="BO13" i="6" s="1"/>
  <c r="BO14" i="6" s="1"/>
  <c r="BO15" i="6" s="1"/>
  <c r="BO16" i="6" s="1"/>
  <c r="BO17" i="6" s="1"/>
  <c r="BO18" i="6" s="1"/>
  <c r="BO19" i="6" s="1"/>
  <c r="BO20" i="6" s="1"/>
  <c r="BO21" i="6" s="1"/>
  <c r="BO22" i="6" s="1"/>
  <c r="BO23" i="6" s="1"/>
  <c r="BO24" i="6" s="1"/>
  <c r="BO25" i="6" s="1"/>
  <c r="BO26" i="6" s="1"/>
  <c r="BO27" i="6" s="1"/>
  <c r="BO28" i="6" s="1"/>
  <c r="BO29" i="6" s="1"/>
  <c r="BO30" i="6" s="1"/>
  <c r="BO31" i="6" s="1"/>
  <c r="BO32" i="6" s="1"/>
  <c r="BO33" i="6" s="1"/>
  <c r="BO34" i="6" s="1"/>
  <c r="BO35" i="6" s="1"/>
  <c r="BO36" i="6" s="1"/>
  <c r="BO37" i="6" s="1"/>
  <c r="BO38" i="6" s="1"/>
  <c r="BO39" i="6" s="1"/>
  <c r="BO40" i="6" s="1"/>
  <c r="BO41" i="6" s="1"/>
  <c r="BO42" i="6" s="1"/>
  <c r="BO43" i="6" s="1"/>
  <c r="BO44" i="6" s="1"/>
  <c r="BO45" i="6" s="1"/>
  <c r="BO46" i="6" s="1"/>
  <c r="BN4" i="6"/>
  <c r="BN5" i="6" s="1"/>
  <c r="BN6" i="6" s="1"/>
  <c r="BN7" i="6" s="1"/>
  <c r="BN8" i="6" s="1"/>
  <c r="BN9" i="6" s="1"/>
  <c r="BN10" i="6" s="1"/>
  <c r="BN11" i="6" s="1"/>
  <c r="BN12" i="6" s="1"/>
  <c r="BN13" i="6" s="1"/>
  <c r="BN14" i="6" s="1"/>
  <c r="BN15" i="6" s="1"/>
  <c r="BN16" i="6" s="1"/>
  <c r="BN17" i="6" s="1"/>
  <c r="BN18" i="6" s="1"/>
  <c r="BN19" i="6" s="1"/>
  <c r="BN20" i="6" s="1"/>
  <c r="BN21" i="6" s="1"/>
  <c r="BN22" i="6" s="1"/>
  <c r="BN23" i="6" s="1"/>
  <c r="BN24" i="6" s="1"/>
  <c r="BN25" i="6" s="1"/>
  <c r="BN26" i="6" s="1"/>
  <c r="BN27" i="6" s="1"/>
  <c r="BN28" i="6" s="1"/>
  <c r="BN29" i="6" s="1"/>
  <c r="BN30" i="6" s="1"/>
  <c r="BN31" i="6" s="1"/>
  <c r="BN32" i="6" s="1"/>
  <c r="BN33" i="6" s="1"/>
  <c r="BN34" i="6" s="1"/>
  <c r="BN35" i="6" s="1"/>
  <c r="BN36" i="6" s="1"/>
  <c r="BN37" i="6" s="1"/>
  <c r="BN38" i="6" s="1"/>
  <c r="BN39" i="6" s="1"/>
  <c r="BN40" i="6" s="1"/>
  <c r="BN41" i="6" s="1"/>
  <c r="BN42" i="6" s="1"/>
  <c r="BN43" i="6" s="1"/>
  <c r="BN44" i="6" s="1"/>
  <c r="BN45" i="6" s="1"/>
  <c r="BN46" i="6" s="1"/>
  <c r="BQ25" i="3"/>
  <c r="BG22" i="6"/>
  <c r="BC22" i="6"/>
  <c r="BH21" i="6"/>
  <c r="BH22" i="6" s="1"/>
  <c r="BN3" i="6"/>
  <c r="BO3" i="6"/>
  <c r="BP3" i="6"/>
  <c r="BQ3" i="6"/>
  <c r="BR3" i="6"/>
  <c r="BS3" i="6"/>
  <c r="BT3" i="6"/>
  <c r="BM3" i="6" s="1"/>
  <c r="BU3" i="6"/>
  <c r="BV3" i="6"/>
  <c r="BW3" i="6"/>
  <c r="BX3" i="6"/>
  <c r="BY3" i="6"/>
  <c r="BZ3" i="6"/>
  <c r="CB3" i="6"/>
  <c r="CA3" i="6"/>
  <c r="CB2" i="6"/>
  <c r="CA2" i="6"/>
  <c r="BO2" i="6"/>
  <c r="BP2" i="6"/>
  <c r="BQ2" i="6"/>
  <c r="BR2" i="6"/>
  <c r="BS2" i="6"/>
  <c r="BT2" i="6"/>
  <c r="BU2" i="6"/>
  <c r="BV2" i="6"/>
  <c r="BW2" i="6"/>
  <c r="BX2" i="6"/>
  <c r="BY2" i="6"/>
  <c r="BZ2" i="6"/>
  <c r="BN2" i="6"/>
  <c r="CB1" i="6"/>
  <c r="BZ1" i="6"/>
  <c r="CA1" i="6"/>
  <c r="BO1" i="6"/>
  <c r="BP1" i="6"/>
  <c r="BQ1" i="6"/>
  <c r="BR1" i="6"/>
  <c r="BS1" i="6"/>
  <c r="BT1" i="6"/>
  <c r="BU1" i="6"/>
  <c r="BV1" i="6"/>
  <c r="BW1" i="6"/>
  <c r="BX1" i="6"/>
  <c r="BY1" i="6"/>
  <c r="BN1" i="6"/>
  <c r="Y21" i="6"/>
  <c r="Y22" i="6"/>
  <c r="BI23" i="6"/>
  <c r="BF2" i="3"/>
  <c r="BF3" i="3" s="1"/>
  <c r="BF4" i="3" s="1"/>
  <c r="BF5" i="3" s="1"/>
  <c r="BF6" i="3" s="1"/>
  <c r="BF7" i="3" s="1"/>
  <c r="BF8" i="3" s="1"/>
  <c r="BF9" i="3" s="1"/>
  <c r="BF10" i="3" s="1"/>
  <c r="BF11" i="3" s="1"/>
  <c r="BF12" i="3" s="1"/>
  <c r="BF13" i="3" s="1"/>
  <c r="BF14" i="3" s="1"/>
  <c r="BF15" i="3" s="1"/>
  <c r="BF16" i="3" s="1"/>
  <c r="BF17" i="3" s="1"/>
  <c r="BF18" i="3" s="1"/>
  <c r="BF19" i="3" s="1"/>
  <c r="BF20" i="3" s="1"/>
  <c r="BF21" i="3" s="1"/>
  <c r="BF22" i="3" s="1"/>
  <c r="BF23" i="3" s="1"/>
  <c r="BF24" i="3" s="1"/>
  <c r="BG2" i="3"/>
  <c r="BG3" i="3" s="1"/>
  <c r="BG4" i="3" s="1"/>
  <c r="BG5" i="3" s="1"/>
  <c r="BG6" i="3" s="1"/>
  <c r="BG7" i="3" s="1"/>
  <c r="BG8" i="3" s="1"/>
  <c r="BG9" i="3" s="1"/>
  <c r="BG10" i="3" s="1"/>
  <c r="BG11" i="3" s="1"/>
  <c r="BG12" i="3" s="1"/>
  <c r="BG13" i="3" s="1"/>
  <c r="BG14" i="3" s="1"/>
  <c r="BG15" i="3" s="1"/>
  <c r="BG16" i="3" s="1"/>
  <c r="BG17" i="3" s="1"/>
  <c r="BG18" i="3" s="1"/>
  <c r="BG19" i="3" s="1"/>
  <c r="BG20" i="3" s="1"/>
  <c r="BG21" i="3" s="1"/>
  <c r="BG22" i="3" s="1"/>
  <c r="BG23" i="3" s="1"/>
  <c r="BG24" i="3" s="1"/>
  <c r="BH2" i="3"/>
  <c r="BH3" i="3" s="1"/>
  <c r="BH4" i="3" s="1"/>
  <c r="BH5" i="3" s="1"/>
  <c r="BH6" i="3" s="1"/>
  <c r="BH7" i="3" s="1"/>
  <c r="BH8" i="3" s="1"/>
  <c r="BH9" i="3" s="1"/>
  <c r="BH10" i="3" s="1"/>
  <c r="BH11" i="3" s="1"/>
  <c r="BH12" i="3" s="1"/>
  <c r="BH13" i="3" s="1"/>
  <c r="BH14" i="3" s="1"/>
  <c r="BH15" i="3" s="1"/>
  <c r="BH16" i="3" s="1"/>
  <c r="BH17" i="3" s="1"/>
  <c r="BH18" i="3" s="1"/>
  <c r="BH19" i="3" s="1"/>
  <c r="BH20" i="3" s="1"/>
  <c r="BH21" i="3" s="1"/>
  <c r="BH22" i="3" s="1"/>
  <c r="BH23" i="3" s="1"/>
  <c r="BH24" i="3" s="1"/>
  <c r="BH25" i="3" s="1"/>
  <c r="BI2" i="3"/>
  <c r="BI3" i="3" s="1"/>
  <c r="BI4" i="3" s="1"/>
  <c r="BI5" i="3" s="1"/>
  <c r="BI6" i="3" s="1"/>
  <c r="BI7" i="3" s="1"/>
  <c r="BI8" i="3" s="1"/>
  <c r="BI9" i="3" s="1"/>
  <c r="BI10" i="3" s="1"/>
  <c r="BI11" i="3" s="1"/>
  <c r="BI12" i="3" s="1"/>
  <c r="BI13" i="3" s="1"/>
  <c r="BI14" i="3" s="1"/>
  <c r="BI15" i="3" s="1"/>
  <c r="BI16" i="3" s="1"/>
  <c r="BI17" i="3" s="1"/>
  <c r="BI18" i="3" s="1"/>
  <c r="BI19" i="3" s="1"/>
  <c r="BI20" i="3" s="1"/>
  <c r="BI21" i="3" s="1"/>
  <c r="BI22" i="3" s="1"/>
  <c r="BI23" i="3" s="1"/>
  <c r="BI24" i="3" s="1"/>
  <c r="BJ2" i="3"/>
  <c r="BJ3" i="3" s="1"/>
  <c r="BJ4" i="3" s="1"/>
  <c r="BJ5" i="3" s="1"/>
  <c r="BJ6" i="3" s="1"/>
  <c r="BJ7" i="3" s="1"/>
  <c r="BJ8" i="3" s="1"/>
  <c r="BJ9" i="3" s="1"/>
  <c r="BJ10" i="3" s="1"/>
  <c r="BJ11" i="3" s="1"/>
  <c r="BJ12" i="3" s="1"/>
  <c r="BJ13" i="3" s="1"/>
  <c r="BJ14" i="3" s="1"/>
  <c r="BJ15" i="3" s="1"/>
  <c r="BJ16" i="3" s="1"/>
  <c r="BJ17" i="3" s="1"/>
  <c r="BJ18" i="3" s="1"/>
  <c r="BJ19" i="3" s="1"/>
  <c r="BJ20" i="3" s="1"/>
  <c r="BJ21" i="3" s="1"/>
  <c r="BJ22" i="3" s="1"/>
  <c r="BJ23" i="3" s="1"/>
  <c r="BJ24" i="3" s="1"/>
  <c r="BJ25" i="3" s="1"/>
  <c r="BK2" i="3"/>
  <c r="BL2" i="3"/>
  <c r="BM2" i="3"/>
  <c r="BN2" i="3"/>
  <c r="BO2" i="3"/>
  <c r="BP2" i="3"/>
  <c r="BQ2" i="3"/>
  <c r="BE2" i="3"/>
  <c r="BE3" i="3" s="1"/>
  <c r="BF1" i="3"/>
  <c r="BG1" i="3"/>
  <c r="BH1" i="3"/>
  <c r="BI1" i="3"/>
  <c r="BJ1" i="3"/>
  <c r="BK1" i="3"/>
  <c r="BL1" i="3"/>
  <c r="BM1" i="3"/>
  <c r="BN1" i="3"/>
  <c r="BO1" i="3"/>
  <c r="BP1" i="3"/>
  <c r="BQ1" i="3"/>
  <c r="K10" i="10" l="1"/>
  <c r="N9" i="10"/>
  <c r="BA30" i="3"/>
  <c r="BI25" i="3"/>
  <c r="BI26" i="3" s="1"/>
  <c r="BI27" i="3" s="1"/>
  <c r="BI28" i="3" s="1"/>
  <c r="BI29" i="3" s="1"/>
  <c r="BI30" i="3" s="1"/>
  <c r="BI31" i="3" s="1"/>
  <c r="BI32" i="3" s="1"/>
  <c r="BI33" i="3" s="1"/>
  <c r="BI34" i="3" s="1"/>
  <c r="BI35" i="3" s="1"/>
  <c r="BI36" i="3" s="1"/>
  <c r="BI37" i="3" s="1"/>
  <c r="BI38" i="3" s="1"/>
  <c r="BI39" i="3" s="1"/>
  <c r="BI40" i="3" s="1"/>
  <c r="BI41" i="3" s="1"/>
  <c r="BI42" i="3" s="1"/>
  <c r="BI43" i="3" s="1"/>
  <c r="BI44" i="3" s="1"/>
  <c r="BI45" i="3" s="1"/>
  <c r="BJ26" i="3"/>
  <c r="BJ27" i="3" s="1"/>
  <c r="BJ28" i="3" s="1"/>
  <c r="BJ29" i="3" s="1"/>
  <c r="BJ30" i="3" s="1"/>
  <c r="BJ31" i="3" s="1"/>
  <c r="BJ32" i="3" s="1"/>
  <c r="BJ33" i="3" s="1"/>
  <c r="BJ34" i="3" s="1"/>
  <c r="BJ35" i="3" s="1"/>
  <c r="BJ36" i="3" s="1"/>
  <c r="BJ37" i="3" s="1"/>
  <c r="BJ38" i="3" s="1"/>
  <c r="BJ39" i="3" s="1"/>
  <c r="BJ40" i="3" s="1"/>
  <c r="BJ41" i="3" s="1"/>
  <c r="BJ42" i="3" s="1"/>
  <c r="BJ43" i="3" s="1"/>
  <c r="BJ44" i="3" s="1"/>
  <c r="BJ45" i="3" s="1"/>
  <c r="BG25" i="3"/>
  <c r="BG26" i="3" s="1"/>
  <c r="BG27" i="3" s="1"/>
  <c r="BG28" i="3" s="1"/>
  <c r="BG29" i="3" s="1"/>
  <c r="BG30" i="3" s="1"/>
  <c r="BG31" i="3" s="1"/>
  <c r="BG32" i="3" s="1"/>
  <c r="BG33" i="3" s="1"/>
  <c r="BG34" i="3" s="1"/>
  <c r="BG35" i="3" s="1"/>
  <c r="BG36" i="3" s="1"/>
  <c r="BG37" i="3" s="1"/>
  <c r="BG38" i="3" s="1"/>
  <c r="BG39" i="3" s="1"/>
  <c r="BG40" i="3" s="1"/>
  <c r="BG41" i="3" s="1"/>
  <c r="BG42" i="3" s="1"/>
  <c r="BG43" i="3" s="1"/>
  <c r="BG44" i="3" s="1"/>
  <c r="BG45" i="3" s="1"/>
  <c r="BH26" i="3"/>
  <c r="BH27" i="3" s="1"/>
  <c r="BH28" i="3" s="1"/>
  <c r="BH29" i="3" s="1"/>
  <c r="BH30" i="3" s="1"/>
  <c r="BH31" i="3" s="1"/>
  <c r="BH32" i="3" s="1"/>
  <c r="BH33" i="3" s="1"/>
  <c r="BH34" i="3" s="1"/>
  <c r="BH35" i="3" s="1"/>
  <c r="BH36" i="3" s="1"/>
  <c r="BH37" i="3" s="1"/>
  <c r="BH38" i="3" s="1"/>
  <c r="BH39" i="3" s="1"/>
  <c r="BH40" i="3" s="1"/>
  <c r="BH41" i="3" s="1"/>
  <c r="BH42" i="3" s="1"/>
  <c r="BH43" i="3" s="1"/>
  <c r="BH44" i="3" s="1"/>
  <c r="BH45" i="3" s="1"/>
  <c r="BF25" i="3"/>
  <c r="BF26" i="3" s="1"/>
  <c r="BF27" i="3" s="1"/>
  <c r="BF28" i="3" s="1"/>
  <c r="BF29" i="3" s="1"/>
  <c r="BF30" i="3" s="1"/>
  <c r="BF31" i="3" s="1"/>
  <c r="BF32" i="3" s="1"/>
  <c r="BF33" i="3" s="1"/>
  <c r="BF34" i="3" s="1"/>
  <c r="BF35" i="3" s="1"/>
  <c r="BF36" i="3" s="1"/>
  <c r="BF37" i="3" s="1"/>
  <c r="BF38" i="3" s="1"/>
  <c r="BF39" i="3" s="1"/>
  <c r="BF40" i="3" s="1"/>
  <c r="BF41" i="3" s="1"/>
  <c r="BF42" i="3" s="1"/>
  <c r="BF43" i="3" s="1"/>
  <c r="BF44" i="3" s="1"/>
  <c r="BF45" i="3" s="1"/>
  <c r="BE4" i="3"/>
  <c r="BE5" i="3" s="1"/>
  <c r="BE6" i="3" s="1"/>
  <c r="BE7" i="3" s="1"/>
  <c r="BE8" i="3" s="1"/>
  <c r="BE9" i="3" s="1"/>
  <c r="BE10" i="3" s="1"/>
  <c r="BE11" i="3" s="1"/>
  <c r="BE12" i="3" s="1"/>
  <c r="BE13" i="3" s="1"/>
  <c r="BE14" i="3" s="1"/>
  <c r="BE15" i="3" s="1"/>
  <c r="BE16" i="3" s="1"/>
  <c r="BE17" i="3" s="1"/>
  <c r="BE18" i="3" s="1"/>
  <c r="BE19" i="3" s="1"/>
  <c r="BE20" i="3" s="1"/>
  <c r="BE21" i="3" s="1"/>
  <c r="BE22" i="3" s="1"/>
  <c r="BE23" i="3" s="1"/>
  <c r="BE24" i="3" s="1"/>
  <c r="BQ3" i="3"/>
  <c r="BQ4" i="3" s="1"/>
  <c r="BQ5" i="3" s="1"/>
  <c r="BQ6" i="3" s="1"/>
  <c r="BQ7" i="3" s="1"/>
  <c r="BQ8" i="3" s="1"/>
  <c r="BQ9" i="3" s="1"/>
  <c r="BQ10" i="3" s="1"/>
  <c r="BQ11" i="3" s="1"/>
  <c r="BQ12" i="3" s="1"/>
  <c r="BQ13" i="3" s="1"/>
  <c r="BQ14" i="3" s="1"/>
  <c r="BQ15" i="3" s="1"/>
  <c r="BQ16" i="3" s="1"/>
  <c r="BQ17" i="3" s="1"/>
  <c r="BQ18" i="3" s="1"/>
  <c r="BQ19" i="3" s="1"/>
  <c r="BQ20" i="3" s="1"/>
  <c r="BQ21" i="3" s="1"/>
  <c r="BQ22" i="3" s="1"/>
  <c r="BQ23" i="3" s="1"/>
  <c r="BQ24" i="3" s="1"/>
  <c r="BQ26" i="3" s="1"/>
  <c r="BP3" i="3"/>
  <c r="BP4" i="3" s="1"/>
  <c r="BP5" i="3" s="1"/>
  <c r="BP6" i="3" s="1"/>
  <c r="BP7" i="3" s="1"/>
  <c r="BP8" i="3" s="1"/>
  <c r="BP9" i="3" s="1"/>
  <c r="BP10" i="3" s="1"/>
  <c r="BP11" i="3" s="1"/>
  <c r="BP12" i="3" s="1"/>
  <c r="BP13" i="3" s="1"/>
  <c r="BP14" i="3" s="1"/>
  <c r="BP15" i="3" s="1"/>
  <c r="BP16" i="3" s="1"/>
  <c r="BP17" i="3" s="1"/>
  <c r="BP18" i="3" s="1"/>
  <c r="BP19" i="3" s="1"/>
  <c r="BP20" i="3" s="1"/>
  <c r="BP21" i="3" s="1"/>
  <c r="BP22" i="3" s="1"/>
  <c r="BP23" i="3" s="1"/>
  <c r="BP24" i="3" s="1"/>
  <c r="BO3" i="3"/>
  <c r="BO4" i="3" s="1"/>
  <c r="BO5" i="3" s="1"/>
  <c r="BO6" i="3" s="1"/>
  <c r="BO7" i="3" s="1"/>
  <c r="BO8" i="3" s="1"/>
  <c r="BO9" i="3" s="1"/>
  <c r="BO10" i="3" s="1"/>
  <c r="BO11" i="3" s="1"/>
  <c r="BO12" i="3" s="1"/>
  <c r="BO13" i="3" s="1"/>
  <c r="BO14" i="3" s="1"/>
  <c r="BO15" i="3" s="1"/>
  <c r="BO16" i="3" s="1"/>
  <c r="BO17" i="3" s="1"/>
  <c r="BO18" i="3" s="1"/>
  <c r="BO19" i="3" s="1"/>
  <c r="BO20" i="3" s="1"/>
  <c r="BO21" i="3" s="1"/>
  <c r="BO22" i="3" s="1"/>
  <c r="BO23" i="3" s="1"/>
  <c r="BO24" i="3" s="1"/>
  <c r="BN3" i="3"/>
  <c r="BN4" i="3" s="1"/>
  <c r="BN5" i="3" s="1"/>
  <c r="BN6" i="3" s="1"/>
  <c r="BN7" i="3" s="1"/>
  <c r="BN8" i="3" s="1"/>
  <c r="BN9" i="3" s="1"/>
  <c r="BN10" i="3" s="1"/>
  <c r="BN11" i="3" s="1"/>
  <c r="BN12" i="3" s="1"/>
  <c r="BN13" i="3" s="1"/>
  <c r="BN14" i="3" s="1"/>
  <c r="BN15" i="3" s="1"/>
  <c r="BN16" i="3" s="1"/>
  <c r="BN17" i="3" s="1"/>
  <c r="BN18" i="3" s="1"/>
  <c r="BN19" i="3" s="1"/>
  <c r="BN20" i="3" s="1"/>
  <c r="BN21" i="3" s="1"/>
  <c r="BN22" i="3" s="1"/>
  <c r="BN23" i="3" s="1"/>
  <c r="BN24" i="3" s="1"/>
  <c r="BM3" i="3"/>
  <c r="BM4" i="3" s="1"/>
  <c r="BM5" i="3" s="1"/>
  <c r="BM6" i="3" s="1"/>
  <c r="BM7" i="3" s="1"/>
  <c r="BM8" i="3" s="1"/>
  <c r="BM9" i="3" s="1"/>
  <c r="BM10" i="3" s="1"/>
  <c r="BM11" i="3" s="1"/>
  <c r="BM12" i="3" s="1"/>
  <c r="BM13" i="3" s="1"/>
  <c r="BM14" i="3" s="1"/>
  <c r="BM15" i="3" s="1"/>
  <c r="BM16" i="3" s="1"/>
  <c r="BM17" i="3" s="1"/>
  <c r="BM18" i="3" s="1"/>
  <c r="BM19" i="3" s="1"/>
  <c r="BM20" i="3" s="1"/>
  <c r="BM21" i="3" s="1"/>
  <c r="BM22" i="3" s="1"/>
  <c r="BM23" i="3" s="1"/>
  <c r="BM24" i="3" s="1"/>
  <c r="BL3" i="3"/>
  <c r="BL4" i="3" s="1"/>
  <c r="BL5" i="3" s="1"/>
  <c r="BL6" i="3" s="1"/>
  <c r="BL7" i="3" s="1"/>
  <c r="BL8" i="3" s="1"/>
  <c r="BL9" i="3" s="1"/>
  <c r="BL10" i="3" s="1"/>
  <c r="BL11" i="3" s="1"/>
  <c r="BL12" i="3" s="1"/>
  <c r="BL13" i="3" s="1"/>
  <c r="BL14" i="3" s="1"/>
  <c r="BL15" i="3" s="1"/>
  <c r="BL16" i="3" s="1"/>
  <c r="BL17" i="3" s="1"/>
  <c r="BL18" i="3" s="1"/>
  <c r="BL19" i="3" s="1"/>
  <c r="BL20" i="3" s="1"/>
  <c r="BL21" i="3" s="1"/>
  <c r="BL22" i="3" s="1"/>
  <c r="BL23" i="3" s="1"/>
  <c r="BL24" i="3" s="1"/>
  <c r="BK3" i="3"/>
  <c r="BK4" i="3" s="1"/>
  <c r="BK5" i="3" s="1"/>
  <c r="BK6" i="3" s="1"/>
  <c r="BK7" i="3" s="1"/>
  <c r="BK8" i="3" s="1"/>
  <c r="BK9" i="3" s="1"/>
  <c r="BK10" i="3" s="1"/>
  <c r="BK11" i="3" s="1"/>
  <c r="BK12" i="3" s="1"/>
  <c r="BK13" i="3" s="1"/>
  <c r="BK14" i="3" s="1"/>
  <c r="BK15" i="3" s="1"/>
  <c r="BK16" i="3" s="1"/>
  <c r="BK17" i="3" s="1"/>
  <c r="BK18" i="3" s="1"/>
  <c r="BK19" i="3" s="1"/>
  <c r="BK20" i="3" s="1"/>
  <c r="BK21" i="3" s="1"/>
  <c r="BK22" i="3" s="1"/>
  <c r="BK23" i="3" s="1"/>
  <c r="BK24" i="3" s="1"/>
  <c r="BM6" i="6"/>
  <c r="BM8" i="6"/>
  <c r="BM7" i="6"/>
  <c r="BM5" i="6"/>
  <c r="BE1" i="3"/>
  <c r="Q22" i="6"/>
  <c r="R22" i="6"/>
  <c r="S22" i="6"/>
  <c r="T22" i="6"/>
  <c r="U22" i="6"/>
  <c r="V22" i="6"/>
  <c r="W22" i="6"/>
  <c r="X22" i="6"/>
  <c r="Z22" i="6"/>
  <c r="AA22" i="6"/>
  <c r="AB22" i="6"/>
  <c r="AC22" i="6"/>
  <c r="AD22" i="6"/>
  <c r="AE22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U1" i="6"/>
  <c r="AV1" i="6"/>
  <c r="AF1" i="6"/>
  <c r="AG1" i="6"/>
  <c r="AE24" i="6"/>
  <c r="AE25" i="6"/>
  <c r="AE26" i="6"/>
  <c r="AE23" i="6"/>
  <c r="AE21" i="6"/>
  <c r="AE20" i="6"/>
  <c r="AE19" i="6"/>
  <c r="AE18" i="6"/>
  <c r="AE17" i="6"/>
  <c r="AE16" i="6"/>
  <c r="AE15" i="6"/>
  <c r="AE14" i="6"/>
  <c r="AE13" i="6"/>
  <c r="AE12" i="6"/>
  <c r="AE11" i="6"/>
  <c r="AE10" i="6"/>
  <c r="AE9" i="6"/>
  <c r="AE8" i="6"/>
  <c r="AE7" i="6"/>
  <c r="AE6" i="6"/>
  <c r="AE5" i="6"/>
  <c r="AE4" i="6"/>
  <c r="AE3" i="6"/>
  <c r="AE2" i="6"/>
  <c r="BI2" i="6" s="1"/>
  <c r="AD23" i="6"/>
  <c r="AD24" i="6"/>
  <c r="AD25" i="6"/>
  <c r="AD26" i="6"/>
  <c r="AD21" i="6"/>
  <c r="AD3" i="6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" i="6"/>
  <c r="BH2" i="6" s="1"/>
  <c r="Q2" i="6"/>
  <c r="AU2" i="6" s="1"/>
  <c r="R2" i="6"/>
  <c r="AV2" i="6" s="1"/>
  <c r="Q3" i="6"/>
  <c r="R3" i="6"/>
  <c r="Q4" i="6"/>
  <c r="R4" i="6"/>
  <c r="Q5" i="6"/>
  <c r="R5" i="6"/>
  <c r="Q6" i="6"/>
  <c r="R6" i="6"/>
  <c r="Q7" i="6"/>
  <c r="R7" i="6"/>
  <c r="Q8" i="6"/>
  <c r="R8" i="6"/>
  <c r="Q9" i="6"/>
  <c r="R9" i="6"/>
  <c r="Q10" i="6"/>
  <c r="R10" i="6"/>
  <c r="Q11" i="6"/>
  <c r="R11" i="6"/>
  <c r="Q12" i="6"/>
  <c r="R12" i="6"/>
  <c r="Q13" i="6"/>
  <c r="R13" i="6"/>
  <c r="Q14" i="6"/>
  <c r="R14" i="6"/>
  <c r="Q15" i="6"/>
  <c r="R15" i="6"/>
  <c r="Q16" i="6"/>
  <c r="R16" i="6"/>
  <c r="Q17" i="6"/>
  <c r="R17" i="6"/>
  <c r="Q18" i="6"/>
  <c r="R18" i="6"/>
  <c r="Q19" i="6"/>
  <c r="R19" i="6"/>
  <c r="Q20" i="6"/>
  <c r="R20" i="6"/>
  <c r="Q21" i="6"/>
  <c r="R21" i="6"/>
  <c r="Q23" i="6"/>
  <c r="R23" i="6"/>
  <c r="Q24" i="6"/>
  <c r="R24" i="6"/>
  <c r="Q25" i="6"/>
  <c r="R25" i="6"/>
  <c r="Q26" i="6"/>
  <c r="R26" i="6"/>
  <c r="Q1" i="6"/>
  <c r="R1" i="6"/>
  <c r="S1" i="6"/>
  <c r="T1" i="6"/>
  <c r="S2" i="6"/>
  <c r="T2" i="6"/>
  <c r="S3" i="6"/>
  <c r="T3" i="6"/>
  <c r="S4" i="6"/>
  <c r="T4" i="6"/>
  <c r="S5" i="6"/>
  <c r="T5" i="6"/>
  <c r="S6" i="6"/>
  <c r="T6" i="6"/>
  <c r="S7" i="6"/>
  <c r="T7" i="6"/>
  <c r="S8" i="6"/>
  <c r="T8" i="6"/>
  <c r="S9" i="6"/>
  <c r="T9" i="6"/>
  <c r="S10" i="6"/>
  <c r="T10" i="6"/>
  <c r="S11" i="6"/>
  <c r="T11" i="6"/>
  <c r="S12" i="6"/>
  <c r="T12" i="6"/>
  <c r="S13" i="6"/>
  <c r="T13" i="6"/>
  <c r="S14" i="6"/>
  <c r="T14" i="6"/>
  <c r="S15" i="6"/>
  <c r="T15" i="6"/>
  <c r="S16" i="6"/>
  <c r="T16" i="6"/>
  <c r="S17" i="6"/>
  <c r="T17" i="6"/>
  <c r="S18" i="6"/>
  <c r="T18" i="6"/>
  <c r="S19" i="6"/>
  <c r="T19" i="6"/>
  <c r="S20" i="6"/>
  <c r="T20" i="6"/>
  <c r="S21" i="6"/>
  <c r="T21" i="6"/>
  <c r="S23" i="6"/>
  <c r="T23" i="6"/>
  <c r="S24" i="6"/>
  <c r="T24" i="6"/>
  <c r="S25" i="6"/>
  <c r="T25" i="6"/>
  <c r="S26" i="6"/>
  <c r="T26" i="6"/>
  <c r="AC26" i="6"/>
  <c r="AB26" i="6"/>
  <c r="AA26" i="6"/>
  <c r="Z26" i="6"/>
  <c r="Y26" i="6"/>
  <c r="X26" i="6"/>
  <c r="W26" i="6"/>
  <c r="V26" i="6"/>
  <c r="U26" i="6"/>
  <c r="AC25" i="6"/>
  <c r="AB25" i="6"/>
  <c r="AA25" i="6"/>
  <c r="Z25" i="6"/>
  <c r="Y25" i="6"/>
  <c r="X25" i="6"/>
  <c r="W25" i="6"/>
  <c r="V25" i="6"/>
  <c r="U25" i="6"/>
  <c r="AC24" i="6"/>
  <c r="AB24" i="6"/>
  <c r="AA24" i="6"/>
  <c r="Z24" i="6"/>
  <c r="Y24" i="6"/>
  <c r="X24" i="6"/>
  <c r="W24" i="6"/>
  <c r="V24" i="6"/>
  <c r="U24" i="6"/>
  <c r="AC23" i="6"/>
  <c r="AB23" i="6"/>
  <c r="AA23" i="6"/>
  <c r="Z23" i="6"/>
  <c r="Y23" i="6"/>
  <c r="X23" i="6"/>
  <c r="W23" i="6"/>
  <c r="V23" i="6"/>
  <c r="U23" i="6"/>
  <c r="AC21" i="6"/>
  <c r="AB21" i="6"/>
  <c r="AA21" i="6"/>
  <c r="Z21" i="6"/>
  <c r="X21" i="6"/>
  <c r="W21" i="6"/>
  <c r="V21" i="6"/>
  <c r="U21" i="6"/>
  <c r="AC20" i="6"/>
  <c r="AB20" i="6"/>
  <c r="AA20" i="6"/>
  <c r="Z20" i="6"/>
  <c r="Y20" i="6"/>
  <c r="X20" i="6"/>
  <c r="W20" i="6"/>
  <c r="V20" i="6"/>
  <c r="U20" i="6"/>
  <c r="AC19" i="6"/>
  <c r="AB19" i="6"/>
  <c r="AA19" i="6"/>
  <c r="Z19" i="6"/>
  <c r="Y19" i="6"/>
  <c r="X19" i="6"/>
  <c r="W19" i="6"/>
  <c r="V19" i="6"/>
  <c r="U19" i="6"/>
  <c r="AC18" i="6"/>
  <c r="AB18" i="6"/>
  <c r="AA18" i="6"/>
  <c r="Z18" i="6"/>
  <c r="Y18" i="6"/>
  <c r="X18" i="6"/>
  <c r="W18" i="6"/>
  <c r="V18" i="6"/>
  <c r="U18" i="6"/>
  <c r="AC17" i="6"/>
  <c r="AB17" i="6"/>
  <c r="AA17" i="6"/>
  <c r="Z17" i="6"/>
  <c r="Y17" i="6"/>
  <c r="X17" i="6"/>
  <c r="W17" i="6"/>
  <c r="V17" i="6"/>
  <c r="U17" i="6"/>
  <c r="AC16" i="6"/>
  <c r="AB16" i="6"/>
  <c r="AA16" i="6"/>
  <c r="Z16" i="6"/>
  <c r="Y16" i="6"/>
  <c r="X16" i="6"/>
  <c r="W16" i="6"/>
  <c r="V16" i="6"/>
  <c r="U16" i="6"/>
  <c r="AC15" i="6"/>
  <c r="AB15" i="6"/>
  <c r="AA15" i="6"/>
  <c r="Z15" i="6"/>
  <c r="Y15" i="6"/>
  <c r="X15" i="6"/>
  <c r="W15" i="6"/>
  <c r="V15" i="6"/>
  <c r="U15" i="6"/>
  <c r="AC14" i="6"/>
  <c r="AB14" i="6"/>
  <c r="AA14" i="6"/>
  <c r="Z14" i="6"/>
  <c r="Y14" i="6"/>
  <c r="X14" i="6"/>
  <c r="W14" i="6"/>
  <c r="V14" i="6"/>
  <c r="U14" i="6"/>
  <c r="AC13" i="6"/>
  <c r="AB13" i="6"/>
  <c r="AA13" i="6"/>
  <c r="Z13" i="6"/>
  <c r="Y13" i="6"/>
  <c r="X13" i="6"/>
  <c r="W13" i="6"/>
  <c r="V13" i="6"/>
  <c r="U13" i="6"/>
  <c r="AC12" i="6"/>
  <c r="AB12" i="6"/>
  <c r="AA12" i="6"/>
  <c r="Z12" i="6"/>
  <c r="Y12" i="6"/>
  <c r="X12" i="6"/>
  <c r="W12" i="6"/>
  <c r="V12" i="6"/>
  <c r="U12" i="6"/>
  <c r="AC11" i="6"/>
  <c r="AB11" i="6"/>
  <c r="AA11" i="6"/>
  <c r="Z11" i="6"/>
  <c r="Y11" i="6"/>
  <c r="X11" i="6"/>
  <c r="W11" i="6"/>
  <c r="V11" i="6"/>
  <c r="U11" i="6"/>
  <c r="AC10" i="6"/>
  <c r="AB10" i="6"/>
  <c r="AA10" i="6"/>
  <c r="Z10" i="6"/>
  <c r="Y10" i="6"/>
  <c r="X10" i="6"/>
  <c r="W10" i="6"/>
  <c r="V10" i="6"/>
  <c r="U10" i="6"/>
  <c r="AC9" i="6"/>
  <c r="AB9" i="6"/>
  <c r="AA9" i="6"/>
  <c r="Z9" i="6"/>
  <c r="Y9" i="6"/>
  <c r="X9" i="6"/>
  <c r="W9" i="6"/>
  <c r="V9" i="6"/>
  <c r="U9" i="6"/>
  <c r="AC8" i="6"/>
  <c r="AB8" i="6"/>
  <c r="AA8" i="6"/>
  <c r="Z8" i="6"/>
  <c r="Y8" i="6"/>
  <c r="X8" i="6"/>
  <c r="W8" i="6"/>
  <c r="V8" i="6"/>
  <c r="U8" i="6"/>
  <c r="AC7" i="6"/>
  <c r="AB7" i="6"/>
  <c r="AA7" i="6"/>
  <c r="Z7" i="6"/>
  <c r="Y7" i="6"/>
  <c r="X7" i="6"/>
  <c r="W7" i="6"/>
  <c r="V7" i="6"/>
  <c r="U7" i="6"/>
  <c r="AC6" i="6"/>
  <c r="AB6" i="6"/>
  <c r="AA6" i="6"/>
  <c r="Z6" i="6"/>
  <c r="Y6" i="6"/>
  <c r="X6" i="6"/>
  <c r="W6" i="6"/>
  <c r="V6" i="6"/>
  <c r="U6" i="6"/>
  <c r="AC5" i="6"/>
  <c r="AB5" i="6"/>
  <c r="AA5" i="6"/>
  <c r="Z5" i="6"/>
  <c r="Y5" i="6"/>
  <c r="X5" i="6"/>
  <c r="W5" i="6"/>
  <c r="V5" i="6"/>
  <c r="U5" i="6"/>
  <c r="AC4" i="6"/>
  <c r="AB4" i="6"/>
  <c r="AA4" i="6"/>
  <c r="Z4" i="6"/>
  <c r="Y4" i="6"/>
  <c r="X4" i="6"/>
  <c r="W4" i="6"/>
  <c r="V4" i="6"/>
  <c r="U4" i="6"/>
  <c r="AC3" i="6"/>
  <c r="AB3" i="6"/>
  <c r="AA3" i="6"/>
  <c r="Z3" i="6"/>
  <c r="Y3" i="6"/>
  <c r="X3" i="6"/>
  <c r="W3" i="6"/>
  <c r="V3" i="6"/>
  <c r="U3" i="6"/>
  <c r="AC2" i="6"/>
  <c r="BG2" i="6" s="1"/>
  <c r="AB2" i="6"/>
  <c r="BF2" i="6" s="1"/>
  <c r="AA2" i="6"/>
  <c r="BE2" i="6" s="1"/>
  <c r="Z2" i="6"/>
  <c r="BD2" i="6" s="1"/>
  <c r="Y2" i="6"/>
  <c r="BC2" i="6" s="1"/>
  <c r="BC3" i="6" s="1"/>
  <c r="X2" i="6"/>
  <c r="BB2" i="6" s="1"/>
  <c r="W2" i="6"/>
  <c r="BA2" i="6" s="1"/>
  <c r="V2" i="6"/>
  <c r="AZ2" i="6" s="1"/>
  <c r="U2" i="6"/>
  <c r="AY2" i="6" s="1"/>
  <c r="AX2" i="6"/>
  <c r="AW2" i="6"/>
  <c r="AW3" i="6" s="1"/>
  <c r="AW4" i="6" s="1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E1" i="6"/>
  <c r="AD1" i="6"/>
  <c r="AC1" i="6"/>
  <c r="AB1" i="6"/>
  <c r="AA1" i="6"/>
  <c r="Z1" i="6"/>
  <c r="Y1" i="6"/>
  <c r="X1" i="6"/>
  <c r="W1" i="6"/>
  <c r="V1" i="6"/>
  <c r="U1" i="6"/>
  <c r="AZ1" i="3"/>
  <c r="BA1" i="3"/>
  <c r="AP1" i="3"/>
  <c r="AQ1" i="3"/>
  <c r="AR1" i="3"/>
  <c r="AS1" i="3"/>
  <c r="AT1" i="3"/>
  <c r="AU1" i="3"/>
  <c r="AV1" i="3"/>
  <c r="AW1" i="3"/>
  <c r="AX1" i="3"/>
  <c r="AY1" i="3"/>
  <c r="AO1" i="3"/>
  <c r="AC1" i="3"/>
  <c r="AD1" i="3"/>
  <c r="AE1" i="3"/>
  <c r="AF1" i="3"/>
  <c r="AG1" i="3"/>
  <c r="AH1" i="3"/>
  <c r="AI1" i="3"/>
  <c r="AJ1" i="3"/>
  <c r="AK1" i="3"/>
  <c r="AL1" i="3"/>
  <c r="AM1" i="3"/>
  <c r="AN1" i="3"/>
  <c r="N10" i="10" l="1"/>
  <c r="K11" i="10"/>
  <c r="BA31" i="3"/>
  <c r="BO25" i="3"/>
  <c r="BO26" i="3" s="1"/>
  <c r="BO27" i="3" s="1"/>
  <c r="BO28" i="3" s="1"/>
  <c r="BO29" i="3" s="1"/>
  <c r="BO30" i="3" s="1"/>
  <c r="BO31" i="3" s="1"/>
  <c r="BO32" i="3" s="1"/>
  <c r="BO33" i="3" s="1"/>
  <c r="BO34" i="3" s="1"/>
  <c r="BO35" i="3" s="1"/>
  <c r="BO36" i="3" s="1"/>
  <c r="BO37" i="3" s="1"/>
  <c r="BO38" i="3" s="1"/>
  <c r="BO39" i="3" s="1"/>
  <c r="BO40" i="3" s="1"/>
  <c r="BO41" i="3" s="1"/>
  <c r="BO42" i="3" s="1"/>
  <c r="BO43" i="3" s="1"/>
  <c r="BO44" i="3" s="1"/>
  <c r="BO45" i="3" s="1"/>
  <c r="BP25" i="3"/>
  <c r="BP26" i="3" s="1"/>
  <c r="BP27" i="3" s="1"/>
  <c r="BP28" i="3" s="1"/>
  <c r="BP29" i="3" s="1"/>
  <c r="BP30" i="3" s="1"/>
  <c r="BP31" i="3" s="1"/>
  <c r="BP32" i="3" s="1"/>
  <c r="BP33" i="3" s="1"/>
  <c r="BP34" i="3" s="1"/>
  <c r="BP35" i="3" s="1"/>
  <c r="BP36" i="3" s="1"/>
  <c r="BP37" i="3" s="1"/>
  <c r="BP38" i="3" s="1"/>
  <c r="BP39" i="3" s="1"/>
  <c r="BP40" i="3" s="1"/>
  <c r="BP41" i="3" s="1"/>
  <c r="BP42" i="3" s="1"/>
  <c r="BP43" i="3" s="1"/>
  <c r="BP44" i="3" s="1"/>
  <c r="BP45" i="3" s="1"/>
  <c r="BE25" i="3"/>
  <c r="BE26" i="3" s="1"/>
  <c r="BE27" i="3" s="1"/>
  <c r="BE28" i="3" s="1"/>
  <c r="BE29" i="3" s="1"/>
  <c r="BE30" i="3" s="1"/>
  <c r="BE31" i="3" s="1"/>
  <c r="BE32" i="3" s="1"/>
  <c r="BE33" i="3" s="1"/>
  <c r="BE34" i="3" s="1"/>
  <c r="BE35" i="3" s="1"/>
  <c r="BE36" i="3" s="1"/>
  <c r="BE37" i="3" s="1"/>
  <c r="BE38" i="3" s="1"/>
  <c r="BE39" i="3" s="1"/>
  <c r="BE40" i="3" s="1"/>
  <c r="BE41" i="3" s="1"/>
  <c r="BE42" i="3" s="1"/>
  <c r="BE43" i="3" s="1"/>
  <c r="BE44" i="3" s="1"/>
  <c r="BE45" i="3" s="1"/>
  <c r="BK25" i="3"/>
  <c r="BK26" i="3" s="1"/>
  <c r="BK27" i="3" s="1"/>
  <c r="BK28" i="3" s="1"/>
  <c r="BK29" i="3" s="1"/>
  <c r="BK30" i="3" s="1"/>
  <c r="BK31" i="3" s="1"/>
  <c r="BK32" i="3" s="1"/>
  <c r="BK33" i="3" s="1"/>
  <c r="BK34" i="3" s="1"/>
  <c r="BK35" i="3" s="1"/>
  <c r="BK36" i="3" s="1"/>
  <c r="BK37" i="3" s="1"/>
  <c r="BK38" i="3" s="1"/>
  <c r="BK39" i="3" s="1"/>
  <c r="BK40" i="3" s="1"/>
  <c r="BK41" i="3" s="1"/>
  <c r="BK42" i="3" s="1"/>
  <c r="BK43" i="3" s="1"/>
  <c r="BK44" i="3" s="1"/>
  <c r="BK45" i="3" s="1"/>
  <c r="BL25" i="3"/>
  <c r="BL26" i="3" s="1"/>
  <c r="BL27" i="3" s="1"/>
  <c r="BL28" i="3" s="1"/>
  <c r="BL29" i="3" s="1"/>
  <c r="BL30" i="3" s="1"/>
  <c r="BL31" i="3" s="1"/>
  <c r="BL32" i="3" s="1"/>
  <c r="BL33" i="3" s="1"/>
  <c r="BL34" i="3" s="1"/>
  <c r="BL35" i="3" s="1"/>
  <c r="BL36" i="3" s="1"/>
  <c r="BL37" i="3" s="1"/>
  <c r="BL38" i="3" s="1"/>
  <c r="BL39" i="3" s="1"/>
  <c r="BL40" i="3" s="1"/>
  <c r="BL41" i="3" s="1"/>
  <c r="BL42" i="3" s="1"/>
  <c r="BL43" i="3" s="1"/>
  <c r="BL44" i="3" s="1"/>
  <c r="BL45" i="3" s="1"/>
  <c r="BM25" i="3"/>
  <c r="BM26" i="3" s="1"/>
  <c r="BM27" i="3" s="1"/>
  <c r="BM28" i="3" s="1"/>
  <c r="BM29" i="3" s="1"/>
  <c r="BM30" i="3" s="1"/>
  <c r="BM31" i="3" s="1"/>
  <c r="BM32" i="3" s="1"/>
  <c r="BM33" i="3" s="1"/>
  <c r="BM34" i="3" s="1"/>
  <c r="BM35" i="3" s="1"/>
  <c r="BM36" i="3" s="1"/>
  <c r="BM37" i="3" s="1"/>
  <c r="BM38" i="3" s="1"/>
  <c r="BM39" i="3" s="1"/>
  <c r="BM40" i="3" s="1"/>
  <c r="BM41" i="3" s="1"/>
  <c r="BM42" i="3" s="1"/>
  <c r="BM43" i="3" s="1"/>
  <c r="BM44" i="3" s="1"/>
  <c r="BM45" i="3" s="1"/>
  <c r="BN25" i="3"/>
  <c r="BN26" i="3" s="1"/>
  <c r="BN27" i="3" s="1"/>
  <c r="BN28" i="3" s="1"/>
  <c r="BN29" i="3" s="1"/>
  <c r="BN30" i="3" s="1"/>
  <c r="BN31" i="3" s="1"/>
  <c r="BN32" i="3" s="1"/>
  <c r="BN33" i="3" s="1"/>
  <c r="BN34" i="3" s="1"/>
  <c r="BN35" i="3" s="1"/>
  <c r="BN36" i="3" s="1"/>
  <c r="BN37" i="3" s="1"/>
  <c r="BN38" i="3" s="1"/>
  <c r="BN39" i="3" s="1"/>
  <c r="BN40" i="3" s="1"/>
  <c r="BN41" i="3" s="1"/>
  <c r="BN42" i="3" s="1"/>
  <c r="BN43" i="3" s="1"/>
  <c r="BN44" i="3" s="1"/>
  <c r="BN45" i="3" s="1"/>
  <c r="BD3" i="3"/>
  <c r="BM4" i="6"/>
  <c r="BM9" i="6"/>
  <c r="AY3" i="6"/>
  <c r="AZ3" i="6"/>
  <c r="BA3" i="6"/>
  <c r="BB3" i="6"/>
  <c r="BB4" i="6" s="1"/>
  <c r="BB5" i="6" s="1"/>
  <c r="BB6" i="6" s="1"/>
  <c r="BB7" i="6" s="1"/>
  <c r="BB8" i="6" s="1"/>
  <c r="BB9" i="6" s="1"/>
  <c r="BB10" i="6" s="1"/>
  <c r="BB11" i="6" s="1"/>
  <c r="BB12" i="6" s="1"/>
  <c r="BB13" i="6" s="1"/>
  <c r="BB14" i="6" s="1"/>
  <c r="BB15" i="6" s="1"/>
  <c r="BB16" i="6" s="1"/>
  <c r="BB17" i="6" s="1"/>
  <c r="BB18" i="6" s="1"/>
  <c r="BB19" i="6" s="1"/>
  <c r="BB20" i="6" s="1"/>
  <c r="BB21" i="6" s="1"/>
  <c r="BB22" i="6" s="1"/>
  <c r="BC4" i="6"/>
  <c r="BC5" i="6" s="1"/>
  <c r="BC6" i="6" s="1"/>
  <c r="BC7" i="6" s="1"/>
  <c r="BC8" i="6" s="1"/>
  <c r="BC9" i="6" s="1"/>
  <c r="BC10" i="6" s="1"/>
  <c r="BC11" i="6" s="1"/>
  <c r="BC12" i="6" s="1"/>
  <c r="BC13" i="6" s="1"/>
  <c r="BC14" i="6" s="1"/>
  <c r="BC15" i="6" s="1"/>
  <c r="BC16" i="6" s="1"/>
  <c r="BC17" i="6" s="1"/>
  <c r="BC18" i="6" s="1"/>
  <c r="BC19" i="6" s="1"/>
  <c r="BC20" i="6" s="1"/>
  <c r="BH3" i="6"/>
  <c r="BH4" i="6" s="1"/>
  <c r="BH5" i="6" s="1"/>
  <c r="BH6" i="6" s="1"/>
  <c r="BH7" i="6" s="1"/>
  <c r="BH8" i="6" s="1"/>
  <c r="BH9" i="6" s="1"/>
  <c r="BH10" i="6" s="1"/>
  <c r="BH11" i="6" s="1"/>
  <c r="BH12" i="6" s="1"/>
  <c r="BH13" i="6" s="1"/>
  <c r="BH14" i="6" s="1"/>
  <c r="BH15" i="6" s="1"/>
  <c r="BH16" i="6" s="1"/>
  <c r="BH17" i="6" s="1"/>
  <c r="BH18" i="6" s="1"/>
  <c r="BH19" i="6" s="1"/>
  <c r="BI3" i="6"/>
  <c r="BI4" i="6" s="1"/>
  <c r="BI5" i="6" s="1"/>
  <c r="BI6" i="6" s="1"/>
  <c r="BI7" i="6" s="1"/>
  <c r="BI8" i="6" s="1"/>
  <c r="BI9" i="6" s="1"/>
  <c r="BI10" i="6" s="1"/>
  <c r="BI11" i="6" s="1"/>
  <c r="BI12" i="6" s="1"/>
  <c r="BI13" i="6" s="1"/>
  <c r="BI14" i="6" s="1"/>
  <c r="BI15" i="6" s="1"/>
  <c r="BI16" i="6" s="1"/>
  <c r="BI17" i="6" s="1"/>
  <c r="BI18" i="6" s="1"/>
  <c r="BI19" i="6" s="1"/>
  <c r="BI20" i="6" s="1"/>
  <c r="BI21" i="6" s="1"/>
  <c r="BD3" i="6"/>
  <c r="BD4" i="6" s="1"/>
  <c r="BD5" i="6" s="1"/>
  <c r="BD6" i="6" s="1"/>
  <c r="BD7" i="6" s="1"/>
  <c r="BD8" i="6" s="1"/>
  <c r="BD9" i="6" s="1"/>
  <c r="BD10" i="6" s="1"/>
  <c r="BD11" i="6" s="1"/>
  <c r="BD12" i="6" s="1"/>
  <c r="BD13" i="6" s="1"/>
  <c r="BD14" i="6" s="1"/>
  <c r="BD15" i="6" s="1"/>
  <c r="BD16" i="6" s="1"/>
  <c r="BD17" i="6" s="1"/>
  <c r="BD18" i="6" s="1"/>
  <c r="BD19" i="6" s="1"/>
  <c r="BD20" i="6" s="1"/>
  <c r="BD21" i="6" s="1"/>
  <c r="BC23" i="6"/>
  <c r="BC24" i="6" s="1"/>
  <c r="BC25" i="6" s="1"/>
  <c r="BC26" i="6" s="1"/>
  <c r="BC27" i="6" s="1"/>
  <c r="BC28" i="6" s="1"/>
  <c r="BE3" i="6"/>
  <c r="BE4" i="6" s="1"/>
  <c r="BE5" i="6" s="1"/>
  <c r="BE6" i="6" s="1"/>
  <c r="BE7" i="6" s="1"/>
  <c r="BE8" i="6" s="1"/>
  <c r="BE9" i="6" s="1"/>
  <c r="BE10" i="6" s="1"/>
  <c r="BE11" i="6" s="1"/>
  <c r="BE12" i="6" s="1"/>
  <c r="BE13" i="6" s="1"/>
  <c r="BE14" i="6" s="1"/>
  <c r="BE15" i="6" s="1"/>
  <c r="BE16" i="6" s="1"/>
  <c r="BE17" i="6" s="1"/>
  <c r="BE18" i="6" s="1"/>
  <c r="BE19" i="6" s="1"/>
  <c r="BE20" i="6" s="1"/>
  <c r="BE21" i="6" s="1"/>
  <c r="BF3" i="6"/>
  <c r="BF4" i="6" s="1"/>
  <c r="BF5" i="6" s="1"/>
  <c r="BF6" i="6" s="1"/>
  <c r="BF7" i="6" s="1"/>
  <c r="BF8" i="6" s="1"/>
  <c r="BF9" i="6" s="1"/>
  <c r="BF10" i="6" s="1"/>
  <c r="BF11" i="6" s="1"/>
  <c r="BF12" i="6" s="1"/>
  <c r="BF13" i="6" s="1"/>
  <c r="BF14" i="6" s="1"/>
  <c r="BF15" i="6" s="1"/>
  <c r="BF16" i="6" s="1"/>
  <c r="BF17" i="6" s="1"/>
  <c r="BF18" i="6" s="1"/>
  <c r="BF19" i="6" s="1"/>
  <c r="BF20" i="6" s="1"/>
  <c r="BF21" i="6" s="1"/>
  <c r="BG3" i="6"/>
  <c r="BG4" i="6" s="1"/>
  <c r="BG5" i="6" s="1"/>
  <c r="BG6" i="6" s="1"/>
  <c r="BG7" i="6" s="1"/>
  <c r="BG8" i="6" s="1"/>
  <c r="BG9" i="6" s="1"/>
  <c r="BG10" i="6" s="1"/>
  <c r="BG11" i="6" s="1"/>
  <c r="BG12" i="6" s="1"/>
  <c r="BG13" i="6" s="1"/>
  <c r="BG14" i="6" s="1"/>
  <c r="BG15" i="6" s="1"/>
  <c r="BG16" i="6" s="1"/>
  <c r="BG17" i="6" s="1"/>
  <c r="BG18" i="6" s="1"/>
  <c r="BG19" i="6" s="1"/>
  <c r="AW5" i="6"/>
  <c r="AW6" i="6" s="1"/>
  <c r="AW7" i="6" s="1"/>
  <c r="AW8" i="6" s="1"/>
  <c r="AW9" i="6" s="1"/>
  <c r="AW10" i="6" s="1"/>
  <c r="AW11" i="6" s="1"/>
  <c r="AW12" i="6" s="1"/>
  <c r="AW13" i="6" s="1"/>
  <c r="AW14" i="6" s="1"/>
  <c r="AW15" i="6" s="1"/>
  <c r="AW16" i="6" s="1"/>
  <c r="AW17" i="6" s="1"/>
  <c r="AW18" i="6" s="1"/>
  <c r="AW19" i="6" s="1"/>
  <c r="AW20" i="6" s="1"/>
  <c r="AW21" i="6" s="1"/>
  <c r="AX3" i="6"/>
  <c r="AX4" i="6" s="1"/>
  <c r="AX5" i="6" s="1"/>
  <c r="AX6" i="6" s="1"/>
  <c r="AX7" i="6" s="1"/>
  <c r="AX8" i="6" s="1"/>
  <c r="AX9" i="6" s="1"/>
  <c r="AX10" i="6" s="1"/>
  <c r="AX11" i="6" s="1"/>
  <c r="AX12" i="6" s="1"/>
  <c r="AX13" i="6" s="1"/>
  <c r="AX14" i="6" s="1"/>
  <c r="AX15" i="6" s="1"/>
  <c r="AX16" i="6" s="1"/>
  <c r="AX17" i="6" s="1"/>
  <c r="AX18" i="6" s="1"/>
  <c r="AX19" i="6" s="1"/>
  <c r="AX20" i="6" s="1"/>
  <c r="AX21" i="6" s="1"/>
  <c r="AZ4" i="6"/>
  <c r="AZ5" i="6" s="1"/>
  <c r="AZ6" i="6" s="1"/>
  <c r="AZ7" i="6" s="1"/>
  <c r="AZ8" i="6" s="1"/>
  <c r="AZ9" i="6" s="1"/>
  <c r="AZ10" i="6" s="1"/>
  <c r="AZ11" i="6" s="1"/>
  <c r="AZ12" i="6" s="1"/>
  <c r="AZ13" i="6" s="1"/>
  <c r="AZ14" i="6" s="1"/>
  <c r="AZ15" i="6" s="1"/>
  <c r="AZ16" i="6" s="1"/>
  <c r="AZ17" i="6" s="1"/>
  <c r="AZ18" i="6" s="1"/>
  <c r="AZ19" i="6" s="1"/>
  <c r="AZ20" i="6" s="1"/>
  <c r="AZ21" i="6" s="1"/>
  <c r="AY4" i="6"/>
  <c r="AY5" i="6" s="1"/>
  <c r="AY6" i="6" s="1"/>
  <c r="AY7" i="6" s="1"/>
  <c r="AY8" i="6" s="1"/>
  <c r="AY9" i="6" s="1"/>
  <c r="AY10" i="6" s="1"/>
  <c r="AY11" i="6" s="1"/>
  <c r="AY12" i="6" s="1"/>
  <c r="AY13" i="6" s="1"/>
  <c r="AY14" i="6" s="1"/>
  <c r="AY15" i="6" s="1"/>
  <c r="AY16" i="6" s="1"/>
  <c r="AY17" i="6" s="1"/>
  <c r="AY18" i="6" s="1"/>
  <c r="AY19" i="6" s="1"/>
  <c r="AY20" i="6" s="1"/>
  <c r="AY21" i="6" s="1"/>
  <c r="BA4" i="6"/>
  <c r="BA5" i="6" s="1"/>
  <c r="BA6" i="6" s="1"/>
  <c r="BA7" i="6" s="1"/>
  <c r="BA8" i="6" s="1"/>
  <c r="BA9" i="6" s="1"/>
  <c r="BA10" i="6" s="1"/>
  <c r="BA11" i="6" s="1"/>
  <c r="BA12" i="6" s="1"/>
  <c r="BA13" i="6" s="1"/>
  <c r="BA14" i="6" s="1"/>
  <c r="BA15" i="6" s="1"/>
  <c r="BA16" i="6" s="1"/>
  <c r="BA17" i="6" s="1"/>
  <c r="BA18" i="6" s="1"/>
  <c r="BA19" i="6" s="1"/>
  <c r="BA20" i="6" s="1"/>
  <c r="BA21" i="6" s="1"/>
  <c r="AV3" i="6"/>
  <c r="AV4" i="6"/>
  <c r="BJ2" i="6"/>
  <c r="AU3" i="6"/>
  <c r="AB1" i="3"/>
  <c r="P4" i="3"/>
  <c r="Q4" i="3"/>
  <c r="R4" i="3"/>
  <c r="S4" i="3"/>
  <c r="T4" i="3"/>
  <c r="U4" i="3"/>
  <c r="V4" i="3"/>
  <c r="W4" i="3"/>
  <c r="X4" i="3"/>
  <c r="Y4" i="3"/>
  <c r="Z4" i="3"/>
  <c r="AA4" i="3"/>
  <c r="P5" i="3"/>
  <c r="Q5" i="3"/>
  <c r="R5" i="3"/>
  <c r="S5" i="3"/>
  <c r="T5" i="3"/>
  <c r="U5" i="3"/>
  <c r="V5" i="3"/>
  <c r="W5" i="3"/>
  <c r="X5" i="3"/>
  <c r="Y5" i="3"/>
  <c r="Z5" i="3"/>
  <c r="AA5" i="3"/>
  <c r="P6" i="3"/>
  <c r="Q6" i="3"/>
  <c r="R6" i="3"/>
  <c r="S6" i="3"/>
  <c r="T6" i="3"/>
  <c r="U6" i="3"/>
  <c r="V6" i="3"/>
  <c r="W6" i="3"/>
  <c r="X6" i="3"/>
  <c r="Y6" i="3"/>
  <c r="Z6" i="3"/>
  <c r="AA6" i="3"/>
  <c r="P7" i="3"/>
  <c r="Q7" i="3"/>
  <c r="R7" i="3"/>
  <c r="S7" i="3"/>
  <c r="T7" i="3"/>
  <c r="U7" i="3"/>
  <c r="V7" i="3"/>
  <c r="W7" i="3"/>
  <c r="X7" i="3"/>
  <c r="Y7" i="3"/>
  <c r="Z7" i="3"/>
  <c r="AA7" i="3"/>
  <c r="P8" i="3"/>
  <c r="Q8" i="3"/>
  <c r="R8" i="3"/>
  <c r="S8" i="3"/>
  <c r="T8" i="3"/>
  <c r="U8" i="3"/>
  <c r="V8" i="3"/>
  <c r="W8" i="3"/>
  <c r="X8" i="3"/>
  <c r="Y8" i="3"/>
  <c r="Z8" i="3"/>
  <c r="AA8" i="3"/>
  <c r="P9" i="3"/>
  <c r="Q9" i="3"/>
  <c r="R9" i="3"/>
  <c r="S9" i="3"/>
  <c r="T9" i="3"/>
  <c r="U9" i="3"/>
  <c r="V9" i="3"/>
  <c r="W9" i="3"/>
  <c r="X9" i="3"/>
  <c r="Y9" i="3"/>
  <c r="Z9" i="3"/>
  <c r="AA9" i="3"/>
  <c r="P10" i="3"/>
  <c r="Q10" i="3"/>
  <c r="R10" i="3"/>
  <c r="S10" i="3"/>
  <c r="T10" i="3"/>
  <c r="U10" i="3"/>
  <c r="V10" i="3"/>
  <c r="W10" i="3"/>
  <c r="X10" i="3"/>
  <c r="Y10" i="3"/>
  <c r="Z10" i="3"/>
  <c r="AA10" i="3"/>
  <c r="P11" i="3"/>
  <c r="Q11" i="3"/>
  <c r="R11" i="3"/>
  <c r="S11" i="3"/>
  <c r="T11" i="3"/>
  <c r="U11" i="3"/>
  <c r="V11" i="3"/>
  <c r="W11" i="3"/>
  <c r="X11" i="3"/>
  <c r="Y11" i="3"/>
  <c r="Z11" i="3"/>
  <c r="AA11" i="3"/>
  <c r="P12" i="3"/>
  <c r="Q12" i="3"/>
  <c r="R12" i="3"/>
  <c r="S12" i="3"/>
  <c r="T12" i="3"/>
  <c r="U12" i="3"/>
  <c r="V12" i="3"/>
  <c r="W12" i="3"/>
  <c r="X12" i="3"/>
  <c r="Y12" i="3"/>
  <c r="Z12" i="3"/>
  <c r="AA12" i="3"/>
  <c r="P13" i="3"/>
  <c r="Q13" i="3"/>
  <c r="R13" i="3"/>
  <c r="S13" i="3"/>
  <c r="T13" i="3"/>
  <c r="U13" i="3"/>
  <c r="V13" i="3"/>
  <c r="W13" i="3"/>
  <c r="X13" i="3"/>
  <c r="Y13" i="3"/>
  <c r="Z13" i="3"/>
  <c r="AA13" i="3"/>
  <c r="P14" i="3"/>
  <c r="Q14" i="3"/>
  <c r="R14" i="3"/>
  <c r="S14" i="3"/>
  <c r="T14" i="3"/>
  <c r="U14" i="3"/>
  <c r="V14" i="3"/>
  <c r="W14" i="3"/>
  <c r="X14" i="3"/>
  <c r="Y14" i="3"/>
  <c r="Z14" i="3"/>
  <c r="AA14" i="3"/>
  <c r="P15" i="3"/>
  <c r="Q15" i="3"/>
  <c r="R15" i="3"/>
  <c r="S15" i="3"/>
  <c r="T15" i="3"/>
  <c r="U15" i="3"/>
  <c r="V15" i="3"/>
  <c r="W15" i="3"/>
  <c r="X15" i="3"/>
  <c r="Y15" i="3"/>
  <c r="Z15" i="3"/>
  <c r="AA15" i="3"/>
  <c r="P16" i="3"/>
  <c r="Q16" i="3"/>
  <c r="R16" i="3"/>
  <c r="S16" i="3"/>
  <c r="T16" i="3"/>
  <c r="U16" i="3"/>
  <c r="V16" i="3"/>
  <c r="W16" i="3"/>
  <c r="X16" i="3"/>
  <c r="Y16" i="3"/>
  <c r="Z16" i="3"/>
  <c r="AA16" i="3"/>
  <c r="P17" i="3"/>
  <c r="Q17" i="3"/>
  <c r="R17" i="3"/>
  <c r="S17" i="3"/>
  <c r="T17" i="3"/>
  <c r="U17" i="3"/>
  <c r="V17" i="3"/>
  <c r="W17" i="3"/>
  <c r="X17" i="3"/>
  <c r="Y17" i="3"/>
  <c r="Z17" i="3"/>
  <c r="AA17" i="3"/>
  <c r="P18" i="3"/>
  <c r="Q18" i="3"/>
  <c r="R18" i="3"/>
  <c r="S18" i="3"/>
  <c r="T18" i="3"/>
  <c r="U18" i="3"/>
  <c r="V18" i="3"/>
  <c r="W18" i="3"/>
  <c r="X18" i="3"/>
  <c r="Y18" i="3"/>
  <c r="Z18" i="3"/>
  <c r="AA18" i="3"/>
  <c r="P19" i="3"/>
  <c r="Q19" i="3"/>
  <c r="R19" i="3"/>
  <c r="S19" i="3"/>
  <c r="T19" i="3"/>
  <c r="U19" i="3"/>
  <c r="V19" i="3"/>
  <c r="W19" i="3"/>
  <c r="X19" i="3"/>
  <c r="Y19" i="3"/>
  <c r="Z19" i="3"/>
  <c r="AA19" i="3"/>
  <c r="P20" i="3"/>
  <c r="Q20" i="3"/>
  <c r="R20" i="3"/>
  <c r="S20" i="3"/>
  <c r="T20" i="3"/>
  <c r="U20" i="3"/>
  <c r="V20" i="3"/>
  <c r="W20" i="3"/>
  <c r="X20" i="3"/>
  <c r="Y20" i="3"/>
  <c r="Z20" i="3"/>
  <c r="AA20" i="3"/>
  <c r="P21" i="3"/>
  <c r="Q21" i="3"/>
  <c r="R21" i="3"/>
  <c r="S21" i="3"/>
  <c r="T21" i="3"/>
  <c r="U21" i="3"/>
  <c r="V21" i="3"/>
  <c r="W21" i="3"/>
  <c r="X21" i="3"/>
  <c r="Y21" i="3"/>
  <c r="Z21" i="3"/>
  <c r="AA21" i="3"/>
  <c r="P22" i="3"/>
  <c r="Q22" i="3"/>
  <c r="R22" i="3"/>
  <c r="S22" i="3"/>
  <c r="T22" i="3"/>
  <c r="U22" i="3"/>
  <c r="V22" i="3"/>
  <c r="W22" i="3"/>
  <c r="X22" i="3"/>
  <c r="Y22" i="3"/>
  <c r="Z22" i="3"/>
  <c r="AA22" i="3"/>
  <c r="P23" i="3"/>
  <c r="Q23" i="3"/>
  <c r="R23" i="3"/>
  <c r="S23" i="3"/>
  <c r="T23" i="3"/>
  <c r="U23" i="3"/>
  <c r="V23" i="3"/>
  <c r="W23" i="3"/>
  <c r="X23" i="3"/>
  <c r="Y23" i="3"/>
  <c r="Z23" i="3"/>
  <c r="AA23" i="3"/>
  <c r="P24" i="3"/>
  <c r="Q24" i="3"/>
  <c r="R24" i="3"/>
  <c r="S24" i="3"/>
  <c r="T24" i="3"/>
  <c r="U24" i="3"/>
  <c r="V24" i="3"/>
  <c r="W24" i="3"/>
  <c r="X24" i="3"/>
  <c r="Y24" i="3"/>
  <c r="Z24" i="3"/>
  <c r="AA24" i="3"/>
  <c r="P25" i="3"/>
  <c r="Q25" i="3"/>
  <c r="R25" i="3"/>
  <c r="S25" i="3"/>
  <c r="T25" i="3"/>
  <c r="U25" i="3"/>
  <c r="V25" i="3"/>
  <c r="W25" i="3"/>
  <c r="X25" i="3"/>
  <c r="Y25" i="3"/>
  <c r="AA25" i="3"/>
  <c r="P26" i="3"/>
  <c r="Q26" i="3"/>
  <c r="R26" i="3"/>
  <c r="S26" i="3"/>
  <c r="T26" i="3"/>
  <c r="U26" i="3"/>
  <c r="V26" i="3"/>
  <c r="W26" i="3"/>
  <c r="X26" i="3"/>
  <c r="Y26" i="3"/>
  <c r="Z26" i="3"/>
  <c r="AA26" i="3"/>
  <c r="P3" i="3"/>
  <c r="Q3" i="3"/>
  <c r="R3" i="3"/>
  <c r="S3" i="3"/>
  <c r="T3" i="3"/>
  <c r="U3" i="3"/>
  <c r="V3" i="3"/>
  <c r="W3" i="3"/>
  <c r="X3" i="3"/>
  <c r="Y3" i="3"/>
  <c r="Z3" i="3"/>
  <c r="AA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3" i="3"/>
  <c r="AA2" i="3"/>
  <c r="BA2" i="3" s="1"/>
  <c r="Z2" i="3"/>
  <c r="AZ2" i="3" s="1"/>
  <c r="Y2" i="3"/>
  <c r="AY2" i="3" s="1"/>
  <c r="X2" i="3"/>
  <c r="AX2" i="3" s="1"/>
  <c r="W2" i="3"/>
  <c r="AW2" i="3" s="1"/>
  <c r="V2" i="3"/>
  <c r="AV2" i="3" s="1"/>
  <c r="U2" i="3"/>
  <c r="AU2" i="3" s="1"/>
  <c r="T2" i="3"/>
  <c r="AT2" i="3" s="1"/>
  <c r="S2" i="3"/>
  <c r="AS2" i="3" s="1"/>
  <c r="R2" i="3"/>
  <c r="AR2" i="3" s="1"/>
  <c r="Q2" i="3"/>
  <c r="AQ2" i="3" s="1"/>
  <c r="P2" i="3"/>
  <c r="AP2" i="3" s="1"/>
  <c r="AP3" i="3" s="1"/>
  <c r="AP4" i="3" s="1"/>
  <c r="AP5" i="3" s="1"/>
  <c r="AP6" i="3" s="1"/>
  <c r="AP7" i="3" s="1"/>
  <c r="AP8" i="3" s="1"/>
  <c r="AP9" i="3" s="1"/>
  <c r="AP10" i="3" s="1"/>
  <c r="AP11" i="3" s="1"/>
  <c r="AP12" i="3" s="1"/>
  <c r="AP13" i="3" s="1"/>
  <c r="AP14" i="3" s="1"/>
  <c r="AP15" i="3" s="1"/>
  <c r="AP16" i="3" s="1"/>
  <c r="AP17" i="3" s="1"/>
  <c r="AP18" i="3" s="1"/>
  <c r="AP19" i="3" s="1"/>
  <c r="AP20" i="3" s="1"/>
  <c r="AP21" i="3" s="1"/>
  <c r="AP22" i="3" s="1"/>
  <c r="AP23" i="3" s="1"/>
  <c r="AP24" i="3" s="1"/>
  <c r="AP25" i="3" s="1"/>
  <c r="AP26" i="3" s="1"/>
  <c r="AP27" i="3" s="1"/>
  <c r="AP28" i="3" s="1"/>
  <c r="AP29" i="3" s="1"/>
  <c r="AP30" i="3" s="1"/>
  <c r="AP31" i="3" s="1"/>
  <c r="O2" i="3"/>
  <c r="AO2" i="3" s="1"/>
  <c r="AA1" i="3"/>
  <c r="Z1" i="3"/>
  <c r="Y1" i="3"/>
  <c r="X1" i="3"/>
  <c r="W1" i="3"/>
  <c r="V1" i="3"/>
  <c r="U1" i="3"/>
  <c r="T1" i="3"/>
  <c r="S1" i="3"/>
  <c r="R1" i="3"/>
  <c r="Q1" i="3"/>
  <c r="P1" i="3"/>
  <c r="O1" i="3"/>
  <c r="K12" i="10" l="1"/>
  <c r="N11" i="10"/>
  <c r="AS3" i="3"/>
  <c r="AS4" i="3" s="1"/>
  <c r="AS5" i="3" s="1"/>
  <c r="AS6" i="3" s="1"/>
  <c r="AS7" i="3" s="1"/>
  <c r="AS8" i="3" s="1"/>
  <c r="AS9" i="3" s="1"/>
  <c r="AS10" i="3" s="1"/>
  <c r="AS11" i="3" s="1"/>
  <c r="AS12" i="3" s="1"/>
  <c r="AS13" i="3" s="1"/>
  <c r="AS14" i="3" s="1"/>
  <c r="AS15" i="3" s="1"/>
  <c r="AS16" i="3" s="1"/>
  <c r="AS17" i="3" s="1"/>
  <c r="AS18" i="3" s="1"/>
  <c r="AS19" i="3" s="1"/>
  <c r="AS20" i="3" s="1"/>
  <c r="AS21" i="3" s="1"/>
  <c r="AS22" i="3" s="1"/>
  <c r="AS23" i="3" s="1"/>
  <c r="AS24" i="3" s="1"/>
  <c r="AS25" i="3" s="1"/>
  <c r="AS26" i="3" s="1"/>
  <c r="AS27" i="3" s="1"/>
  <c r="AS28" i="3" s="1"/>
  <c r="AS29" i="3" s="1"/>
  <c r="AS30" i="3" s="1"/>
  <c r="AS31" i="3" s="1"/>
  <c r="AT3" i="3"/>
  <c r="AT4" i="3" s="1"/>
  <c r="AT5" i="3" s="1"/>
  <c r="AT6" i="3" s="1"/>
  <c r="AT7" i="3" s="1"/>
  <c r="AT8" i="3" s="1"/>
  <c r="AT9" i="3" s="1"/>
  <c r="AT10" i="3" s="1"/>
  <c r="AT11" i="3" s="1"/>
  <c r="AT12" i="3" s="1"/>
  <c r="AT13" i="3" s="1"/>
  <c r="AT14" i="3" s="1"/>
  <c r="AT15" i="3" s="1"/>
  <c r="AT16" i="3" s="1"/>
  <c r="AT17" i="3" s="1"/>
  <c r="AT18" i="3" s="1"/>
  <c r="AT19" i="3" s="1"/>
  <c r="AT20" i="3" s="1"/>
  <c r="AT21" i="3" s="1"/>
  <c r="AT22" i="3" s="1"/>
  <c r="AT23" i="3" s="1"/>
  <c r="AT24" i="3" s="1"/>
  <c r="AT25" i="3" s="1"/>
  <c r="AT26" i="3" s="1"/>
  <c r="AT27" i="3" s="1"/>
  <c r="AT28" i="3" s="1"/>
  <c r="AT29" i="3" s="1"/>
  <c r="AU3" i="3"/>
  <c r="AU4" i="3" s="1"/>
  <c r="AU5" i="3" s="1"/>
  <c r="AU6" i="3" s="1"/>
  <c r="AU7" i="3" s="1"/>
  <c r="AU8" i="3" s="1"/>
  <c r="AU9" i="3" s="1"/>
  <c r="AU10" i="3" s="1"/>
  <c r="AU11" i="3" s="1"/>
  <c r="AU12" i="3" s="1"/>
  <c r="AU13" i="3" s="1"/>
  <c r="AU14" i="3" s="1"/>
  <c r="AU15" i="3" s="1"/>
  <c r="AU16" i="3" s="1"/>
  <c r="AU17" i="3" s="1"/>
  <c r="AU18" i="3" s="1"/>
  <c r="AU19" i="3" s="1"/>
  <c r="AU20" i="3" s="1"/>
  <c r="AU21" i="3" s="1"/>
  <c r="AU22" i="3" s="1"/>
  <c r="AU23" i="3" s="1"/>
  <c r="AU24" i="3" s="1"/>
  <c r="AU25" i="3" s="1"/>
  <c r="AU26" i="3" s="1"/>
  <c r="AU27" i="3" s="1"/>
  <c r="AU28" i="3" s="1"/>
  <c r="AU29" i="3" s="1"/>
  <c r="AU30" i="3" s="1"/>
  <c r="AU31" i="3" s="1"/>
  <c r="AS32" i="3"/>
  <c r="AV31" i="3"/>
  <c r="AT30" i="3"/>
  <c r="AP32" i="3"/>
  <c r="BA32" i="3"/>
  <c r="AQ3" i="3"/>
  <c r="AQ4" i="3" s="1"/>
  <c r="AQ5" i="3" s="1"/>
  <c r="AQ6" i="3" s="1"/>
  <c r="AQ7" i="3" s="1"/>
  <c r="AQ8" i="3" s="1"/>
  <c r="AQ9" i="3" s="1"/>
  <c r="AQ10" i="3" s="1"/>
  <c r="AQ11" i="3" s="1"/>
  <c r="AQ12" i="3" s="1"/>
  <c r="AQ13" i="3" s="1"/>
  <c r="AQ14" i="3" s="1"/>
  <c r="AQ15" i="3" s="1"/>
  <c r="AQ16" i="3" s="1"/>
  <c r="AQ17" i="3" s="1"/>
  <c r="AQ18" i="3" s="1"/>
  <c r="AQ19" i="3" s="1"/>
  <c r="AQ20" i="3" s="1"/>
  <c r="AQ21" i="3" s="1"/>
  <c r="AQ22" i="3" s="1"/>
  <c r="AQ23" i="3" s="1"/>
  <c r="AQ24" i="3" s="1"/>
  <c r="AQ25" i="3" s="1"/>
  <c r="AQ26" i="3" s="1"/>
  <c r="AQ27" i="3" s="1"/>
  <c r="AQ28" i="3" s="1"/>
  <c r="AQ29" i="3" s="1"/>
  <c r="AQ30" i="3" s="1"/>
  <c r="AQ31" i="3" s="1"/>
  <c r="AQ32" i="3" s="1"/>
  <c r="AR3" i="3"/>
  <c r="AR4" i="3" s="1"/>
  <c r="AR5" i="3" s="1"/>
  <c r="AR6" i="3" s="1"/>
  <c r="AR7" i="3" s="1"/>
  <c r="AR8" i="3" s="1"/>
  <c r="AR9" i="3" s="1"/>
  <c r="AR10" i="3" s="1"/>
  <c r="AR11" i="3" s="1"/>
  <c r="AR12" i="3" s="1"/>
  <c r="AR13" i="3" s="1"/>
  <c r="AR14" i="3" s="1"/>
  <c r="AR15" i="3" s="1"/>
  <c r="AR16" i="3" s="1"/>
  <c r="AR17" i="3" s="1"/>
  <c r="AR18" i="3" s="1"/>
  <c r="AR19" i="3" s="1"/>
  <c r="AR20" i="3" s="1"/>
  <c r="AR21" i="3" s="1"/>
  <c r="AR22" i="3" s="1"/>
  <c r="AR23" i="3" s="1"/>
  <c r="AR24" i="3" s="1"/>
  <c r="AR25" i="3" s="1"/>
  <c r="AR26" i="3" s="1"/>
  <c r="AR27" i="3" s="1"/>
  <c r="AR28" i="3" s="1"/>
  <c r="AR29" i="3" s="1"/>
  <c r="AR30" i="3" s="1"/>
  <c r="AR31" i="3" s="1"/>
  <c r="BM10" i="6"/>
  <c r="BI22" i="6"/>
  <c r="AZ22" i="6"/>
  <c r="AY22" i="6"/>
  <c r="AX22" i="6"/>
  <c r="BF22" i="6"/>
  <c r="BF23" i="6" s="1"/>
  <c r="BF24" i="6" s="1"/>
  <c r="BF25" i="6" s="1"/>
  <c r="BF26" i="6" s="1"/>
  <c r="BF27" i="6" s="1"/>
  <c r="BF28" i="6" s="1"/>
  <c r="BF29" i="6" s="1"/>
  <c r="BF30" i="6" s="1"/>
  <c r="BF31" i="6" s="1"/>
  <c r="BF32" i="6" s="1"/>
  <c r="BF33" i="6" s="1"/>
  <c r="BF34" i="6" s="1"/>
  <c r="BF35" i="6" s="1"/>
  <c r="BF36" i="6" s="1"/>
  <c r="BF37" i="6" s="1"/>
  <c r="BF38" i="6" s="1"/>
  <c r="BF39" i="6" s="1"/>
  <c r="BF40" i="6" s="1"/>
  <c r="BF41" i="6" s="1"/>
  <c r="BF42" i="6" s="1"/>
  <c r="BF43" i="6" s="1"/>
  <c r="BF44" i="6" s="1"/>
  <c r="BF45" i="6" s="1"/>
  <c r="BF46" i="6" s="1"/>
  <c r="BB23" i="6"/>
  <c r="BB24" i="6" s="1"/>
  <c r="BB25" i="6" s="1"/>
  <c r="BB26" i="6" s="1"/>
  <c r="BB27" i="6" s="1"/>
  <c r="BB28" i="6" s="1"/>
  <c r="BB29" i="6" s="1"/>
  <c r="BE22" i="6"/>
  <c r="BD22" i="6"/>
  <c r="BA22" i="6"/>
  <c r="AW22" i="6"/>
  <c r="AW23" i="6" s="1"/>
  <c r="AW24" i="6" s="1"/>
  <c r="AW25" i="6" s="1"/>
  <c r="AW26" i="6" s="1"/>
  <c r="AW27" i="6" s="1"/>
  <c r="AW28" i="6" s="1"/>
  <c r="AW29" i="6" s="1"/>
  <c r="BG23" i="6"/>
  <c r="BG24" i="6" s="1"/>
  <c r="BG25" i="6" s="1"/>
  <c r="BG26" i="6" s="1"/>
  <c r="BG27" i="6" s="1"/>
  <c r="BG28" i="6" s="1"/>
  <c r="BG29" i="6" s="1"/>
  <c r="BG20" i="6"/>
  <c r="BJ3" i="6"/>
  <c r="AG3" i="6" s="1"/>
  <c r="AU4" i="6"/>
  <c r="AV5" i="6"/>
  <c r="BC29" i="6"/>
  <c r="AX3" i="3"/>
  <c r="AX4" i="3" s="1"/>
  <c r="AX5" i="3" s="1"/>
  <c r="AX6" i="3" s="1"/>
  <c r="AX7" i="3" s="1"/>
  <c r="AX8" i="3" s="1"/>
  <c r="AX9" i="3" s="1"/>
  <c r="AX10" i="3" s="1"/>
  <c r="AX11" i="3" s="1"/>
  <c r="AX12" i="3" s="1"/>
  <c r="AX13" i="3" s="1"/>
  <c r="AX14" i="3" s="1"/>
  <c r="AX15" i="3" s="1"/>
  <c r="AX16" i="3" s="1"/>
  <c r="AX17" i="3" s="1"/>
  <c r="AX18" i="3" s="1"/>
  <c r="AX19" i="3" s="1"/>
  <c r="AX20" i="3" s="1"/>
  <c r="AX21" i="3" s="1"/>
  <c r="AX22" i="3" s="1"/>
  <c r="AX23" i="3" s="1"/>
  <c r="AX24" i="3" s="1"/>
  <c r="AX25" i="3" s="1"/>
  <c r="AX26" i="3" s="1"/>
  <c r="AX27" i="3" s="1"/>
  <c r="AX28" i="3" s="1"/>
  <c r="AX29" i="3" s="1"/>
  <c r="AX30" i="3" s="1"/>
  <c r="AY3" i="3"/>
  <c r="AV3" i="3"/>
  <c r="AV4" i="3" s="1"/>
  <c r="AV5" i="3" s="1"/>
  <c r="AV6" i="3" s="1"/>
  <c r="AV7" i="3" s="1"/>
  <c r="AV8" i="3" s="1"/>
  <c r="AV9" i="3" s="1"/>
  <c r="AV10" i="3" s="1"/>
  <c r="AV11" i="3" s="1"/>
  <c r="AV12" i="3" s="1"/>
  <c r="AV13" i="3" s="1"/>
  <c r="AV14" i="3" s="1"/>
  <c r="AV15" i="3" s="1"/>
  <c r="AV16" i="3" s="1"/>
  <c r="AV17" i="3" s="1"/>
  <c r="AV18" i="3" s="1"/>
  <c r="AV19" i="3" s="1"/>
  <c r="AV20" i="3" s="1"/>
  <c r="AV21" i="3" s="1"/>
  <c r="AV22" i="3" s="1"/>
  <c r="AV23" i="3" s="1"/>
  <c r="AV24" i="3" s="1"/>
  <c r="AV25" i="3" s="1"/>
  <c r="AV26" i="3" s="1"/>
  <c r="AV27" i="3" s="1"/>
  <c r="AV28" i="3" s="1"/>
  <c r="AV29" i="3" s="1"/>
  <c r="AV30" i="3" s="1"/>
  <c r="AW3" i="3"/>
  <c r="AW4" i="3" s="1"/>
  <c r="AW5" i="3" s="1"/>
  <c r="AW6" i="3" s="1"/>
  <c r="AW7" i="3" s="1"/>
  <c r="AW8" i="3" s="1"/>
  <c r="AW9" i="3" s="1"/>
  <c r="AW10" i="3" s="1"/>
  <c r="AW11" i="3" s="1"/>
  <c r="AW12" i="3" s="1"/>
  <c r="AW13" i="3" s="1"/>
  <c r="AW14" i="3" s="1"/>
  <c r="AW15" i="3" s="1"/>
  <c r="AW16" i="3" s="1"/>
  <c r="AW17" i="3" s="1"/>
  <c r="AW18" i="3" s="1"/>
  <c r="AW19" i="3" s="1"/>
  <c r="AW20" i="3" s="1"/>
  <c r="AW21" i="3" s="1"/>
  <c r="AW22" i="3" s="1"/>
  <c r="AW23" i="3" s="1"/>
  <c r="AW24" i="3" s="1"/>
  <c r="AW25" i="3" s="1"/>
  <c r="AW26" i="3" s="1"/>
  <c r="AW27" i="3" s="1"/>
  <c r="AW28" i="3" s="1"/>
  <c r="AW29" i="3" s="1"/>
  <c r="AW30" i="3" s="1"/>
  <c r="AW31" i="3" s="1"/>
  <c r="AZ3" i="3"/>
  <c r="AZ4" i="3" s="1"/>
  <c r="AZ5" i="3" s="1"/>
  <c r="AZ6" i="3" s="1"/>
  <c r="AZ7" i="3" s="1"/>
  <c r="AZ8" i="3" s="1"/>
  <c r="AZ9" i="3" s="1"/>
  <c r="AZ10" i="3" s="1"/>
  <c r="AZ11" i="3" s="1"/>
  <c r="AZ12" i="3" s="1"/>
  <c r="AZ13" i="3" s="1"/>
  <c r="AZ14" i="3" s="1"/>
  <c r="AZ15" i="3" s="1"/>
  <c r="AZ16" i="3" s="1"/>
  <c r="AZ17" i="3" s="1"/>
  <c r="AZ18" i="3" s="1"/>
  <c r="AZ19" i="3" s="1"/>
  <c r="AZ20" i="3" s="1"/>
  <c r="AZ21" i="3" s="1"/>
  <c r="AZ22" i="3" s="1"/>
  <c r="AZ23" i="3" s="1"/>
  <c r="AZ24" i="3" s="1"/>
  <c r="AZ25" i="3" s="1"/>
  <c r="AZ26" i="3" s="1"/>
  <c r="AZ27" i="3" s="1"/>
  <c r="BB2" i="3"/>
  <c r="AO3" i="3"/>
  <c r="BA3" i="3"/>
  <c r="BA4" i="3" s="1"/>
  <c r="BA5" i="3" s="1"/>
  <c r="BA6" i="3" s="1"/>
  <c r="BA7" i="3" s="1"/>
  <c r="BA8" i="3" s="1"/>
  <c r="BA9" i="3" s="1"/>
  <c r="BA10" i="3" s="1"/>
  <c r="BA11" i="3" s="1"/>
  <c r="BA12" i="3" s="1"/>
  <c r="BA13" i="3" s="1"/>
  <c r="BA14" i="3" s="1"/>
  <c r="BA15" i="3" s="1"/>
  <c r="BA16" i="3" s="1"/>
  <c r="BA17" i="3" s="1"/>
  <c r="BA18" i="3" s="1"/>
  <c r="BA19" i="3" s="1"/>
  <c r="BA20" i="3" s="1"/>
  <c r="BA21" i="3" s="1"/>
  <c r="BA22" i="3" s="1"/>
  <c r="BA23" i="3" s="1"/>
  <c r="BA24" i="3" s="1"/>
  <c r="BA25" i="3" s="1"/>
  <c r="BA26" i="3" s="1"/>
  <c r="N12" i="10" l="1"/>
  <c r="K13" i="10"/>
  <c r="AZ28" i="3"/>
  <c r="AX31" i="3"/>
  <c r="AR32" i="3"/>
  <c r="AP33" i="3"/>
  <c r="AW32" i="3"/>
  <c r="AT31" i="3"/>
  <c r="AV32" i="3"/>
  <c r="AU32" i="3"/>
  <c r="AQ33" i="3"/>
  <c r="BA33" i="3"/>
  <c r="AS33" i="3"/>
  <c r="BM11" i="6"/>
  <c r="AY4" i="3"/>
  <c r="AX23" i="6"/>
  <c r="AX24" i="6" s="1"/>
  <c r="AX25" i="6" s="1"/>
  <c r="AX26" i="6" s="1"/>
  <c r="AX27" i="6" s="1"/>
  <c r="AX28" i="6" s="1"/>
  <c r="AX29" i="6" s="1"/>
  <c r="AX30" i="6" s="1"/>
  <c r="BA23" i="6"/>
  <c r="BA24" i="6" s="1"/>
  <c r="BA25" i="6" s="1"/>
  <c r="BA26" i="6" s="1"/>
  <c r="BA27" i="6" s="1"/>
  <c r="BA28" i="6" s="1"/>
  <c r="BA29" i="6" s="1"/>
  <c r="BA30" i="6" s="1"/>
  <c r="AY23" i="6"/>
  <c r="AY24" i="6" s="1"/>
  <c r="AY25" i="6" s="1"/>
  <c r="AY26" i="6" s="1"/>
  <c r="AY27" i="6" s="1"/>
  <c r="AY28" i="6" s="1"/>
  <c r="AY29" i="6" s="1"/>
  <c r="AY30" i="6" s="1"/>
  <c r="AY31" i="6" s="1"/>
  <c r="BD23" i="6"/>
  <c r="BD24" i="6" s="1"/>
  <c r="BD25" i="6" s="1"/>
  <c r="BD26" i="6" s="1"/>
  <c r="BD27" i="6" s="1"/>
  <c r="BD28" i="6" s="1"/>
  <c r="BD29" i="6" s="1"/>
  <c r="BD30" i="6" s="1"/>
  <c r="AZ23" i="6"/>
  <c r="AZ24" i="6" s="1"/>
  <c r="AZ25" i="6" s="1"/>
  <c r="AZ26" i="6" s="1"/>
  <c r="AZ27" i="6" s="1"/>
  <c r="AZ28" i="6" s="1"/>
  <c r="AZ29" i="6" s="1"/>
  <c r="BE23" i="6"/>
  <c r="BE24" i="6" s="1"/>
  <c r="BE25" i="6" s="1"/>
  <c r="BE26" i="6" s="1"/>
  <c r="BE27" i="6" s="1"/>
  <c r="BE28" i="6" s="1"/>
  <c r="BE29" i="6" s="1"/>
  <c r="BE30" i="6" s="1"/>
  <c r="BI24" i="6"/>
  <c r="BI25" i="6" s="1"/>
  <c r="BI26" i="6" s="1"/>
  <c r="BI27" i="6" s="1"/>
  <c r="BI28" i="6" s="1"/>
  <c r="BI29" i="6" s="1"/>
  <c r="BI30" i="6" s="1"/>
  <c r="AU5" i="6"/>
  <c r="AU6" i="6" s="1"/>
  <c r="BJ4" i="6"/>
  <c r="AG4" i="6" s="1"/>
  <c r="AF3" i="6"/>
  <c r="AV6" i="6"/>
  <c r="AW30" i="6"/>
  <c r="BG30" i="6"/>
  <c r="BB30" i="6"/>
  <c r="BC30" i="6"/>
  <c r="AZ30" i="6"/>
  <c r="BB3" i="3"/>
  <c r="AL3" i="3" s="1"/>
  <c r="AO4" i="3"/>
  <c r="K14" i="10" l="1"/>
  <c r="N13" i="10"/>
  <c r="AZ29" i="3"/>
  <c r="BA34" i="3"/>
  <c r="AP34" i="3"/>
  <c r="AV33" i="3"/>
  <c r="AQ34" i="3"/>
  <c r="AX32" i="3"/>
  <c r="AU33" i="3"/>
  <c r="AT32" i="3"/>
  <c r="AR33" i="3"/>
  <c r="AS34" i="3"/>
  <c r="AW33" i="3"/>
  <c r="BM12" i="6"/>
  <c r="AJ3" i="3"/>
  <c r="AK3" i="3"/>
  <c r="AM3" i="3"/>
  <c r="AN3" i="3"/>
  <c r="AC3" i="3"/>
  <c r="AI3" i="3"/>
  <c r="AD3" i="3"/>
  <c r="AE3" i="3"/>
  <c r="AF3" i="3"/>
  <c r="AG3" i="3"/>
  <c r="AH3" i="3"/>
  <c r="AY5" i="3"/>
  <c r="AF4" i="6"/>
  <c r="AV7" i="6"/>
  <c r="BJ5" i="6"/>
  <c r="AG5" i="6" s="1"/>
  <c r="AF5" i="6"/>
  <c r="BG31" i="6"/>
  <c r="AX31" i="6"/>
  <c r="BA31" i="6"/>
  <c r="BI31" i="6"/>
  <c r="BD31" i="6"/>
  <c r="AY32" i="6"/>
  <c r="AZ31" i="6"/>
  <c r="BC31" i="6"/>
  <c r="BE31" i="6"/>
  <c r="AW31" i="6"/>
  <c r="BB31" i="6"/>
  <c r="BB4" i="3"/>
  <c r="AL4" i="3" s="1"/>
  <c r="AO5" i="3"/>
  <c r="K15" i="10" l="1"/>
  <c r="N14" i="10"/>
  <c r="AZ30" i="3"/>
  <c r="AS35" i="3"/>
  <c r="AR34" i="3"/>
  <c r="AP35" i="3"/>
  <c r="AU34" i="3"/>
  <c r="AQ35" i="3"/>
  <c r="AV34" i="3"/>
  <c r="AW34" i="3"/>
  <c r="BA35" i="3"/>
  <c r="AT33" i="3"/>
  <c r="AX33" i="3"/>
  <c r="BM13" i="6"/>
  <c r="AY6" i="3"/>
  <c r="AJ4" i="3"/>
  <c r="AK4" i="3"/>
  <c r="AM4" i="3"/>
  <c r="AB4" i="3"/>
  <c r="AN4" i="3"/>
  <c r="AC4" i="3"/>
  <c r="AD4" i="3"/>
  <c r="AE4" i="3"/>
  <c r="AF4" i="3"/>
  <c r="AG4" i="3"/>
  <c r="AI4" i="3"/>
  <c r="AH4" i="3"/>
  <c r="BD4" i="3"/>
  <c r="AU7" i="6"/>
  <c r="BJ6" i="6"/>
  <c r="AG6" i="6" s="1"/>
  <c r="AV8" i="6"/>
  <c r="AX32" i="6"/>
  <c r="BE32" i="6"/>
  <c r="BC32" i="6"/>
  <c r="AY33" i="6"/>
  <c r="BD32" i="6"/>
  <c r="AZ32" i="6"/>
  <c r="BG32" i="6"/>
  <c r="BA32" i="6"/>
  <c r="BB32" i="6"/>
  <c r="AW32" i="6"/>
  <c r="BI32" i="6"/>
  <c r="AO6" i="3"/>
  <c r="BB5" i="3"/>
  <c r="AL5" i="3" s="1"/>
  <c r="K16" i="10" l="1"/>
  <c r="N15" i="10"/>
  <c r="AZ31" i="3"/>
  <c r="AT34" i="3"/>
  <c r="BA36" i="3"/>
  <c r="AW35" i="3"/>
  <c r="AQ36" i="3"/>
  <c r="AU35" i="3"/>
  <c r="AP36" i="3"/>
  <c r="AX34" i="3"/>
  <c r="AR35" i="3"/>
  <c r="AV35" i="3"/>
  <c r="AS36" i="3"/>
  <c r="BM14" i="6"/>
  <c r="AJ5" i="3"/>
  <c r="AK5" i="3"/>
  <c r="AM5" i="3"/>
  <c r="AB5" i="3"/>
  <c r="AI5" i="3"/>
  <c r="AC5" i="3"/>
  <c r="AN5" i="3"/>
  <c r="AD5" i="3"/>
  <c r="AE5" i="3"/>
  <c r="AF5" i="3"/>
  <c r="AG5" i="3"/>
  <c r="AH5" i="3"/>
  <c r="BD5" i="3"/>
  <c r="AY7" i="3"/>
  <c r="AF6" i="6"/>
  <c r="AV9" i="6"/>
  <c r="AU8" i="6"/>
  <c r="BJ7" i="6"/>
  <c r="AG7" i="6" s="1"/>
  <c r="BG33" i="6"/>
  <c r="AY34" i="6"/>
  <c r="BE33" i="6"/>
  <c r="BC33" i="6"/>
  <c r="AZ33" i="6"/>
  <c r="BD33" i="6"/>
  <c r="BB33" i="6"/>
  <c r="BA33" i="6"/>
  <c r="BI33" i="6"/>
  <c r="AW33" i="6"/>
  <c r="AX33" i="6"/>
  <c r="BB6" i="3"/>
  <c r="AL6" i="3" s="1"/>
  <c r="AO7" i="3"/>
  <c r="N16" i="10" l="1"/>
  <c r="K17" i="10"/>
  <c r="AZ32" i="3"/>
  <c r="AP37" i="3"/>
  <c r="BA37" i="3"/>
  <c r="AX35" i="3"/>
  <c r="AW36" i="3"/>
  <c r="AV36" i="3"/>
  <c r="AU36" i="3"/>
  <c r="AR36" i="3"/>
  <c r="AQ37" i="3"/>
  <c r="AS37" i="3"/>
  <c r="AT35" i="3"/>
  <c r="BM15" i="6"/>
  <c r="BD6" i="3"/>
  <c r="AY8" i="3"/>
  <c r="AJ6" i="3"/>
  <c r="AK6" i="3"/>
  <c r="AM6" i="3"/>
  <c r="AB6" i="3"/>
  <c r="AN6" i="3"/>
  <c r="AC6" i="3"/>
  <c r="AD6" i="3"/>
  <c r="AE6" i="3"/>
  <c r="AI6" i="3"/>
  <c r="AF6" i="3"/>
  <c r="AG6" i="3"/>
  <c r="AH6" i="3"/>
  <c r="AF7" i="6"/>
  <c r="AU9" i="6"/>
  <c r="BJ8" i="6"/>
  <c r="AG8" i="6" s="1"/>
  <c r="AF8" i="6"/>
  <c r="AV10" i="6"/>
  <c r="BE34" i="6"/>
  <c r="AX34" i="6"/>
  <c r="BD34" i="6"/>
  <c r="AY35" i="6"/>
  <c r="BI34" i="6"/>
  <c r="BG34" i="6"/>
  <c r="BA34" i="6"/>
  <c r="BB34" i="6"/>
  <c r="AW34" i="6"/>
  <c r="AZ34" i="6"/>
  <c r="BC34" i="6"/>
  <c r="AO8" i="3"/>
  <c r="BB7" i="3"/>
  <c r="N17" i="10" l="1"/>
  <c r="K18" i="10"/>
  <c r="AZ33" i="3"/>
  <c r="BA38" i="3"/>
  <c r="AW37" i="3"/>
  <c r="AX36" i="3"/>
  <c r="AP38" i="3"/>
  <c r="AT36" i="3"/>
  <c r="AQ38" i="3"/>
  <c r="AR37" i="3"/>
  <c r="AU37" i="3"/>
  <c r="AV37" i="3"/>
  <c r="AS38" i="3"/>
  <c r="BM16" i="6"/>
  <c r="AJ7" i="3"/>
  <c r="AK7" i="3"/>
  <c r="AM7" i="3"/>
  <c r="AB7" i="3"/>
  <c r="AC7" i="3"/>
  <c r="AD7" i="3"/>
  <c r="AE7" i="3"/>
  <c r="AN7" i="3"/>
  <c r="AF7" i="3"/>
  <c r="AG7" i="3"/>
  <c r="AH7" i="3"/>
  <c r="AI7" i="3"/>
  <c r="BD7" i="3"/>
  <c r="AY9" i="3"/>
  <c r="AL7" i="3"/>
  <c r="AV11" i="6"/>
  <c r="AU10" i="6"/>
  <c r="BJ9" i="6"/>
  <c r="AG9" i="6" s="1"/>
  <c r="BI35" i="6"/>
  <c r="AY36" i="6"/>
  <c r="AZ35" i="6"/>
  <c r="BB35" i="6"/>
  <c r="AW35" i="6"/>
  <c r="BD35" i="6"/>
  <c r="BG35" i="6"/>
  <c r="BE35" i="6"/>
  <c r="AX35" i="6"/>
  <c r="BA35" i="6"/>
  <c r="BC35" i="6"/>
  <c r="AO9" i="3"/>
  <c r="BB8" i="3"/>
  <c r="N18" i="10" l="1"/>
  <c r="K19" i="10"/>
  <c r="AZ34" i="3"/>
  <c r="AT37" i="3"/>
  <c r="AV38" i="3"/>
  <c r="AP39" i="3"/>
  <c r="AR38" i="3"/>
  <c r="AQ39" i="3"/>
  <c r="AW38" i="3"/>
  <c r="AU38" i="3"/>
  <c r="AX37" i="3"/>
  <c r="BA39" i="3"/>
  <c r="AS39" i="3"/>
  <c r="BM17" i="6"/>
  <c r="BD8" i="3"/>
  <c r="AJ8" i="3"/>
  <c r="AK8" i="3"/>
  <c r="AM8" i="3"/>
  <c r="AI8" i="3"/>
  <c r="AB8" i="3"/>
  <c r="AC8" i="3"/>
  <c r="AD8" i="3"/>
  <c r="AE8" i="3"/>
  <c r="AF8" i="3"/>
  <c r="AN8" i="3"/>
  <c r="AG8" i="3"/>
  <c r="AH8" i="3"/>
  <c r="AL8" i="3"/>
  <c r="AY10" i="3"/>
  <c r="AF9" i="6"/>
  <c r="AU11" i="6"/>
  <c r="BJ10" i="6"/>
  <c r="AG10" i="6" s="1"/>
  <c r="AF10" i="6"/>
  <c r="AV12" i="6"/>
  <c r="AW36" i="6"/>
  <c r="BB36" i="6"/>
  <c r="BE36" i="6"/>
  <c r="BC36" i="6"/>
  <c r="BI36" i="6"/>
  <c r="BG36" i="6"/>
  <c r="AZ36" i="6"/>
  <c r="BA36" i="6"/>
  <c r="AY37" i="6"/>
  <c r="AX36" i="6"/>
  <c r="BD36" i="6"/>
  <c r="AO10" i="3"/>
  <c r="BB9" i="3"/>
  <c r="K20" i="10" l="1"/>
  <c r="N19" i="10"/>
  <c r="AZ35" i="3"/>
  <c r="AX38" i="3"/>
  <c r="AR39" i="3"/>
  <c r="AP40" i="3"/>
  <c r="AQ40" i="3"/>
  <c r="AS40" i="3"/>
  <c r="AU39" i="3"/>
  <c r="AT38" i="3"/>
  <c r="AW39" i="3"/>
  <c r="BA40" i="3"/>
  <c r="AV39" i="3"/>
  <c r="BM18" i="6"/>
  <c r="AJ9" i="3"/>
  <c r="AK9" i="3"/>
  <c r="AM9" i="3"/>
  <c r="AB9" i="3"/>
  <c r="AC9" i="3"/>
  <c r="AD9" i="3"/>
  <c r="AE9" i="3"/>
  <c r="AF9" i="3"/>
  <c r="AI9" i="3"/>
  <c r="AG9" i="3"/>
  <c r="AN9" i="3"/>
  <c r="AH9" i="3"/>
  <c r="BD9" i="3"/>
  <c r="AL9" i="3"/>
  <c r="AY11" i="3"/>
  <c r="AV13" i="6"/>
  <c r="AU12" i="6"/>
  <c r="BJ11" i="6"/>
  <c r="AG11" i="6" s="1"/>
  <c r="AZ37" i="6"/>
  <c r="BE37" i="6"/>
  <c r="BA37" i="6"/>
  <c r="BC37" i="6"/>
  <c r="BG37" i="6"/>
  <c r="BB37" i="6"/>
  <c r="BI37" i="6"/>
  <c r="BD37" i="6"/>
  <c r="AX37" i="6"/>
  <c r="AY38" i="6"/>
  <c r="AW37" i="6"/>
  <c r="AO11" i="3"/>
  <c r="BB10" i="3"/>
  <c r="K21" i="10" l="1"/>
  <c r="N20" i="10"/>
  <c r="AZ36" i="3"/>
  <c r="AU40" i="3"/>
  <c r="AT39" i="3"/>
  <c r="AP41" i="3"/>
  <c r="AV40" i="3"/>
  <c r="AR40" i="3"/>
  <c r="AQ41" i="3"/>
  <c r="AS41" i="3"/>
  <c r="BA41" i="3"/>
  <c r="AX39" i="3"/>
  <c r="AW40" i="3"/>
  <c r="BM19" i="6"/>
  <c r="AJ10" i="3"/>
  <c r="AK10" i="3"/>
  <c r="AM10" i="3"/>
  <c r="AB10" i="3"/>
  <c r="AC10" i="3"/>
  <c r="AI10" i="3"/>
  <c r="AD10" i="3"/>
  <c r="AE10" i="3"/>
  <c r="AF10" i="3"/>
  <c r="AG10" i="3"/>
  <c r="AH10" i="3"/>
  <c r="AN10" i="3"/>
  <c r="AL10" i="3"/>
  <c r="AY12" i="3"/>
  <c r="BD10" i="3"/>
  <c r="AU13" i="6"/>
  <c r="BJ12" i="6"/>
  <c r="AG12" i="6" s="1"/>
  <c r="AF11" i="6"/>
  <c r="AV14" i="6"/>
  <c r="AX38" i="6"/>
  <c r="BB38" i="6"/>
  <c r="BC38" i="6"/>
  <c r="BA38" i="6"/>
  <c r="AW38" i="6"/>
  <c r="BD38" i="6"/>
  <c r="BE38" i="6"/>
  <c r="BI38" i="6"/>
  <c r="AZ38" i="6"/>
  <c r="BG38" i="6"/>
  <c r="AY39" i="6"/>
  <c r="AO12" i="3"/>
  <c r="BB11" i="3"/>
  <c r="K22" i="10" l="1"/>
  <c r="N21" i="10"/>
  <c r="AZ37" i="3"/>
  <c r="AR41" i="3"/>
  <c r="AP42" i="3"/>
  <c r="AW41" i="3"/>
  <c r="BA42" i="3"/>
  <c r="AS42" i="3"/>
  <c r="AT40" i="3"/>
  <c r="AV41" i="3"/>
  <c r="AQ42" i="3"/>
  <c r="AX40" i="3"/>
  <c r="AU41" i="3"/>
  <c r="BM20" i="6"/>
  <c r="AJ11" i="3"/>
  <c r="AI11" i="3"/>
  <c r="AK11" i="3"/>
  <c r="AM11" i="3"/>
  <c r="AB11" i="3"/>
  <c r="AC11" i="3"/>
  <c r="AN11" i="3"/>
  <c r="AD11" i="3"/>
  <c r="AE11" i="3"/>
  <c r="AF11" i="3"/>
  <c r="AG11" i="3"/>
  <c r="AH11" i="3"/>
  <c r="BD11" i="3"/>
  <c r="AL11" i="3"/>
  <c r="AY13" i="3"/>
  <c r="AF12" i="6"/>
  <c r="AV15" i="6"/>
  <c r="AU14" i="6"/>
  <c r="BJ13" i="6"/>
  <c r="AG13" i="6" s="1"/>
  <c r="BI39" i="6"/>
  <c r="AW39" i="6"/>
  <c r="BA39" i="6"/>
  <c r="BC39" i="6"/>
  <c r="BB39" i="6"/>
  <c r="AZ39" i="6"/>
  <c r="BE39" i="6"/>
  <c r="BD39" i="6"/>
  <c r="AY40" i="6"/>
  <c r="BG39" i="6"/>
  <c r="AX39" i="6"/>
  <c r="AO13" i="3"/>
  <c r="BB12" i="3"/>
  <c r="N22" i="10" l="1"/>
  <c r="K23" i="10"/>
  <c r="AZ38" i="3"/>
  <c r="AV42" i="3"/>
  <c r="AQ43" i="3"/>
  <c r="AW42" i="3"/>
  <c r="AS43" i="3"/>
  <c r="BA43" i="3"/>
  <c r="AP43" i="3"/>
  <c r="AR42" i="3"/>
  <c r="AX41" i="3"/>
  <c r="AT41" i="3"/>
  <c r="AU42" i="3"/>
  <c r="BM21" i="6"/>
  <c r="AJ12" i="3"/>
  <c r="AN12" i="3"/>
  <c r="AK12" i="3"/>
  <c r="AM12" i="3"/>
  <c r="AB12" i="3"/>
  <c r="AC12" i="3"/>
  <c r="AD12" i="3"/>
  <c r="AE12" i="3"/>
  <c r="AI12" i="3"/>
  <c r="AF12" i="3"/>
  <c r="AG12" i="3"/>
  <c r="AH12" i="3"/>
  <c r="AL12" i="3"/>
  <c r="AY14" i="3"/>
  <c r="BD12" i="3"/>
  <c r="AF13" i="6"/>
  <c r="AU15" i="6"/>
  <c r="BJ14" i="6"/>
  <c r="AG14" i="6" s="1"/>
  <c r="AV16" i="6"/>
  <c r="AX40" i="6"/>
  <c r="BB40" i="6"/>
  <c r="AY41" i="6"/>
  <c r="AW40" i="6"/>
  <c r="BC40" i="6"/>
  <c r="BG40" i="6"/>
  <c r="BA40" i="6"/>
  <c r="BD40" i="6"/>
  <c r="BE40" i="6"/>
  <c r="BI40" i="6"/>
  <c r="AZ40" i="6"/>
  <c r="AO14" i="3"/>
  <c r="BB13" i="3"/>
  <c r="K24" i="10" l="1"/>
  <c r="N23" i="10"/>
  <c r="AZ39" i="3"/>
  <c r="AP44" i="3"/>
  <c r="AS44" i="3"/>
  <c r="AR43" i="3"/>
  <c r="AQ44" i="3"/>
  <c r="AU43" i="3"/>
  <c r="AX42" i="3"/>
  <c r="BA44" i="3"/>
  <c r="AW43" i="3"/>
  <c r="AT42" i="3"/>
  <c r="AV43" i="3"/>
  <c r="BM22" i="6"/>
  <c r="AF14" i="6"/>
  <c r="AY15" i="3"/>
  <c r="AJ13" i="3"/>
  <c r="AK13" i="3"/>
  <c r="AN13" i="3"/>
  <c r="AM13" i="3"/>
  <c r="AB13" i="3"/>
  <c r="AI13" i="3"/>
  <c r="AC13" i="3"/>
  <c r="AD13" i="3"/>
  <c r="AE13" i="3"/>
  <c r="AF13" i="3"/>
  <c r="AG13" i="3"/>
  <c r="AH13" i="3"/>
  <c r="BD13" i="3"/>
  <c r="AL13" i="3"/>
  <c r="AV17" i="6"/>
  <c r="AU16" i="6"/>
  <c r="BJ15" i="6"/>
  <c r="AG15" i="6" s="1"/>
  <c r="BD41" i="6"/>
  <c r="AZ41" i="6"/>
  <c r="BE41" i="6"/>
  <c r="AW41" i="6"/>
  <c r="BB41" i="6"/>
  <c r="BG41" i="6"/>
  <c r="BC41" i="6"/>
  <c r="BA41" i="6"/>
  <c r="AY42" i="6"/>
  <c r="AX41" i="6"/>
  <c r="BI41" i="6"/>
  <c r="AO15" i="3"/>
  <c r="BB14" i="3"/>
  <c r="N24" i="10" l="1"/>
  <c r="K25" i="10"/>
  <c r="AZ40" i="3"/>
  <c r="AR44" i="3"/>
  <c r="AP45" i="3"/>
  <c r="AW44" i="3"/>
  <c r="AS45" i="3"/>
  <c r="AT43" i="3"/>
  <c r="AV44" i="3"/>
  <c r="AQ45" i="3"/>
  <c r="BA45" i="3"/>
  <c r="AX43" i="3"/>
  <c r="AU44" i="3"/>
  <c r="BM23" i="6"/>
  <c r="AJ14" i="3"/>
  <c r="AK14" i="3"/>
  <c r="AI14" i="3"/>
  <c r="AN14" i="3"/>
  <c r="AM14" i="3"/>
  <c r="AB14" i="3"/>
  <c r="AC14" i="3"/>
  <c r="AD14" i="3"/>
  <c r="AE14" i="3"/>
  <c r="AF14" i="3"/>
  <c r="AG14" i="3"/>
  <c r="AH14" i="3"/>
  <c r="BD14" i="3"/>
  <c r="AL14" i="3"/>
  <c r="AY16" i="3"/>
  <c r="AV18" i="6"/>
  <c r="AU17" i="6"/>
  <c r="BJ16" i="6"/>
  <c r="AG16" i="6" s="1"/>
  <c r="AF15" i="6"/>
  <c r="BE42" i="6"/>
  <c r="BB42" i="6"/>
  <c r="AW42" i="6"/>
  <c r="AY43" i="6"/>
  <c r="AX42" i="6"/>
  <c r="BI42" i="6"/>
  <c r="BA42" i="6"/>
  <c r="BC42" i="6"/>
  <c r="AZ42" i="6"/>
  <c r="BG42" i="6"/>
  <c r="BD42" i="6"/>
  <c r="AO16" i="3"/>
  <c r="BB15" i="3"/>
  <c r="K26" i="10" l="1"/>
  <c r="N25" i="10"/>
  <c r="AZ41" i="3"/>
  <c r="AR45" i="3"/>
  <c r="AX44" i="3"/>
  <c r="AV45" i="3"/>
  <c r="AU45" i="3"/>
  <c r="AW45" i="3"/>
  <c r="AT44" i="3"/>
  <c r="BM24" i="6"/>
  <c r="AJ15" i="3"/>
  <c r="AK15" i="3"/>
  <c r="AM15" i="3"/>
  <c r="AN15" i="3"/>
  <c r="AB15" i="3"/>
  <c r="AC15" i="3"/>
  <c r="AI15" i="3"/>
  <c r="AD15" i="3"/>
  <c r="AE15" i="3"/>
  <c r="AF15" i="3"/>
  <c r="AG15" i="3"/>
  <c r="AH15" i="3"/>
  <c r="AY17" i="3"/>
  <c r="AL15" i="3"/>
  <c r="BD15" i="3"/>
  <c r="AU18" i="6"/>
  <c r="BJ17" i="6"/>
  <c r="AG17" i="6" s="1"/>
  <c r="AF17" i="6"/>
  <c r="AV19" i="6"/>
  <c r="AF16" i="6"/>
  <c r="BB43" i="6"/>
  <c r="BA43" i="6"/>
  <c r="BG43" i="6"/>
  <c r="BI43" i="6"/>
  <c r="AW43" i="6"/>
  <c r="AZ43" i="6"/>
  <c r="BD43" i="6"/>
  <c r="BC43" i="6"/>
  <c r="AX43" i="6"/>
  <c r="BE43" i="6"/>
  <c r="AY44" i="6"/>
  <c r="AO17" i="3"/>
  <c r="BB16" i="3"/>
  <c r="N26" i="10" l="1"/>
  <c r="K27" i="10"/>
  <c r="AZ42" i="3"/>
  <c r="AT45" i="3"/>
  <c r="AX45" i="3"/>
  <c r="BM25" i="6"/>
  <c r="AJ16" i="3"/>
  <c r="AK16" i="3"/>
  <c r="AM16" i="3"/>
  <c r="AB16" i="3"/>
  <c r="AN16" i="3"/>
  <c r="AC16" i="3"/>
  <c r="AD16" i="3"/>
  <c r="AE16" i="3"/>
  <c r="AI16" i="3"/>
  <c r="AF16" i="3"/>
  <c r="AG16" i="3"/>
  <c r="AH16" i="3"/>
  <c r="BD16" i="3"/>
  <c r="AL16" i="3"/>
  <c r="AY18" i="3"/>
  <c r="AV20" i="6"/>
  <c r="AU19" i="6"/>
  <c r="BJ18" i="6"/>
  <c r="AG18" i="6" s="1"/>
  <c r="AF18" i="6"/>
  <c r="BI44" i="6"/>
  <c r="BE44" i="6"/>
  <c r="AX44" i="6"/>
  <c r="AZ44" i="6"/>
  <c r="BA44" i="6"/>
  <c r="BG44" i="6"/>
  <c r="AY45" i="6"/>
  <c r="BB44" i="6"/>
  <c r="BD44" i="6"/>
  <c r="BC44" i="6"/>
  <c r="AW44" i="6"/>
  <c r="AO18" i="3"/>
  <c r="BB17" i="3"/>
  <c r="AL17" i="3" s="1"/>
  <c r="K28" i="10" l="1"/>
  <c r="N27" i="10"/>
  <c r="AZ43" i="3"/>
  <c r="BM26" i="6"/>
  <c r="AJ17" i="3"/>
  <c r="AK17" i="3"/>
  <c r="AM17" i="3"/>
  <c r="AB17" i="3"/>
  <c r="AI17" i="3"/>
  <c r="AC17" i="3"/>
  <c r="AN17" i="3"/>
  <c r="AD17" i="3"/>
  <c r="AE17" i="3"/>
  <c r="AF17" i="3"/>
  <c r="AG17" i="3"/>
  <c r="AH17" i="3"/>
  <c r="AY19" i="3"/>
  <c r="BD17" i="3"/>
  <c r="AU20" i="6"/>
  <c r="BJ19" i="6"/>
  <c r="AG19" i="6" s="1"/>
  <c r="AF19" i="6"/>
  <c r="AV21" i="6"/>
  <c r="AV22" i="6" s="1"/>
  <c r="AY46" i="6"/>
  <c r="AW45" i="6"/>
  <c r="BI45" i="6"/>
  <c r="BG45" i="6"/>
  <c r="AX45" i="6"/>
  <c r="BD45" i="6"/>
  <c r="BA45" i="6"/>
  <c r="BB45" i="6"/>
  <c r="AZ45" i="6"/>
  <c r="BE45" i="6"/>
  <c r="BC45" i="6"/>
  <c r="AO19" i="3"/>
  <c r="BB18" i="3"/>
  <c r="N28" i="10" l="1"/>
  <c r="K29" i="10"/>
  <c r="AZ44" i="3"/>
  <c r="BM27" i="6"/>
  <c r="AJ18" i="3"/>
  <c r="AK18" i="3"/>
  <c r="AN18" i="3"/>
  <c r="AM18" i="3"/>
  <c r="AB18" i="3"/>
  <c r="AC18" i="3"/>
  <c r="AD18" i="3"/>
  <c r="AE18" i="3"/>
  <c r="AF18" i="3"/>
  <c r="AG18" i="3"/>
  <c r="AH18" i="3"/>
  <c r="AI18" i="3"/>
  <c r="BD18" i="3"/>
  <c r="AL18" i="3"/>
  <c r="AY20" i="3"/>
  <c r="AU21" i="6"/>
  <c r="AU22" i="6" s="1"/>
  <c r="BJ20" i="6"/>
  <c r="AG20" i="6" s="1"/>
  <c r="BA46" i="6"/>
  <c r="BD46" i="6"/>
  <c r="BC46" i="6"/>
  <c r="AZ46" i="6"/>
  <c r="BB46" i="6"/>
  <c r="BI46" i="6"/>
  <c r="AW46" i="6"/>
  <c r="AX46" i="6"/>
  <c r="BG46" i="6"/>
  <c r="BE46" i="6"/>
  <c r="AO20" i="3"/>
  <c r="BB19" i="3"/>
  <c r="N29" i="10" l="1"/>
  <c r="K30" i="10"/>
  <c r="AZ45" i="3"/>
  <c r="BM28" i="6"/>
  <c r="AJ19" i="3"/>
  <c r="AK19" i="3"/>
  <c r="AI19" i="3"/>
  <c r="AM19" i="3"/>
  <c r="AB19" i="3"/>
  <c r="AC19" i="3"/>
  <c r="AD19" i="3"/>
  <c r="AE19" i="3"/>
  <c r="AN19" i="3"/>
  <c r="AF19" i="3"/>
  <c r="AG19" i="3"/>
  <c r="AH19" i="3"/>
  <c r="AL19" i="3"/>
  <c r="AY21" i="3"/>
  <c r="BD19" i="3"/>
  <c r="AF20" i="6"/>
  <c r="AV23" i="6"/>
  <c r="AO21" i="3"/>
  <c r="BB20" i="3"/>
  <c r="N30" i="10" l="1"/>
  <c r="K31" i="10"/>
  <c r="BM29" i="6"/>
  <c r="AJ20" i="3"/>
  <c r="AI20" i="3"/>
  <c r="AK20" i="3"/>
  <c r="AD20" i="3"/>
  <c r="AM20" i="3"/>
  <c r="AB20" i="3"/>
  <c r="AC20" i="3"/>
  <c r="AE20" i="3"/>
  <c r="AF20" i="3"/>
  <c r="AN20" i="3"/>
  <c r="AG20" i="3"/>
  <c r="AH20" i="3"/>
  <c r="AL20" i="3"/>
  <c r="AY22" i="3"/>
  <c r="BD20" i="3"/>
  <c r="AV24" i="6"/>
  <c r="AU23" i="6"/>
  <c r="BJ23" i="6" s="1"/>
  <c r="AO22" i="3"/>
  <c r="BB21" i="3"/>
  <c r="K32" i="10" l="1"/>
  <c r="N31" i="10"/>
  <c r="BM30" i="6"/>
  <c r="AJ21" i="3"/>
  <c r="AK21" i="3"/>
  <c r="AM21" i="3"/>
  <c r="AB21" i="3"/>
  <c r="AD21" i="3"/>
  <c r="AC21" i="3"/>
  <c r="AI21" i="3"/>
  <c r="AE21" i="3"/>
  <c r="AF21" i="3"/>
  <c r="AG21" i="3"/>
  <c r="AN21" i="3"/>
  <c r="AH21" i="3"/>
  <c r="BD21" i="3"/>
  <c r="AL21" i="3"/>
  <c r="AY23" i="3"/>
  <c r="AU24" i="6"/>
  <c r="AV25" i="6"/>
  <c r="AO23" i="3"/>
  <c r="BB22" i="3"/>
  <c r="K33" i="10" l="1"/>
  <c r="N32" i="10"/>
  <c r="BM31" i="6"/>
  <c r="AJ22" i="3"/>
  <c r="AK22" i="3"/>
  <c r="AM22" i="3"/>
  <c r="AB22" i="3"/>
  <c r="AC22" i="3"/>
  <c r="AD22" i="3"/>
  <c r="AE22" i="3"/>
  <c r="AI22" i="3"/>
  <c r="AF22" i="3"/>
  <c r="AG22" i="3"/>
  <c r="AH22" i="3"/>
  <c r="AN22" i="3"/>
  <c r="AL22" i="3"/>
  <c r="AY24" i="3"/>
  <c r="BD22" i="3"/>
  <c r="AV26" i="6"/>
  <c r="AU25" i="6"/>
  <c r="AO24" i="3"/>
  <c r="BB23" i="3"/>
  <c r="K34" i="10" l="1"/>
  <c r="N33" i="10"/>
  <c r="BM32" i="6"/>
  <c r="AJ23" i="3"/>
  <c r="AK23" i="3"/>
  <c r="AM23" i="3"/>
  <c r="AD23" i="3"/>
  <c r="AB23" i="3"/>
  <c r="AI23" i="3"/>
  <c r="AC23" i="3"/>
  <c r="AE23" i="3"/>
  <c r="AN23" i="3"/>
  <c r="AF23" i="3"/>
  <c r="AG23" i="3"/>
  <c r="AH23" i="3"/>
  <c r="BD23" i="3"/>
  <c r="AL23" i="3"/>
  <c r="AY25" i="3"/>
  <c r="AU26" i="6"/>
  <c r="AV27" i="6"/>
  <c r="AO25" i="3"/>
  <c r="BB24" i="3"/>
  <c r="N34" i="10" l="1"/>
  <c r="K35" i="10"/>
  <c r="BM33" i="6"/>
  <c r="AY26" i="3"/>
  <c r="AY27" i="3" s="1"/>
  <c r="AJ24" i="3"/>
  <c r="AN24" i="3"/>
  <c r="AD24" i="3"/>
  <c r="AK24" i="3"/>
  <c r="AM24" i="3"/>
  <c r="AB24" i="3"/>
  <c r="AC24" i="3"/>
  <c r="AE24" i="3"/>
  <c r="AF24" i="3"/>
  <c r="AG24" i="3"/>
  <c r="AH24" i="3"/>
  <c r="AI24" i="3"/>
  <c r="AL24" i="3"/>
  <c r="BD24" i="3"/>
  <c r="AU27" i="6"/>
  <c r="AV28" i="6"/>
  <c r="AO26" i="3"/>
  <c r="BB25" i="3"/>
  <c r="K36" i="10" l="1"/>
  <c r="N35" i="10"/>
  <c r="BB26" i="3"/>
  <c r="AO27" i="3"/>
  <c r="AY28" i="3"/>
  <c r="BM34" i="6"/>
  <c r="AJ26" i="3"/>
  <c r="AI26" i="3"/>
  <c r="AK26" i="3"/>
  <c r="AN26" i="3"/>
  <c r="AM26" i="3"/>
  <c r="AB26" i="3"/>
  <c r="AC26" i="3"/>
  <c r="AD26" i="3"/>
  <c r="AE26" i="3"/>
  <c r="AF26" i="3"/>
  <c r="AG26" i="3"/>
  <c r="AH26" i="3"/>
  <c r="AJ25" i="3"/>
  <c r="AK25" i="3"/>
  <c r="AN25" i="3"/>
  <c r="AD25" i="3"/>
  <c r="AM25" i="3"/>
  <c r="AB25" i="3"/>
  <c r="AC25" i="3"/>
  <c r="AE25" i="3"/>
  <c r="AF25" i="3"/>
  <c r="AG25" i="3"/>
  <c r="AI25" i="3"/>
  <c r="AH25" i="3"/>
  <c r="AL25" i="3"/>
  <c r="BD25" i="3"/>
  <c r="AL26" i="3"/>
  <c r="AV29" i="6"/>
  <c r="AU28" i="6"/>
  <c r="N36" i="10" l="1"/>
  <c r="K37" i="10"/>
  <c r="AY29" i="3"/>
  <c r="AO28" i="3"/>
  <c r="BB27" i="3"/>
  <c r="AB27" i="3"/>
  <c r="BM35" i="6"/>
  <c r="BD26" i="3"/>
  <c r="BD27" i="3" s="1"/>
  <c r="AV30" i="6"/>
  <c r="AU29" i="6"/>
  <c r="K38" i="10" l="1"/>
  <c r="N37" i="10"/>
  <c r="AM27" i="3"/>
  <c r="AD27" i="3"/>
  <c r="AH27" i="3"/>
  <c r="AC27" i="3"/>
  <c r="AG27" i="3"/>
  <c r="AK27" i="3"/>
  <c r="AI27" i="3"/>
  <c r="AE27" i="3"/>
  <c r="AN27" i="3"/>
  <c r="AF27" i="3"/>
  <c r="AJ27" i="3"/>
  <c r="AL27" i="3"/>
  <c r="AO29" i="3"/>
  <c r="BB28" i="3"/>
  <c r="AB28" i="3"/>
  <c r="AY30" i="3"/>
  <c r="BM36" i="6"/>
  <c r="AU30" i="6"/>
  <c r="AV31" i="6"/>
  <c r="N38" i="10" l="1"/>
  <c r="K39" i="10"/>
  <c r="AY31" i="3"/>
  <c r="AM28" i="3"/>
  <c r="AN28" i="3"/>
  <c r="AE28" i="3"/>
  <c r="AI28" i="3"/>
  <c r="AJ28" i="3"/>
  <c r="AG28" i="3"/>
  <c r="AK28" i="3"/>
  <c r="AH28" i="3"/>
  <c r="AF28" i="3"/>
  <c r="AD28" i="3"/>
  <c r="AC28" i="3"/>
  <c r="AL28" i="3"/>
  <c r="AO30" i="3"/>
  <c r="BB29" i="3"/>
  <c r="AB29" i="3"/>
  <c r="BD28" i="3"/>
  <c r="BD29" i="3" s="1"/>
  <c r="BM37" i="6"/>
  <c r="AV32" i="6"/>
  <c r="AU31" i="6"/>
  <c r="K40" i="10" l="1"/>
  <c r="N39" i="10"/>
  <c r="AM29" i="3"/>
  <c r="AC29" i="3"/>
  <c r="AI29" i="3"/>
  <c r="AE29" i="3"/>
  <c r="AH29" i="3"/>
  <c r="AK29" i="3"/>
  <c r="AJ29" i="3"/>
  <c r="AD29" i="3"/>
  <c r="AN29" i="3"/>
  <c r="AG29" i="3"/>
  <c r="AF29" i="3"/>
  <c r="AL29" i="3"/>
  <c r="AO31" i="3"/>
  <c r="BB30" i="3"/>
  <c r="AB30" i="3"/>
  <c r="AY32" i="3"/>
  <c r="BM38" i="6"/>
  <c r="AU32" i="6"/>
  <c r="AV33" i="6"/>
  <c r="N40" i="10" l="1"/>
  <c r="K41" i="10"/>
  <c r="AY33" i="3"/>
  <c r="AM30" i="3"/>
  <c r="AH30" i="3"/>
  <c r="AE30" i="3"/>
  <c r="AC30" i="3"/>
  <c r="AG30" i="3"/>
  <c r="AN30" i="3"/>
  <c r="AK30" i="3"/>
  <c r="AJ30" i="3"/>
  <c r="AF30" i="3"/>
  <c r="AD30" i="3"/>
  <c r="AI30" i="3"/>
  <c r="AL30" i="3"/>
  <c r="AO32" i="3"/>
  <c r="BB31" i="3"/>
  <c r="AB31" i="3"/>
  <c r="BD30" i="3"/>
  <c r="BD31" i="3" s="1"/>
  <c r="BM39" i="6"/>
  <c r="AV34" i="6"/>
  <c r="AU33" i="6"/>
  <c r="N41" i="10" l="1"/>
  <c r="K42" i="10"/>
  <c r="AK31" i="3"/>
  <c r="AM31" i="3"/>
  <c r="AG31" i="3"/>
  <c r="AH31" i="3"/>
  <c r="AN31" i="3"/>
  <c r="AE31" i="3"/>
  <c r="AF31" i="3"/>
  <c r="AC31" i="3"/>
  <c r="AD31" i="3"/>
  <c r="AJ31" i="3"/>
  <c r="AI31" i="3"/>
  <c r="AL31" i="3"/>
  <c r="AO33" i="3"/>
  <c r="BB32" i="3"/>
  <c r="AB32" i="3"/>
  <c r="AY34" i="3"/>
  <c r="BM40" i="6"/>
  <c r="AU34" i="6"/>
  <c r="AV35" i="6"/>
  <c r="N42" i="10" l="1"/>
  <c r="K43" i="10"/>
  <c r="AY35" i="3"/>
  <c r="AM32" i="3"/>
  <c r="AK32" i="3"/>
  <c r="AE32" i="3"/>
  <c r="AD32" i="3"/>
  <c r="AC32" i="3"/>
  <c r="AN32" i="3"/>
  <c r="AH32" i="3"/>
  <c r="AF32" i="3"/>
  <c r="AG32" i="3"/>
  <c r="AJ32" i="3"/>
  <c r="AI32" i="3"/>
  <c r="AL32" i="3"/>
  <c r="AO34" i="3"/>
  <c r="BB33" i="3"/>
  <c r="BD32" i="3"/>
  <c r="BD33" i="3" s="1"/>
  <c r="BM41" i="6"/>
  <c r="AV36" i="6"/>
  <c r="AU35" i="6"/>
  <c r="K44" i="10" l="1"/>
  <c r="N43" i="10"/>
  <c r="AM33" i="3"/>
  <c r="AK33" i="3"/>
  <c r="AG33" i="3"/>
  <c r="AC33" i="3"/>
  <c r="AI33" i="3"/>
  <c r="AJ33" i="3"/>
  <c r="AH33" i="3"/>
  <c r="AF33" i="3"/>
  <c r="AE33" i="3"/>
  <c r="AN33" i="3"/>
  <c r="AD33" i="3"/>
  <c r="AL33" i="3"/>
  <c r="AB33" i="3"/>
  <c r="AO35" i="3"/>
  <c r="BB34" i="3"/>
  <c r="AB34" i="3"/>
  <c r="AY36" i="3"/>
  <c r="BM42" i="6"/>
  <c r="AU36" i="6"/>
  <c r="AV37" i="6"/>
  <c r="K45" i="10" l="1"/>
  <c r="N44" i="10"/>
  <c r="AY37" i="3"/>
  <c r="AM34" i="3"/>
  <c r="AK34" i="3"/>
  <c r="AI34" i="3"/>
  <c r="AE34" i="3"/>
  <c r="AG34" i="3"/>
  <c r="AD34" i="3"/>
  <c r="AH34" i="3"/>
  <c r="AJ34" i="3"/>
  <c r="AC34" i="3"/>
  <c r="AN34" i="3"/>
  <c r="AF34" i="3"/>
  <c r="AL34" i="3"/>
  <c r="AO36" i="3"/>
  <c r="BB35" i="3"/>
  <c r="AB35" i="3"/>
  <c r="BD34" i="3"/>
  <c r="BD35" i="3" s="1"/>
  <c r="BM43" i="6"/>
  <c r="AV38" i="6"/>
  <c r="AU37" i="6"/>
  <c r="K46" i="10" l="1"/>
  <c r="N45" i="10"/>
  <c r="AM35" i="3"/>
  <c r="AG35" i="3"/>
  <c r="AN35" i="3"/>
  <c r="AJ35" i="3"/>
  <c r="AC35" i="3"/>
  <c r="AF35" i="3"/>
  <c r="AE35" i="3"/>
  <c r="AK35" i="3"/>
  <c r="AD35" i="3"/>
  <c r="AH35" i="3"/>
  <c r="AI35" i="3"/>
  <c r="AL35" i="3"/>
  <c r="AO37" i="3"/>
  <c r="BB36" i="3"/>
  <c r="AB36" i="3"/>
  <c r="AY38" i="3"/>
  <c r="BM44" i="6"/>
  <c r="AU38" i="6"/>
  <c r="AV39" i="6"/>
  <c r="AI15" i="6"/>
  <c r="AJ16" i="6"/>
  <c r="AQ20" i="6"/>
  <c r="AH17" i="6"/>
  <c r="AP11" i="6"/>
  <c r="AO3" i="6"/>
  <c r="AK7" i="6"/>
  <c r="AT19" i="6"/>
  <c r="AK9" i="6"/>
  <c r="AI6" i="6"/>
  <c r="AP4" i="6"/>
  <c r="AP8" i="6"/>
  <c r="AK12" i="6"/>
  <c r="AT13" i="6"/>
  <c r="AN18" i="6"/>
  <c r="AN14" i="6"/>
  <c r="AO5" i="6"/>
  <c r="AO10" i="6"/>
  <c r="N46" i="10" l="1"/>
  <c r="K47" i="10"/>
  <c r="AY39" i="3"/>
  <c r="AM36" i="3"/>
  <c r="AN36" i="3"/>
  <c r="AH36" i="3"/>
  <c r="AE36" i="3"/>
  <c r="AF36" i="3"/>
  <c r="AI36" i="3"/>
  <c r="AG36" i="3"/>
  <c r="AC36" i="3"/>
  <c r="AK36" i="3"/>
  <c r="AD36" i="3"/>
  <c r="AJ36" i="3"/>
  <c r="AL36" i="3"/>
  <c r="AO38" i="3"/>
  <c r="BB37" i="3"/>
  <c r="AB37" i="3"/>
  <c r="BD36" i="3"/>
  <c r="BD37" i="3" s="1"/>
  <c r="BM45" i="6"/>
  <c r="BM46" i="6"/>
  <c r="AV40" i="6"/>
  <c r="AU39" i="6"/>
  <c r="AO19" i="6"/>
  <c r="AR19" i="6"/>
  <c r="AT18" i="6"/>
  <c r="AJ17" i="6"/>
  <c r="AR16" i="6"/>
  <c r="AM14" i="6"/>
  <c r="AP14" i="6"/>
  <c r="AQ11" i="6"/>
  <c r="AN11" i="6"/>
  <c r="AL11" i="6"/>
  <c r="AS6" i="6"/>
  <c r="AI11" i="6"/>
  <c r="AT7" i="6"/>
  <c r="AT6" i="6"/>
  <c r="AR12" i="6"/>
  <c r="AN6" i="6"/>
  <c r="AN13" i="6"/>
  <c r="AN4" i="6"/>
  <c r="AK11" i="6"/>
  <c r="AL13" i="6"/>
  <c r="AM12" i="6"/>
  <c r="AH13" i="6"/>
  <c r="AR7" i="6"/>
  <c r="AM11" i="6"/>
  <c r="AS5" i="6"/>
  <c r="AI13" i="6"/>
  <c r="AN16" i="6"/>
  <c r="AN19" i="6"/>
  <c r="AO16" i="6"/>
  <c r="AR3" i="6"/>
  <c r="AL19" i="6"/>
  <c r="AP15" i="6"/>
  <c r="AN12" i="6"/>
  <c r="AN9" i="6"/>
  <c r="AN3" i="6"/>
  <c r="AK20" i="6"/>
  <c r="AM19" i="6"/>
  <c r="AN15" i="6"/>
  <c r="AR14" i="6"/>
  <c r="AP19" i="6"/>
  <c r="AP12" i="6"/>
  <c r="AH9" i="6"/>
  <c r="AQ3" i="6"/>
  <c r="AJ19" i="6"/>
  <c r="AK18" i="6"/>
  <c r="AL15" i="6"/>
  <c r="AQ12" i="6"/>
  <c r="AM7" i="6"/>
  <c r="AS3" i="6"/>
  <c r="AK16" i="6"/>
  <c r="AR15" i="6"/>
  <c r="AI16" i="6"/>
  <c r="AQ19" i="6"/>
  <c r="AO9" i="6"/>
  <c r="AO15" i="6"/>
  <c r="AS20" i="6"/>
  <c r="AJ18" i="6"/>
  <c r="AJ15" i="6"/>
  <c r="AH12" i="6"/>
  <c r="AN7" i="6"/>
  <c r="AL20" i="6"/>
  <c r="AM3" i="6"/>
  <c r="AR11" i="6"/>
  <c r="AR20" i="6"/>
  <c r="AN20" i="6"/>
  <c r="AH18" i="6"/>
  <c r="AK15" i="6"/>
  <c r="AS12" i="6"/>
  <c r="AJ7" i="6"/>
  <c r="AQ10" i="6"/>
  <c r="AM5" i="6"/>
  <c r="AR10" i="6"/>
  <c r="AK8" i="6"/>
  <c r="AJ14" i="6"/>
  <c r="AJ8" i="6"/>
  <c r="AL18" i="6"/>
  <c r="AS17" i="6"/>
  <c r="AL16" i="6"/>
  <c r="AL14" i="6"/>
  <c r="AM13" i="6"/>
  <c r="AS10" i="6"/>
  <c r="AI9" i="6"/>
  <c r="AI8" i="6"/>
  <c r="AS7" i="6"/>
  <c r="AP6" i="6"/>
  <c r="AT5" i="6"/>
  <c r="AI4" i="6"/>
  <c r="AL3" i="6"/>
  <c r="AK10" i="6"/>
  <c r="AN17" i="6"/>
  <c r="AL4" i="6"/>
  <c r="AK14" i="6"/>
  <c r="AL10" i="6"/>
  <c r="AM17" i="6"/>
  <c r="AT10" i="6"/>
  <c r="AM18" i="6"/>
  <c r="AI14" i="6"/>
  <c r="AN10" i="6"/>
  <c r="AT9" i="6"/>
  <c r="AT8" i="6"/>
  <c r="AO7" i="6"/>
  <c r="AL6" i="6"/>
  <c r="AP5" i="6"/>
  <c r="AQ4" i="6"/>
  <c r="AP3" i="6"/>
  <c r="AS8" i="6"/>
  <c r="AH5" i="6"/>
  <c r="AR6" i="6"/>
  <c r="AJ5" i="6"/>
  <c r="AR18" i="6"/>
  <c r="AP13" i="6"/>
  <c r="AH20" i="6"/>
  <c r="AI19" i="6"/>
  <c r="AP18" i="6"/>
  <c r="AP17" i="6"/>
  <c r="AH16" i="6"/>
  <c r="AS15" i="6"/>
  <c r="AH14" i="6"/>
  <c r="AQ13" i="6"/>
  <c r="AI12" i="6"/>
  <c r="AT11" i="6"/>
  <c r="AP10" i="6"/>
  <c r="AM9" i="6"/>
  <c r="AN8" i="6"/>
  <c r="AL7" i="6"/>
  <c r="AQ6" i="6"/>
  <c r="AQ5" i="6"/>
  <c r="AH4" i="6"/>
  <c r="AJ3" i="6"/>
  <c r="AP20" i="6"/>
  <c r="AS18" i="6"/>
  <c r="AL17" i="6"/>
  <c r="AP16" i="6"/>
  <c r="AQ15" i="6"/>
  <c r="AS14" i="6"/>
  <c r="AS13" i="6"/>
  <c r="AJ12" i="6"/>
  <c r="AJ11" i="6"/>
  <c r="AI10" i="6"/>
  <c r="AQ9" i="6"/>
  <c r="AH8" i="6"/>
  <c r="AP7" i="6"/>
  <c r="AM6" i="6"/>
  <c r="AK5" i="6"/>
  <c r="AM4" i="6"/>
  <c r="AT3" i="6"/>
  <c r="AT17" i="6"/>
  <c r="AK6" i="6"/>
  <c r="AP9" i="6"/>
  <c r="AT20" i="6"/>
  <c r="AQ16" i="6"/>
  <c r="AI20" i="6"/>
  <c r="AK19" i="6"/>
  <c r="AO18" i="6"/>
  <c r="AO17" i="6"/>
  <c r="AS16" i="6"/>
  <c r="AM15" i="6"/>
  <c r="AQ14" i="6"/>
  <c r="AO13" i="6"/>
  <c r="AT12" i="6"/>
  <c r="AS11" i="6"/>
  <c r="AM10" i="6"/>
  <c r="AJ9" i="6"/>
  <c r="AO8" i="6"/>
  <c r="AI7" i="6"/>
  <c r="AO6" i="6"/>
  <c r="AN5" i="6"/>
  <c r="AS4" i="6"/>
  <c r="AK3" i="6"/>
  <c r="AL8" i="6"/>
  <c r="AJ4" i="6"/>
  <c r="AK4" i="6"/>
  <c r="AM20" i="6"/>
  <c r="AR13" i="6"/>
  <c r="AO20" i="6"/>
  <c r="AH19" i="6"/>
  <c r="AI18" i="6"/>
  <c r="AK17" i="6"/>
  <c r="AT16" i="6"/>
  <c r="AH15" i="6"/>
  <c r="AO14" i="6"/>
  <c r="AJ13" i="6"/>
  <c r="AO12" i="6"/>
  <c r="AH11" i="6"/>
  <c r="AJ10" i="6"/>
  <c r="AL9" i="6"/>
  <c r="AQ8" i="6"/>
  <c r="AH7" i="6"/>
  <c r="AJ6" i="6"/>
  <c r="AI5" i="6"/>
  <c r="AT4" i="6"/>
  <c r="AH3" i="6"/>
  <c r="AQ17" i="6"/>
  <c r="AR8" i="6"/>
  <c r="AR9" i="6"/>
  <c r="AR4" i="6"/>
  <c r="AJ20" i="6"/>
  <c r="AS19" i="6"/>
  <c r="AQ18" i="6"/>
  <c r="AI17" i="6"/>
  <c r="AM16" i="6"/>
  <c r="AT15" i="6"/>
  <c r="AT14" i="6"/>
  <c r="AK13" i="6"/>
  <c r="AL12" i="6"/>
  <c r="AO11" i="6"/>
  <c r="AH10" i="6"/>
  <c r="AS9" i="6"/>
  <c r="AM8" i="6"/>
  <c r="AQ7" i="6"/>
  <c r="AH6" i="6"/>
  <c r="AL5" i="6"/>
  <c r="AO4" i="6"/>
  <c r="AI3" i="6"/>
  <c r="AR17" i="6"/>
  <c r="AR5" i="6"/>
  <c r="K48" i="10" l="1"/>
  <c r="N47" i="10"/>
  <c r="AO39" i="3"/>
  <c r="BB38" i="3"/>
  <c r="AB38" i="3"/>
  <c r="AM37" i="3"/>
  <c r="AH37" i="3"/>
  <c r="AN37" i="3"/>
  <c r="AD37" i="3"/>
  <c r="AJ37" i="3"/>
  <c r="AI37" i="3"/>
  <c r="AG37" i="3"/>
  <c r="AE37" i="3"/>
  <c r="AF37" i="3"/>
  <c r="AC37" i="3"/>
  <c r="AK37" i="3"/>
  <c r="AL37" i="3"/>
  <c r="AY40" i="3"/>
  <c r="AU40" i="6"/>
  <c r="AV41" i="6"/>
  <c r="K49" i="10" l="1"/>
  <c r="N48" i="10"/>
  <c r="AY41" i="3"/>
  <c r="AM38" i="3"/>
  <c r="AC38" i="3"/>
  <c r="AH38" i="3"/>
  <c r="AG38" i="3"/>
  <c r="AJ38" i="3"/>
  <c r="AI38" i="3"/>
  <c r="AK38" i="3"/>
  <c r="AN38" i="3"/>
  <c r="AF38" i="3"/>
  <c r="AE38" i="3"/>
  <c r="AD38" i="3"/>
  <c r="AL38" i="3"/>
  <c r="AO40" i="3"/>
  <c r="BB39" i="3"/>
  <c r="AB39" i="3"/>
  <c r="BD38" i="3"/>
  <c r="BD39" i="3" s="1"/>
  <c r="AV42" i="6"/>
  <c r="AU41" i="6"/>
  <c r="K50" i="10" l="1"/>
  <c r="N49" i="10"/>
  <c r="BD40" i="3"/>
  <c r="AM39" i="3"/>
  <c r="AK39" i="3"/>
  <c r="AH39" i="3"/>
  <c r="AD39" i="3"/>
  <c r="AG39" i="3"/>
  <c r="AJ39" i="3"/>
  <c r="AN39" i="3"/>
  <c r="AC39" i="3"/>
  <c r="AI39" i="3"/>
  <c r="AE39" i="3"/>
  <c r="AF39" i="3"/>
  <c r="AL39" i="3"/>
  <c r="AO41" i="3"/>
  <c r="BB40" i="3"/>
  <c r="AB40" i="3"/>
  <c r="AY42" i="3"/>
  <c r="AU42" i="6"/>
  <c r="AV43" i="6"/>
  <c r="N50" i="10" l="1"/>
  <c r="K51" i="10"/>
  <c r="AY43" i="3"/>
  <c r="AK40" i="3"/>
  <c r="AM40" i="3"/>
  <c r="AN40" i="3"/>
  <c r="AJ40" i="3"/>
  <c r="AE40" i="3"/>
  <c r="AG40" i="3"/>
  <c r="AH40" i="3"/>
  <c r="AC40" i="3"/>
  <c r="AF40" i="3"/>
  <c r="AD40" i="3"/>
  <c r="AI40" i="3"/>
  <c r="AL40" i="3"/>
  <c r="AO42" i="3"/>
  <c r="BB41" i="3"/>
  <c r="AB41" i="3"/>
  <c r="BD41" i="3"/>
  <c r="AV44" i="6"/>
  <c r="AU43" i="6"/>
  <c r="K52" i="10" l="1"/>
  <c r="N51" i="10"/>
  <c r="AM41" i="3"/>
  <c r="AH41" i="3"/>
  <c r="AJ41" i="3"/>
  <c r="AN41" i="3"/>
  <c r="AI41" i="3"/>
  <c r="AG41" i="3"/>
  <c r="AK41" i="3"/>
  <c r="AD41" i="3"/>
  <c r="AC41" i="3"/>
  <c r="AF41" i="3"/>
  <c r="AE41" i="3"/>
  <c r="AL41" i="3"/>
  <c r="AO43" i="3"/>
  <c r="BB42" i="3"/>
  <c r="AB42" i="3"/>
  <c r="AY44" i="3"/>
  <c r="AV45" i="6"/>
  <c r="AU44" i="6"/>
  <c r="N52" i="10" l="1"/>
  <c r="K53" i="10"/>
  <c r="AY45" i="3"/>
  <c r="AO44" i="3"/>
  <c r="BB43" i="3"/>
  <c r="AB43" i="3"/>
  <c r="AK42" i="3"/>
  <c r="AM42" i="3"/>
  <c r="AD42" i="3"/>
  <c r="AC42" i="3"/>
  <c r="AN42" i="3"/>
  <c r="AI42" i="3"/>
  <c r="AH42" i="3"/>
  <c r="AF42" i="3"/>
  <c r="AG42" i="3"/>
  <c r="AJ42" i="3"/>
  <c r="AE42" i="3"/>
  <c r="AL42" i="3"/>
  <c r="BD42" i="3"/>
  <c r="BD43" i="3" s="1"/>
  <c r="AU45" i="6"/>
  <c r="AV46" i="6"/>
  <c r="N53" i="10" l="1"/>
  <c r="K54" i="10"/>
  <c r="AF43" i="3"/>
  <c r="AK43" i="3"/>
  <c r="AM43" i="3"/>
  <c r="AN43" i="3"/>
  <c r="AD43" i="3"/>
  <c r="AE43" i="3"/>
  <c r="AI43" i="3"/>
  <c r="AJ43" i="3"/>
  <c r="AH43" i="3"/>
  <c r="AC43" i="3"/>
  <c r="AG43" i="3"/>
  <c r="AL43" i="3"/>
  <c r="AO45" i="3"/>
  <c r="BB44" i="3"/>
  <c r="AB44" i="3"/>
  <c r="AU46" i="6"/>
  <c r="N54" i="10" l="1"/>
  <c r="K55" i="10"/>
  <c r="AM44" i="3"/>
  <c r="AK44" i="3"/>
  <c r="AE44" i="3"/>
  <c r="AJ44" i="3"/>
  <c r="AN44" i="3"/>
  <c r="AG44" i="3"/>
  <c r="AD44" i="3"/>
  <c r="AH44" i="3"/>
  <c r="AI44" i="3"/>
  <c r="AF44" i="3"/>
  <c r="AC44" i="3"/>
  <c r="AL44" i="3"/>
  <c r="BB45" i="3"/>
  <c r="AB45" i="3"/>
  <c r="BD44" i="3"/>
  <c r="BD45" i="3" s="1"/>
  <c r="BH24" i="6"/>
  <c r="K56" i="10" l="1"/>
  <c r="N55" i="10"/>
  <c r="AK45" i="3"/>
  <c r="AM45" i="3"/>
  <c r="AG45" i="3"/>
  <c r="AF45" i="3"/>
  <c r="AN45" i="3"/>
  <c r="AE45" i="3"/>
  <c r="AH45" i="3"/>
  <c r="AD45" i="3"/>
  <c r="AI45" i="3"/>
  <c r="AC45" i="3"/>
  <c r="AJ45" i="3"/>
  <c r="AL45" i="3"/>
  <c r="AR23" i="6"/>
  <c r="AO23" i="6"/>
  <c r="AL23" i="6"/>
  <c r="AN23" i="6"/>
  <c r="AI23" i="6"/>
  <c r="AM23" i="6"/>
  <c r="AG23" i="6"/>
  <c r="AF23" i="6"/>
  <c r="AT23" i="6"/>
  <c r="AP23" i="6"/>
  <c r="AQ23" i="6"/>
  <c r="AH23" i="6"/>
  <c r="AK23" i="6"/>
  <c r="AJ23" i="6"/>
  <c r="BH25" i="6"/>
  <c r="BJ24" i="6"/>
  <c r="AS24" i="6" s="1"/>
  <c r="AS23" i="6"/>
  <c r="K57" i="10" l="1"/>
  <c r="N56" i="10"/>
  <c r="BH26" i="6"/>
  <c r="BJ25" i="6"/>
  <c r="AS25" i="6" s="1"/>
  <c r="AI24" i="6"/>
  <c r="AH24" i="6"/>
  <c r="AN24" i="6"/>
  <c r="AL24" i="6"/>
  <c r="AF24" i="6"/>
  <c r="AQ24" i="6"/>
  <c r="AT24" i="6"/>
  <c r="AP24" i="6"/>
  <c r="AG24" i="6"/>
  <c r="AO24" i="6"/>
  <c r="AR24" i="6"/>
  <c r="AK24" i="6"/>
  <c r="AM24" i="6"/>
  <c r="AJ24" i="6"/>
  <c r="K58" i="10" l="1"/>
  <c r="N57" i="10"/>
  <c r="AO25" i="6"/>
  <c r="AF25" i="6"/>
  <c r="AH25" i="6"/>
  <c r="AK25" i="6"/>
  <c r="AT25" i="6"/>
  <c r="AN25" i="6"/>
  <c r="AR25" i="6"/>
  <c r="AP25" i="6"/>
  <c r="AM25" i="6"/>
  <c r="AI25" i="6"/>
  <c r="AJ25" i="6"/>
  <c r="AQ25" i="6"/>
  <c r="AG25" i="6"/>
  <c r="AL25" i="6"/>
  <c r="BH27" i="6"/>
  <c r="BJ26" i="6"/>
  <c r="N58" i="10" l="1"/>
  <c r="K59" i="10"/>
  <c r="AL26" i="6"/>
  <c r="AK26" i="6"/>
  <c r="AO26" i="6"/>
  <c r="AN26" i="6"/>
  <c r="AG26" i="6"/>
  <c r="AH26" i="6"/>
  <c r="AP26" i="6"/>
  <c r="AF26" i="6"/>
  <c r="AR26" i="6"/>
  <c r="AJ26" i="6"/>
  <c r="AI26" i="6"/>
  <c r="AM26" i="6"/>
  <c r="AQ26" i="6"/>
  <c r="AT26" i="6"/>
  <c r="AS26" i="6"/>
  <c r="BJ27" i="6"/>
  <c r="AS27" i="6" s="1"/>
  <c r="BH28" i="6"/>
  <c r="K60" i="10" l="1"/>
  <c r="N59" i="10"/>
  <c r="BJ28" i="6"/>
  <c r="BH29" i="6"/>
  <c r="AO27" i="6"/>
  <c r="AP27" i="6"/>
  <c r="AR27" i="6"/>
  <c r="AM27" i="6"/>
  <c r="AK27" i="6"/>
  <c r="AG27" i="6"/>
  <c r="AJ27" i="6"/>
  <c r="AN27" i="6"/>
  <c r="AT27" i="6"/>
  <c r="AH27" i="6"/>
  <c r="AQ27" i="6"/>
  <c r="AL27" i="6"/>
  <c r="AF27" i="6"/>
  <c r="AI27" i="6"/>
  <c r="K61" i="10" l="1"/>
  <c r="N60" i="10"/>
  <c r="BJ29" i="6"/>
  <c r="AS29" i="6" s="1"/>
  <c r="BH30" i="6"/>
  <c r="AN28" i="6"/>
  <c r="AL28" i="6"/>
  <c r="AQ28" i="6"/>
  <c r="AI28" i="6"/>
  <c r="AP28" i="6"/>
  <c r="AF28" i="6"/>
  <c r="AO28" i="6"/>
  <c r="AJ28" i="6"/>
  <c r="AH28" i="6"/>
  <c r="AK28" i="6"/>
  <c r="AM28" i="6"/>
  <c r="AT28" i="6"/>
  <c r="AR28" i="6"/>
  <c r="AG28" i="6"/>
  <c r="AS28" i="6"/>
  <c r="K62" i="10" l="1"/>
  <c r="N61" i="10"/>
  <c r="BJ30" i="6"/>
  <c r="AS30" i="6" s="1"/>
  <c r="BH31" i="6"/>
  <c r="AL29" i="6"/>
  <c r="AI29" i="6"/>
  <c r="AR29" i="6"/>
  <c r="AK29" i="6"/>
  <c r="AG29" i="6"/>
  <c r="AP29" i="6"/>
  <c r="AF29" i="6"/>
  <c r="AN29" i="6"/>
  <c r="AQ29" i="6"/>
  <c r="AH29" i="6"/>
  <c r="AT29" i="6"/>
  <c r="AO29" i="6"/>
  <c r="AJ29" i="6"/>
  <c r="AM29" i="6"/>
  <c r="N62" i="10" l="1"/>
  <c r="K63" i="10"/>
  <c r="N63" i="10" s="1"/>
  <c r="BJ31" i="6"/>
  <c r="BH32" i="6"/>
  <c r="AM30" i="6"/>
  <c r="AR30" i="6"/>
  <c r="AG30" i="6"/>
  <c r="AJ30" i="6"/>
  <c r="AL30" i="6"/>
  <c r="AI30" i="6"/>
  <c r="AH30" i="6"/>
  <c r="AN30" i="6"/>
  <c r="AQ30" i="6"/>
  <c r="AO30" i="6"/>
  <c r="AF30" i="6"/>
  <c r="AK30" i="6"/>
  <c r="AP30" i="6"/>
  <c r="AT30" i="6"/>
  <c r="BH33" i="6" l="1"/>
  <c r="BJ32" i="6"/>
  <c r="AR31" i="6"/>
  <c r="AO31" i="6"/>
  <c r="AK31" i="6"/>
  <c r="AI31" i="6"/>
  <c r="AQ31" i="6"/>
  <c r="AH31" i="6"/>
  <c r="AJ31" i="6"/>
  <c r="AP31" i="6"/>
  <c r="AN31" i="6"/>
  <c r="AL31" i="6"/>
  <c r="AM31" i="6"/>
  <c r="AT31" i="6"/>
  <c r="AF31" i="6"/>
  <c r="AG31" i="6"/>
  <c r="AS31" i="6"/>
  <c r="AL32" i="6" l="1"/>
  <c r="AR32" i="6"/>
  <c r="AG32" i="6"/>
  <c r="AI32" i="6"/>
  <c r="AO32" i="6"/>
  <c r="AQ32" i="6"/>
  <c r="AF32" i="6"/>
  <c r="AT32" i="6"/>
  <c r="AN32" i="6"/>
  <c r="AH32" i="6"/>
  <c r="AK32" i="6"/>
  <c r="AP32" i="6"/>
  <c r="AM32" i="6"/>
  <c r="AJ32" i="6"/>
  <c r="AS32" i="6"/>
  <c r="BH34" i="6"/>
  <c r="BJ33" i="6"/>
  <c r="AF33" i="6" l="1"/>
  <c r="AT33" i="6"/>
  <c r="AH33" i="6"/>
  <c r="AM33" i="6"/>
  <c r="AQ33" i="6"/>
  <c r="AK33" i="6"/>
  <c r="AP33" i="6"/>
  <c r="AN33" i="6"/>
  <c r="AI33" i="6"/>
  <c r="AR33" i="6"/>
  <c r="AL33" i="6"/>
  <c r="AJ33" i="6"/>
  <c r="AG33" i="6"/>
  <c r="AO33" i="6"/>
  <c r="AS33" i="6"/>
  <c r="BJ34" i="6"/>
  <c r="BH35" i="6"/>
  <c r="BH36" i="6" l="1"/>
  <c r="BJ35" i="6"/>
  <c r="AS35" i="6" s="1"/>
  <c r="AI34" i="6"/>
  <c r="AK34" i="6"/>
  <c r="AG34" i="6"/>
  <c r="AL34" i="6"/>
  <c r="AH34" i="6"/>
  <c r="AQ34" i="6"/>
  <c r="AP34" i="6"/>
  <c r="AN34" i="6"/>
  <c r="AO34" i="6"/>
  <c r="AT34" i="6"/>
  <c r="AJ34" i="6"/>
  <c r="AF34" i="6"/>
  <c r="AM34" i="6"/>
  <c r="AR34" i="6"/>
  <c r="AS34" i="6"/>
  <c r="AJ35" i="6" l="1"/>
  <c r="AP35" i="6"/>
  <c r="AN35" i="6"/>
  <c r="AI35" i="6"/>
  <c r="AR35" i="6"/>
  <c r="AQ35" i="6"/>
  <c r="AF35" i="6"/>
  <c r="AO35" i="6"/>
  <c r="AT35" i="6"/>
  <c r="AK35" i="6"/>
  <c r="AM35" i="6"/>
  <c r="AH35" i="6"/>
  <c r="AG35" i="6"/>
  <c r="AL35" i="6"/>
  <c r="BJ36" i="6"/>
  <c r="BH37" i="6"/>
  <c r="BH38" i="6" l="1"/>
  <c r="BJ37" i="6"/>
  <c r="AL36" i="6"/>
  <c r="AG36" i="6"/>
  <c r="AT36" i="6"/>
  <c r="AJ36" i="6"/>
  <c r="AQ36" i="6"/>
  <c r="AR36" i="6"/>
  <c r="AF36" i="6"/>
  <c r="AI36" i="6"/>
  <c r="AM36" i="6"/>
  <c r="AO36" i="6"/>
  <c r="AH36" i="6"/>
  <c r="AN36" i="6"/>
  <c r="AP36" i="6"/>
  <c r="AK36" i="6"/>
  <c r="AS36" i="6"/>
  <c r="AP37" i="6" l="1"/>
  <c r="AK37" i="6"/>
  <c r="AJ37" i="6"/>
  <c r="AG37" i="6"/>
  <c r="AO37" i="6"/>
  <c r="AR37" i="6"/>
  <c r="AL37" i="6"/>
  <c r="AQ37" i="6"/>
  <c r="AF37" i="6"/>
  <c r="AH37" i="6"/>
  <c r="AT37" i="6"/>
  <c r="AN37" i="6"/>
  <c r="AM37" i="6"/>
  <c r="AI37" i="6"/>
  <c r="AS37" i="6"/>
  <c r="BH39" i="6"/>
  <c r="BJ38" i="6"/>
  <c r="AH38" i="6" l="1"/>
  <c r="AR38" i="6"/>
  <c r="AK38" i="6"/>
  <c r="AI38" i="6"/>
  <c r="AL38" i="6"/>
  <c r="AN38" i="6"/>
  <c r="AF38" i="6"/>
  <c r="AP38" i="6"/>
  <c r="AG38" i="6"/>
  <c r="AM38" i="6"/>
  <c r="AO38" i="6"/>
  <c r="AT38" i="6"/>
  <c r="AJ38" i="6"/>
  <c r="AQ38" i="6"/>
  <c r="BJ39" i="6"/>
  <c r="BH40" i="6"/>
  <c r="AS38" i="6"/>
  <c r="AI39" i="6" l="1"/>
  <c r="AL39" i="6"/>
  <c r="AH39" i="6"/>
  <c r="AR39" i="6"/>
  <c r="AO39" i="6"/>
  <c r="AQ39" i="6"/>
  <c r="AP39" i="6"/>
  <c r="AJ39" i="6"/>
  <c r="AF39" i="6"/>
  <c r="AT39" i="6"/>
  <c r="AG39" i="6"/>
  <c r="AK39" i="6"/>
  <c r="AM39" i="6"/>
  <c r="AN39" i="6"/>
  <c r="AS39" i="6"/>
  <c r="BJ40" i="6"/>
  <c r="AS40" i="6" s="1"/>
  <c r="BH41" i="6"/>
  <c r="BJ41" i="6" l="1"/>
  <c r="AS41" i="6" s="1"/>
  <c r="BH42" i="6"/>
  <c r="AO40" i="6"/>
  <c r="AT40" i="6"/>
  <c r="AH40" i="6"/>
  <c r="AL40" i="6"/>
  <c r="AQ40" i="6"/>
  <c r="AI40" i="6"/>
  <c r="AJ40" i="6"/>
  <c r="AG40" i="6"/>
  <c r="AK40" i="6"/>
  <c r="AF40" i="6"/>
  <c r="AP40" i="6"/>
  <c r="AR40" i="6"/>
  <c r="AM40" i="6"/>
  <c r="AN40" i="6"/>
  <c r="BJ42" i="6" l="1"/>
  <c r="AS42" i="6" s="1"/>
  <c r="BH43" i="6"/>
  <c r="AO41" i="6"/>
  <c r="AL41" i="6"/>
  <c r="AM41" i="6"/>
  <c r="AR41" i="6"/>
  <c r="AJ41" i="6"/>
  <c r="AG41" i="6"/>
  <c r="AK41" i="6"/>
  <c r="AI41" i="6"/>
  <c r="AH41" i="6"/>
  <c r="AF41" i="6"/>
  <c r="AT41" i="6"/>
  <c r="AN41" i="6"/>
  <c r="AP41" i="6"/>
  <c r="AQ41" i="6"/>
  <c r="BH44" i="6" l="1"/>
  <c r="BJ43" i="6"/>
  <c r="AK42" i="6"/>
  <c r="AM42" i="6"/>
  <c r="AI42" i="6"/>
  <c r="AO42" i="6"/>
  <c r="AN42" i="6"/>
  <c r="AH42" i="6"/>
  <c r="AT42" i="6"/>
  <c r="AL42" i="6"/>
  <c r="AG42" i="6"/>
  <c r="AJ42" i="6"/>
  <c r="AQ42" i="6"/>
  <c r="AR42" i="6"/>
  <c r="AF42" i="6"/>
  <c r="AP42" i="6"/>
  <c r="AN43" i="6" l="1"/>
  <c r="AP43" i="6"/>
  <c r="AL43" i="6"/>
  <c r="AO43" i="6"/>
  <c r="AM43" i="6"/>
  <c r="AF43" i="6"/>
  <c r="AG43" i="6"/>
  <c r="AI43" i="6"/>
  <c r="AH43" i="6"/>
  <c r="AK43" i="6"/>
  <c r="AR43" i="6"/>
  <c r="AJ43" i="6"/>
  <c r="AT43" i="6"/>
  <c r="AQ43" i="6"/>
  <c r="BJ44" i="6"/>
  <c r="BH45" i="6"/>
  <c r="AS43" i="6"/>
  <c r="BJ45" i="6" l="1"/>
  <c r="AS45" i="6" s="1"/>
  <c r="BH46" i="6"/>
  <c r="AN44" i="6"/>
  <c r="AJ44" i="6"/>
  <c r="AG44" i="6"/>
  <c r="AH44" i="6"/>
  <c r="AF44" i="6"/>
  <c r="AQ44" i="6"/>
  <c r="AL44" i="6"/>
  <c r="AI44" i="6"/>
  <c r="AR44" i="6"/>
  <c r="AK44" i="6"/>
  <c r="AP44" i="6"/>
  <c r="AO44" i="6"/>
  <c r="AM44" i="6"/>
  <c r="AT44" i="6"/>
  <c r="AS44" i="6"/>
  <c r="BJ46" i="6" l="1"/>
  <c r="AQ45" i="6"/>
  <c r="AL45" i="6"/>
  <c r="AG45" i="6"/>
  <c r="AF45" i="6"/>
  <c r="AT45" i="6"/>
  <c r="AJ45" i="6"/>
  <c r="AP45" i="6"/>
  <c r="AI45" i="6"/>
  <c r="AN45" i="6"/>
  <c r="AM45" i="6"/>
  <c r="AR45" i="6"/>
  <c r="AH45" i="6"/>
  <c r="AO45" i="6"/>
  <c r="AK45" i="6"/>
  <c r="AF46" i="6" l="1"/>
  <c r="AO46" i="6"/>
  <c r="AT46" i="6"/>
  <c r="AR46" i="6"/>
  <c r="AI46" i="6"/>
  <c r="AK46" i="6"/>
  <c r="AG46" i="6"/>
  <c r="AN46" i="6"/>
  <c r="AM46" i="6"/>
  <c r="AQ46" i="6"/>
  <c r="AL46" i="6"/>
  <c r="AP46" i="6"/>
  <c r="AH46" i="6"/>
  <c r="AJ46" i="6"/>
  <c r="AS46" i="6"/>
  <c r="BJ22" i="6"/>
  <c r="AM22" i="6" s="1"/>
  <c r="BJ21" i="6"/>
  <c r="AJ21" i="6" s="1"/>
  <c r="AS22" i="6" l="1"/>
  <c r="AJ22" i="6"/>
  <c r="AT21" i="6"/>
  <c r="AN22" i="6"/>
  <c r="AR21" i="6"/>
  <c r="AR22" i="6"/>
  <c r="AS21" i="6"/>
  <c r="AF22" i="6"/>
  <c r="AH21" i="6"/>
  <c r="AI22" i="6"/>
  <c r="AK21" i="6"/>
  <c r="AQ22" i="6"/>
  <c r="AK22" i="6"/>
  <c r="AP22" i="6"/>
  <c r="AG22" i="6"/>
  <c r="AO21" i="6"/>
  <c r="AO22" i="6"/>
  <c r="AQ21" i="6"/>
  <c r="AH22" i="6"/>
  <c r="AI21" i="6"/>
  <c r="AL22" i="6"/>
  <c r="AF21" i="6"/>
  <c r="AL21" i="6"/>
  <c r="AM21" i="6"/>
  <c r="AG21" i="6"/>
  <c r="AN21" i="6"/>
  <c r="AP21" i="6"/>
  <c r="AT22" i="6"/>
</calcChain>
</file>

<file path=xl/comments1.xml><?xml version="1.0" encoding="utf-8"?>
<comments xmlns="http://schemas.openxmlformats.org/spreadsheetml/2006/main">
  <authors>
    <author>Autor</author>
  </authors>
  <commentList>
    <comment ref="A25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aporte de 500 reais em acoes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A21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vende bpac, mglu e xpbr31. Poe no caixa</t>
        </r>
      </text>
    </comment>
    <comment ref="BH21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coloquei o caixa como a soma das duas posições que saiu do dia 26</t>
        </r>
      </text>
    </comment>
  </commentList>
</comments>
</file>

<file path=xl/sharedStrings.xml><?xml version="1.0" encoding="utf-8"?>
<sst xmlns="http://schemas.openxmlformats.org/spreadsheetml/2006/main" count="50" uniqueCount="31">
  <si>
    <t>acao</t>
  </si>
  <si>
    <t>Date</t>
  </si>
  <si>
    <t>VALE3.SA</t>
  </si>
  <si>
    <t>KLBN11.SA</t>
  </si>
  <si>
    <t>MOVI3.SA</t>
  </si>
  <si>
    <t>PNVL3.SA</t>
  </si>
  <si>
    <t>RRRP3.SA</t>
  </si>
  <si>
    <t>TTEN3.SA</t>
  </si>
  <si>
    <t>LAVV3.SA</t>
  </si>
  <si>
    <t>ALSO3.SA</t>
  </si>
  <si>
    <t>YDUQ3.SA</t>
  </si>
  <si>
    <t>TUPY3.SA</t>
  </si>
  <si>
    <t>MGLU3.SA</t>
  </si>
  <si>
    <t>BBAS3.SA</t>
  </si>
  <si>
    <t>caixa</t>
  </si>
  <si>
    <t>BPAC11.SA</t>
  </si>
  <si>
    <t>XPBR31.SA</t>
  </si>
  <si>
    <t>Carteira ações</t>
  </si>
  <si>
    <t>Original</t>
  </si>
  <si>
    <t>Valor Total</t>
  </si>
  <si>
    <t>Valor carteira</t>
  </si>
  <si>
    <t>Ações</t>
  </si>
  <si>
    <t>LTN 010125</t>
  </si>
  <si>
    <t>LFT 010327</t>
  </si>
  <si>
    <t>NTN-B Princ 150535</t>
  </si>
  <si>
    <t>SPY</t>
  </si>
  <si>
    <t>AAXJ</t>
  </si>
  <si>
    <t>XLU</t>
  </si>
  <si>
    <t>Cota carteira</t>
  </si>
  <si>
    <t>Original 2</t>
  </si>
  <si>
    <t>Fazer!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</si>
</sst>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R$&quot;\ * #,##0.00_-;\-&quot;R$&quot;\ * #,##0.00_-;_-&quot;R$&quot;\ * &quot;-&quot;??_-;_-@_-"/>
    <numFmt numFmtId="164" formatCode="yyyy\-mm\-dd"/>
    <numFmt numFmtId="165" formatCode="yyyy\-mm\-dd\ hh:mm:ss"/>
    <numFmt numFmtId="167" formatCode="0.0%"/>
    <numFmt numFmtId="174" formatCode="0.00000"/>
    <numFmt numFmtId="178" formatCode="0.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9" fontId="0" fillId="0" borderId="0" xfId="0" applyNumberFormat="1"/>
    <xf numFmtId="14" fontId="0" fillId="0" borderId="0" xfId="0" applyNumberFormat="1"/>
    <xf numFmtId="167" fontId="0" fillId="0" borderId="0" xfId="0" applyNumberFormat="1"/>
    <xf numFmtId="167" fontId="0" fillId="0" borderId="0" xfId="2" applyNumberFormat="1" applyFont="1"/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0" fontId="0" fillId="0" borderId="0" xfId="0" applyFill="1"/>
    <xf numFmtId="167" fontId="0" fillId="0" borderId="0" xfId="2" applyNumberFormat="1" applyFont="1" applyFill="1"/>
    <xf numFmtId="165" fontId="2" fillId="2" borderId="1" xfId="0" applyNumberFormat="1" applyFont="1" applyFill="1" applyBorder="1" applyAlignment="1">
      <alignment horizontal="center" vertical="top"/>
    </xf>
    <xf numFmtId="0" fontId="0" fillId="2" borderId="0" xfId="0" applyFill="1"/>
    <xf numFmtId="167" fontId="0" fillId="2" borderId="0" xfId="2" applyNumberFormat="1" applyFont="1" applyFill="1"/>
    <xf numFmtId="0" fontId="0" fillId="3" borderId="0" xfId="0" applyFill="1"/>
    <xf numFmtId="44" fontId="0" fillId="0" borderId="0" xfId="1" applyFont="1"/>
    <xf numFmtId="44" fontId="0" fillId="0" borderId="0" xfId="0" applyNumberFormat="1"/>
    <xf numFmtId="0" fontId="0" fillId="0" borderId="0" xfId="0" applyFont="1"/>
    <xf numFmtId="0" fontId="0" fillId="5" borderId="0" xfId="0" applyFont="1" applyFill="1"/>
    <xf numFmtId="0" fontId="2" fillId="5" borderId="0" xfId="0" applyFont="1" applyFill="1"/>
    <xf numFmtId="174" fontId="0" fillId="5" borderId="0" xfId="0" applyNumberFormat="1" applyFill="1"/>
    <xf numFmtId="0" fontId="0" fillId="0" borderId="0" xfId="0"/>
    <xf numFmtId="0" fontId="2" fillId="0" borderId="1" xfId="0" applyFont="1" applyBorder="1" applyAlignment="1">
      <alignment horizontal="center" vertical="top"/>
    </xf>
    <xf numFmtId="164" fontId="2" fillId="0" borderId="1" xfId="0" applyNumberFormat="1" applyFont="1" applyBorder="1" applyAlignment="1">
      <alignment horizontal="center" vertical="top"/>
    </xf>
    <xf numFmtId="0" fontId="0" fillId="5" borderId="0" xfId="0" applyFill="1"/>
    <xf numFmtId="0" fontId="0" fillId="4" borderId="0" xfId="0" applyFill="1"/>
    <xf numFmtId="0" fontId="0" fillId="6" borderId="0" xfId="0" applyFill="1"/>
    <xf numFmtId="167" fontId="0" fillId="6" borderId="0" xfId="2" applyNumberFormat="1" applyFont="1" applyFill="1"/>
    <xf numFmtId="0" fontId="0" fillId="6" borderId="0" xfId="0" applyFont="1" applyFill="1"/>
    <xf numFmtId="44" fontId="0" fillId="6" borderId="0" xfId="0" applyNumberFormat="1" applyFill="1"/>
    <xf numFmtId="44" fontId="0" fillId="6" borderId="0" xfId="1" applyFont="1" applyFill="1"/>
    <xf numFmtId="14" fontId="2" fillId="0" borderId="1" xfId="0" applyNumberFormat="1" applyFont="1" applyBorder="1" applyAlignment="1">
      <alignment horizontal="center" vertical="top"/>
    </xf>
    <xf numFmtId="0" fontId="2" fillId="4" borderId="0" xfId="0" applyFont="1" applyFill="1"/>
    <xf numFmtId="174" fontId="0" fillId="4" borderId="0" xfId="0" applyNumberFormat="1" applyFill="1"/>
    <xf numFmtId="14" fontId="2" fillId="0" borderId="1" xfId="0" applyNumberFormat="1" applyFont="1" applyFill="1" applyBorder="1" applyAlignment="1">
      <alignment horizontal="center" vertical="top"/>
    </xf>
    <xf numFmtId="44" fontId="0" fillId="0" borderId="0" xfId="0" applyNumberFormat="1" applyFill="1"/>
    <xf numFmtId="44" fontId="0" fillId="0" borderId="0" xfId="1" applyFont="1" applyFill="1"/>
    <xf numFmtId="14" fontId="2" fillId="6" borderId="1" xfId="0" applyNumberFormat="1" applyFont="1" applyFill="1" applyBorder="1" applyAlignment="1">
      <alignment horizontal="center" vertical="top"/>
    </xf>
    <xf numFmtId="178" fontId="0" fillId="5" borderId="0" xfId="0" applyNumberFormat="1" applyFont="1" applyFill="1"/>
    <xf numFmtId="178" fontId="0" fillId="0" borderId="0" xfId="0" applyNumberFormat="1" applyFont="1" applyFill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>
      <selection activeCell="D16" sqref="D16"/>
    </sheetView>
  </sheetViews>
  <sheetFormatPr defaultRowHeight="15" x14ac:dyDescent="0.25"/>
  <cols>
    <col min="1" max="1" width="18.28515625" style="23" bestFit="1" customWidth="1"/>
  </cols>
  <sheetData>
    <row r="1" spans="1:2" x14ac:dyDescent="0.25">
      <c r="A1" s="24" t="s">
        <v>1</v>
      </c>
      <c r="B1" t="s">
        <v>21</v>
      </c>
    </row>
    <row r="2" spans="1:2" x14ac:dyDescent="0.25">
      <c r="A2" s="33">
        <v>44711</v>
      </c>
      <c r="B2">
        <f>VLOOKUP(A2,Ações!A:BB,54,0)</f>
        <v>105.97818602697539</v>
      </c>
    </row>
    <row r="3" spans="1:2" x14ac:dyDescent="0.25">
      <c r="A3" s="33">
        <v>44712</v>
      </c>
      <c r="B3" s="23">
        <f>VLOOKUP(A3,Ações!A:BB,54,0)</f>
        <v>105.94008723182293</v>
      </c>
    </row>
    <row r="4" spans="1:2" x14ac:dyDescent="0.25">
      <c r="A4" s="33">
        <v>44713</v>
      </c>
      <c r="B4" s="23">
        <f>VLOOKUP(A4,Ações!A:BB,54,0)</f>
        <v>106.75983210858082</v>
      </c>
    </row>
    <row r="5" spans="1:2" x14ac:dyDescent="0.25">
      <c r="A5" s="33">
        <v>44714</v>
      </c>
      <c r="B5" s="23">
        <f>VLOOKUP(A5,Ações!A:BB,54,0)</f>
        <v>107.38364798044398</v>
      </c>
    </row>
    <row r="6" spans="1:2" x14ac:dyDescent="0.25">
      <c r="A6" s="33">
        <v>44715</v>
      </c>
      <c r="B6" s="23">
        <f>VLOOKUP(A6,Ações!A:BB,54,0)</f>
        <v>105.62688760737916</v>
      </c>
    </row>
    <row r="7" spans="1:2" x14ac:dyDescent="0.25">
      <c r="A7" s="33">
        <v>44718</v>
      </c>
      <c r="B7" s="23">
        <f>VLOOKUP(A7,Ações!A:BB,54,0)</f>
        <v>103.88580333382261</v>
      </c>
    </row>
    <row r="8" spans="1:2" x14ac:dyDescent="0.25">
      <c r="A8" s="33">
        <v>44719</v>
      </c>
      <c r="B8" s="23">
        <f>VLOOKUP(A8,Ações!A:BB,54,0)</f>
        <v>103.91149476210545</v>
      </c>
    </row>
    <row r="9" spans="1:2" x14ac:dyDescent="0.25">
      <c r="A9" s="33">
        <v>44720</v>
      </c>
      <c r="B9" s="23">
        <f>VLOOKUP(A9,Ações!A:BB,54,0)</f>
        <v>102.07311320265605</v>
      </c>
    </row>
    <row r="10" spans="1:2" x14ac:dyDescent="0.25">
      <c r="A10" s="33">
        <v>44721</v>
      </c>
      <c r="B10" s="23">
        <f>VLOOKUP(A10,Ações!A:BB,54,0)</f>
        <v>101.16542101222473</v>
      </c>
    </row>
    <row r="11" spans="1:2" x14ac:dyDescent="0.25">
      <c r="A11" s="33">
        <v>44722</v>
      </c>
      <c r="B11" s="23">
        <f>VLOOKUP(A11,Ações!A:BB,54,0)</f>
        <v>99.379238553308355</v>
      </c>
    </row>
    <row r="12" spans="1:2" x14ac:dyDescent="0.25">
      <c r="A12" s="33">
        <v>44725</v>
      </c>
      <c r="B12" s="23">
        <f>VLOOKUP(A12,Ações!A:BB,54,0)</f>
        <v>96.156850129417961</v>
      </c>
    </row>
    <row r="13" spans="1:2" x14ac:dyDescent="0.25">
      <c r="A13" s="33">
        <v>44726</v>
      </c>
      <c r="B13" s="23">
        <f>VLOOKUP(A13,Ações!A:BB,54,0)</f>
        <v>94.506761727071734</v>
      </c>
    </row>
    <row r="14" spans="1:2" x14ac:dyDescent="0.25">
      <c r="A14" s="33">
        <v>44727</v>
      </c>
      <c r="B14" s="23">
        <f>VLOOKUP(A14,Ações!A:BB,54,0)</f>
        <v>95.02398929218306</v>
      </c>
    </row>
    <row r="15" spans="1:2" x14ac:dyDescent="0.25">
      <c r="A15" s="33">
        <v>44729</v>
      </c>
      <c r="B15" s="23">
        <f>VLOOKUP(A15,Ações!A:BB,54,0)</f>
        <v>92.105007776985047</v>
      </c>
    </row>
    <row r="16" spans="1:2" x14ac:dyDescent="0.25">
      <c r="A16" s="33">
        <v>44732</v>
      </c>
      <c r="B16" s="23">
        <f>VLOOKUP(A16,Ações!A:BB,54,0)</f>
        <v>91.05261769221076</v>
      </c>
    </row>
    <row r="17" spans="1:2" x14ac:dyDescent="0.25">
      <c r="A17" s="33">
        <v>44733</v>
      </c>
      <c r="B17" s="23">
        <f>VLOOKUP(A17,Ações!A:BB,54,0)</f>
        <v>90.744689933228074</v>
      </c>
    </row>
    <row r="18" spans="1:2" x14ac:dyDescent="0.25">
      <c r="A18" s="33">
        <v>44734</v>
      </c>
      <c r="B18" s="23">
        <f>VLOOKUP(A18,Ações!A:BB,54,0)</f>
        <v>90.070255314132083</v>
      </c>
    </row>
    <row r="19" spans="1:2" x14ac:dyDescent="0.25">
      <c r="A19" s="33">
        <v>44735</v>
      </c>
      <c r="B19" s="23">
        <f>VLOOKUP(A19,Ações!A:BB,54,0)</f>
        <v>89.035996802907377</v>
      </c>
    </row>
    <row r="20" spans="1:2" x14ac:dyDescent="0.25">
      <c r="A20" s="33">
        <v>44736</v>
      </c>
      <c r="B20" s="23">
        <f>VLOOKUP(A20,Ações!A:BB,54,0)</f>
        <v>89.660295089836012</v>
      </c>
    </row>
    <row r="21" spans="1:2" x14ac:dyDescent="0.25">
      <c r="A21" s="33">
        <v>44739</v>
      </c>
      <c r="B21" s="23">
        <f>VLOOKUP(A21,Ações!A:BB,54,0)</f>
        <v>91.62156226779797</v>
      </c>
    </row>
    <row r="22" spans="1:2" x14ac:dyDescent="0.25">
      <c r="A22" s="33">
        <v>44740</v>
      </c>
      <c r="B22" s="23">
        <f>VLOOKUP(A22,Ações!A:BB,54,0)</f>
        <v>91.853826076225204</v>
      </c>
    </row>
    <row r="23" spans="1:2" x14ac:dyDescent="0.25">
      <c r="A23" s="33">
        <v>44741</v>
      </c>
      <c r="B23" s="23">
        <f>VLOOKUP(A23,Ações!A:BB,54,0)</f>
        <v>91.091266592679617</v>
      </c>
    </row>
    <row r="24" spans="1:2" x14ac:dyDescent="0.25">
      <c r="A24" s="36">
        <v>44742</v>
      </c>
      <c r="B24" s="23">
        <f>VLOOKUP(A24,Ações!A:BB,54,0)</f>
        <v>89.902653788077259</v>
      </c>
    </row>
    <row r="25" spans="1:2" x14ac:dyDescent="0.25">
      <c r="A25" s="36">
        <v>44743</v>
      </c>
      <c r="B25" s="23">
        <f>VLOOKUP(A25,Ações!A:BB,54,0)</f>
        <v>89.890697549775396</v>
      </c>
    </row>
    <row r="26" spans="1:2" x14ac:dyDescent="0.25">
      <c r="A26" s="33">
        <v>44746</v>
      </c>
      <c r="B26" s="23">
        <f>VLOOKUP(A26,Ações!A:BB,54,0)</f>
        <v>89.277156724214308</v>
      </c>
    </row>
    <row r="27" spans="1:2" x14ac:dyDescent="0.25">
      <c r="A27" s="33">
        <v>44747</v>
      </c>
      <c r="B27" s="23">
        <f>VLOOKUP(A27,Ações!A:BB,54,0)</f>
        <v>87.932455310317422</v>
      </c>
    </row>
    <row r="28" spans="1:2" x14ac:dyDescent="0.25">
      <c r="A28" s="33">
        <v>44748</v>
      </c>
      <c r="B28" s="23">
        <f>VLOOKUP(A28,Ações!A:BB,54,0)</f>
        <v>88.399443399124351</v>
      </c>
    </row>
    <row r="29" spans="1:2" x14ac:dyDescent="0.25">
      <c r="A29" s="33">
        <v>44749</v>
      </c>
      <c r="B29" s="23">
        <f>VLOOKUP(A29,Ações!A:BB,54,0)</f>
        <v>89.871246774905146</v>
      </c>
    </row>
    <row r="30" spans="1:2" x14ac:dyDescent="0.25">
      <c r="A30" s="33">
        <v>44750</v>
      </c>
      <c r="B30" s="23">
        <f>VLOOKUP(A30,Ações!A:BB,54,0)</f>
        <v>89.244341587301136</v>
      </c>
    </row>
    <row r="31" spans="1:2" x14ac:dyDescent="0.25">
      <c r="A31" s="33">
        <v>44753</v>
      </c>
      <c r="B31" s="23">
        <f>VLOOKUP(A31,Ações!A:BB,54,0)</f>
        <v>86.924673440643843</v>
      </c>
    </row>
    <row r="32" spans="1:2" x14ac:dyDescent="0.25">
      <c r="A32" s="33">
        <v>44754</v>
      </c>
      <c r="B32" s="23">
        <f>VLOOKUP(A32,Ações!A:BB,54,0)</f>
        <v>86.486494670590602</v>
      </c>
    </row>
    <row r="33" spans="1:2" x14ac:dyDescent="0.25">
      <c r="A33" s="33">
        <v>44755</v>
      </c>
      <c r="B33" s="23">
        <f>VLOOKUP(A33,Ações!A:BB,54,0)</f>
        <v>85.442508269115507</v>
      </c>
    </row>
    <row r="34" spans="1:2" x14ac:dyDescent="0.25">
      <c r="A34" s="33">
        <v>44756</v>
      </c>
      <c r="B34" s="23">
        <f>VLOOKUP(A34,Ações!A:BB,54,0)</f>
        <v>84.289687989063594</v>
      </c>
    </row>
    <row r="35" spans="1:2" x14ac:dyDescent="0.25">
      <c r="A35" s="33">
        <v>44757</v>
      </c>
      <c r="B35" s="23">
        <f>VLOOKUP(A35,Ações!A:BB,54,0)</f>
        <v>85.040746175162951</v>
      </c>
    </row>
    <row r="36" spans="1:2" x14ac:dyDescent="0.25">
      <c r="A36" s="33">
        <v>44760</v>
      </c>
      <c r="B36" s="23">
        <f>VLOOKUP(A36,Ações!A:BB,54,0)</f>
        <v>85.410017753938533</v>
      </c>
    </row>
    <row r="37" spans="1:2" x14ac:dyDescent="0.25">
      <c r="A37" s="33">
        <v>44761</v>
      </c>
      <c r="B37" s="23">
        <f>VLOOKUP(A37,Ações!A:BB,54,0)</f>
        <v>86.156754388661682</v>
      </c>
    </row>
    <row r="38" spans="1:2" x14ac:dyDescent="0.25">
      <c r="A38" s="33">
        <v>44762</v>
      </c>
      <c r="B38" s="23">
        <f>VLOOKUP(A38,Ações!A:BB,54,0)</f>
        <v>86.985416650920442</v>
      </c>
    </row>
    <row r="39" spans="1:2" x14ac:dyDescent="0.25">
      <c r="A39" s="33">
        <v>44763</v>
      </c>
      <c r="B39" s="23">
        <f>VLOOKUP(A39,Ações!A:BB,54,0)</f>
        <v>87.459768581849588</v>
      </c>
    </row>
    <row r="40" spans="1:2" x14ac:dyDescent="0.25">
      <c r="A40" s="33">
        <v>44764</v>
      </c>
      <c r="B40" s="23">
        <f>VLOOKUP(A40,Ações!A:BB,54,0)</f>
        <v>87.204702707444412</v>
      </c>
    </row>
    <row r="41" spans="1:2" x14ac:dyDescent="0.25">
      <c r="A41" s="33">
        <v>44767</v>
      </c>
      <c r="B41" s="23">
        <f>VLOOKUP(A41,Ações!A:BB,54,0)</f>
        <v>87.311348184696243</v>
      </c>
    </row>
    <row r="42" spans="1:2" x14ac:dyDescent="0.25">
      <c r="A42" s="33">
        <v>44768</v>
      </c>
      <c r="B42" s="23">
        <f>VLOOKUP(A42,Ações!A:BB,54,0)</f>
        <v>86.605440380046659</v>
      </c>
    </row>
    <row r="43" spans="1:2" x14ac:dyDescent="0.25">
      <c r="A43" s="33">
        <v>44769</v>
      </c>
      <c r="B43" s="23">
        <f>VLOOKUP(A43,Ações!A:BB,54,0)</f>
        <v>88.703851338862378</v>
      </c>
    </row>
    <row r="44" spans="1:2" x14ac:dyDescent="0.25">
      <c r="A44" s="33">
        <v>44770</v>
      </c>
      <c r="B44" s="23">
        <f>VLOOKUP(A44,Ações!A:BB,54,0)</f>
        <v>89.905678573412558</v>
      </c>
    </row>
    <row r="45" spans="1:2" x14ac:dyDescent="0.25">
      <c r="A45" s="33">
        <v>44771</v>
      </c>
      <c r="B45" s="23">
        <f>VLOOKUP(A45,Ações!A:BB,54,0)</f>
        <v>90.347093097249925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H12" sqref="H12"/>
    </sheetView>
  </sheetViews>
  <sheetFormatPr defaultRowHeight="15" x14ac:dyDescent="0.25"/>
  <cols>
    <col min="1" max="1" width="10.42578125" bestFit="1" customWidth="1"/>
    <col min="2" max="2" width="10.7109375" bestFit="1" customWidth="1"/>
    <col min="3" max="3" width="10.28515625" bestFit="1" customWidth="1"/>
    <col min="4" max="4" width="18.28515625" bestFit="1" customWidth="1"/>
    <col min="5" max="5" width="15.28515625" bestFit="1" customWidth="1"/>
    <col min="6" max="6" width="14.85546875" bestFit="1" customWidth="1"/>
    <col min="7" max="7" width="22.85546875" bestFit="1" customWidth="1"/>
  </cols>
  <sheetData>
    <row r="1" spans="1:7" x14ac:dyDescent="0.25">
      <c r="A1" s="23"/>
      <c r="B1" s="24" t="s">
        <v>22</v>
      </c>
      <c r="C1" s="24" t="s">
        <v>23</v>
      </c>
      <c r="D1" s="24" t="s">
        <v>24</v>
      </c>
      <c r="E1" t="str">
        <f>"Cota " &amp; B1</f>
        <v>Cota LTN 010125</v>
      </c>
      <c r="F1" s="23" t="str">
        <f t="shared" ref="F1:G1" si="0">"Cota " &amp; C1</f>
        <v>Cota LFT 010327</v>
      </c>
      <c r="G1" s="23" t="str">
        <f t="shared" si="0"/>
        <v>Cota NTN-B Princ 150535</v>
      </c>
    </row>
    <row r="2" spans="1:7" x14ac:dyDescent="0.25">
      <c r="A2" s="25">
        <v>44683</v>
      </c>
      <c r="B2" s="23">
        <v>735.84</v>
      </c>
      <c r="C2" s="23">
        <v>11503.77</v>
      </c>
      <c r="D2" s="23">
        <v>1930.89</v>
      </c>
      <c r="E2">
        <f>B2/B$2*100</f>
        <v>100</v>
      </c>
      <c r="F2" s="23">
        <f t="shared" ref="F2:G2" si="1">C2/C$2*100</f>
        <v>100</v>
      </c>
      <c r="G2" s="23">
        <f t="shared" si="1"/>
        <v>100</v>
      </c>
    </row>
    <row r="3" spans="1:7" x14ac:dyDescent="0.25">
      <c r="A3" s="25">
        <v>44684</v>
      </c>
      <c r="B3" s="23">
        <v>734.44</v>
      </c>
      <c r="C3" s="23">
        <v>11509.38</v>
      </c>
      <c r="D3" s="23">
        <v>1924.8</v>
      </c>
      <c r="E3" s="23">
        <f t="shared" ref="E3:E66" si="2">B3/B$2*100</f>
        <v>99.80974124809741</v>
      </c>
      <c r="F3" s="23">
        <f t="shared" ref="F3:F66" si="3">C3/C$2*100</f>
        <v>100.04876662172487</v>
      </c>
      <c r="G3" s="23">
        <f t="shared" ref="G3:G66" si="4">D3/D$2*100</f>
        <v>99.684601401426278</v>
      </c>
    </row>
    <row r="4" spans="1:7" x14ac:dyDescent="0.25">
      <c r="A4" s="25">
        <v>44685</v>
      </c>
      <c r="B4" s="23">
        <v>733.9</v>
      </c>
      <c r="C4" s="23">
        <v>11515.28</v>
      </c>
      <c r="D4" s="23">
        <v>1906.99</v>
      </c>
      <c r="E4" s="23">
        <f t="shared" si="2"/>
        <v>99.736355729506414</v>
      </c>
      <c r="F4" s="23">
        <f t="shared" si="3"/>
        <v>100.10005415615923</v>
      </c>
      <c r="G4" s="23">
        <f t="shared" si="4"/>
        <v>98.762228816763255</v>
      </c>
    </row>
    <row r="5" spans="1:7" x14ac:dyDescent="0.25">
      <c r="A5" s="25">
        <v>44686</v>
      </c>
      <c r="B5" s="23">
        <v>735.98</v>
      </c>
      <c r="C5" s="23">
        <v>11521.8</v>
      </c>
      <c r="D5" s="23">
        <v>1933.96</v>
      </c>
      <c r="E5" s="23">
        <f t="shared" si="2"/>
        <v>100.01902587519025</v>
      </c>
      <c r="F5" s="23">
        <f t="shared" si="3"/>
        <v>100.15673122811042</v>
      </c>
      <c r="G5" s="23">
        <f t="shared" si="4"/>
        <v>100.15899403901827</v>
      </c>
    </row>
    <row r="6" spans="1:7" x14ac:dyDescent="0.25">
      <c r="A6" s="25">
        <v>44687</v>
      </c>
      <c r="B6" s="23">
        <v>731.99</v>
      </c>
      <c r="C6" s="23">
        <v>11528.71</v>
      </c>
      <c r="D6" s="23">
        <v>1914.91</v>
      </c>
      <c r="E6" s="23">
        <f t="shared" si="2"/>
        <v>99.476788432267881</v>
      </c>
      <c r="F6" s="23">
        <f t="shared" si="3"/>
        <v>100.21679849301574</v>
      </c>
      <c r="G6" s="23">
        <f t="shared" si="4"/>
        <v>99.172402363676852</v>
      </c>
    </row>
    <row r="7" spans="1:7" x14ac:dyDescent="0.25">
      <c r="A7" s="25">
        <v>44690</v>
      </c>
      <c r="B7" s="23">
        <v>728.21</v>
      </c>
      <c r="C7" s="23">
        <v>11536.13</v>
      </c>
      <c r="D7" s="23">
        <v>1901.88</v>
      </c>
      <c r="E7" s="23">
        <f t="shared" si="2"/>
        <v>98.963089802130895</v>
      </c>
      <c r="F7" s="23">
        <f t="shared" si="3"/>
        <v>100.2812990871688</v>
      </c>
      <c r="G7" s="23">
        <f t="shared" si="4"/>
        <v>98.497584015661175</v>
      </c>
    </row>
    <row r="8" spans="1:7" x14ac:dyDescent="0.25">
      <c r="A8" s="25">
        <v>44691</v>
      </c>
      <c r="B8" s="23">
        <v>733.53</v>
      </c>
      <c r="C8" s="23">
        <v>11543.04</v>
      </c>
      <c r="D8" s="23">
        <v>1914.6</v>
      </c>
      <c r="E8" s="23">
        <f t="shared" si="2"/>
        <v>99.686073059360723</v>
      </c>
      <c r="F8" s="23">
        <f t="shared" si="3"/>
        <v>100.34136635207416</v>
      </c>
      <c r="G8" s="23">
        <f t="shared" si="4"/>
        <v>99.156347591007247</v>
      </c>
    </row>
    <row r="9" spans="1:7" x14ac:dyDescent="0.25">
      <c r="A9" s="25">
        <v>44692</v>
      </c>
      <c r="B9" s="23">
        <v>732.5</v>
      </c>
      <c r="C9" s="23">
        <v>11549.58</v>
      </c>
      <c r="D9" s="23">
        <v>1891.99</v>
      </c>
      <c r="E9" s="23">
        <f t="shared" si="2"/>
        <v>99.546096977603824</v>
      </c>
      <c r="F9" s="23">
        <f t="shared" si="3"/>
        <v>100.39821728007428</v>
      </c>
      <c r="G9" s="23">
        <f t="shared" si="4"/>
        <v>97.985384977911735</v>
      </c>
    </row>
    <row r="10" spans="1:7" x14ac:dyDescent="0.25">
      <c r="A10" s="25">
        <v>44693</v>
      </c>
      <c r="B10" s="23">
        <v>731.99</v>
      </c>
      <c r="C10" s="23">
        <v>11556.22</v>
      </c>
      <c r="D10" s="23">
        <v>1893.08</v>
      </c>
      <c r="E10" s="23">
        <f t="shared" si="2"/>
        <v>99.476788432267881</v>
      </c>
      <c r="F10" s="23">
        <f t="shared" si="3"/>
        <v>100.45593748831905</v>
      </c>
      <c r="G10" s="23">
        <f t="shared" si="4"/>
        <v>98.041835630201618</v>
      </c>
    </row>
    <row r="11" spans="1:7" x14ac:dyDescent="0.25">
      <c r="A11" s="25">
        <v>44694</v>
      </c>
      <c r="B11" s="23">
        <v>731.47</v>
      </c>
      <c r="C11" s="23">
        <v>11563.54</v>
      </c>
      <c r="D11" s="23">
        <v>1913.78</v>
      </c>
      <c r="E11" s="23">
        <f t="shared" si="2"/>
        <v>99.406120895846925</v>
      </c>
      <c r="F11" s="23">
        <f t="shared" si="3"/>
        <v>100.51956880222745</v>
      </c>
      <c r="G11" s="23">
        <f t="shared" si="4"/>
        <v>99.113880127816699</v>
      </c>
    </row>
    <row r="12" spans="1:7" x14ac:dyDescent="0.25">
      <c r="A12" s="25">
        <v>44697</v>
      </c>
      <c r="B12" s="23">
        <v>729.6</v>
      </c>
      <c r="C12" s="23">
        <v>11569.31</v>
      </c>
      <c r="D12" s="23">
        <v>1923.89</v>
      </c>
      <c r="E12" s="23">
        <f t="shared" si="2"/>
        <v>99.151989562948458</v>
      </c>
      <c r="F12" s="23">
        <f t="shared" si="3"/>
        <v>100.56972627234376</v>
      </c>
      <c r="G12" s="23">
        <f t="shared" si="4"/>
        <v>99.637472875202633</v>
      </c>
    </row>
    <row r="13" spans="1:7" x14ac:dyDescent="0.25">
      <c r="A13" s="25">
        <v>44698</v>
      </c>
      <c r="B13" s="23">
        <v>734.9</v>
      </c>
      <c r="C13" s="23">
        <v>11576.18</v>
      </c>
      <c r="D13" s="23">
        <v>1955.51</v>
      </c>
      <c r="E13" s="23">
        <f t="shared" si="2"/>
        <v>99.87225483800826</v>
      </c>
      <c r="F13" s="23">
        <f t="shared" si="3"/>
        <v>100.62944582515124</v>
      </c>
      <c r="G13" s="23">
        <f t="shared" si="4"/>
        <v>101.27505968750161</v>
      </c>
    </row>
    <row r="14" spans="1:7" x14ac:dyDescent="0.25">
      <c r="A14" s="25">
        <v>44699</v>
      </c>
      <c r="B14" s="23">
        <v>734.56</v>
      </c>
      <c r="C14" s="23">
        <v>11582.67</v>
      </c>
      <c r="D14" s="23">
        <v>1946.65</v>
      </c>
      <c r="E14" s="23">
        <f t="shared" si="2"/>
        <v>99.826049141117622</v>
      </c>
      <c r="F14" s="23">
        <f t="shared" si="3"/>
        <v>100.68586211302903</v>
      </c>
      <c r="G14" s="23">
        <f t="shared" si="4"/>
        <v>100.81620392668667</v>
      </c>
    </row>
    <row r="15" spans="1:7" x14ac:dyDescent="0.25">
      <c r="A15" s="25">
        <v>44700</v>
      </c>
      <c r="B15" s="23">
        <v>736.44</v>
      </c>
      <c r="C15" s="23">
        <v>11588.49</v>
      </c>
      <c r="D15" s="23">
        <v>1949.75</v>
      </c>
      <c r="E15" s="23">
        <f t="shared" si="2"/>
        <v>100.08153946510112</v>
      </c>
      <c r="F15" s="23">
        <f t="shared" si="3"/>
        <v>100.73645422326767</v>
      </c>
      <c r="G15" s="23">
        <f t="shared" si="4"/>
        <v>100.97675165338262</v>
      </c>
    </row>
    <row r="16" spans="1:7" x14ac:dyDescent="0.25">
      <c r="A16" s="25">
        <v>44701</v>
      </c>
      <c r="B16" s="23">
        <v>737.81</v>
      </c>
      <c r="C16" s="23">
        <v>11593.88</v>
      </c>
      <c r="D16" s="23">
        <v>1946.27</v>
      </c>
      <c r="E16" s="23">
        <f t="shared" si="2"/>
        <v>100.26772124374862</v>
      </c>
      <c r="F16" s="23">
        <f t="shared" si="3"/>
        <v>100.7833084284543</v>
      </c>
      <c r="G16" s="23">
        <f t="shared" si="4"/>
        <v>100.79652388276908</v>
      </c>
    </row>
    <row r="17" spans="1:7" x14ac:dyDescent="0.25">
      <c r="A17" s="25">
        <v>44704</v>
      </c>
      <c r="B17" s="23">
        <v>741.24</v>
      </c>
      <c r="C17" s="23">
        <v>11598.61</v>
      </c>
      <c r="D17" s="23">
        <v>1954.15</v>
      </c>
      <c r="E17" s="23">
        <f t="shared" si="2"/>
        <v>100.73385518590999</v>
      </c>
      <c r="F17" s="23">
        <f t="shared" si="3"/>
        <v>100.82442538402627</v>
      </c>
      <c r="G17" s="23">
        <f t="shared" si="4"/>
        <v>101.20462584611241</v>
      </c>
    </row>
    <row r="18" spans="1:7" x14ac:dyDescent="0.25">
      <c r="A18" s="25">
        <v>44705</v>
      </c>
      <c r="B18" s="23">
        <v>738.66</v>
      </c>
      <c r="C18" s="23">
        <v>11604.3</v>
      </c>
      <c r="D18" s="23">
        <v>1926.37</v>
      </c>
      <c r="E18" s="23">
        <f t="shared" si="2"/>
        <v>100.38323548597521</v>
      </c>
      <c r="F18" s="23">
        <f t="shared" si="3"/>
        <v>100.87388742994688</v>
      </c>
      <c r="G18" s="23">
        <f t="shared" si="4"/>
        <v>99.765911056559403</v>
      </c>
    </row>
    <row r="19" spans="1:7" x14ac:dyDescent="0.25">
      <c r="A19" s="25">
        <v>44706</v>
      </c>
      <c r="B19" s="23">
        <v>737.13</v>
      </c>
      <c r="C19" s="23">
        <v>11609.47</v>
      </c>
      <c r="D19" s="23">
        <v>1911.54</v>
      </c>
      <c r="E19" s="23">
        <f t="shared" si="2"/>
        <v>100.17530984996739</v>
      </c>
      <c r="F19" s="23">
        <f t="shared" si="3"/>
        <v>100.91882921859529</v>
      </c>
      <c r="G19" s="23">
        <f t="shared" si="4"/>
        <v>98.997871447881536</v>
      </c>
    </row>
    <row r="20" spans="1:7" x14ac:dyDescent="0.25">
      <c r="A20" s="25">
        <v>44707</v>
      </c>
      <c r="B20" s="23">
        <v>738.15</v>
      </c>
      <c r="C20" s="23">
        <v>11614.22</v>
      </c>
      <c r="D20" s="23">
        <v>1926.4</v>
      </c>
      <c r="E20" s="23">
        <f t="shared" si="2"/>
        <v>100.31392694063925</v>
      </c>
      <c r="F20" s="23">
        <f t="shared" si="3"/>
        <v>100.96012003021617</v>
      </c>
      <c r="G20" s="23">
        <f t="shared" si="4"/>
        <v>99.767464744237117</v>
      </c>
    </row>
    <row r="21" spans="1:7" x14ac:dyDescent="0.25">
      <c r="A21" s="25">
        <v>44708</v>
      </c>
      <c r="B21" s="23">
        <v>742.08</v>
      </c>
      <c r="C21" s="23">
        <v>11619.57</v>
      </c>
      <c r="D21" s="23">
        <v>1939.74</v>
      </c>
      <c r="E21" s="23">
        <f t="shared" si="2"/>
        <v>100.84801043705154</v>
      </c>
      <c r="F21" s="23">
        <f t="shared" si="3"/>
        <v>101.00662652330496</v>
      </c>
      <c r="G21" s="23">
        <f t="shared" si="4"/>
        <v>100.4583378649224</v>
      </c>
    </row>
    <row r="22" spans="1:7" x14ac:dyDescent="0.25">
      <c r="A22" s="25">
        <v>44711</v>
      </c>
      <c r="B22" s="23">
        <v>741.57</v>
      </c>
      <c r="C22" s="23">
        <v>11624.7</v>
      </c>
      <c r="D22" s="23">
        <v>1940.53</v>
      </c>
      <c r="E22" s="23">
        <f t="shared" si="2"/>
        <v>100.77870189171558</v>
      </c>
      <c r="F22" s="23">
        <f t="shared" si="3"/>
        <v>101.05122059985551</v>
      </c>
      <c r="G22" s="23">
        <f t="shared" si="4"/>
        <v>100.49925164043523</v>
      </c>
    </row>
    <row r="23" spans="1:7" x14ac:dyDescent="0.25">
      <c r="A23" s="25">
        <v>44712</v>
      </c>
      <c r="B23" s="23">
        <v>737.15</v>
      </c>
      <c r="C23" s="23">
        <v>11630.22</v>
      </c>
      <c r="D23" s="23">
        <v>1929.51</v>
      </c>
      <c r="E23" s="23">
        <f t="shared" si="2"/>
        <v>100.1780278321374</v>
      </c>
      <c r="F23" s="23">
        <f t="shared" si="3"/>
        <v>101.09920486936022</v>
      </c>
      <c r="G23" s="23">
        <f t="shared" si="4"/>
        <v>99.928530366825655</v>
      </c>
    </row>
    <row r="24" spans="1:7" x14ac:dyDescent="0.25">
      <c r="A24" s="25">
        <v>44713</v>
      </c>
      <c r="B24" s="23">
        <v>739.19</v>
      </c>
      <c r="C24" s="23">
        <v>11635.86</v>
      </c>
      <c r="D24" s="23">
        <v>1935.02</v>
      </c>
      <c r="E24" s="23">
        <f t="shared" si="2"/>
        <v>100.45526201348119</v>
      </c>
      <c r="F24" s="23">
        <f t="shared" si="3"/>
        <v>101.14823227515851</v>
      </c>
      <c r="G24" s="23">
        <f t="shared" si="4"/>
        <v>100.21389100363045</v>
      </c>
    </row>
    <row r="25" spans="1:7" x14ac:dyDescent="0.25">
      <c r="A25" s="25">
        <v>44714</v>
      </c>
      <c r="B25" s="23">
        <v>738.01</v>
      </c>
      <c r="C25" s="23">
        <v>11641.32</v>
      </c>
      <c r="D25" s="23">
        <v>1928.74</v>
      </c>
      <c r="E25" s="23">
        <f t="shared" si="2"/>
        <v>100.29490106544901</v>
      </c>
      <c r="F25" s="23">
        <f t="shared" si="3"/>
        <v>101.19569497651639</v>
      </c>
      <c r="G25" s="23">
        <f t="shared" si="4"/>
        <v>99.888652383097948</v>
      </c>
    </row>
    <row r="26" spans="1:7" x14ac:dyDescent="0.25">
      <c r="A26" s="25">
        <v>44715</v>
      </c>
      <c r="B26" s="23">
        <v>737.17</v>
      </c>
      <c r="C26" s="23">
        <v>11647.07</v>
      </c>
      <c r="D26" s="23">
        <v>1930.27</v>
      </c>
      <c r="E26" s="23">
        <f t="shared" si="2"/>
        <v>100.18074581430744</v>
      </c>
      <c r="F26" s="23">
        <f t="shared" si="3"/>
        <v>101.24567859058378</v>
      </c>
      <c r="G26" s="23">
        <f t="shared" si="4"/>
        <v>99.967890454660804</v>
      </c>
    </row>
    <row r="27" spans="1:7" x14ac:dyDescent="0.25">
      <c r="A27" s="25">
        <v>44718</v>
      </c>
      <c r="B27" s="23">
        <v>738.36</v>
      </c>
      <c r="C27" s="23">
        <v>11652.83</v>
      </c>
      <c r="D27" s="23">
        <v>1935.78</v>
      </c>
      <c r="E27" s="23">
        <f t="shared" si="2"/>
        <v>100.34246575342465</v>
      </c>
      <c r="F27" s="23">
        <f t="shared" si="3"/>
        <v>101.29574913267562</v>
      </c>
      <c r="G27" s="23">
        <f t="shared" si="4"/>
        <v>100.25325109146559</v>
      </c>
    </row>
    <row r="28" spans="1:7" x14ac:dyDescent="0.25">
      <c r="A28" s="25">
        <v>44719</v>
      </c>
      <c r="B28" s="23">
        <v>736.69</v>
      </c>
      <c r="C28" s="23">
        <v>11658.52</v>
      </c>
      <c r="D28" s="23">
        <v>1922.47</v>
      </c>
      <c r="E28" s="23">
        <f t="shared" si="2"/>
        <v>100.11551424222658</v>
      </c>
      <c r="F28" s="23">
        <f t="shared" si="3"/>
        <v>101.34521117859623</v>
      </c>
      <c r="G28" s="23">
        <f t="shared" si="4"/>
        <v>99.563931658458017</v>
      </c>
    </row>
    <row r="29" spans="1:7" x14ac:dyDescent="0.25">
      <c r="A29" s="25">
        <v>44720</v>
      </c>
      <c r="B29" s="23">
        <v>734.53</v>
      </c>
      <c r="C29" s="23">
        <v>11664.45</v>
      </c>
      <c r="D29" s="23">
        <v>1918.58</v>
      </c>
      <c r="E29" s="23">
        <f t="shared" si="2"/>
        <v>99.821972167862569</v>
      </c>
      <c r="F29" s="23">
        <f t="shared" si="3"/>
        <v>101.396759497104</v>
      </c>
      <c r="G29" s="23">
        <f t="shared" si="4"/>
        <v>99.362470156249188</v>
      </c>
    </row>
    <row r="30" spans="1:7" x14ac:dyDescent="0.25">
      <c r="A30" s="25">
        <v>44721</v>
      </c>
      <c r="B30" s="23">
        <v>738.73</v>
      </c>
      <c r="C30" s="23">
        <v>11670.59</v>
      </c>
      <c r="D30" s="23">
        <v>1945.69</v>
      </c>
      <c r="E30" s="23">
        <f t="shared" si="2"/>
        <v>100.39274842357034</v>
      </c>
      <c r="F30" s="23">
        <f t="shared" si="3"/>
        <v>101.45013330412552</v>
      </c>
      <c r="G30" s="23">
        <f t="shared" si="4"/>
        <v>100.76648592100015</v>
      </c>
    </row>
    <row r="31" spans="1:7" x14ac:dyDescent="0.25">
      <c r="A31" s="25">
        <v>44722</v>
      </c>
      <c r="B31" s="23">
        <v>739.24</v>
      </c>
      <c r="C31" s="23">
        <v>11676.35</v>
      </c>
      <c r="D31" s="23">
        <v>1951.75</v>
      </c>
      <c r="E31" s="23">
        <f t="shared" si="2"/>
        <v>100.46205696890628</v>
      </c>
      <c r="F31" s="23">
        <f t="shared" si="3"/>
        <v>101.50020384621736</v>
      </c>
      <c r="G31" s="23">
        <f t="shared" si="4"/>
        <v>101.08033083189616</v>
      </c>
    </row>
    <row r="32" spans="1:7" x14ac:dyDescent="0.25">
      <c r="A32" s="25">
        <v>44725</v>
      </c>
      <c r="B32" s="23">
        <v>736.42</v>
      </c>
      <c r="C32" s="23">
        <v>11682.77</v>
      </c>
      <c r="D32" s="23">
        <v>1928.84</v>
      </c>
      <c r="E32" s="23">
        <f t="shared" si="2"/>
        <v>100.07882148293106</v>
      </c>
      <c r="F32" s="23">
        <f t="shared" si="3"/>
        <v>101.55601163792392</v>
      </c>
      <c r="G32" s="23">
        <f t="shared" si="4"/>
        <v>99.893831342023617</v>
      </c>
    </row>
    <row r="33" spans="1:7" x14ac:dyDescent="0.25">
      <c r="A33" s="25">
        <v>44726</v>
      </c>
      <c r="B33" s="23">
        <v>735.61</v>
      </c>
      <c r="C33" s="23">
        <v>11689.74</v>
      </c>
      <c r="D33" s="23">
        <v>1946.07</v>
      </c>
      <c r="E33" s="23">
        <f t="shared" si="2"/>
        <v>99.968743205044575</v>
      </c>
      <c r="F33" s="23">
        <f t="shared" si="3"/>
        <v>101.61660047097602</v>
      </c>
      <c r="G33" s="23">
        <f t="shared" si="4"/>
        <v>100.78616596491771</v>
      </c>
    </row>
    <row r="34" spans="1:7" x14ac:dyDescent="0.25">
      <c r="A34" s="25">
        <v>44727</v>
      </c>
      <c r="B34" s="23">
        <v>732.33</v>
      </c>
      <c r="C34" s="23">
        <v>11696.33</v>
      </c>
      <c r="D34" s="23">
        <v>1937.87</v>
      </c>
      <c r="E34" s="23">
        <f t="shared" si="2"/>
        <v>99.522994129158519</v>
      </c>
      <c r="F34" s="23">
        <f t="shared" si="3"/>
        <v>101.67388603909848</v>
      </c>
      <c r="G34" s="23">
        <f t="shared" si="4"/>
        <v>100.36149133301222</v>
      </c>
    </row>
    <row r="35" spans="1:7" x14ac:dyDescent="0.25">
      <c r="A35" s="25">
        <v>44729</v>
      </c>
      <c r="B35" s="23">
        <v>737.47</v>
      </c>
      <c r="C35" s="23">
        <v>11703.08</v>
      </c>
      <c r="D35" s="23">
        <v>1946.63</v>
      </c>
      <c r="E35" s="23">
        <f t="shared" si="2"/>
        <v>100.22151554685801</v>
      </c>
      <c r="F35" s="23">
        <f t="shared" si="3"/>
        <v>101.73256245561237</v>
      </c>
      <c r="G35" s="23">
        <f t="shared" si="4"/>
        <v>100.81516813490153</v>
      </c>
    </row>
    <row r="36" spans="1:7" x14ac:dyDescent="0.25">
      <c r="A36" s="25">
        <v>44732</v>
      </c>
      <c r="B36" s="23">
        <v>740.82</v>
      </c>
      <c r="C36" s="23">
        <v>11709.28</v>
      </c>
      <c r="D36" s="23">
        <v>1966.52</v>
      </c>
      <c r="E36" s="23">
        <f t="shared" si="2"/>
        <v>100.67677756033922</v>
      </c>
      <c r="F36" s="23">
        <f t="shared" si="3"/>
        <v>101.78645783078069</v>
      </c>
      <c r="G36" s="23">
        <f t="shared" si="4"/>
        <v>101.84526306521862</v>
      </c>
    </row>
    <row r="37" spans="1:7" x14ac:dyDescent="0.25">
      <c r="A37" s="25">
        <v>44733</v>
      </c>
      <c r="B37" s="23">
        <v>742.66</v>
      </c>
      <c r="C37" s="23">
        <v>11717.39</v>
      </c>
      <c r="D37" s="23">
        <v>1957.82</v>
      </c>
      <c r="E37" s="23">
        <f t="shared" si="2"/>
        <v>100.92683191998259</v>
      </c>
      <c r="F37" s="23">
        <f t="shared" si="3"/>
        <v>101.85695645862181</v>
      </c>
      <c r="G37" s="23">
        <f t="shared" si="4"/>
        <v>101.39469363868474</v>
      </c>
    </row>
    <row r="38" spans="1:7" x14ac:dyDescent="0.25">
      <c r="A38" s="25">
        <v>44734</v>
      </c>
      <c r="B38" s="23">
        <v>743.68</v>
      </c>
      <c r="C38" s="23">
        <v>11724.08</v>
      </c>
      <c r="D38" s="23">
        <v>1946.79</v>
      </c>
      <c r="E38" s="23">
        <f t="shared" si="2"/>
        <v>101.06544901065449</v>
      </c>
      <c r="F38" s="23">
        <f t="shared" si="3"/>
        <v>101.91511130698892</v>
      </c>
      <c r="G38" s="23">
        <f t="shared" si="4"/>
        <v>100.82345446918259</v>
      </c>
    </row>
    <row r="39" spans="1:7" x14ac:dyDescent="0.25">
      <c r="A39" s="25">
        <v>44735</v>
      </c>
      <c r="B39" s="23">
        <v>744.53</v>
      </c>
      <c r="C39" s="23">
        <v>11729.74</v>
      </c>
      <c r="D39" s="23">
        <v>1940.55</v>
      </c>
      <c r="E39" s="23">
        <f t="shared" si="2"/>
        <v>101.18096325288106</v>
      </c>
      <c r="F39" s="23">
        <f t="shared" si="3"/>
        <v>101.96431256883611</v>
      </c>
      <c r="G39" s="23">
        <f t="shared" si="4"/>
        <v>100.50028743222038</v>
      </c>
    </row>
    <row r="40" spans="1:7" x14ac:dyDescent="0.25">
      <c r="A40" s="25">
        <v>44736</v>
      </c>
      <c r="B40" s="23">
        <v>745.37</v>
      </c>
      <c r="C40" s="23">
        <v>11736.22</v>
      </c>
      <c r="D40" s="23">
        <v>1942.22</v>
      </c>
      <c r="E40" s="23">
        <f t="shared" si="2"/>
        <v>101.29511850402262</v>
      </c>
      <c r="F40" s="23">
        <f t="shared" si="3"/>
        <v>102.02064192868944</v>
      </c>
      <c r="G40" s="23">
        <f t="shared" si="4"/>
        <v>100.58677604627917</v>
      </c>
    </row>
    <row r="41" spans="1:7" x14ac:dyDescent="0.25">
      <c r="A41" s="25">
        <v>44739</v>
      </c>
      <c r="B41" s="23">
        <v>742.73</v>
      </c>
      <c r="C41" s="23">
        <v>11742.42</v>
      </c>
      <c r="D41" s="23">
        <v>1936.75</v>
      </c>
      <c r="E41" s="23">
        <f t="shared" si="2"/>
        <v>100.93634485757774</v>
      </c>
      <c r="F41" s="23">
        <f t="shared" si="3"/>
        <v>102.07453730385778</v>
      </c>
      <c r="G41" s="23">
        <f t="shared" si="4"/>
        <v>100.30348699304466</v>
      </c>
    </row>
    <row r="42" spans="1:7" x14ac:dyDescent="0.25">
      <c r="A42" s="25">
        <v>44740</v>
      </c>
      <c r="B42" s="23">
        <v>739.94</v>
      </c>
      <c r="C42" s="23">
        <v>11748.75</v>
      </c>
      <c r="D42" s="23">
        <v>1909.66</v>
      </c>
      <c r="E42" s="23">
        <f t="shared" si="2"/>
        <v>100.55718634485757</v>
      </c>
      <c r="F42" s="23">
        <f t="shared" si="3"/>
        <v>102.12956274334412</v>
      </c>
      <c r="G42" s="23">
        <f t="shared" si="4"/>
        <v>98.90050702007882</v>
      </c>
    </row>
    <row r="43" spans="1:7" x14ac:dyDescent="0.25">
      <c r="A43" s="25">
        <v>44741</v>
      </c>
      <c r="B43" s="23">
        <v>737.5</v>
      </c>
      <c r="C43" s="23">
        <v>11754.86</v>
      </c>
      <c r="D43" s="23">
        <v>1908.25</v>
      </c>
      <c r="E43" s="23">
        <f t="shared" si="2"/>
        <v>100.22559252011307</v>
      </c>
      <c r="F43" s="23">
        <f t="shared" si="3"/>
        <v>102.18267576629228</v>
      </c>
      <c r="G43" s="23">
        <f t="shared" si="4"/>
        <v>98.827483699226775</v>
      </c>
    </row>
    <row r="44" spans="1:7" x14ac:dyDescent="0.25">
      <c r="A44" s="25">
        <v>44742</v>
      </c>
      <c r="B44" s="23">
        <v>738.02</v>
      </c>
      <c r="C44" s="23">
        <v>11759.49</v>
      </c>
      <c r="D44" s="23">
        <v>1913.78</v>
      </c>
      <c r="E44" s="23">
        <f t="shared" si="2"/>
        <v>100.29626005653402</v>
      </c>
      <c r="F44" s="23">
        <f t="shared" si="3"/>
        <v>102.22292344161956</v>
      </c>
      <c r="G44" s="23">
        <f t="shared" si="4"/>
        <v>99.113880127816699</v>
      </c>
    </row>
    <row r="45" spans="1:7" x14ac:dyDescent="0.25">
      <c r="A45" s="25">
        <v>44743</v>
      </c>
      <c r="B45" s="23">
        <v>741.49</v>
      </c>
      <c r="C45" s="23">
        <v>11764.57</v>
      </c>
      <c r="D45" s="23">
        <v>1922.58</v>
      </c>
      <c r="E45" s="23">
        <f t="shared" si="2"/>
        <v>100.76782996303544</v>
      </c>
      <c r="F45" s="23">
        <f t="shared" si="3"/>
        <v>102.2670828780478</v>
      </c>
      <c r="G45" s="23">
        <f t="shared" si="4"/>
        <v>99.569628513276257</v>
      </c>
    </row>
    <row r="46" spans="1:7" x14ac:dyDescent="0.25">
      <c r="A46" s="25">
        <v>44746</v>
      </c>
      <c r="B46" s="23">
        <v>741.35</v>
      </c>
      <c r="C46" s="23">
        <v>11769.87</v>
      </c>
      <c r="D46" s="23">
        <v>1904.94</v>
      </c>
      <c r="E46" s="23">
        <f t="shared" si="2"/>
        <v>100.74880408784519</v>
      </c>
      <c r="F46" s="23">
        <f t="shared" si="3"/>
        <v>102.31315473101428</v>
      </c>
      <c r="G46" s="23">
        <f t="shared" si="4"/>
        <v>98.656060158786872</v>
      </c>
    </row>
    <row r="47" spans="1:7" x14ac:dyDescent="0.25">
      <c r="A47" s="25">
        <v>44747</v>
      </c>
      <c r="B47" s="23">
        <v>740.23</v>
      </c>
      <c r="C47" s="23">
        <v>11775.39</v>
      </c>
      <c r="D47" s="23">
        <v>1896.65</v>
      </c>
      <c r="E47" s="23">
        <f t="shared" si="2"/>
        <v>100.59659708632311</v>
      </c>
      <c r="F47" s="23">
        <f t="shared" si="3"/>
        <v>102.36113900051895</v>
      </c>
      <c r="G47" s="23">
        <f t="shared" si="4"/>
        <v>98.226724463848285</v>
      </c>
    </row>
    <row r="48" spans="1:7" x14ac:dyDescent="0.25">
      <c r="A48" s="25">
        <v>44748</v>
      </c>
      <c r="B48" s="23">
        <v>739.45</v>
      </c>
      <c r="C48" s="23">
        <v>11781.34</v>
      </c>
      <c r="D48" s="23">
        <v>1890.68</v>
      </c>
      <c r="E48" s="23">
        <f t="shared" si="2"/>
        <v>100.49059578169168</v>
      </c>
      <c r="F48" s="23">
        <f t="shared" si="3"/>
        <v>102.41286117507565</v>
      </c>
      <c r="G48" s="23">
        <f t="shared" si="4"/>
        <v>97.917540615985374</v>
      </c>
    </row>
    <row r="49" spans="1:7" x14ac:dyDescent="0.25">
      <c r="A49" s="25">
        <v>44749</v>
      </c>
      <c r="B49" s="23">
        <v>739.64</v>
      </c>
      <c r="C49" s="23">
        <v>11786.93</v>
      </c>
      <c r="D49" s="23">
        <v>1887.01</v>
      </c>
      <c r="E49" s="23">
        <f t="shared" si="2"/>
        <v>100.51641661230701</v>
      </c>
      <c r="F49" s="23">
        <f t="shared" si="3"/>
        <v>102.4614539407516</v>
      </c>
      <c r="G49" s="23">
        <f t="shared" si="4"/>
        <v>97.727472823413024</v>
      </c>
    </row>
    <row r="50" spans="1:7" x14ac:dyDescent="0.25">
      <c r="A50" s="25">
        <v>44750</v>
      </c>
      <c r="B50" s="23">
        <v>741.3</v>
      </c>
      <c r="C50" s="23">
        <v>11792.67</v>
      </c>
      <c r="D50" s="23">
        <v>1878.75</v>
      </c>
      <c r="E50" s="23">
        <f t="shared" si="2"/>
        <v>100.74200913242008</v>
      </c>
      <c r="F50" s="23">
        <f t="shared" si="3"/>
        <v>102.51135062679451</v>
      </c>
      <c r="G50" s="23">
        <f t="shared" si="4"/>
        <v>97.299690816152122</v>
      </c>
    </row>
    <row r="51" spans="1:7" x14ac:dyDescent="0.25">
      <c r="A51" s="25">
        <v>44753</v>
      </c>
      <c r="B51" s="23">
        <v>736</v>
      </c>
      <c r="C51" s="23">
        <v>11798.31</v>
      </c>
      <c r="D51" s="23">
        <v>1834.84</v>
      </c>
      <c r="E51" s="23">
        <f t="shared" si="2"/>
        <v>100.02174385736029</v>
      </c>
      <c r="F51" s="23">
        <f t="shared" si="3"/>
        <v>102.56037803259279</v>
      </c>
      <c r="G51" s="23">
        <f t="shared" si="4"/>
        <v>95.025609951887461</v>
      </c>
    </row>
    <row r="52" spans="1:7" x14ac:dyDescent="0.25">
      <c r="A52" s="25">
        <v>44754</v>
      </c>
      <c r="B52" s="23">
        <v>734.76</v>
      </c>
      <c r="C52" s="23">
        <v>11804.17</v>
      </c>
      <c r="D52" s="23">
        <v>1842.33</v>
      </c>
      <c r="E52" s="23">
        <f t="shared" si="2"/>
        <v>99.853228962817994</v>
      </c>
      <c r="F52" s="23">
        <f t="shared" si="3"/>
        <v>102.6113178549293</v>
      </c>
      <c r="G52" s="23">
        <f t="shared" si="4"/>
        <v>95.413513975420656</v>
      </c>
    </row>
    <row r="53" spans="1:7" x14ac:dyDescent="0.25">
      <c r="A53" s="25">
        <v>44755</v>
      </c>
      <c r="B53" s="23">
        <v>739.13</v>
      </c>
      <c r="C53" s="23">
        <v>11809.38</v>
      </c>
      <c r="D53" s="23">
        <v>1856.55</v>
      </c>
      <c r="E53" s="23">
        <f t="shared" si="2"/>
        <v>100.44710806697108</v>
      </c>
      <c r="F53" s="23">
        <f t="shared" si="3"/>
        <v>102.65660735567556</v>
      </c>
      <c r="G53" s="23">
        <f t="shared" si="4"/>
        <v>96.149961934651884</v>
      </c>
    </row>
    <row r="54" spans="1:7" x14ac:dyDescent="0.25">
      <c r="A54" s="25">
        <v>44756</v>
      </c>
      <c r="B54" s="23">
        <v>737.09</v>
      </c>
      <c r="C54" s="23">
        <v>11815.14</v>
      </c>
      <c r="D54" s="23">
        <v>1848.48</v>
      </c>
      <c r="E54" s="23">
        <f t="shared" si="2"/>
        <v>100.1698738856273</v>
      </c>
      <c r="F54" s="23">
        <f t="shared" si="3"/>
        <v>102.70667789776742</v>
      </c>
      <c r="G54" s="23">
        <f t="shared" si="4"/>
        <v>95.732019949349777</v>
      </c>
    </row>
    <row r="55" spans="1:7" x14ac:dyDescent="0.25">
      <c r="A55" s="25">
        <v>44757</v>
      </c>
      <c r="B55" s="23">
        <v>737.77</v>
      </c>
      <c r="C55" s="23">
        <v>11820.2</v>
      </c>
      <c r="D55" s="23">
        <v>1881.47</v>
      </c>
      <c r="E55" s="23">
        <f t="shared" si="2"/>
        <v>100.26228527940857</v>
      </c>
      <c r="F55" s="23">
        <f t="shared" si="3"/>
        <v>102.75066347814675</v>
      </c>
      <c r="G55" s="23">
        <f t="shared" si="4"/>
        <v>97.440558498930542</v>
      </c>
    </row>
    <row r="56" spans="1:7" x14ac:dyDescent="0.25">
      <c r="A56" s="25">
        <v>44760</v>
      </c>
      <c r="B56" s="23">
        <v>738.13</v>
      </c>
      <c r="C56" s="23">
        <v>11825.85</v>
      </c>
      <c r="D56" s="23">
        <v>1881.53</v>
      </c>
      <c r="E56" s="23">
        <f t="shared" si="2"/>
        <v>100.31120895846924</v>
      </c>
      <c r="F56" s="23">
        <f t="shared" si="3"/>
        <v>102.79977781196948</v>
      </c>
      <c r="G56" s="23">
        <f t="shared" si="4"/>
        <v>97.443665874285941</v>
      </c>
    </row>
    <row r="57" spans="1:7" x14ac:dyDescent="0.25">
      <c r="A57" s="25">
        <v>44761</v>
      </c>
      <c r="B57" s="23">
        <v>734.36</v>
      </c>
      <c r="C57" s="23">
        <v>11831.19</v>
      </c>
      <c r="D57" s="23">
        <v>1847.92</v>
      </c>
      <c r="E57" s="23">
        <f t="shared" si="2"/>
        <v>99.798869319417264</v>
      </c>
      <c r="F57" s="23">
        <f t="shared" si="3"/>
        <v>102.8461973770338</v>
      </c>
      <c r="G57" s="23">
        <f t="shared" si="4"/>
        <v>95.703017779365993</v>
      </c>
    </row>
    <row r="58" spans="1:7" x14ac:dyDescent="0.25">
      <c r="A58" s="25">
        <v>44762</v>
      </c>
      <c r="B58" s="23">
        <v>733.62</v>
      </c>
      <c r="C58" s="23">
        <v>11836.08</v>
      </c>
      <c r="D58" s="23">
        <v>1839.13</v>
      </c>
      <c r="E58" s="23">
        <f t="shared" si="2"/>
        <v>99.698303979125896</v>
      </c>
      <c r="F58" s="23">
        <f t="shared" si="3"/>
        <v>102.88870518099718</v>
      </c>
      <c r="G58" s="23">
        <f t="shared" si="4"/>
        <v>95.247787289799007</v>
      </c>
    </row>
    <row r="59" spans="1:7" x14ac:dyDescent="0.25">
      <c r="A59" s="25">
        <v>44763</v>
      </c>
      <c r="B59" s="23">
        <v>736.04</v>
      </c>
      <c r="C59" s="23">
        <v>11841.8</v>
      </c>
      <c r="D59" s="23">
        <v>1850.28</v>
      </c>
      <c r="E59" s="23">
        <f t="shared" si="2"/>
        <v>100.02717982170036</v>
      </c>
      <c r="F59" s="23">
        <f t="shared" si="3"/>
        <v>102.93842801099117</v>
      </c>
      <c r="G59" s="23">
        <f t="shared" si="4"/>
        <v>95.825241210011953</v>
      </c>
    </row>
    <row r="60" spans="1:7" x14ac:dyDescent="0.25">
      <c r="A60" s="25">
        <v>44764</v>
      </c>
      <c r="B60" s="23">
        <v>736.25</v>
      </c>
      <c r="C60" s="23">
        <v>11847.48</v>
      </c>
      <c r="D60" s="23">
        <v>1858.5</v>
      </c>
      <c r="E60" s="23">
        <f t="shared" si="2"/>
        <v>100.05571863448574</v>
      </c>
      <c r="F60" s="23">
        <f t="shared" si="3"/>
        <v>102.98780312888731</v>
      </c>
      <c r="G60" s="23">
        <f t="shared" si="4"/>
        <v>96.250951633702584</v>
      </c>
    </row>
    <row r="61" spans="1:7" x14ac:dyDescent="0.25">
      <c r="A61" s="25">
        <v>44767</v>
      </c>
      <c r="B61" s="23">
        <v>738.99</v>
      </c>
      <c r="C61" s="23">
        <v>11853.57</v>
      </c>
      <c r="D61" s="23">
        <v>1863.04</v>
      </c>
      <c r="E61" s="23">
        <f t="shared" si="2"/>
        <v>100.42808219178082</v>
      </c>
      <c r="F61" s="23">
        <f t="shared" si="3"/>
        <v>103.0407422957865</v>
      </c>
      <c r="G61" s="23">
        <f t="shared" si="4"/>
        <v>96.486076368928309</v>
      </c>
    </row>
    <row r="62" spans="1:7" x14ac:dyDescent="0.25">
      <c r="A62" s="25">
        <v>44768</v>
      </c>
      <c r="B62" s="23">
        <v>740.15</v>
      </c>
      <c r="C62" s="23">
        <v>11859.15</v>
      </c>
      <c r="D62" s="23">
        <v>1854.17</v>
      </c>
      <c r="E62" s="23">
        <f t="shared" si="2"/>
        <v>100.58572515764297</v>
      </c>
      <c r="F62" s="23">
        <f t="shared" si="3"/>
        <v>103.08924813343798</v>
      </c>
      <c r="G62" s="23">
        <f t="shared" si="4"/>
        <v>96.026702712220796</v>
      </c>
    </row>
    <row r="63" spans="1:7" x14ac:dyDescent="0.25">
      <c r="A63" s="25">
        <v>44769</v>
      </c>
      <c r="B63" s="23">
        <v>739.41</v>
      </c>
      <c r="C63" s="23">
        <v>11865.1</v>
      </c>
      <c r="D63" s="23">
        <v>1831.88</v>
      </c>
      <c r="E63" s="23">
        <f t="shared" si="2"/>
        <v>100.4851598173516</v>
      </c>
      <c r="F63" s="23">
        <f t="shared" si="3"/>
        <v>103.14097030799468</v>
      </c>
      <c r="G63" s="23">
        <f t="shared" si="4"/>
        <v>94.872312767687433</v>
      </c>
    </row>
    <row r="64" spans="1:7" x14ac:dyDescent="0.25">
      <c r="A64" s="25">
        <v>44770</v>
      </c>
      <c r="B64" s="23">
        <v>742.31</v>
      </c>
      <c r="C64" s="23">
        <v>11871</v>
      </c>
      <c r="D64" s="23">
        <v>1842.95</v>
      </c>
      <c r="E64" s="23">
        <f t="shared" si="2"/>
        <v>100.87926723200695</v>
      </c>
      <c r="F64" s="23">
        <f t="shared" si="3"/>
        <v>103.19225784242904</v>
      </c>
      <c r="G64" s="23">
        <f t="shared" si="4"/>
        <v>95.445623520759852</v>
      </c>
    </row>
    <row r="65" spans="1:7" x14ac:dyDescent="0.25">
      <c r="A65" s="25">
        <v>44771</v>
      </c>
      <c r="B65" s="23">
        <v>745.85</v>
      </c>
      <c r="C65" s="23">
        <v>11877</v>
      </c>
      <c r="D65" s="23">
        <v>1846.64</v>
      </c>
      <c r="E65" s="23">
        <f t="shared" si="2"/>
        <v>101.36035007610349</v>
      </c>
      <c r="F65" s="23">
        <f t="shared" si="3"/>
        <v>103.24441465710805</v>
      </c>
      <c r="G65" s="23">
        <f t="shared" si="4"/>
        <v>95.63672710511733</v>
      </c>
    </row>
    <row r="66" spans="1:7" x14ac:dyDescent="0.25">
      <c r="A66" s="25">
        <v>44774</v>
      </c>
      <c r="B66" s="23">
        <v>748.61</v>
      </c>
      <c r="C66" s="23">
        <v>11883.23</v>
      </c>
      <c r="D66" s="23">
        <v>1848.9</v>
      </c>
      <c r="E66" s="23">
        <f t="shared" si="2"/>
        <v>101.7354316155686</v>
      </c>
      <c r="F66" s="23">
        <f t="shared" si="3"/>
        <v>103.29857081634977</v>
      </c>
      <c r="G66" s="23">
        <f t="shared" si="4"/>
        <v>95.753771576837622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45"/>
  <sheetViews>
    <sheetView workbookViewId="0">
      <pane xSplit="1" topLeftCell="AA1" activePane="topRight" state="frozen"/>
      <selection pane="topRight" activeCell="AO3" sqref="AO3"/>
    </sheetView>
  </sheetViews>
  <sheetFormatPr defaultRowHeight="15" x14ac:dyDescent="0.25"/>
  <cols>
    <col min="1" max="1" width="18.28515625" bestFit="1" customWidth="1"/>
    <col min="2" max="13" width="12" bestFit="1" customWidth="1"/>
    <col min="14" max="14" width="5.42578125" bestFit="1" customWidth="1"/>
    <col min="15" max="15" width="13.85546875" bestFit="1" customWidth="1"/>
    <col min="16" max="16" width="15" bestFit="1" customWidth="1"/>
    <col min="17" max="17" width="14.5703125" bestFit="1" customWidth="1"/>
    <col min="18" max="18" width="14.140625" bestFit="1" customWidth="1"/>
    <col min="19" max="19" width="14" bestFit="1" customWidth="1"/>
    <col min="20" max="20" width="13.85546875" bestFit="1" customWidth="1"/>
    <col min="21" max="21" width="14.140625" bestFit="1" customWidth="1"/>
    <col min="22" max="22" width="14" bestFit="1" customWidth="1"/>
    <col min="23" max="23" width="14.7109375" bestFit="1" customWidth="1"/>
    <col min="24" max="24" width="14.140625" bestFit="1" customWidth="1"/>
    <col min="25" max="25" width="15" bestFit="1" customWidth="1"/>
    <col min="26" max="26" width="14" bestFit="1" customWidth="1"/>
    <col min="27" max="27" width="9.85546875" bestFit="1" customWidth="1"/>
    <col min="28" max="28" width="10.85546875" bestFit="1" customWidth="1"/>
    <col min="29" max="29" width="12" bestFit="1" customWidth="1"/>
    <col min="30" max="30" width="11.5703125" bestFit="1" customWidth="1"/>
    <col min="31" max="31" width="11.140625" bestFit="1" customWidth="1"/>
    <col min="32" max="32" width="11" bestFit="1" customWidth="1"/>
    <col min="33" max="33" width="10.85546875" bestFit="1" customWidth="1"/>
    <col min="34" max="34" width="11.140625" bestFit="1" customWidth="1"/>
    <col min="35" max="35" width="11" bestFit="1" customWidth="1"/>
    <col min="36" max="36" width="11.7109375" bestFit="1" customWidth="1"/>
    <col min="37" max="37" width="11.140625" bestFit="1" customWidth="1"/>
    <col min="38" max="38" width="12" bestFit="1" customWidth="1"/>
    <col min="39" max="39" width="11" bestFit="1" customWidth="1"/>
    <col min="40" max="40" width="7" bestFit="1" customWidth="1"/>
    <col min="41" max="41" width="15.5703125" bestFit="1" customWidth="1"/>
    <col min="42" max="42" width="16.7109375" bestFit="1" customWidth="1"/>
    <col min="43" max="43" width="16.28515625" bestFit="1" customWidth="1"/>
    <col min="44" max="44" width="15.85546875" bestFit="1" customWidth="1"/>
    <col min="45" max="45" width="15.7109375" bestFit="1" customWidth="1"/>
    <col min="46" max="46" width="15.5703125" bestFit="1" customWidth="1"/>
    <col min="47" max="47" width="15.85546875" bestFit="1" customWidth="1"/>
    <col min="48" max="48" width="15.7109375" bestFit="1" customWidth="1"/>
    <col min="49" max="49" width="16.42578125" bestFit="1" customWidth="1"/>
    <col min="50" max="50" width="15.85546875" bestFit="1" customWidth="1"/>
    <col min="51" max="51" width="16.7109375" bestFit="1" customWidth="1"/>
    <col min="52" max="52" width="15.7109375" bestFit="1" customWidth="1"/>
    <col min="53" max="53" width="12" bestFit="1" customWidth="1"/>
    <col min="54" max="54" width="13.5703125" style="19" bestFit="1" customWidth="1"/>
    <col min="55" max="55" width="12" style="19" bestFit="1" customWidth="1"/>
    <col min="56" max="56" width="13.28515625" style="8" bestFit="1" customWidth="1"/>
    <col min="57" max="57" width="14.5703125" bestFit="1" customWidth="1"/>
    <col min="58" max="58" width="15.7109375" bestFit="1" customWidth="1"/>
    <col min="59" max="59" width="15.140625" bestFit="1" customWidth="1"/>
    <col min="60" max="60" width="14.85546875" bestFit="1" customWidth="1"/>
    <col min="61" max="61" width="14.7109375" bestFit="1" customWidth="1"/>
    <col min="62" max="62" width="14.5703125" bestFit="1" customWidth="1"/>
    <col min="63" max="63" width="14.85546875" bestFit="1" customWidth="1"/>
    <col min="64" max="64" width="14.7109375" bestFit="1" customWidth="1"/>
    <col min="65" max="65" width="15.140625" bestFit="1" customWidth="1"/>
    <col min="66" max="66" width="14.5703125" bestFit="1" customWidth="1"/>
    <col min="67" max="67" width="15.28515625" bestFit="1" customWidth="1"/>
    <col min="68" max="68" width="14.7109375" bestFit="1" customWidth="1"/>
    <col min="69" max="69" width="12.140625" bestFit="1" customWidth="1"/>
  </cols>
  <sheetData>
    <row r="1" spans="1:69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2" t="str">
        <f>B1&amp;" Cota"</f>
        <v>VALE3.SA Cota</v>
      </c>
      <c r="P1" s="2" t="str">
        <f t="shared" ref="P1:Y1" si="0">C1&amp;" Cota"</f>
        <v>KLBN11.SA Cota</v>
      </c>
      <c r="Q1" s="2" t="str">
        <f t="shared" si="0"/>
        <v>MOVI3.SA Cota</v>
      </c>
      <c r="R1" s="2" t="str">
        <f t="shared" si="0"/>
        <v>PNVL3.SA Cota</v>
      </c>
      <c r="S1" s="2" t="str">
        <f t="shared" si="0"/>
        <v>RRRP3.SA Cota</v>
      </c>
      <c r="T1" s="2" t="str">
        <f t="shared" si="0"/>
        <v>TTEN3.SA Cota</v>
      </c>
      <c r="U1" s="2" t="str">
        <f t="shared" si="0"/>
        <v>LAVV3.SA Cota</v>
      </c>
      <c r="V1" s="2" t="str">
        <f t="shared" si="0"/>
        <v>ALSO3.SA Cota</v>
      </c>
      <c r="W1" s="2" t="str">
        <f t="shared" si="0"/>
        <v>YDUQ3.SA Cota</v>
      </c>
      <c r="X1" s="2" t="str">
        <f t="shared" si="0"/>
        <v>TUPY3.SA Cota</v>
      </c>
      <c r="Y1" s="2" t="str">
        <f t="shared" si="0"/>
        <v>MGLU3.SA Cota</v>
      </c>
      <c r="Z1" s="2" t="str">
        <f>M1&amp;" Cota"</f>
        <v>BBAS3.SA Cota</v>
      </c>
      <c r="AA1" s="2" t="str">
        <f>N1&amp;" Cota"</f>
        <v>caixa Cota</v>
      </c>
      <c r="AB1" s="2" t="str">
        <f>B1&amp; "%"</f>
        <v>VALE3.SA%</v>
      </c>
      <c r="AC1" s="2" t="str">
        <f t="shared" ref="AC1:AN1" si="1">C1&amp; "%"</f>
        <v>KLBN11.SA%</v>
      </c>
      <c r="AD1" s="2" t="str">
        <f t="shared" si="1"/>
        <v>MOVI3.SA%</v>
      </c>
      <c r="AE1" s="2" t="str">
        <f t="shared" si="1"/>
        <v>PNVL3.SA%</v>
      </c>
      <c r="AF1" s="2" t="str">
        <f t="shared" si="1"/>
        <v>RRRP3.SA%</v>
      </c>
      <c r="AG1" s="2" t="str">
        <f t="shared" si="1"/>
        <v>TTEN3.SA%</v>
      </c>
      <c r="AH1" s="2" t="str">
        <f t="shared" si="1"/>
        <v>LAVV3.SA%</v>
      </c>
      <c r="AI1" s="2" t="str">
        <f t="shared" si="1"/>
        <v>ALSO3.SA%</v>
      </c>
      <c r="AJ1" s="2" t="str">
        <f t="shared" si="1"/>
        <v>YDUQ3.SA%</v>
      </c>
      <c r="AK1" s="2" t="str">
        <f t="shared" si="1"/>
        <v>TUPY3.SA%</v>
      </c>
      <c r="AL1" s="2" t="str">
        <f t="shared" si="1"/>
        <v>MGLU3.SA%</v>
      </c>
      <c r="AM1" s="2" t="str">
        <f t="shared" si="1"/>
        <v>BBAS3.SA%</v>
      </c>
      <c r="AN1" s="2" t="str">
        <f t="shared" si="1"/>
        <v>caixa%</v>
      </c>
      <c r="AO1" s="2" t="str">
        <f>B1&amp; " * Peso"</f>
        <v>VALE3.SA * Peso</v>
      </c>
      <c r="AP1" s="2" t="str">
        <f t="shared" ref="AP1:AY1" si="2">C1&amp; " * Peso"</f>
        <v>KLBN11.SA * Peso</v>
      </c>
      <c r="AQ1" s="2" t="str">
        <f t="shared" si="2"/>
        <v>MOVI3.SA * Peso</v>
      </c>
      <c r="AR1" s="2" t="str">
        <f t="shared" si="2"/>
        <v>PNVL3.SA * Peso</v>
      </c>
      <c r="AS1" s="2" t="str">
        <f t="shared" si="2"/>
        <v>RRRP3.SA * Peso</v>
      </c>
      <c r="AT1" s="2" t="str">
        <f t="shared" si="2"/>
        <v>TTEN3.SA * Peso</v>
      </c>
      <c r="AU1" s="2" t="str">
        <f t="shared" si="2"/>
        <v>LAVV3.SA * Peso</v>
      </c>
      <c r="AV1" s="2" t="str">
        <f t="shared" si="2"/>
        <v>ALSO3.SA * Peso</v>
      </c>
      <c r="AW1" s="2" t="str">
        <f t="shared" si="2"/>
        <v>YDUQ3.SA * Peso</v>
      </c>
      <c r="AX1" s="2" t="str">
        <f t="shared" si="2"/>
        <v>TUPY3.SA * Peso</v>
      </c>
      <c r="AY1" s="2" t="str">
        <f t="shared" si="2"/>
        <v>MGLU3.SA * Peso</v>
      </c>
      <c r="AZ1" s="2" t="str">
        <f>M1&amp; " * Peso"</f>
        <v>BBAS3.SA * Peso</v>
      </c>
      <c r="BA1" s="2" t="str">
        <f t="shared" ref="BA1" si="3">N1&amp; " * Peso"</f>
        <v>caixa * Peso</v>
      </c>
      <c r="BB1" s="21" t="s">
        <v>17</v>
      </c>
      <c r="BC1" s="21" t="s">
        <v>18</v>
      </c>
      <c r="BD1" s="8" t="s">
        <v>19</v>
      </c>
      <c r="BE1" t="str">
        <f>"Valor " &amp; B1</f>
        <v>Valor VALE3.SA</v>
      </c>
      <c r="BF1" s="8" t="str">
        <f t="shared" ref="BF1:BQ1" si="4">"Valor " &amp; C1</f>
        <v>Valor KLBN11.SA</v>
      </c>
      <c r="BG1" s="8" t="str">
        <f t="shared" si="4"/>
        <v>Valor MOVI3.SA</v>
      </c>
      <c r="BH1" s="8" t="str">
        <f t="shared" si="4"/>
        <v>Valor PNVL3.SA</v>
      </c>
      <c r="BI1" s="8" t="str">
        <f t="shared" si="4"/>
        <v>Valor RRRP3.SA</v>
      </c>
      <c r="BJ1" s="8" t="str">
        <f t="shared" si="4"/>
        <v>Valor TTEN3.SA</v>
      </c>
      <c r="BK1" s="8" t="str">
        <f t="shared" si="4"/>
        <v>Valor LAVV3.SA</v>
      </c>
      <c r="BL1" s="8" t="str">
        <f t="shared" si="4"/>
        <v>Valor ALSO3.SA</v>
      </c>
      <c r="BM1" s="8" t="str">
        <f t="shared" si="4"/>
        <v>Valor YDUQ3.SA</v>
      </c>
      <c r="BN1" s="8" t="str">
        <f t="shared" si="4"/>
        <v>Valor TUPY3.SA</v>
      </c>
      <c r="BO1" s="8" t="str">
        <f t="shared" si="4"/>
        <v>Valor MGLU3.SA</v>
      </c>
      <c r="BP1" s="8" t="str">
        <f t="shared" si="4"/>
        <v>Valor BBAS3.SA</v>
      </c>
      <c r="BQ1" s="8" t="str">
        <f t="shared" si="4"/>
        <v>Valor caixa</v>
      </c>
    </row>
    <row r="2" spans="1:69" x14ac:dyDescent="0.25">
      <c r="A2" s="33">
        <v>44711</v>
      </c>
      <c r="B2" s="17">
        <v>86.650001525878906</v>
      </c>
      <c r="C2" s="17">
        <v>22.129999160766602</v>
      </c>
      <c r="D2" s="17">
        <v>17.461679458618161</v>
      </c>
      <c r="E2" s="17">
        <v>11.64000034332275</v>
      </c>
      <c r="F2" s="17">
        <v>49.310001373291023</v>
      </c>
      <c r="G2" s="17">
        <v>9.4099998474121094</v>
      </c>
      <c r="H2" s="17">
        <v>5.2800002098083496</v>
      </c>
      <c r="I2" s="17">
        <v>19.219999313354489</v>
      </c>
      <c r="J2" s="17">
        <v>16.54000091552734</v>
      </c>
      <c r="K2" s="17">
        <v>22.420000076293949</v>
      </c>
      <c r="L2" s="17">
        <v>3.839999914169312</v>
      </c>
      <c r="M2" s="17">
        <v>35.802589416503913</v>
      </c>
      <c r="N2">
        <v>1</v>
      </c>
      <c r="O2">
        <f>B2/B$2*100</f>
        <v>100</v>
      </c>
      <c r="P2">
        <f t="shared" ref="P2:AA3" si="5">C2/C$2*100</f>
        <v>100</v>
      </c>
      <c r="Q2">
        <f t="shared" si="5"/>
        <v>100</v>
      </c>
      <c r="R2">
        <f t="shared" si="5"/>
        <v>100</v>
      </c>
      <c r="S2">
        <f t="shared" si="5"/>
        <v>100</v>
      </c>
      <c r="T2">
        <f t="shared" si="5"/>
        <v>100</v>
      </c>
      <c r="U2">
        <f t="shared" si="5"/>
        <v>100</v>
      </c>
      <c r="V2">
        <f t="shared" si="5"/>
        <v>100</v>
      </c>
      <c r="W2">
        <f t="shared" si="5"/>
        <v>100</v>
      </c>
      <c r="X2">
        <f t="shared" si="5"/>
        <v>100</v>
      </c>
      <c r="Y2">
        <f t="shared" si="5"/>
        <v>100</v>
      </c>
      <c r="Z2">
        <f t="shared" si="5"/>
        <v>100</v>
      </c>
      <c r="AA2">
        <f t="shared" si="5"/>
        <v>100</v>
      </c>
      <c r="AB2" s="5">
        <v>0.23026230890958072</v>
      </c>
      <c r="AC2" s="5">
        <v>0.10276481886120914</v>
      </c>
      <c r="AD2" s="5">
        <v>0.11593234331589666</v>
      </c>
      <c r="AE2" s="5">
        <v>5.914397356381023E-2</v>
      </c>
      <c r="AF2" s="5">
        <v>0.13676127870328669</v>
      </c>
      <c r="AG2" s="5">
        <v>6.9098739639362416E-2</v>
      </c>
      <c r="AH2" s="5">
        <v>9.0554166211404302E-2</v>
      </c>
      <c r="AI2" s="5">
        <v>6.2353426620047461E-2</v>
      </c>
      <c r="AJ2" s="5">
        <v>3.4890609663638585E-2</v>
      </c>
      <c r="AK2" s="5">
        <v>5.6809454855038112E-2</v>
      </c>
      <c r="AL2" s="5">
        <v>4.4961471512316997E-3</v>
      </c>
      <c r="AM2" s="5">
        <v>0.05</v>
      </c>
      <c r="AN2" s="5">
        <v>4.6714592775247733E-2</v>
      </c>
      <c r="AO2">
        <f>AB2*O2</f>
        <v>23.026230890958072</v>
      </c>
      <c r="AP2">
        <f t="shared" ref="AP2:AY2" si="6">AC2*P2</f>
        <v>10.276481886120914</v>
      </c>
      <c r="AQ2">
        <f t="shared" si="6"/>
        <v>11.593234331589667</v>
      </c>
      <c r="AR2">
        <f t="shared" si="6"/>
        <v>5.9143973563810226</v>
      </c>
      <c r="AS2">
        <f t="shared" si="6"/>
        <v>13.676127870328669</v>
      </c>
      <c r="AT2">
        <f t="shared" si="6"/>
        <v>6.9098739639362421</v>
      </c>
      <c r="AU2">
        <f t="shared" si="6"/>
        <v>9.0554166211404308</v>
      </c>
      <c r="AV2">
        <f t="shared" si="6"/>
        <v>6.2353426620047463</v>
      </c>
      <c r="AW2">
        <f t="shared" si="6"/>
        <v>3.4890609663638585</v>
      </c>
      <c r="AX2">
        <f t="shared" si="6"/>
        <v>5.6809454855038108</v>
      </c>
      <c r="AY2">
        <f t="shared" si="6"/>
        <v>0.44961471512316997</v>
      </c>
      <c r="AZ2">
        <f>AM2*Z2</f>
        <v>5</v>
      </c>
      <c r="BA2">
        <f t="shared" ref="BA2" si="7">AN2*AA2</f>
        <v>4.6714592775247734</v>
      </c>
      <c r="BB2" s="40">
        <f>SUM(AO2:BA2)</f>
        <v>105.97818602697539</v>
      </c>
      <c r="BC2" s="40"/>
      <c r="BD2" s="8">
        <v>11250</v>
      </c>
      <c r="BE2" s="17">
        <f>$BD2*AB2</f>
        <v>2590.4509752327831</v>
      </c>
      <c r="BF2" s="17">
        <f t="shared" ref="BF2:BQ2" si="8">$BD2*AC2</f>
        <v>1156.1042121886028</v>
      </c>
      <c r="BG2" s="17">
        <f t="shared" si="8"/>
        <v>1304.2388623038375</v>
      </c>
      <c r="BH2" s="17">
        <f t="shared" si="8"/>
        <v>665.36970259286511</v>
      </c>
      <c r="BI2" s="17">
        <f t="shared" si="8"/>
        <v>1538.5643854119753</v>
      </c>
      <c r="BJ2" s="17">
        <f t="shared" si="8"/>
        <v>777.36082094282722</v>
      </c>
      <c r="BK2" s="17">
        <f t="shared" si="8"/>
        <v>1018.7343698782984</v>
      </c>
      <c r="BL2" s="17">
        <f t="shared" si="8"/>
        <v>701.47604947553396</v>
      </c>
      <c r="BM2" s="17">
        <f t="shared" si="8"/>
        <v>392.51935871593406</v>
      </c>
      <c r="BN2" s="17">
        <f t="shared" si="8"/>
        <v>639.1063671191788</v>
      </c>
      <c r="BO2" s="17">
        <f t="shared" si="8"/>
        <v>50.581655451356625</v>
      </c>
      <c r="BP2" s="17">
        <f t="shared" si="8"/>
        <v>562.5</v>
      </c>
      <c r="BQ2" s="17">
        <f t="shared" si="8"/>
        <v>525.53916872153695</v>
      </c>
    </row>
    <row r="3" spans="1:69" x14ac:dyDescent="0.25">
      <c r="A3" s="33">
        <v>44712</v>
      </c>
      <c r="B3" s="17">
        <v>86.209999084472656</v>
      </c>
      <c r="C3" s="17">
        <v>22.270000457763668</v>
      </c>
      <c r="D3" s="17">
        <v>17.6693229675293</v>
      </c>
      <c r="E3" s="17">
        <v>11.52999973297119</v>
      </c>
      <c r="F3" s="17">
        <v>48.75</v>
      </c>
      <c r="G3" s="17">
        <v>9.6000003814697266</v>
      </c>
      <c r="H3" s="17">
        <v>5.1399998664855957</v>
      </c>
      <c r="I3" s="17">
        <v>19.309999465942379</v>
      </c>
      <c r="J3" s="17">
        <v>16.180000305175781</v>
      </c>
      <c r="K3" s="17">
        <v>23.10000038146973</v>
      </c>
      <c r="L3" s="17">
        <v>3.720000028610229</v>
      </c>
      <c r="M3" s="17">
        <v>36.3485107421875</v>
      </c>
      <c r="N3">
        <v>1</v>
      </c>
      <c r="O3">
        <f>B3/B$2*100</f>
        <v>99.4922072317854</v>
      </c>
      <c r="P3">
        <f t="shared" si="5"/>
        <v>100.63263128019125</v>
      </c>
      <c r="Q3">
        <f t="shared" si="5"/>
        <v>101.18913824642829</v>
      </c>
      <c r="R3">
        <f t="shared" si="5"/>
        <v>99.054977602172826</v>
      </c>
      <c r="S3">
        <f t="shared" si="5"/>
        <v>98.864324969184963</v>
      </c>
      <c r="T3">
        <f t="shared" si="5"/>
        <v>102.0191342947776</v>
      </c>
      <c r="U3">
        <f t="shared" si="5"/>
        <v>97.34847845152197</v>
      </c>
      <c r="V3">
        <f t="shared" si="5"/>
        <v>100.46826303747763</v>
      </c>
      <c r="W3">
        <f t="shared" si="5"/>
        <v>97.823454713272724</v>
      </c>
      <c r="X3">
        <f t="shared" si="5"/>
        <v>103.03300759528003</v>
      </c>
      <c r="Y3">
        <f t="shared" si="5"/>
        <v>96.875002910383088</v>
      </c>
      <c r="Z3">
        <f t="shared" si="5"/>
        <v>101.52480961455804</v>
      </c>
      <c r="AA3">
        <f t="shared" si="5"/>
        <v>100</v>
      </c>
      <c r="AB3" s="6">
        <f t="shared" ref="AB3:AM18" si="9">AO3/$BB3</f>
        <v>0.21624774865033106</v>
      </c>
      <c r="AC3" s="6">
        <f t="shared" si="9"/>
        <v>9.7616439586329332E-2</v>
      </c>
      <c r="AD3" s="6">
        <f t="shared" si="9"/>
        <v>0.11073328540266479</v>
      </c>
      <c r="AE3" s="6">
        <f t="shared" si="9"/>
        <v>5.530017134917848E-2</v>
      </c>
      <c r="AF3" s="6">
        <f t="shared" si="9"/>
        <v>0.12762696212752925</v>
      </c>
      <c r="AG3" s="6">
        <f t="shared" si="9"/>
        <v>6.6541323337238556E-2</v>
      </c>
      <c r="AH3" s="6">
        <f t="shared" si="9"/>
        <v>8.3210336412470248E-2</v>
      </c>
      <c r="AI3" s="6">
        <f t="shared" si="9"/>
        <v>5.9132861135394711E-2</v>
      </c>
      <c r="AJ3" s="6">
        <f t="shared" si="9"/>
        <v>3.2217454823127344E-2</v>
      </c>
      <c r="AK3" s="6">
        <f t="shared" si="9"/>
        <v>5.5250558561033773E-2</v>
      </c>
      <c r="AL3" s="6">
        <f t="shared" si="9"/>
        <v>4.1114207071394982E-3</v>
      </c>
      <c r="AM3" s="6">
        <f t="shared" si="9"/>
        <v>4.7916144052438249E-2</v>
      </c>
      <c r="AN3" s="6">
        <f>BA3/$BB3</f>
        <v>4.4095293855124673E-2</v>
      </c>
      <c r="AO3">
        <f>AO2*(O3/O2)</f>
        <v>22.909305355701392</v>
      </c>
      <c r="AP3">
        <f>AP2*(P3/P2)</f>
        <v>10.341494125035702</v>
      </c>
      <c r="AQ3">
        <f t="shared" ref="AQ3:AY3" si="10">AQ2*(Q3/Q2)</f>
        <v>11.731093915024653</v>
      </c>
      <c r="AR3">
        <f t="shared" si="10"/>
        <v>5.8585049766667234</v>
      </c>
      <c r="AS3">
        <f t="shared" si="10"/>
        <v>13.52081150092301</v>
      </c>
      <c r="AT3">
        <f t="shared" si="10"/>
        <v>7.0493935988679874</v>
      </c>
      <c r="AU3">
        <f t="shared" si="10"/>
        <v>8.8153102981264304</v>
      </c>
      <c r="AV3">
        <f t="shared" si="10"/>
        <v>6.2645404669509874</v>
      </c>
      <c r="AW3">
        <f t="shared" si="10"/>
        <v>3.4131199743494252</v>
      </c>
      <c r="AX3">
        <f t="shared" si="10"/>
        <v>5.8532489935628593</v>
      </c>
      <c r="AY3">
        <f t="shared" si="10"/>
        <v>0.43556426836108153</v>
      </c>
      <c r="AZ3">
        <f t="shared" ref="AZ3" si="11">AZ2*(Z3/Z2)</f>
        <v>5.0762404807279013</v>
      </c>
      <c r="BA3">
        <f t="shared" ref="BA3" si="12">BA2*(AA3/AA2)</f>
        <v>4.6714592775247734</v>
      </c>
      <c r="BB3" s="40">
        <f t="shared" ref="BB3:BB26" si="13">SUM(AO3:BA3)</f>
        <v>105.94008723182293</v>
      </c>
      <c r="BC3" s="40">
        <v>105.94008669307</v>
      </c>
      <c r="BD3" s="18">
        <f>SUM(BE3:BQ3)</f>
        <v>11918.259813580076</v>
      </c>
      <c r="BE3" s="17">
        <f>BE2*(B3/B2)</f>
        <v>2577.2968525164065</v>
      </c>
      <c r="BF3" s="17">
        <f t="shared" ref="BF3:BQ3" si="14">BF2*(C3/C2)</f>
        <v>1163.4180890665164</v>
      </c>
      <c r="BG3" s="17">
        <f t="shared" si="14"/>
        <v>1319.7480654402734</v>
      </c>
      <c r="BH3" s="17">
        <f t="shared" si="14"/>
        <v>659.08180987500646</v>
      </c>
      <c r="BI3" s="17">
        <f t="shared" si="14"/>
        <v>1521.0912938538386</v>
      </c>
      <c r="BJ3" s="17">
        <f t="shared" si="14"/>
        <v>793.05677987264858</v>
      </c>
      <c r="BK3" s="17">
        <f t="shared" si="14"/>
        <v>991.72240853922335</v>
      </c>
      <c r="BL3" s="17">
        <f t="shared" si="14"/>
        <v>704.76080253198609</v>
      </c>
      <c r="BM3" s="17">
        <f t="shared" si="14"/>
        <v>383.97599711431025</v>
      </c>
      <c r="BN3" s="17">
        <f t="shared" si="14"/>
        <v>658.49051177582169</v>
      </c>
      <c r="BO3" s="17">
        <f t="shared" si="14"/>
        <v>49.000980190621675</v>
      </c>
      <c r="BP3" s="17">
        <f t="shared" si="14"/>
        <v>571.07705408188895</v>
      </c>
      <c r="BQ3" s="17">
        <f t="shared" si="14"/>
        <v>525.53916872153695</v>
      </c>
    </row>
    <row r="4" spans="1:69" x14ac:dyDescent="0.25">
      <c r="A4" s="33">
        <v>44713</v>
      </c>
      <c r="B4" s="17">
        <v>88.239997863769531</v>
      </c>
      <c r="C4" s="17">
        <v>22.690000534057621</v>
      </c>
      <c r="D4" s="17">
        <v>17.857187271118161</v>
      </c>
      <c r="E4" s="17">
        <v>11.35999965667725</v>
      </c>
      <c r="F4" s="17">
        <v>48.770000457763672</v>
      </c>
      <c r="G4" s="17">
        <v>9.75</v>
      </c>
      <c r="H4" s="17">
        <v>5.130000114440918</v>
      </c>
      <c r="I4" s="17">
        <v>18.659999847412109</v>
      </c>
      <c r="J4" s="17">
        <v>16.45000076293945</v>
      </c>
      <c r="K4" s="17">
        <v>23.469999313354489</v>
      </c>
      <c r="L4" s="17">
        <v>3.7100000381469731</v>
      </c>
      <c r="M4" s="17">
        <v>36.417991638183587</v>
      </c>
      <c r="N4">
        <v>1</v>
      </c>
      <c r="O4">
        <f t="shared" ref="O4:O26" si="15">B4/B$2*100</f>
        <v>101.83496400449081</v>
      </c>
      <c r="P4">
        <f t="shared" ref="P4:P26" si="16">C4/C$2*100</f>
        <v>102.53050788309031</v>
      </c>
      <c r="Q4">
        <f t="shared" ref="Q4:Q26" si="17">D4/D$2*100</f>
        <v>102.26500442547524</v>
      </c>
      <c r="R4">
        <f t="shared" ref="R4:R26" si="18">E4/E$2*100</f>
        <v>97.594495890147272</v>
      </c>
      <c r="S4">
        <f t="shared" ref="S4:S26" si="19">F4/F$2*100</f>
        <v>98.904885620587621</v>
      </c>
      <c r="T4">
        <f t="shared" ref="T4:T26" si="20">G4/G$2*100</f>
        <v>103.61317915091568</v>
      </c>
      <c r="U4">
        <f t="shared" ref="U4:U26" si="21">H4/H$2*100</f>
        <v>97.1590892157772</v>
      </c>
      <c r="V4">
        <f t="shared" ref="V4:V26" si="22">I4/I$2*100</f>
        <v>97.086371040849727</v>
      </c>
      <c r="W4">
        <f t="shared" ref="W4:W26" si="23">J4/J$2*100</f>
        <v>99.455863678318181</v>
      </c>
      <c r="X4">
        <f t="shared" ref="X4:X26" si="24">K4/K$2*100</f>
        <v>104.68331504677721</v>
      </c>
      <c r="Y4">
        <f t="shared" ref="Y4:Y26" si="25">L4/L$2*100</f>
        <v>96.614586486248371</v>
      </c>
      <c r="Z4">
        <f t="shared" ref="Z4:Z26" si="26">M4/M$2*100</f>
        <v>101.7188762927745</v>
      </c>
      <c r="AA4">
        <f t="shared" ref="AA4:AA26" si="27">N4/N$2*100</f>
        <v>100</v>
      </c>
      <c r="AB4" s="6">
        <f t="shared" si="9"/>
        <v>0.21964022869153052</v>
      </c>
      <c r="AC4" s="6">
        <f t="shared" si="9"/>
        <v>9.8693758338223136E-2</v>
      </c>
      <c r="AD4" s="6">
        <f t="shared" si="9"/>
        <v>0.11105133239810495</v>
      </c>
      <c r="AE4" s="6">
        <f t="shared" si="9"/>
        <v>5.4066460867320164E-2</v>
      </c>
      <c r="AF4" s="6">
        <f t="shared" si="9"/>
        <v>0.12669894997321463</v>
      </c>
      <c r="AG4" s="6">
        <f t="shared" si="9"/>
        <v>6.7062114542050591E-2</v>
      </c>
      <c r="AH4" s="6">
        <f t="shared" si="9"/>
        <v>8.2410773228323533E-2</v>
      </c>
      <c r="AI4" s="6">
        <f t="shared" si="9"/>
        <v>5.6703610271186998E-2</v>
      </c>
      <c r="AJ4" s="6">
        <f t="shared" si="9"/>
        <v>3.2503570395567748E-2</v>
      </c>
      <c r="AK4" s="6">
        <f t="shared" si="9"/>
        <v>5.5704490563240887E-2</v>
      </c>
      <c r="AL4" s="6">
        <f t="shared" si="9"/>
        <v>4.0688842349974044E-3</v>
      </c>
      <c r="AM4" s="6">
        <f t="shared" si="9"/>
        <v>4.7639114020580603E-2</v>
      </c>
      <c r="AN4" s="6">
        <f t="shared" ref="AN4:AN26" si="28">BA4/$BB4</f>
        <v>4.3756712475658766E-2</v>
      </c>
      <c r="AO4">
        <f t="shared" ref="AO4:AO26" si="29">AO3*(O4/O3)</f>
        <v>23.448753939398095</v>
      </c>
      <c r="AP4">
        <f t="shared" ref="AP4:AP26" si="30">AP3*(P4/P3)</f>
        <v>10.53652907035355</v>
      </c>
      <c r="AQ4">
        <f t="shared" ref="AQ4:AQ26" si="31">AQ3*(Q4/Q3)</f>
        <v>11.855821602255887</v>
      </c>
      <c r="AR4">
        <f t="shared" ref="AR4:AR26" si="32">AR3*(R4/R3)</f>
        <v>5.7721262849002555</v>
      </c>
      <c r="AS4">
        <f t="shared" ref="AS4:AS26" si="33">AS3*(S4/S3)</f>
        <v>13.526358627473874</v>
      </c>
      <c r="AT4">
        <f t="shared" ref="AT4:AT26" si="34">AT3*(T4/T3)</f>
        <v>7.1595400893557377</v>
      </c>
      <c r="AU4">
        <f t="shared" ref="AU4:AU26" si="35">AU3*(U4/U3)</f>
        <v>8.7981603137941473</v>
      </c>
      <c r="AV4">
        <f t="shared" ref="AV4:AV26" si="36">AV3*(V4/V3)</f>
        <v>6.0536679125023234</v>
      </c>
      <c r="AW4">
        <f t="shared" ref="AW4:AW26" si="37">AW3*(W4/W3)</f>
        <v>3.4700757183602504</v>
      </c>
      <c r="AX4">
        <f t="shared" ref="AX4:AX26" si="38">AX3*(X4/X3)</f>
        <v>5.9470020602256222</v>
      </c>
      <c r="AY4">
        <f t="shared" ref="AY4:AY26" si="39">AY3*(Y4/Y3)</f>
        <v>0.43439339779757424</v>
      </c>
      <c r="AZ4">
        <f t="shared" ref="AZ4:AZ26" si="40">AZ3*(Z4/Z3)</f>
        <v>5.0859438146387239</v>
      </c>
      <c r="BA4">
        <f t="shared" ref="BA4:BA26" si="41">BA3*(AA4/AA3)</f>
        <v>4.6714592775247734</v>
      </c>
      <c r="BB4" s="40">
        <f t="shared" si="13"/>
        <v>106.75983210858082</v>
      </c>
      <c r="BC4" s="40">
        <v>106.75983200383961</v>
      </c>
      <c r="BD4" s="18">
        <f t="shared" ref="BD4:BD26" si="42">BD3*(BB4/BB3)</f>
        <v>12010.481112215339</v>
      </c>
      <c r="BE4" s="17">
        <f t="shared" ref="BE4:BE26" si="43">BE3*(B4/B3)</f>
        <v>2637.9848181822858</v>
      </c>
      <c r="BF4" s="17">
        <f t="shared" ref="BF4:BF26" si="44">BF3*(C4/C3)</f>
        <v>1185.3595204147746</v>
      </c>
      <c r="BG4" s="17">
        <f t="shared" ref="BG4:BG26" si="45">BG3*(D4/D3)</f>
        <v>1333.7799302537869</v>
      </c>
      <c r="BH4" s="17">
        <f t="shared" ref="BH4:BH26" si="46">BH3*(E4/E3)</f>
        <v>649.36420705127887</v>
      </c>
      <c r="BI4" s="17">
        <f t="shared" ref="BI4:BI26" si="47">BI3*(F4/F3)</f>
        <v>1521.7153455908112</v>
      </c>
      <c r="BJ4" s="17">
        <f t="shared" ref="BJ4:BJ26" si="48">BJ3*(G4/G3)</f>
        <v>805.44826005252048</v>
      </c>
      <c r="BK4" s="17">
        <f t="shared" ref="BK4:BK26" si="49">BK3*(H4/H3)</f>
        <v>989.79303530184166</v>
      </c>
      <c r="BL4" s="17">
        <f t="shared" ref="BL4:BL26" si="50">BL3*(I4/I3)</f>
        <v>681.03764015651154</v>
      </c>
      <c r="BM4" s="17">
        <f t="shared" ref="BM4:BM26" si="51">BM3*(J4/J3)</f>
        <v>390.38351831552808</v>
      </c>
      <c r="BN4" s="17">
        <f t="shared" ref="BN4:BN26" si="52">BN3*(K4/K3)</f>
        <v>669.03773177538255</v>
      </c>
      <c r="BO4" s="17">
        <f t="shared" ref="BO4:BO26" si="53">BO3*(L4/L3)</f>
        <v>48.869257252227115</v>
      </c>
      <c r="BP4" s="17">
        <f t="shared" ref="BP4:BP26" si="54">BP3*(M4/M3)</f>
        <v>572.16867914685656</v>
      </c>
      <c r="BQ4" s="17">
        <f t="shared" ref="BQ4:BQ26" si="55">BQ3*(N4/N3)</f>
        <v>525.53916872153695</v>
      </c>
    </row>
    <row r="5" spans="1:69" x14ac:dyDescent="0.25">
      <c r="A5" s="33">
        <v>44714</v>
      </c>
      <c r="B5" s="17">
        <v>89.900001525878906</v>
      </c>
      <c r="C5" s="17">
        <v>22.75</v>
      </c>
      <c r="D5" s="17">
        <v>17.698984146118161</v>
      </c>
      <c r="E5" s="17">
        <v>11.47999954223633</v>
      </c>
      <c r="F5" s="17">
        <v>48.560001373291023</v>
      </c>
      <c r="G5" s="17">
        <v>9.3999996185302734</v>
      </c>
      <c r="H5" s="17">
        <v>5.179999828338623</v>
      </c>
      <c r="I5" s="17">
        <v>19.110000610351559</v>
      </c>
      <c r="J5" s="17">
        <v>16.64999961853027</v>
      </c>
      <c r="K5" s="17">
        <v>24.360000610351559</v>
      </c>
      <c r="L5" s="17">
        <v>3.7999999523162842</v>
      </c>
      <c r="M5" s="17">
        <v>36.447772979736328</v>
      </c>
      <c r="N5">
        <v>1</v>
      </c>
      <c r="O5">
        <f t="shared" si="15"/>
        <v>103.75072122650725</v>
      </c>
      <c r="P5">
        <f t="shared" si="16"/>
        <v>102.80163064955093</v>
      </c>
      <c r="Q5">
        <f t="shared" si="17"/>
        <v>101.35900265528515</v>
      </c>
      <c r="R5">
        <f t="shared" si="18"/>
        <v>98.625422711622136</v>
      </c>
      <c r="S5">
        <f t="shared" si="19"/>
        <v>98.479010385089467</v>
      </c>
      <c r="T5">
        <f t="shared" si="20"/>
        <v>99.893727640340131</v>
      </c>
      <c r="U5">
        <f t="shared" si="21"/>
        <v>98.106053456513848</v>
      </c>
      <c r="V5">
        <f t="shared" si="22"/>
        <v>99.427686228237789</v>
      </c>
      <c r="W5">
        <f t="shared" si="23"/>
        <v>100.66504653515264</v>
      </c>
      <c r="X5">
        <f t="shared" si="24"/>
        <v>108.6529907558247</v>
      </c>
      <c r="Y5">
        <f t="shared" si="25"/>
        <v>98.958334303461029</v>
      </c>
      <c r="Z5">
        <f t="shared" si="26"/>
        <v>101.80205838110415</v>
      </c>
      <c r="AA5">
        <f t="shared" si="27"/>
        <v>100</v>
      </c>
      <c r="AB5" s="6">
        <f t="shared" si="9"/>
        <v>0.22247223920908774</v>
      </c>
      <c r="AC5" s="6">
        <f t="shared" si="9"/>
        <v>9.8379885122378649E-2</v>
      </c>
      <c r="AD5" s="6">
        <f t="shared" si="9"/>
        <v>0.10942808253384516</v>
      </c>
      <c r="AE5" s="6">
        <f t="shared" si="9"/>
        <v>5.4320182851657968E-2</v>
      </c>
      <c r="AF5" s="6">
        <f t="shared" si="9"/>
        <v>0.12542054250337825</v>
      </c>
      <c r="AG5" s="6">
        <f t="shared" si="9"/>
        <v>6.4279159887381448E-2</v>
      </c>
      <c r="AH5" s="6">
        <f t="shared" si="9"/>
        <v>8.273058364215706E-2</v>
      </c>
      <c r="AI5" s="6">
        <f t="shared" si="9"/>
        <v>5.7733715084465835E-2</v>
      </c>
      <c r="AJ5" s="6">
        <f t="shared" si="9"/>
        <v>3.2707632041608946E-2</v>
      </c>
      <c r="AK5" s="6">
        <f t="shared" si="9"/>
        <v>5.7480978615403307E-2</v>
      </c>
      <c r="AL5" s="6">
        <f t="shared" si="9"/>
        <v>4.1433797532206065E-3</v>
      </c>
      <c r="AM5" s="6">
        <f t="shared" si="9"/>
        <v>4.7401098908301034E-2</v>
      </c>
      <c r="AN5" s="6">
        <f t="shared" si="28"/>
        <v>4.3502519847114056E-2</v>
      </c>
      <c r="AO5">
        <f t="shared" si="29"/>
        <v>23.889880620649805</v>
      </c>
      <c r="AP5">
        <f t="shared" si="30"/>
        <v>10.564390952338027</v>
      </c>
      <c r="AQ5">
        <f t="shared" si="31"/>
        <v>11.750786693989399</v>
      </c>
      <c r="AR5">
        <f t="shared" si="32"/>
        <v>5.8330993935757887</v>
      </c>
      <c r="AS5">
        <f t="shared" si="33"/>
        <v>13.468115385699083</v>
      </c>
      <c r="AT5">
        <f t="shared" si="34"/>
        <v>6.9025306778252444</v>
      </c>
      <c r="AU5">
        <f t="shared" si="35"/>
        <v>8.8839118710460703</v>
      </c>
      <c r="AV5">
        <f t="shared" si="36"/>
        <v>6.1996569372335282</v>
      </c>
      <c r="AW5">
        <f t="shared" si="37"/>
        <v>3.5122648454300252</v>
      </c>
      <c r="AX5">
        <f t="shared" si="38"/>
        <v>6.1725171732078969</v>
      </c>
      <c r="AY5">
        <f t="shared" si="39"/>
        <v>0.44493123286914044</v>
      </c>
      <c r="AZ5">
        <f t="shared" si="40"/>
        <v>5.0901029190552061</v>
      </c>
      <c r="BA5">
        <f t="shared" si="41"/>
        <v>4.6714592775247734</v>
      </c>
      <c r="BB5" s="40">
        <f t="shared" si="13"/>
        <v>107.38364798044398</v>
      </c>
      <c r="BC5" s="40">
        <v>107.3836479175993</v>
      </c>
      <c r="BD5" s="18">
        <f t="shared" si="42"/>
        <v>12080.660397799944</v>
      </c>
      <c r="BE5" s="17">
        <f t="shared" si="43"/>
        <v>2687.6115698231029</v>
      </c>
      <c r="BF5" s="17">
        <f t="shared" si="44"/>
        <v>1188.4939821380278</v>
      </c>
      <c r="BG5" s="17">
        <f t="shared" si="45"/>
        <v>1321.963503073807</v>
      </c>
      <c r="BH5" s="17">
        <f t="shared" si="46"/>
        <v>656.22368177727617</v>
      </c>
      <c r="BI5" s="17">
        <f t="shared" si="47"/>
        <v>1515.1629808911473</v>
      </c>
      <c r="BJ5" s="17">
        <f t="shared" si="48"/>
        <v>776.53470125534</v>
      </c>
      <c r="BK5" s="17">
        <f t="shared" si="49"/>
        <v>999.44008549268301</v>
      </c>
      <c r="BL5" s="17">
        <f t="shared" si="50"/>
        <v>697.46140543877209</v>
      </c>
      <c r="BM5" s="17">
        <f t="shared" si="51"/>
        <v>395.12979511087775</v>
      </c>
      <c r="BN5" s="17">
        <f t="shared" si="52"/>
        <v>694.4081819858884</v>
      </c>
      <c r="BO5" s="17">
        <f t="shared" si="53"/>
        <v>50.054763697778313</v>
      </c>
      <c r="BP5" s="17">
        <f t="shared" si="54"/>
        <v>572.63657839371092</v>
      </c>
      <c r="BQ5" s="17">
        <f t="shared" si="55"/>
        <v>525.53916872153695</v>
      </c>
    </row>
    <row r="6" spans="1:69" x14ac:dyDescent="0.25">
      <c r="A6" s="33">
        <v>44715</v>
      </c>
      <c r="B6" s="17">
        <v>88.459999084472656</v>
      </c>
      <c r="C6" s="17">
        <v>22.20000076293945</v>
      </c>
      <c r="D6" s="17">
        <v>16.6805534362793</v>
      </c>
      <c r="E6" s="17">
        <v>11.329999923706049</v>
      </c>
      <c r="F6" s="17">
        <v>48.599998474121087</v>
      </c>
      <c r="G6" s="17">
        <v>9.3599996566772461</v>
      </c>
      <c r="H6" s="17">
        <v>5.179999828338623</v>
      </c>
      <c r="I6" s="17">
        <v>18.920000076293949</v>
      </c>
      <c r="J6" s="17">
        <v>15.72000026702881</v>
      </c>
      <c r="K6" s="17">
        <v>24.379999160766602</v>
      </c>
      <c r="L6" s="17">
        <v>3.589999914169312</v>
      </c>
      <c r="M6" s="17">
        <v>35.941551208496087</v>
      </c>
      <c r="N6">
        <v>1</v>
      </c>
      <c r="O6">
        <f t="shared" si="15"/>
        <v>102.08886038859812</v>
      </c>
      <c r="P6">
        <f t="shared" si="16"/>
        <v>100.31631994951428</v>
      </c>
      <c r="Q6">
        <f t="shared" si="17"/>
        <v>95.526627182740214</v>
      </c>
      <c r="R6">
        <f t="shared" si="18"/>
        <v>97.336766233047996</v>
      </c>
      <c r="S6">
        <f t="shared" si="19"/>
        <v>98.560123951741545</v>
      </c>
      <c r="T6">
        <f t="shared" si="20"/>
        <v>99.468648336390629</v>
      </c>
      <c r="U6">
        <f t="shared" si="21"/>
        <v>98.106053456513848</v>
      </c>
      <c r="V6">
        <f t="shared" si="22"/>
        <v>98.439129824255019</v>
      </c>
      <c r="W6">
        <f t="shared" si="23"/>
        <v>95.042317998128198</v>
      </c>
      <c r="X6">
        <f t="shared" si="24"/>
        <v>108.7421903559451</v>
      </c>
      <c r="Y6">
        <f t="shared" si="25"/>
        <v>93.489583187814176</v>
      </c>
      <c r="Z6">
        <f t="shared" si="26"/>
        <v>100.3881333564329</v>
      </c>
      <c r="AA6">
        <f t="shared" si="27"/>
        <v>100</v>
      </c>
      <c r="AB6" s="6">
        <f t="shared" si="9"/>
        <v>0.22254955380683022</v>
      </c>
      <c r="AC6" s="6">
        <f t="shared" si="9"/>
        <v>9.7598146475299005E-2</v>
      </c>
      <c r="AD6" s="6">
        <f t="shared" si="9"/>
        <v>0.10484665400275812</v>
      </c>
      <c r="AE6" s="6">
        <f t="shared" si="9"/>
        <v>5.4502061542065043E-2</v>
      </c>
      <c r="AF6" s="6">
        <f t="shared" si="9"/>
        <v>0.12761152852385038</v>
      </c>
      <c r="AG6" s="6">
        <f t="shared" si="9"/>
        <v>6.5070157697190281E-2</v>
      </c>
      <c r="AH6" s="6">
        <f t="shared" si="9"/>
        <v>8.4106538328271585E-2</v>
      </c>
      <c r="AI6" s="6">
        <f t="shared" si="9"/>
        <v>5.8110365618774557E-2</v>
      </c>
      <c r="AJ6" s="6">
        <f t="shared" si="9"/>
        <v>3.1394321028620747E-2</v>
      </c>
      <c r="AK6" s="6">
        <f t="shared" si="9"/>
        <v>5.8484962435193952E-2</v>
      </c>
      <c r="AL6" s="6">
        <f t="shared" si="9"/>
        <v>3.9795068532376618E-3</v>
      </c>
      <c r="AM6" s="6">
        <f t="shared" si="9"/>
        <v>4.7520160647723048E-2</v>
      </c>
      <c r="AN6" s="6">
        <f t="shared" si="28"/>
        <v>4.4226043040185369E-2</v>
      </c>
      <c r="AO6">
        <f t="shared" si="29"/>
        <v>23.507216707026437</v>
      </c>
      <c r="AP6">
        <f t="shared" si="30"/>
        <v>10.308988448434937</v>
      </c>
      <c r="AQ6">
        <f t="shared" si="31"/>
        <v>11.074625738359103</v>
      </c>
      <c r="AR6">
        <f t="shared" si="32"/>
        <v>5.7568831288741666</v>
      </c>
      <c r="AS6">
        <f t="shared" si="33"/>
        <v>13.479208580794605</v>
      </c>
      <c r="AT6">
        <f t="shared" si="34"/>
        <v>6.8731582336755563</v>
      </c>
      <c r="AU6">
        <f t="shared" si="35"/>
        <v>8.8839118710460703</v>
      </c>
      <c r="AV6">
        <f t="shared" si="36"/>
        <v>6.1380170580380105</v>
      </c>
      <c r="AW6">
        <f t="shared" si="37"/>
        <v>3.3160844188001035</v>
      </c>
      <c r="AX6">
        <f t="shared" si="38"/>
        <v>6.1775845538640235</v>
      </c>
      <c r="AY6">
        <f t="shared" si="39"/>
        <v>0.42034292311972965</v>
      </c>
      <c r="AZ6">
        <f t="shared" si="40"/>
        <v>5.0194066678216442</v>
      </c>
      <c r="BA6">
        <f t="shared" si="41"/>
        <v>4.6714592775247734</v>
      </c>
      <c r="BB6" s="40">
        <f t="shared" si="13"/>
        <v>105.62688760737916</v>
      </c>
      <c r="BC6" s="40">
        <v>105.62688670442211</v>
      </c>
      <c r="BD6" s="18">
        <f t="shared" si="42"/>
        <v>11883.02485583015</v>
      </c>
      <c r="BE6" s="17">
        <f t="shared" si="43"/>
        <v>2644.5618795404739</v>
      </c>
      <c r="BF6" s="17">
        <f t="shared" si="44"/>
        <v>1159.7612004489301</v>
      </c>
      <c r="BG6" s="17">
        <f t="shared" si="45"/>
        <v>1245.8953955653992</v>
      </c>
      <c r="BH6" s="17">
        <f t="shared" si="46"/>
        <v>647.64935199834372</v>
      </c>
      <c r="BI6" s="17">
        <f t="shared" si="47"/>
        <v>1516.4109653393937</v>
      </c>
      <c r="BJ6" s="17">
        <f t="shared" si="48"/>
        <v>773.23030128850019</v>
      </c>
      <c r="BK6" s="17">
        <f t="shared" si="49"/>
        <v>999.44008549268301</v>
      </c>
      <c r="BL6" s="17">
        <f t="shared" si="50"/>
        <v>690.52691902927643</v>
      </c>
      <c r="BM6" s="17">
        <f t="shared" si="51"/>
        <v>373.0594971150116</v>
      </c>
      <c r="BN6" s="17">
        <f t="shared" si="52"/>
        <v>694.97826230970259</v>
      </c>
      <c r="BO6" s="17">
        <f t="shared" si="53"/>
        <v>47.288578850969607</v>
      </c>
      <c r="BP6" s="17">
        <f t="shared" si="54"/>
        <v>564.68325012993523</v>
      </c>
      <c r="BQ6" s="17">
        <f t="shared" si="55"/>
        <v>525.53916872153695</v>
      </c>
    </row>
    <row r="7" spans="1:69" x14ac:dyDescent="0.25">
      <c r="A7" s="33">
        <v>44718</v>
      </c>
      <c r="B7" s="17">
        <v>88.550003051757813</v>
      </c>
      <c r="C7" s="17">
        <v>22.239999771118161</v>
      </c>
      <c r="D7" s="17">
        <v>16.324594497680661</v>
      </c>
      <c r="E7" s="17">
        <v>10.989999771118161</v>
      </c>
      <c r="F7" s="17">
        <v>46.860000610351563</v>
      </c>
      <c r="G7" s="17">
        <v>8.9600000381469727</v>
      </c>
      <c r="H7" s="17">
        <v>5.0900001525878906</v>
      </c>
      <c r="I7" s="17">
        <v>18.60000038146973</v>
      </c>
      <c r="J7" s="17">
        <v>15.170000076293951</v>
      </c>
      <c r="K7" s="17">
        <v>23.829999923706051</v>
      </c>
      <c r="L7" s="17">
        <v>3.4000000953674321</v>
      </c>
      <c r="M7" s="17">
        <v>35.494888305664063</v>
      </c>
      <c r="N7">
        <v>1</v>
      </c>
      <c r="O7">
        <f t="shared" si="15"/>
        <v>102.19273109338775</v>
      </c>
      <c r="P7">
        <f t="shared" si="16"/>
        <v>100.49706558754225</v>
      </c>
      <c r="Q7">
        <f t="shared" si="17"/>
        <v>93.488112276758713</v>
      </c>
      <c r="R7">
        <f t="shared" si="18"/>
        <v>94.415802808996816</v>
      </c>
      <c r="S7">
        <f t="shared" si="19"/>
        <v>95.031432377394921</v>
      </c>
      <c r="T7">
        <f t="shared" si="20"/>
        <v>95.217855296895749</v>
      </c>
      <c r="U7">
        <f t="shared" si="21"/>
        <v>96.401514210785308</v>
      </c>
      <c r="V7">
        <f t="shared" si="22"/>
        <v>96.774198990454863</v>
      </c>
      <c r="W7">
        <f t="shared" si="23"/>
        <v>91.717044961301866</v>
      </c>
      <c r="X7">
        <f t="shared" si="24"/>
        <v>106.28902695189097</v>
      </c>
      <c r="Y7">
        <f t="shared" si="25"/>
        <v>88.541671129254112</v>
      </c>
      <c r="Z7">
        <f t="shared" si="26"/>
        <v>99.140561853612724</v>
      </c>
      <c r="AA7">
        <f t="shared" si="27"/>
        <v>100</v>
      </c>
      <c r="AB7" s="6">
        <f t="shared" si="9"/>
        <v>0.22650962364631605</v>
      </c>
      <c r="AC7" s="6">
        <f t="shared" si="9"/>
        <v>9.94126474432762E-2</v>
      </c>
      <c r="AD7" s="6">
        <f t="shared" si="9"/>
        <v>0.10432894178617384</v>
      </c>
      <c r="AE7" s="6">
        <f t="shared" si="9"/>
        <v>5.3752539482198679E-2</v>
      </c>
      <c r="AF7" s="6">
        <f t="shared" si="9"/>
        <v>0.12510487277240964</v>
      </c>
      <c r="AG7" s="6">
        <f t="shared" si="9"/>
        <v>6.3333329300410648E-2</v>
      </c>
      <c r="AH7" s="6">
        <f t="shared" si="9"/>
        <v>8.4030333892912007E-2</v>
      </c>
      <c r="AI7" s="6">
        <f t="shared" si="9"/>
        <v>5.8084961773603706E-2</v>
      </c>
      <c r="AJ7" s="6">
        <f t="shared" si="9"/>
        <v>3.0803666261926217E-2</v>
      </c>
      <c r="AK7" s="6">
        <f t="shared" si="9"/>
        <v>5.812364620030315E-2</v>
      </c>
      <c r="AL7" s="6">
        <f t="shared" si="9"/>
        <v>3.8320576020754483E-3</v>
      </c>
      <c r="AM7" s="6">
        <f t="shared" si="9"/>
        <v>4.7716126107740758E-2</v>
      </c>
      <c r="AN7" s="6">
        <f t="shared" si="28"/>
        <v>4.4967253730653529E-2</v>
      </c>
      <c r="AO7">
        <f t="shared" si="29"/>
        <v>23.531134215339364</v>
      </c>
      <c r="AP7">
        <f t="shared" si="30"/>
        <v>10.327562741186835</v>
      </c>
      <c r="AQ7">
        <f t="shared" si="31"/>
        <v>10.838295928424284</v>
      </c>
      <c r="AR7">
        <f t="shared" si="32"/>
        <v>5.5841257453412272</v>
      </c>
      <c r="AS7">
        <f t="shared" si="33"/>
        <v>12.996620208937447</v>
      </c>
      <c r="AT7">
        <f t="shared" si="34"/>
        <v>6.5794337921786861</v>
      </c>
      <c r="AU7">
        <f t="shared" si="35"/>
        <v>8.7295587408745057</v>
      </c>
      <c r="AV7">
        <f t="shared" si="36"/>
        <v>6.0342029154651984</v>
      </c>
      <c r="AW7">
        <f t="shared" si="37"/>
        <v>3.2000636152471738</v>
      </c>
      <c r="AX7">
        <f t="shared" si="38"/>
        <v>6.0382216782093785</v>
      </c>
      <c r="AY7">
        <f t="shared" si="39"/>
        <v>0.39809638241308987</v>
      </c>
      <c r="AZ7">
        <f t="shared" si="40"/>
        <v>4.9570280926806349</v>
      </c>
      <c r="BA7">
        <f t="shared" si="41"/>
        <v>4.6714592775247734</v>
      </c>
      <c r="BB7" s="40">
        <f t="shared" si="13"/>
        <v>103.88580333382261</v>
      </c>
      <c r="BC7" s="40">
        <v>103.88580316541071</v>
      </c>
      <c r="BD7" s="18">
        <f t="shared" si="42"/>
        <v>11687.152875055037</v>
      </c>
      <c r="BE7" s="17">
        <f t="shared" si="43"/>
        <v>2647.2525992256778</v>
      </c>
      <c r="BF7" s="17">
        <f t="shared" si="44"/>
        <v>1161.8508083835188</v>
      </c>
      <c r="BG7" s="17">
        <f t="shared" si="45"/>
        <v>1219.308291947732</v>
      </c>
      <c r="BH7" s="17">
        <f t="shared" si="46"/>
        <v>628.21414635088809</v>
      </c>
      <c r="BI7" s="17">
        <f t="shared" si="47"/>
        <v>1462.1197735054634</v>
      </c>
      <c r="BJ7" s="17">
        <f t="shared" si="48"/>
        <v>740.1863016201022</v>
      </c>
      <c r="BK7" s="17">
        <f t="shared" si="49"/>
        <v>982.07535834838211</v>
      </c>
      <c r="BL7" s="17">
        <f t="shared" si="50"/>
        <v>678.84782798983497</v>
      </c>
      <c r="BM7" s="17">
        <f t="shared" si="51"/>
        <v>360.00715671530702</v>
      </c>
      <c r="BN7" s="17">
        <f t="shared" si="52"/>
        <v>679.2999387985551</v>
      </c>
      <c r="BO7" s="17">
        <f t="shared" si="53"/>
        <v>44.785843021472623</v>
      </c>
      <c r="BP7" s="17">
        <f t="shared" si="54"/>
        <v>557.66566042657155</v>
      </c>
      <c r="BQ7" s="17">
        <f t="shared" si="55"/>
        <v>525.53916872153695</v>
      </c>
    </row>
    <row r="8" spans="1:69" x14ac:dyDescent="0.25">
      <c r="A8" s="33">
        <v>44719</v>
      </c>
      <c r="B8" s="17">
        <v>90.620002746582031</v>
      </c>
      <c r="C8" s="17">
        <v>22.229999542236332</v>
      </c>
      <c r="D8" s="17">
        <v>16.364145278930661</v>
      </c>
      <c r="E8" s="17">
        <v>10.760000228881839</v>
      </c>
      <c r="F8" s="17">
        <v>46.860000610351563</v>
      </c>
      <c r="G8" s="17">
        <v>8.9200000762939453</v>
      </c>
      <c r="H8" s="17">
        <v>5</v>
      </c>
      <c r="I8" s="17">
        <v>18.45999908447266</v>
      </c>
      <c r="J8" s="17">
        <v>15.180000305175779</v>
      </c>
      <c r="K8" s="17">
        <v>23.219999313354489</v>
      </c>
      <c r="L8" s="17">
        <v>3.2899999618530269</v>
      </c>
      <c r="M8" s="17">
        <v>35.246742248535163</v>
      </c>
      <c r="N8">
        <v>1</v>
      </c>
      <c r="O8">
        <f t="shared" si="15"/>
        <v>104.58165164546183</v>
      </c>
      <c r="P8">
        <f t="shared" si="16"/>
        <v>100.45187702332595</v>
      </c>
      <c r="Q8">
        <f t="shared" si="17"/>
        <v>93.714612719306245</v>
      </c>
      <c r="R8">
        <f t="shared" si="18"/>
        <v>92.43986178277288</v>
      </c>
      <c r="S8">
        <f t="shared" si="19"/>
        <v>95.031432377394921</v>
      </c>
      <c r="T8">
        <f t="shared" si="20"/>
        <v>94.792775992946261</v>
      </c>
      <c r="U8">
        <f t="shared" si="21"/>
        <v>94.696965934050354</v>
      </c>
      <c r="V8">
        <f t="shared" si="22"/>
        <v>96.045784307839369</v>
      </c>
      <c r="W8">
        <f t="shared" si="23"/>
        <v>91.77750583390339</v>
      </c>
      <c r="X8">
        <f t="shared" si="24"/>
        <v>103.56823922541565</v>
      </c>
      <c r="Y8">
        <f t="shared" si="25"/>
        <v>85.677084254954622</v>
      </c>
      <c r="Z8">
        <f t="shared" si="26"/>
        <v>98.447466574268176</v>
      </c>
      <c r="AA8">
        <f t="shared" si="27"/>
        <v>100</v>
      </c>
      <c r="AB8" s="6">
        <f t="shared" si="9"/>
        <v>0.23174734068250022</v>
      </c>
      <c r="AC8" s="6">
        <f t="shared" si="9"/>
        <v>9.9343378422221684E-2</v>
      </c>
      <c r="AD8" s="6">
        <f t="shared" si="9"/>
        <v>0.10455584996023946</v>
      </c>
      <c r="AE8" s="6">
        <f t="shared" si="9"/>
        <v>5.2614590465081025E-2</v>
      </c>
      <c r="AF8" s="6">
        <f t="shared" si="9"/>
        <v>0.12507394142189809</v>
      </c>
      <c r="AG8" s="6">
        <f t="shared" si="9"/>
        <v>6.3035002653216404E-2</v>
      </c>
      <c r="AH8" s="6">
        <f t="shared" si="9"/>
        <v>8.2524121248950602E-2</v>
      </c>
      <c r="AI8" s="6">
        <f t="shared" si="9"/>
        <v>5.7633506068933617E-2</v>
      </c>
      <c r="AJ8" s="6">
        <f t="shared" si="9"/>
        <v>3.0816351350580397E-2</v>
      </c>
      <c r="AK8" s="6">
        <f t="shared" si="9"/>
        <v>5.6621793615442194E-2</v>
      </c>
      <c r="AL8" s="6">
        <f t="shared" si="9"/>
        <v>3.7071623229043738E-3</v>
      </c>
      <c r="AM8" s="6">
        <f t="shared" si="9"/>
        <v>4.7370825912789238E-2</v>
      </c>
      <c r="AN8" s="6">
        <f t="shared" si="28"/>
        <v>4.4956135875242609E-2</v>
      </c>
      <c r="AO8">
        <f t="shared" si="29"/>
        <v>24.081212577461489</v>
      </c>
      <c r="AP8">
        <f t="shared" si="30"/>
        <v>10.322918946570548</v>
      </c>
      <c r="AQ8">
        <f t="shared" si="31"/>
        <v>10.864554655490906</v>
      </c>
      <c r="AR8">
        <f t="shared" si="32"/>
        <v>5.4672607415225905</v>
      </c>
      <c r="AS8">
        <f t="shared" si="33"/>
        <v>12.996620208937447</v>
      </c>
      <c r="AT8">
        <f t="shared" si="34"/>
        <v>6.5500613480289989</v>
      </c>
      <c r="AU8">
        <f t="shared" si="35"/>
        <v>8.5752047929076856</v>
      </c>
      <c r="AV8">
        <f t="shared" si="36"/>
        <v>5.9887837640037684</v>
      </c>
      <c r="AW8">
        <f t="shared" si="37"/>
        <v>3.2021731319530362</v>
      </c>
      <c r="AX8">
        <f t="shared" si="38"/>
        <v>5.8836552106920372</v>
      </c>
      <c r="AY8">
        <f t="shared" si="39"/>
        <v>0.3852167782987525</v>
      </c>
      <c r="AZ8">
        <f t="shared" si="40"/>
        <v>4.9223733287134079</v>
      </c>
      <c r="BA8">
        <f t="shared" si="41"/>
        <v>4.6714592775247734</v>
      </c>
      <c r="BB8" s="40">
        <f t="shared" si="13"/>
        <v>103.91149476210545</v>
      </c>
      <c r="BC8" s="40">
        <v>103.91149395716231</v>
      </c>
      <c r="BD8" s="18">
        <f t="shared" si="42"/>
        <v>11690.043160736855</v>
      </c>
      <c r="BE8" s="17">
        <f t="shared" si="43"/>
        <v>2709.1364149644169</v>
      </c>
      <c r="BF8" s="17">
        <f t="shared" si="44"/>
        <v>1161.3283814891865</v>
      </c>
      <c r="BG8" s="17">
        <f t="shared" si="45"/>
        <v>1222.2623987427269</v>
      </c>
      <c r="BH8" s="17">
        <f t="shared" si="46"/>
        <v>615.06683342129145</v>
      </c>
      <c r="BI8" s="17">
        <f t="shared" si="47"/>
        <v>1462.1197735054634</v>
      </c>
      <c r="BJ8" s="17">
        <f t="shared" si="48"/>
        <v>736.88190165326239</v>
      </c>
      <c r="BK8" s="17">
        <f t="shared" si="49"/>
        <v>964.71053920211489</v>
      </c>
      <c r="BL8" s="17">
        <f t="shared" si="50"/>
        <v>673.73817345042403</v>
      </c>
      <c r="BM8" s="17">
        <f t="shared" si="51"/>
        <v>360.24447734471659</v>
      </c>
      <c r="BN8" s="17">
        <f t="shared" si="52"/>
        <v>661.91121120285425</v>
      </c>
      <c r="BO8" s="17">
        <f t="shared" si="53"/>
        <v>43.336887558609675</v>
      </c>
      <c r="BP8" s="17">
        <f t="shared" si="54"/>
        <v>553.76699948025851</v>
      </c>
      <c r="BQ8" s="17">
        <f t="shared" si="55"/>
        <v>525.53916872153695</v>
      </c>
    </row>
    <row r="9" spans="1:69" x14ac:dyDescent="0.25">
      <c r="A9" s="33">
        <v>44720</v>
      </c>
      <c r="B9" s="17">
        <v>87.5</v>
      </c>
      <c r="C9" s="17">
        <v>21.940000534057621</v>
      </c>
      <c r="D9" s="17">
        <v>15.503915786743161</v>
      </c>
      <c r="E9" s="17">
        <v>10.670000076293951</v>
      </c>
      <c r="F9" s="17">
        <v>46.790000915527337</v>
      </c>
      <c r="G9" s="17">
        <v>8.8100004196166992</v>
      </c>
      <c r="H9" s="17">
        <v>4.9000000953674316</v>
      </c>
      <c r="I9" s="17">
        <v>18.670000076293949</v>
      </c>
      <c r="J9" s="17">
        <v>14.920000076293951</v>
      </c>
      <c r="K9" s="17">
        <v>23.430000305175781</v>
      </c>
      <c r="L9" s="17">
        <v>3.220000028610229</v>
      </c>
      <c r="M9" s="17">
        <v>34.929111480712891</v>
      </c>
      <c r="N9">
        <v>1</v>
      </c>
      <c r="O9">
        <f t="shared" si="15"/>
        <v>100.98095609827224</v>
      </c>
      <c r="P9">
        <f t="shared" si="16"/>
        <v>99.141443136401818</v>
      </c>
      <c r="Q9">
        <f t="shared" si="17"/>
        <v>88.788228093897629</v>
      </c>
      <c r="R9">
        <f t="shared" si="18"/>
        <v>91.66666461839722</v>
      </c>
      <c r="S9">
        <f t="shared" si="19"/>
        <v>94.889473965562175</v>
      </c>
      <c r="T9">
        <f t="shared" si="20"/>
        <v>93.623810440757666</v>
      </c>
      <c r="U9">
        <f t="shared" si="21"/>
        <v>92.80302842157063</v>
      </c>
      <c r="V9">
        <f t="shared" si="22"/>
        <v>97.138401369877329</v>
      </c>
      <c r="W9">
        <f t="shared" si="23"/>
        <v>90.205557741459529</v>
      </c>
      <c r="X9">
        <f t="shared" si="24"/>
        <v>104.50490733918313</v>
      </c>
      <c r="Y9">
        <f t="shared" si="25"/>
        <v>83.854169286011455</v>
      </c>
      <c r="Z9">
        <f t="shared" si="26"/>
        <v>97.560293961898807</v>
      </c>
      <c r="AA9">
        <f t="shared" si="27"/>
        <v>100</v>
      </c>
      <c r="AB9" s="6">
        <f t="shared" si="9"/>
        <v>0.2277985590673659</v>
      </c>
      <c r="AC9" s="6">
        <f t="shared" si="9"/>
        <v>9.9813282125758573E-2</v>
      </c>
      <c r="AD9" s="6">
        <f t="shared" si="9"/>
        <v>0.10084366998148964</v>
      </c>
      <c r="AE9" s="6">
        <f t="shared" si="9"/>
        <v>5.3114190591103373E-2</v>
      </c>
      <c r="AF9" s="6">
        <f t="shared" si="9"/>
        <v>0.1271363769345171</v>
      </c>
      <c r="AG9" s="6">
        <f t="shared" si="9"/>
        <v>6.3378955522271643E-2</v>
      </c>
      <c r="AH9" s="6">
        <f t="shared" si="9"/>
        <v>8.2330210149697963E-2</v>
      </c>
      <c r="AI9" s="6">
        <f t="shared" si="9"/>
        <v>5.9338958044514285E-2</v>
      </c>
      <c r="AJ9" s="6">
        <f t="shared" si="9"/>
        <v>3.0834044401088962E-2</v>
      </c>
      <c r="AK9" s="6">
        <f t="shared" si="9"/>
        <v>5.8162885693788961E-2</v>
      </c>
      <c r="AL9" s="6">
        <f t="shared" si="9"/>
        <v>3.6936336369565201E-3</v>
      </c>
      <c r="AM9" s="6">
        <f t="shared" si="9"/>
        <v>4.7789418241903969E-2</v>
      </c>
      <c r="AN9" s="6">
        <f t="shared" si="28"/>
        <v>4.5765815609543077E-2</v>
      </c>
      <c r="AO9">
        <f t="shared" si="29"/>
        <v>23.252108107085171</v>
      </c>
      <c r="AP9">
        <f t="shared" si="30"/>
        <v>10.1882524455512</v>
      </c>
      <c r="AQ9">
        <f t="shared" si="31"/>
        <v>10.29342734179188</v>
      </c>
      <c r="AR9">
        <f t="shared" si="32"/>
        <v>5.4215307888731434</v>
      </c>
      <c r="AS9">
        <f t="shared" si="33"/>
        <v>12.977205795012512</v>
      </c>
      <c r="AT9">
        <f t="shared" si="34"/>
        <v>6.4692873016909358</v>
      </c>
      <c r="AU9">
        <f t="shared" si="35"/>
        <v>8.4037008606085823</v>
      </c>
      <c r="AV9">
        <f t="shared" si="36"/>
        <v>6.0569121818053642</v>
      </c>
      <c r="AW9">
        <f t="shared" si="37"/>
        <v>3.1473269046480765</v>
      </c>
      <c r="AX9">
        <f t="shared" si="38"/>
        <v>5.9368668156152644</v>
      </c>
      <c r="AY9">
        <f t="shared" si="39"/>
        <v>0.37702068435420105</v>
      </c>
      <c r="AZ9">
        <f t="shared" si="40"/>
        <v>4.8780146980949395</v>
      </c>
      <c r="BA9">
        <f t="shared" si="41"/>
        <v>4.6714592775247734</v>
      </c>
      <c r="BB9" s="40">
        <f t="shared" si="13"/>
        <v>102.07311320265605</v>
      </c>
      <c r="BC9" s="40">
        <v>102.0731127820393</v>
      </c>
      <c r="BD9" s="18">
        <f t="shared" si="42"/>
        <v>11483.225235298798</v>
      </c>
      <c r="BE9" s="17">
        <f t="shared" si="43"/>
        <v>2615.8621620470808</v>
      </c>
      <c r="BF9" s="17">
        <f t="shared" si="44"/>
        <v>1146.1784001245098</v>
      </c>
      <c r="BG9" s="17">
        <f t="shared" si="45"/>
        <v>1158.0105759515864</v>
      </c>
      <c r="BH9" s="17">
        <f t="shared" si="46"/>
        <v>609.92221374822861</v>
      </c>
      <c r="BI9" s="17">
        <f t="shared" si="47"/>
        <v>1459.9356519389084</v>
      </c>
      <c r="BJ9" s="17">
        <f t="shared" si="48"/>
        <v>727.79482144023029</v>
      </c>
      <c r="BK9" s="17">
        <f t="shared" si="49"/>
        <v>945.41634681846585</v>
      </c>
      <c r="BL9" s="17">
        <f t="shared" si="50"/>
        <v>681.40262045310351</v>
      </c>
      <c r="BM9" s="17">
        <f t="shared" si="51"/>
        <v>354.0742767729086</v>
      </c>
      <c r="BN9" s="17">
        <f t="shared" si="52"/>
        <v>667.89751675671732</v>
      </c>
      <c r="BO9" s="17">
        <f t="shared" si="53"/>
        <v>42.414826989847633</v>
      </c>
      <c r="BP9" s="17">
        <f t="shared" si="54"/>
        <v>548.77665353568091</v>
      </c>
      <c r="BQ9" s="17">
        <f t="shared" si="55"/>
        <v>525.53916872153695</v>
      </c>
    </row>
    <row r="10" spans="1:69" x14ac:dyDescent="0.25">
      <c r="A10" s="33">
        <v>44721</v>
      </c>
      <c r="B10" s="17">
        <v>84.540000915527344</v>
      </c>
      <c r="C10" s="17">
        <v>21.79000091552734</v>
      </c>
      <c r="D10" s="17">
        <v>15.760995864868161</v>
      </c>
      <c r="E10" s="17">
        <v>10.55000019073486</v>
      </c>
      <c r="F10" s="17">
        <v>46.020000457763672</v>
      </c>
      <c r="G10" s="17">
        <v>8.8299999237060547</v>
      </c>
      <c r="H10" s="17">
        <v>4.9800000190734863</v>
      </c>
      <c r="I10" s="17">
        <v>18.29000091552734</v>
      </c>
      <c r="J10" s="17">
        <v>14.989999771118161</v>
      </c>
      <c r="K10" s="17">
        <v>23.590000152587891</v>
      </c>
      <c r="L10" s="17">
        <v>3.0099999904632568</v>
      </c>
      <c r="M10" s="17">
        <v>34.879486083984382</v>
      </c>
      <c r="N10">
        <v>1</v>
      </c>
      <c r="O10">
        <f t="shared" si="15"/>
        <v>97.564915668557276</v>
      </c>
      <c r="P10">
        <f t="shared" si="16"/>
        <v>98.463631910831566</v>
      </c>
      <c r="Q10">
        <f t="shared" si="17"/>
        <v>90.260480970456527</v>
      </c>
      <c r="R10">
        <f t="shared" si="18"/>
        <v>90.635737796922271</v>
      </c>
      <c r="S10">
        <f t="shared" si="19"/>
        <v>93.327923699248984</v>
      </c>
      <c r="T10">
        <f t="shared" si="20"/>
        <v>93.836345025387402</v>
      </c>
      <c r="U10">
        <f t="shared" si="21"/>
        <v>94.318178431554415</v>
      </c>
      <c r="V10">
        <f t="shared" si="22"/>
        <v>95.161298485682238</v>
      </c>
      <c r="W10">
        <f t="shared" si="23"/>
        <v>90.628772317938171</v>
      </c>
      <c r="X10">
        <f t="shared" si="24"/>
        <v>105.21855518426628</v>
      </c>
      <c r="Y10">
        <f t="shared" si="25"/>
        <v>78.385418170364602</v>
      </c>
      <c r="Z10">
        <f t="shared" si="26"/>
        <v>97.421685560838213</v>
      </c>
      <c r="AA10">
        <f t="shared" si="27"/>
        <v>100</v>
      </c>
      <c r="AB10" s="6">
        <f t="shared" si="9"/>
        <v>0.22206720958237117</v>
      </c>
      <c r="AC10" s="6">
        <f t="shared" si="9"/>
        <v>0.1000203152074132</v>
      </c>
      <c r="AD10" s="6">
        <f t="shared" si="9"/>
        <v>0.1034356301098223</v>
      </c>
      <c r="AE10" s="6">
        <f t="shared" si="9"/>
        <v>5.298804301471588E-2</v>
      </c>
      <c r="AF10" s="6">
        <f t="shared" si="9"/>
        <v>0.12616609564931991</v>
      </c>
      <c r="AG10" s="6">
        <f t="shared" si="9"/>
        <v>6.4092780999103524E-2</v>
      </c>
      <c r="AH10" s="6">
        <f t="shared" si="9"/>
        <v>8.4425131838435086E-2</v>
      </c>
      <c r="AI10" s="6">
        <f t="shared" si="9"/>
        <v>5.8652778615713046E-2</v>
      </c>
      <c r="AJ10" s="6">
        <f t="shared" si="9"/>
        <v>3.1256659514695743E-2</v>
      </c>
      <c r="AK10" s="6">
        <f t="shared" si="9"/>
        <v>5.9085492857590211E-2</v>
      </c>
      <c r="AL10" s="6">
        <f t="shared" si="9"/>
        <v>3.4837236980628261E-3</v>
      </c>
      <c r="AM10" s="6">
        <f t="shared" si="9"/>
        <v>4.8149696104692663E-2</v>
      </c>
      <c r="AN10" s="6">
        <f t="shared" si="28"/>
        <v>4.6176442808064613E-2</v>
      </c>
      <c r="AO10">
        <f t="shared" si="29"/>
        <v>22.465522750410525</v>
      </c>
      <c r="AP10">
        <f t="shared" si="30"/>
        <v>10.118597297733379</v>
      </c>
      <c r="AQ10">
        <f t="shared" si="31"/>
        <v>10.464109067724921</v>
      </c>
      <c r="AR10">
        <f t="shared" si="32"/>
        <v>5.3605576801976058</v>
      </c>
      <c r="AS10">
        <f t="shared" si="33"/>
        <v>12.763646183832062</v>
      </c>
      <c r="AT10">
        <f t="shared" si="34"/>
        <v>6.483973173618625</v>
      </c>
      <c r="AU10">
        <f t="shared" si="35"/>
        <v>8.5409040064478638</v>
      </c>
      <c r="AV10">
        <f t="shared" si="36"/>
        <v>5.9336330421954218</v>
      </c>
      <c r="AW10">
        <f t="shared" si="37"/>
        <v>3.1620931192399548</v>
      </c>
      <c r="AX10">
        <f t="shared" si="38"/>
        <v>5.9774087606529109</v>
      </c>
      <c r="AY10">
        <f t="shared" si="39"/>
        <v>0.35243237460479027</v>
      </c>
      <c r="AZ10">
        <f t="shared" si="40"/>
        <v>4.8710842780419101</v>
      </c>
      <c r="BA10">
        <f t="shared" si="41"/>
        <v>4.6714592775247734</v>
      </c>
      <c r="BB10" s="40">
        <f t="shared" si="13"/>
        <v>101.16542101222473</v>
      </c>
      <c r="BC10" s="40">
        <v>101.1654202104976</v>
      </c>
      <c r="BD10" s="18">
        <f t="shared" si="42"/>
        <v>11381.109863875274</v>
      </c>
      <c r="BE10" s="17">
        <f t="shared" si="43"/>
        <v>2527.3713094211835</v>
      </c>
      <c r="BF10" s="17">
        <f t="shared" si="44"/>
        <v>1138.3421959950049</v>
      </c>
      <c r="BG10" s="17">
        <f t="shared" si="45"/>
        <v>1177.2122701190535</v>
      </c>
      <c r="BH10" s="17">
        <f t="shared" si="46"/>
        <v>603.06273902223063</v>
      </c>
      <c r="BI10" s="17">
        <f t="shared" si="47"/>
        <v>1435.9101956811078</v>
      </c>
      <c r="BJ10" s="17">
        <f t="shared" si="48"/>
        <v>729.44698203209532</v>
      </c>
      <c r="BK10" s="17">
        <f t="shared" si="49"/>
        <v>960.85170072538506</v>
      </c>
      <c r="BL10" s="17">
        <f t="shared" si="50"/>
        <v>667.53371724698502</v>
      </c>
      <c r="BM10" s="17">
        <f t="shared" si="51"/>
        <v>355.73547591449488</v>
      </c>
      <c r="BN10" s="17">
        <f t="shared" si="52"/>
        <v>672.45848557345244</v>
      </c>
      <c r="BO10" s="17">
        <f t="shared" si="53"/>
        <v>39.648642143038927</v>
      </c>
      <c r="BP10" s="17">
        <f t="shared" si="54"/>
        <v>547.99698127971499</v>
      </c>
      <c r="BQ10" s="17">
        <f t="shared" si="55"/>
        <v>525.53916872153695</v>
      </c>
    </row>
    <row r="11" spans="1:69" x14ac:dyDescent="0.25">
      <c r="A11" s="33">
        <v>44722</v>
      </c>
      <c r="B11" s="17">
        <v>84.55999755859375</v>
      </c>
      <c r="C11" s="17">
        <v>21.360000610351559</v>
      </c>
      <c r="D11" s="17">
        <v>15.335824966430661</v>
      </c>
      <c r="E11" s="17">
        <v>10.27999973297119</v>
      </c>
      <c r="F11" s="17">
        <v>44.569999694824219</v>
      </c>
      <c r="G11" s="17">
        <v>8.630000114440918</v>
      </c>
      <c r="H11" s="17">
        <v>4.9099998474121094</v>
      </c>
      <c r="I11" s="17">
        <v>17.909999847412109</v>
      </c>
      <c r="J11" s="17">
        <v>14.25</v>
      </c>
      <c r="K11" s="17">
        <v>23.079999923706051</v>
      </c>
      <c r="L11" s="17">
        <v>2.9000000953674321</v>
      </c>
      <c r="M11" s="17">
        <v>34.293857574462891</v>
      </c>
      <c r="N11">
        <v>1</v>
      </c>
      <c r="O11">
        <f t="shared" si="15"/>
        <v>97.58799315582128</v>
      </c>
      <c r="P11">
        <f t="shared" si="16"/>
        <v>96.520566743716188</v>
      </c>
      <c r="Q11">
        <f t="shared" si="17"/>
        <v>87.825601213070655</v>
      </c>
      <c r="R11">
        <f t="shared" si="18"/>
        <v>88.31614630379525</v>
      </c>
      <c r="S11">
        <f t="shared" si="19"/>
        <v>90.387342229857964</v>
      </c>
      <c r="T11">
        <f t="shared" si="20"/>
        <v>91.710948505639962</v>
      </c>
      <c r="U11">
        <f t="shared" si="21"/>
        <v>92.9924176573154</v>
      </c>
      <c r="V11">
        <f t="shared" si="22"/>
        <v>93.184185677716641</v>
      </c>
      <c r="W11">
        <f t="shared" si="23"/>
        <v>86.15477153101277</v>
      </c>
      <c r="X11">
        <f t="shared" si="24"/>
        <v>102.94379948780626</v>
      </c>
      <c r="Y11">
        <f t="shared" si="25"/>
        <v>75.520837504882465</v>
      </c>
      <c r="Z11">
        <f t="shared" si="26"/>
        <v>95.785970046776725</v>
      </c>
      <c r="AA11">
        <f t="shared" si="27"/>
        <v>100</v>
      </c>
      <c r="AB11" s="6">
        <f t="shared" si="9"/>
        <v>0.22611198227140886</v>
      </c>
      <c r="AC11" s="6">
        <f t="shared" si="9"/>
        <v>9.9808759879746925E-2</v>
      </c>
      <c r="AD11" s="6">
        <f t="shared" si="9"/>
        <v>0.1024542741520108</v>
      </c>
      <c r="AE11" s="6">
        <f t="shared" si="9"/>
        <v>5.2559950129295645E-2</v>
      </c>
      <c r="AF11" s="6">
        <f t="shared" si="9"/>
        <v>0.12438703175730299</v>
      </c>
      <c r="AG11" s="6">
        <f t="shared" si="9"/>
        <v>6.3766950171095127E-2</v>
      </c>
      <c r="AH11" s="6">
        <f t="shared" si="9"/>
        <v>8.4734507604662376E-2</v>
      </c>
      <c r="AI11" s="6">
        <f t="shared" si="9"/>
        <v>5.8466470143938881E-2</v>
      </c>
      <c r="AJ11" s="6">
        <f t="shared" si="9"/>
        <v>3.0247691046013339E-2</v>
      </c>
      <c r="AK11" s="6">
        <f t="shared" si="9"/>
        <v>5.8847111476624789E-2</v>
      </c>
      <c r="AL11" s="6">
        <f t="shared" si="9"/>
        <v>3.4167377749032427E-3</v>
      </c>
      <c r="AM11" s="6">
        <f t="shared" si="9"/>
        <v>4.8192143269137566E-2</v>
      </c>
      <c r="AN11" s="6">
        <f t="shared" si="28"/>
        <v>4.7006390323859649E-2</v>
      </c>
      <c r="AO11">
        <f t="shared" si="29"/>
        <v>22.470836625911769</v>
      </c>
      <c r="AP11">
        <f t="shared" si="30"/>
        <v>9.9189185577992411</v>
      </c>
      <c r="AQ11">
        <f t="shared" si="31"/>
        <v>10.181827751758735</v>
      </c>
      <c r="AR11">
        <f t="shared" si="32"/>
        <v>5.2233678222492621</v>
      </c>
      <c r="AS11">
        <f t="shared" si="33"/>
        <v>12.361488501946956</v>
      </c>
      <c r="AT11">
        <f t="shared" si="34"/>
        <v>6.3371109528701899</v>
      </c>
      <c r="AU11">
        <f t="shared" si="35"/>
        <v>8.4208508449408637</v>
      </c>
      <c r="AV11">
        <f t="shared" si="36"/>
        <v>5.8103532838043828</v>
      </c>
      <c r="AW11">
        <f t="shared" si="37"/>
        <v>3.0059925041485287</v>
      </c>
      <c r="AX11">
        <f t="shared" si="38"/>
        <v>5.8481811296086246</v>
      </c>
      <c r="AY11">
        <f t="shared" si="39"/>
        <v>0.33955279840620933</v>
      </c>
      <c r="AZ11">
        <f t="shared" si="40"/>
        <v>4.7892985023388359</v>
      </c>
      <c r="BA11">
        <f t="shared" si="41"/>
        <v>4.6714592775247734</v>
      </c>
      <c r="BB11" s="40">
        <f t="shared" si="13"/>
        <v>99.379238553308355</v>
      </c>
      <c r="BC11" s="40">
        <v>99.379238020692341</v>
      </c>
      <c r="BD11" s="18">
        <f t="shared" si="42"/>
        <v>11180.164337247183</v>
      </c>
      <c r="BE11" s="17">
        <f t="shared" si="43"/>
        <v>2527.9691204150731</v>
      </c>
      <c r="BF11" s="17">
        <f t="shared" si="44"/>
        <v>1115.8783377524146</v>
      </c>
      <c r="BG11" s="17">
        <f t="shared" si="45"/>
        <v>1145.4556220728578</v>
      </c>
      <c r="BH11" s="17">
        <f t="shared" si="46"/>
        <v>587.62888000304201</v>
      </c>
      <c r="BI11" s="17">
        <f t="shared" si="47"/>
        <v>1390.6674564690334</v>
      </c>
      <c r="BJ11" s="17">
        <f t="shared" si="48"/>
        <v>712.92498219789638</v>
      </c>
      <c r="BK11" s="17">
        <f t="shared" si="49"/>
        <v>947.34572005584755</v>
      </c>
      <c r="BL11" s="17">
        <f t="shared" si="50"/>
        <v>653.66474442799313</v>
      </c>
      <c r="BM11" s="17">
        <f t="shared" si="51"/>
        <v>338.17415671670949</v>
      </c>
      <c r="BN11" s="17">
        <f t="shared" si="52"/>
        <v>657.92037708097018</v>
      </c>
      <c r="BO11" s="17">
        <f t="shared" si="53"/>
        <v>38.199689820698573</v>
      </c>
      <c r="BP11" s="17">
        <f t="shared" si="54"/>
        <v>538.79608151311913</v>
      </c>
      <c r="BQ11" s="17">
        <f t="shared" si="55"/>
        <v>525.53916872153695</v>
      </c>
    </row>
    <row r="12" spans="1:69" x14ac:dyDescent="0.25">
      <c r="A12" s="33">
        <v>44725</v>
      </c>
      <c r="B12" s="17">
        <v>81.879997253417969</v>
      </c>
      <c r="C12" s="17">
        <v>21.340000152587891</v>
      </c>
      <c r="D12" s="17">
        <v>14.356943130493161</v>
      </c>
      <c r="E12" s="17">
        <v>9.8999996185302734</v>
      </c>
      <c r="F12" s="17">
        <v>42.659999847412109</v>
      </c>
      <c r="G12" s="17">
        <v>8.4799995422363281</v>
      </c>
      <c r="H12" s="17">
        <v>4.7399997711181641</v>
      </c>
      <c r="I12" s="17">
        <v>17.270000457763668</v>
      </c>
      <c r="J12" s="17">
        <v>13.35000038146973</v>
      </c>
      <c r="K12" s="17">
        <v>22.319999694824219</v>
      </c>
      <c r="L12" s="17">
        <v>2.6700000762939449</v>
      </c>
      <c r="M12" s="17">
        <v>33.509716033935547</v>
      </c>
      <c r="N12">
        <v>1</v>
      </c>
      <c r="O12">
        <f t="shared" si="15"/>
        <v>94.495090376846306</v>
      </c>
      <c r="P12">
        <f t="shared" si="16"/>
        <v>96.430189615283552</v>
      </c>
      <c r="Q12">
        <f t="shared" si="17"/>
        <v>82.21971526001947</v>
      </c>
      <c r="R12">
        <f t="shared" si="18"/>
        <v>85.051540605919115</v>
      </c>
      <c r="S12">
        <f t="shared" si="19"/>
        <v>86.513888986665251</v>
      </c>
      <c r="T12">
        <f t="shared" si="20"/>
        <v>90.116893514811849</v>
      </c>
      <c r="U12">
        <f t="shared" si="21"/>
        <v>89.772719370596661</v>
      </c>
      <c r="V12">
        <f t="shared" si="22"/>
        <v>89.854324010116287</v>
      </c>
      <c r="W12">
        <f t="shared" si="23"/>
        <v>80.713419845926865</v>
      </c>
      <c r="X12">
        <f t="shared" si="24"/>
        <v>99.553967969984683</v>
      </c>
      <c r="Y12">
        <f t="shared" si="25"/>
        <v>69.531253540966105</v>
      </c>
      <c r="Z12">
        <f t="shared" si="26"/>
        <v>93.595788964047884</v>
      </c>
      <c r="AA12">
        <f t="shared" si="27"/>
        <v>100</v>
      </c>
      <c r="AB12" s="6">
        <f t="shared" si="9"/>
        <v>0.22628297059967178</v>
      </c>
      <c r="AC12" s="6">
        <f t="shared" si="9"/>
        <v>0.10305694243550247</v>
      </c>
      <c r="AD12" s="6">
        <f t="shared" si="9"/>
        <v>9.9128915350604571E-2</v>
      </c>
      <c r="AE12" s="6">
        <f t="shared" si="9"/>
        <v>5.2313340780064305E-2</v>
      </c>
      <c r="AF12" s="6">
        <f t="shared" si="9"/>
        <v>0.12304635673367129</v>
      </c>
      <c r="AG12" s="6">
        <f t="shared" si="9"/>
        <v>6.4758399986139636E-2</v>
      </c>
      <c r="AH12" s="6">
        <f t="shared" si="9"/>
        <v>8.4542013805501193E-2</v>
      </c>
      <c r="AI12" s="6">
        <f t="shared" si="9"/>
        <v>5.826651966155319E-2</v>
      </c>
      <c r="AJ12" s="6">
        <f t="shared" si="9"/>
        <v>2.9286945471605586E-2</v>
      </c>
      <c r="AK12" s="6">
        <f t="shared" si="9"/>
        <v>5.8816471644181835E-2</v>
      </c>
      <c r="AL12" s="6">
        <f t="shared" si="9"/>
        <v>3.2511750032267412E-3</v>
      </c>
      <c r="AM12" s="6">
        <f t="shared" si="9"/>
        <v>4.8668289798426662E-2</v>
      </c>
      <c r="AN12" s="6">
        <f t="shared" si="28"/>
        <v>4.8581658729850596E-2</v>
      </c>
      <c r="AO12">
        <f t="shared" si="29"/>
        <v>21.758657690792131</v>
      </c>
      <c r="AP12">
        <f t="shared" si="30"/>
        <v>9.909630968566665</v>
      </c>
      <c r="AQ12">
        <f t="shared" si="31"/>
        <v>9.5319242568598437</v>
      </c>
      <c r="AR12">
        <f t="shared" si="32"/>
        <v>5.0302860691578122</v>
      </c>
      <c r="AS12">
        <f t="shared" si="33"/>
        <v>11.831750083410528</v>
      </c>
      <c r="AT12">
        <f t="shared" si="34"/>
        <v>6.2269637620881317</v>
      </c>
      <c r="AU12">
        <f t="shared" si="35"/>
        <v>8.129293751134762</v>
      </c>
      <c r="AV12">
        <f t="shared" si="36"/>
        <v>5.6027249986587551</v>
      </c>
      <c r="AW12">
        <f t="shared" si="37"/>
        <v>2.8161404264616143</v>
      </c>
      <c r="AX12">
        <f t="shared" si="38"/>
        <v>5.6556066490307542</v>
      </c>
      <c r="AY12">
        <f t="shared" si="39"/>
        <v>0.3126227475297837</v>
      </c>
      <c r="AZ12">
        <f t="shared" si="40"/>
        <v>4.6797894482023938</v>
      </c>
      <c r="BA12">
        <f t="shared" si="41"/>
        <v>4.6714592775247734</v>
      </c>
      <c r="BB12" s="40">
        <f t="shared" si="13"/>
        <v>96.156850129417961</v>
      </c>
      <c r="BC12" s="40">
        <v>96.156849386493548</v>
      </c>
      <c r="BD12" s="18">
        <f t="shared" si="42"/>
        <v>10817.645639559512</v>
      </c>
      <c r="BE12" s="17">
        <f t="shared" si="43"/>
        <v>2447.8489902141137</v>
      </c>
      <c r="BF12" s="17">
        <f t="shared" si="44"/>
        <v>1114.8334839637498</v>
      </c>
      <c r="BG12" s="17">
        <f t="shared" si="45"/>
        <v>1072.3414788967323</v>
      </c>
      <c r="BH12" s="17">
        <f t="shared" si="46"/>
        <v>565.90718278025383</v>
      </c>
      <c r="BI12" s="17">
        <f t="shared" si="47"/>
        <v>1331.0718843836853</v>
      </c>
      <c r="BJ12" s="17">
        <f t="shared" si="48"/>
        <v>700.53342323491495</v>
      </c>
      <c r="BK12" s="17">
        <f t="shared" si="49"/>
        <v>914.54554700266101</v>
      </c>
      <c r="BL12" s="17">
        <f t="shared" si="50"/>
        <v>630.3065623491101</v>
      </c>
      <c r="BM12" s="17">
        <f t="shared" si="51"/>
        <v>316.81579797693166</v>
      </c>
      <c r="BN12" s="17">
        <f t="shared" si="52"/>
        <v>636.25574801595985</v>
      </c>
      <c r="BO12" s="17">
        <f t="shared" si="53"/>
        <v>35.17005909710069</v>
      </c>
      <c r="BP12" s="17">
        <f t="shared" si="54"/>
        <v>526.47631292276947</v>
      </c>
      <c r="BQ12" s="17">
        <f t="shared" si="55"/>
        <v>525.53916872153695</v>
      </c>
    </row>
    <row r="13" spans="1:69" x14ac:dyDescent="0.25">
      <c r="A13" s="33">
        <v>44726</v>
      </c>
      <c r="B13" s="17">
        <v>81.720001220703125</v>
      </c>
      <c r="C13" s="17">
        <v>20.920000076293949</v>
      </c>
      <c r="D13" s="17">
        <v>13.852669715881349</v>
      </c>
      <c r="E13" s="17">
        <v>9.7799997329711914</v>
      </c>
      <c r="F13" s="17">
        <v>40.840000152587891</v>
      </c>
      <c r="G13" s="17">
        <v>8.369999885559082</v>
      </c>
      <c r="H13" s="17">
        <v>4.690000057220459</v>
      </c>
      <c r="I13" s="17">
        <v>17.059999465942379</v>
      </c>
      <c r="J13" s="17">
        <v>13.47000026702881</v>
      </c>
      <c r="K13" s="17">
        <v>21.180000305175781</v>
      </c>
      <c r="L13" s="17">
        <v>2.5399999618530269</v>
      </c>
      <c r="M13" s="17">
        <v>33.520000457763672</v>
      </c>
      <c r="N13">
        <v>1</v>
      </c>
      <c r="O13">
        <f t="shared" si="15"/>
        <v>94.310444064212291</v>
      </c>
      <c r="P13">
        <f t="shared" si="16"/>
        <v>94.532313012384506</v>
      </c>
      <c r="Q13">
        <f t="shared" si="17"/>
        <v>79.331829156011707</v>
      </c>
      <c r="R13">
        <f t="shared" si="18"/>
        <v>84.020613784444237</v>
      </c>
      <c r="S13">
        <f t="shared" si="19"/>
        <v>82.822954806707955</v>
      </c>
      <c r="T13">
        <f t="shared" si="20"/>
        <v>88.947927962623268</v>
      </c>
      <c r="U13">
        <f t="shared" si="21"/>
        <v>88.825755129860013</v>
      </c>
      <c r="V13">
        <f t="shared" si="22"/>
        <v>88.761706948078327</v>
      </c>
      <c r="W13">
        <f t="shared" si="23"/>
        <v>81.438933019547235</v>
      </c>
      <c r="X13">
        <f t="shared" si="24"/>
        <v>94.469224946928989</v>
      </c>
      <c r="Y13">
        <f t="shared" si="25"/>
        <v>66.145833818397165</v>
      </c>
      <c r="Z13">
        <f t="shared" si="26"/>
        <v>93.624514327201041</v>
      </c>
      <c r="AA13">
        <f t="shared" si="27"/>
        <v>100</v>
      </c>
      <c r="AB13" s="6">
        <f t="shared" si="9"/>
        <v>0.22978398802011571</v>
      </c>
      <c r="AC13" s="6">
        <f t="shared" si="9"/>
        <v>0.10279260283305257</v>
      </c>
      <c r="AD13" s="6">
        <f t="shared" si="9"/>
        <v>9.7317109226040324E-2</v>
      </c>
      <c r="AE13" s="6">
        <f t="shared" si="9"/>
        <v>5.2581559982271674E-2</v>
      </c>
      <c r="AF13" s="6">
        <f t="shared" si="9"/>
        <v>0.11985357447820855</v>
      </c>
      <c r="AG13" s="6">
        <f t="shared" si="9"/>
        <v>6.5034391226945154E-2</v>
      </c>
      <c r="AH13" s="6">
        <f t="shared" si="9"/>
        <v>8.5110758710704434E-2</v>
      </c>
      <c r="AI13" s="6">
        <f t="shared" si="9"/>
        <v>5.8562969249127898E-2</v>
      </c>
      <c r="AJ13" s="6">
        <f t="shared" si="9"/>
        <v>3.0066145231111945E-2</v>
      </c>
      <c r="AK13" s="6">
        <f t="shared" si="9"/>
        <v>5.6786890924394907E-2</v>
      </c>
      <c r="AL13" s="6">
        <f t="shared" si="9"/>
        <v>3.1468796184902005E-3</v>
      </c>
      <c r="AM13" s="6">
        <f t="shared" si="9"/>
        <v>4.9533235832152113E-2</v>
      </c>
      <c r="AN13" s="6">
        <f t="shared" si="28"/>
        <v>4.9429894667384636E-2</v>
      </c>
      <c r="AO13">
        <f t="shared" si="29"/>
        <v>21.716140604513381</v>
      </c>
      <c r="AP13">
        <f t="shared" si="30"/>
        <v>9.7145960232488182</v>
      </c>
      <c r="AQ13">
        <f t="shared" si="31"/>
        <v>9.1971248535928076</v>
      </c>
      <c r="AR13">
        <f t="shared" si="32"/>
        <v>4.969312960482279</v>
      </c>
      <c r="AS13">
        <f t="shared" si="33"/>
        <v>11.326973205349901</v>
      </c>
      <c r="AT13">
        <f t="shared" si="34"/>
        <v>6.1461897157500696</v>
      </c>
      <c r="AU13">
        <f t="shared" si="35"/>
        <v>8.0435421938828391</v>
      </c>
      <c r="AV13">
        <f t="shared" si="36"/>
        <v>5.5345965808571593</v>
      </c>
      <c r="AW13">
        <f t="shared" si="37"/>
        <v>2.8414540234082306</v>
      </c>
      <c r="AX13">
        <f t="shared" si="38"/>
        <v>5.3667451698130018</v>
      </c>
      <c r="AY13">
        <f t="shared" si="39"/>
        <v>0.29740140228843176</v>
      </c>
      <c r="AZ13">
        <f t="shared" si="40"/>
        <v>4.6812257163600517</v>
      </c>
      <c r="BA13">
        <f t="shared" si="41"/>
        <v>4.6714592775247734</v>
      </c>
      <c r="BB13" s="40">
        <f t="shared" si="13"/>
        <v>94.506761727071734</v>
      </c>
      <c r="BC13" s="40">
        <v>94.506761281317097</v>
      </c>
      <c r="BD13" s="18">
        <f t="shared" si="42"/>
        <v>10632.010694295563</v>
      </c>
      <c r="BE13" s="17">
        <f t="shared" si="43"/>
        <v>2443.0658180077548</v>
      </c>
      <c r="BF13" s="17">
        <f t="shared" si="44"/>
        <v>1092.892052615492</v>
      </c>
      <c r="BG13" s="17">
        <f t="shared" si="45"/>
        <v>1034.6765460291908</v>
      </c>
      <c r="BH13" s="17">
        <f t="shared" si="46"/>
        <v>559.0477080542563</v>
      </c>
      <c r="BI13" s="17">
        <f t="shared" si="47"/>
        <v>1274.2844856018646</v>
      </c>
      <c r="BJ13" s="17">
        <f t="shared" si="48"/>
        <v>691.44634302188297</v>
      </c>
      <c r="BK13" s="17">
        <f t="shared" si="49"/>
        <v>904.89849681181965</v>
      </c>
      <c r="BL13" s="17">
        <f t="shared" si="50"/>
        <v>622.64211534643061</v>
      </c>
      <c r="BM13" s="17">
        <f t="shared" si="51"/>
        <v>319.66357763342597</v>
      </c>
      <c r="BN13" s="17">
        <f t="shared" si="52"/>
        <v>603.75883160396268</v>
      </c>
      <c r="BO13" s="17">
        <f t="shared" si="53"/>
        <v>33.457657757448601</v>
      </c>
      <c r="BP13" s="17">
        <f t="shared" si="54"/>
        <v>526.63789309050594</v>
      </c>
      <c r="BQ13" s="17">
        <f t="shared" si="55"/>
        <v>525.53916872153695</v>
      </c>
    </row>
    <row r="14" spans="1:69" x14ac:dyDescent="0.25">
      <c r="A14" s="33">
        <v>44727</v>
      </c>
      <c r="B14" s="17">
        <v>81.669998168945313</v>
      </c>
      <c r="C14" s="17">
        <v>20.64999961853027</v>
      </c>
      <c r="D14" s="17">
        <v>14.119637489318849</v>
      </c>
      <c r="E14" s="17">
        <v>9.7700004577636719</v>
      </c>
      <c r="F14" s="17">
        <v>40.610000610351563</v>
      </c>
      <c r="G14" s="17">
        <v>8.2700004577636719</v>
      </c>
      <c r="H14" s="17">
        <v>4.8000001907348633</v>
      </c>
      <c r="I14" s="17">
        <v>17.54000091552734</v>
      </c>
      <c r="J14" s="17">
        <v>13.739999771118161</v>
      </c>
      <c r="K14" s="17">
        <v>21.75</v>
      </c>
      <c r="L14" s="17">
        <v>2.5499999523162842</v>
      </c>
      <c r="M14" s="17">
        <v>34.049999237060547</v>
      </c>
      <c r="N14">
        <v>1</v>
      </c>
      <c r="O14">
        <f t="shared" si="15"/>
        <v>94.252737138791318</v>
      </c>
      <c r="P14">
        <f t="shared" si="16"/>
        <v>93.312247635055655</v>
      </c>
      <c r="Q14">
        <f t="shared" si="17"/>
        <v>80.860707143207492</v>
      </c>
      <c r="R14">
        <f t="shared" si="18"/>
        <v>83.93470936079656</v>
      </c>
      <c r="S14">
        <f t="shared" si="19"/>
        <v>82.356518919807101</v>
      </c>
      <c r="T14">
        <f t="shared" si="20"/>
        <v>87.885234770094556</v>
      </c>
      <c r="U14">
        <f t="shared" si="21"/>
        <v>90.909090909090907</v>
      </c>
      <c r="V14">
        <f t="shared" si="22"/>
        <v>91.259113122549138</v>
      </c>
      <c r="W14">
        <f t="shared" si="23"/>
        <v>83.071336218726515</v>
      </c>
      <c r="X14">
        <f t="shared" si="24"/>
        <v>97.011596458456836</v>
      </c>
      <c r="Y14">
        <f t="shared" si="25"/>
        <v>66.406250242531911</v>
      </c>
      <c r="Z14">
        <f t="shared" si="26"/>
        <v>95.104850771951504</v>
      </c>
      <c r="AA14">
        <f t="shared" si="27"/>
        <v>100</v>
      </c>
      <c r="AB14" s="6">
        <f t="shared" si="9"/>
        <v>0.22839340924630297</v>
      </c>
      <c r="AC14" s="6">
        <f t="shared" si="9"/>
        <v>0.10091363556905121</v>
      </c>
      <c r="AD14" s="6">
        <f t="shared" si="9"/>
        <v>9.8652680561198774E-2</v>
      </c>
      <c r="AE14" s="6">
        <f t="shared" si="9"/>
        <v>5.2241884060001451E-2</v>
      </c>
      <c r="AF14" s="6">
        <f t="shared" si="9"/>
        <v>0.11852988830422403</v>
      </c>
      <c r="AG14" s="6">
        <f t="shared" si="9"/>
        <v>6.3907640594316403E-2</v>
      </c>
      <c r="AH14" s="6">
        <f t="shared" si="9"/>
        <v>8.6632828085093691E-2</v>
      </c>
      <c r="AI14" s="6">
        <f t="shared" si="9"/>
        <v>5.9882966984270571E-2</v>
      </c>
      <c r="AJ14" s="6">
        <f t="shared" si="9"/>
        <v>3.0501872083399269E-2</v>
      </c>
      <c r="AK14" s="6">
        <f t="shared" si="9"/>
        <v>5.7997732472333099E-2</v>
      </c>
      <c r="AL14" s="6">
        <f t="shared" si="9"/>
        <v>3.1420725974140992E-3</v>
      </c>
      <c r="AM14" s="6">
        <f t="shared" si="9"/>
        <v>5.0042547929407495E-2</v>
      </c>
      <c r="AN14" s="6">
        <f t="shared" si="28"/>
        <v>4.9160841512986879E-2</v>
      </c>
      <c r="AO14">
        <f t="shared" si="29"/>
        <v>21.702852874625876</v>
      </c>
      <c r="AP14">
        <f t="shared" si="30"/>
        <v>9.5892162257487854</v>
      </c>
      <c r="AQ14">
        <f t="shared" si="31"/>
        <v>9.3743712612925076</v>
      </c>
      <c r="AR14">
        <f t="shared" si="32"/>
        <v>4.9642322315210468</v>
      </c>
      <c r="AS14">
        <f t="shared" si="33"/>
        <v>11.263182837024239</v>
      </c>
      <c r="AT14">
        <f t="shared" si="34"/>
        <v>6.0727589555230059</v>
      </c>
      <c r="AU14">
        <f t="shared" si="35"/>
        <v>8.2321969283094791</v>
      </c>
      <c r="AV14">
        <f t="shared" si="36"/>
        <v>5.6903184134974785</v>
      </c>
      <c r="AW14">
        <f t="shared" si="37"/>
        <v>2.8984095662444695</v>
      </c>
      <c r="AX14">
        <f t="shared" si="38"/>
        <v>5.511175909421878</v>
      </c>
      <c r="AY14">
        <f t="shared" si="39"/>
        <v>0.29857227285193916</v>
      </c>
      <c r="AZ14">
        <f t="shared" si="40"/>
        <v>4.7552425385975754</v>
      </c>
      <c r="BA14">
        <f t="shared" si="41"/>
        <v>4.6714592775247734</v>
      </c>
      <c r="BB14" s="40">
        <f t="shared" si="13"/>
        <v>95.02398929218306</v>
      </c>
      <c r="BC14" s="40">
        <v>95.023988619213782</v>
      </c>
      <c r="BD14" s="18">
        <f t="shared" si="42"/>
        <v>10690.198795370587</v>
      </c>
      <c r="BE14" s="17">
        <f t="shared" si="43"/>
        <v>2441.5709483954106</v>
      </c>
      <c r="BF14" s="17">
        <f t="shared" si="44"/>
        <v>1078.7868253967385</v>
      </c>
      <c r="BG14" s="17">
        <f t="shared" si="45"/>
        <v>1054.6167668954067</v>
      </c>
      <c r="BH14" s="17">
        <f t="shared" si="46"/>
        <v>558.47612604611754</v>
      </c>
      <c r="BI14" s="17">
        <f t="shared" si="47"/>
        <v>1267.1080691652278</v>
      </c>
      <c r="BJ14" s="17">
        <f t="shared" si="48"/>
        <v>683.18538249633832</v>
      </c>
      <c r="BK14" s="17">
        <f t="shared" si="49"/>
        <v>926.12215443481682</v>
      </c>
      <c r="BL14" s="17">
        <f t="shared" si="50"/>
        <v>640.16082151846649</v>
      </c>
      <c r="BM14" s="17">
        <f t="shared" si="51"/>
        <v>326.07107620250287</v>
      </c>
      <c r="BN14" s="17">
        <f t="shared" si="52"/>
        <v>620.00728980996121</v>
      </c>
      <c r="BO14" s="17">
        <f t="shared" si="53"/>
        <v>33.589380695843182</v>
      </c>
      <c r="BP14" s="17">
        <f t="shared" si="54"/>
        <v>534.96478559222726</v>
      </c>
      <c r="BQ14" s="17">
        <f t="shared" si="55"/>
        <v>525.53916872153695</v>
      </c>
    </row>
    <row r="15" spans="1:69" x14ac:dyDescent="0.25">
      <c r="A15" s="33">
        <v>44729</v>
      </c>
      <c r="B15" s="17">
        <v>77.410003662109375</v>
      </c>
      <c r="C15" s="17">
        <v>20.360000610351559</v>
      </c>
      <c r="D15" s="17">
        <v>13.842782020568849</v>
      </c>
      <c r="E15" s="17">
        <v>9.619999885559082</v>
      </c>
      <c r="F15" s="17">
        <v>36.75</v>
      </c>
      <c r="G15" s="17">
        <v>8.5600004196166992</v>
      </c>
      <c r="H15" s="17">
        <v>4.6599998474121094</v>
      </c>
      <c r="I15" s="17">
        <v>17.159999847412109</v>
      </c>
      <c r="J15" s="17">
        <v>13.329999923706049</v>
      </c>
      <c r="K15" s="17">
        <v>21.45000076293945</v>
      </c>
      <c r="L15" s="17">
        <v>2.380000114440918</v>
      </c>
      <c r="M15" s="17">
        <v>34.130001068115227</v>
      </c>
      <c r="N15">
        <v>1</v>
      </c>
      <c r="O15">
        <f t="shared" si="15"/>
        <v>89.33641350137782</v>
      </c>
      <c r="P15">
        <f t="shared" si="16"/>
        <v>92.001813748131525</v>
      </c>
      <c r="Q15">
        <f t="shared" si="17"/>
        <v>79.275204045374821</v>
      </c>
      <c r="R15">
        <f t="shared" si="18"/>
        <v>82.646044689144404</v>
      </c>
      <c r="S15">
        <f t="shared" si="19"/>
        <v>74.528491130616345</v>
      </c>
      <c r="T15">
        <f t="shared" si="20"/>
        <v>90.967062257400855</v>
      </c>
      <c r="U15">
        <f t="shared" si="21"/>
        <v>88.257569360612877</v>
      </c>
      <c r="V15">
        <f t="shared" si="22"/>
        <v>89.282000314583541</v>
      </c>
      <c r="W15">
        <f t="shared" si="23"/>
        <v>80.592498100723674</v>
      </c>
      <c r="X15">
        <f t="shared" si="24"/>
        <v>95.673508875764284</v>
      </c>
      <c r="Y15">
        <f t="shared" si="25"/>
        <v>61.979171032241318</v>
      </c>
      <c r="Z15">
        <f t="shared" si="26"/>
        <v>95.328303411435172</v>
      </c>
      <c r="AA15">
        <f t="shared" si="27"/>
        <v>100</v>
      </c>
      <c r="AB15" s="6">
        <f t="shared" si="9"/>
        <v>0.22334082954899306</v>
      </c>
      <c r="AC15" s="6">
        <f t="shared" si="9"/>
        <v>0.10264968162884096</v>
      </c>
      <c r="AD15" s="6">
        <f t="shared" si="9"/>
        <v>9.9783501393098689E-2</v>
      </c>
      <c r="AE15" s="6">
        <f t="shared" si="9"/>
        <v>5.3070029526338519E-2</v>
      </c>
      <c r="AF15" s="6">
        <f t="shared" si="9"/>
        <v>0.11066294865887358</v>
      </c>
      <c r="AG15" s="6">
        <f t="shared" si="9"/>
        <v>6.8245033602314834E-2</v>
      </c>
      <c r="AH15" s="6">
        <f t="shared" si="9"/>
        <v>8.677151002089728E-2</v>
      </c>
      <c r="AI15" s="6">
        <f t="shared" si="9"/>
        <v>6.0442301558520865E-2</v>
      </c>
      <c r="AJ15" s="6">
        <f t="shared" si="9"/>
        <v>3.0529516916804597E-2</v>
      </c>
      <c r="AK15" s="6">
        <f t="shared" si="9"/>
        <v>5.9010470923155832E-2</v>
      </c>
      <c r="AL15" s="6">
        <f t="shared" si="9"/>
        <v>3.0255409558951987E-3</v>
      </c>
      <c r="AM15" s="6">
        <f t="shared" si="9"/>
        <v>5.1749793910367346E-2</v>
      </c>
      <c r="AN15" s="6">
        <f t="shared" si="28"/>
        <v>5.0718841355899276E-2</v>
      </c>
      <c r="AO15">
        <f t="shared" si="29"/>
        <v>20.570808842528297</v>
      </c>
      <c r="AP15">
        <f t="shared" si="30"/>
        <v>9.4545497247294357</v>
      </c>
      <c r="AQ15">
        <f t="shared" si="31"/>
        <v>9.1905601718261529</v>
      </c>
      <c r="AR15">
        <f t="shared" si="32"/>
        <v>4.8880154822482353</v>
      </c>
      <c r="AS15">
        <f t="shared" si="33"/>
        <v>10.192611746849648</v>
      </c>
      <c r="AT15">
        <f t="shared" si="34"/>
        <v>6.285709350681814</v>
      </c>
      <c r="AU15">
        <f t="shared" si="35"/>
        <v>7.9920906052954797</v>
      </c>
      <c r="AV15">
        <f t="shared" si="36"/>
        <v>5.5670386551064395</v>
      </c>
      <c r="AW15">
        <f t="shared" si="37"/>
        <v>2.8119213930498841</v>
      </c>
      <c r="AX15">
        <f t="shared" si="38"/>
        <v>5.4351598833008179</v>
      </c>
      <c r="AY15">
        <f t="shared" si="39"/>
        <v>0.27866747327231406</v>
      </c>
      <c r="AZ15">
        <f t="shared" si="40"/>
        <v>4.7664151705717579</v>
      </c>
      <c r="BA15">
        <f t="shared" si="41"/>
        <v>4.6714592775247734</v>
      </c>
      <c r="BB15" s="40">
        <f t="shared" si="13"/>
        <v>92.105007776985047</v>
      </c>
      <c r="BC15" s="40">
        <v>92.105007177334656</v>
      </c>
      <c r="BD15" s="18">
        <f t="shared" si="42"/>
        <v>10361.813374910811</v>
      </c>
      <c r="BE15" s="17">
        <f t="shared" si="43"/>
        <v>2314.215994784433</v>
      </c>
      <c r="BF15" s="17">
        <f t="shared" si="44"/>
        <v>1063.6368440320618</v>
      </c>
      <c r="BG15" s="17">
        <f t="shared" si="45"/>
        <v>1033.9380193304419</v>
      </c>
      <c r="BH15" s="17">
        <f t="shared" si="46"/>
        <v>549.90174175292623</v>
      </c>
      <c r="BI15" s="17">
        <f t="shared" si="47"/>
        <v>1146.6688215205863</v>
      </c>
      <c r="BJ15" s="17">
        <f t="shared" si="48"/>
        <v>707.14230195170421</v>
      </c>
      <c r="BK15" s="17">
        <f t="shared" si="49"/>
        <v>899.11019309574169</v>
      </c>
      <c r="BL15" s="17">
        <f t="shared" si="50"/>
        <v>626.2918486994746</v>
      </c>
      <c r="BM15" s="17">
        <f t="shared" si="51"/>
        <v>316.34115671811196</v>
      </c>
      <c r="BN15" s="17">
        <f t="shared" si="52"/>
        <v>611.45548687134203</v>
      </c>
      <c r="BO15" s="17">
        <f t="shared" si="53"/>
        <v>31.350090743135354</v>
      </c>
      <c r="BP15" s="17">
        <f t="shared" si="54"/>
        <v>536.2217066893229</v>
      </c>
      <c r="BQ15" s="17">
        <f t="shared" si="55"/>
        <v>525.53916872153695</v>
      </c>
    </row>
    <row r="16" spans="1:69" x14ac:dyDescent="0.25">
      <c r="A16" s="33">
        <v>44732</v>
      </c>
      <c r="B16" s="17">
        <v>75.5</v>
      </c>
      <c r="C16" s="17">
        <v>20.20000076293945</v>
      </c>
      <c r="D16" s="17">
        <v>14.020760536193849</v>
      </c>
      <c r="E16" s="17">
        <v>9.4899997711181641</v>
      </c>
      <c r="F16" s="17">
        <v>35.700000762939453</v>
      </c>
      <c r="G16" s="17">
        <v>8.4099998474121094</v>
      </c>
      <c r="H16" s="17">
        <v>4.619999885559082</v>
      </c>
      <c r="I16" s="17">
        <v>16.940000534057621</v>
      </c>
      <c r="J16" s="17">
        <v>13.64000034332275</v>
      </c>
      <c r="K16" s="17">
        <v>21.030000686645511</v>
      </c>
      <c r="L16" s="17">
        <v>2.5799999237060551</v>
      </c>
      <c r="M16" s="17">
        <v>34.389999389648438</v>
      </c>
      <c r="N16">
        <v>1</v>
      </c>
      <c r="O16">
        <f t="shared" si="15"/>
        <v>87.132139261937752</v>
      </c>
      <c r="P16">
        <f t="shared" si="16"/>
        <v>91.278813958344969</v>
      </c>
      <c r="Q16">
        <f t="shared" si="17"/>
        <v>80.294456036838682</v>
      </c>
      <c r="R16">
        <f t="shared" si="18"/>
        <v>81.529205250943775</v>
      </c>
      <c r="S16">
        <f t="shared" si="19"/>
        <v>72.399107216972254</v>
      </c>
      <c r="T16">
        <f t="shared" si="20"/>
        <v>89.373007266572756</v>
      </c>
      <c r="U16">
        <f t="shared" si="21"/>
        <v>87.499994355620984</v>
      </c>
      <c r="V16">
        <f t="shared" si="22"/>
        <v>88.137362847288585</v>
      </c>
      <c r="W16">
        <f t="shared" si="23"/>
        <v>82.466744790309278</v>
      </c>
      <c r="X16">
        <f t="shared" si="24"/>
        <v>93.800181155582735</v>
      </c>
      <c r="Y16">
        <f t="shared" si="25"/>
        <v>67.18749951493615</v>
      </c>
      <c r="Z16">
        <f t="shared" si="26"/>
        <v>96.054503180140614</v>
      </c>
      <c r="AA16">
        <f t="shared" si="27"/>
        <v>100</v>
      </c>
      <c r="AB16" s="6">
        <f t="shared" si="9"/>
        <v>0.22034783925164692</v>
      </c>
      <c r="AC16" s="6">
        <f t="shared" si="9"/>
        <v>0.1030201110088214</v>
      </c>
      <c r="AD16" s="6">
        <f t="shared" si="9"/>
        <v>0.10223456150478452</v>
      </c>
      <c r="AE16" s="6">
        <f t="shared" si="9"/>
        <v>5.295796301365182E-2</v>
      </c>
      <c r="AF16" s="6">
        <f t="shared" si="9"/>
        <v>0.1087436553822055</v>
      </c>
      <c r="AG16" s="6">
        <f t="shared" si="9"/>
        <v>6.7824103429681579E-2</v>
      </c>
      <c r="AH16" s="6">
        <f t="shared" si="9"/>
        <v>8.7020991084078042E-2</v>
      </c>
      <c r="AI16" s="6">
        <f t="shared" si="9"/>
        <v>6.0357041083213603E-2</v>
      </c>
      <c r="AJ16" s="6">
        <f t="shared" si="9"/>
        <v>3.1600574213427879E-2</v>
      </c>
      <c r="AK16" s="6">
        <f t="shared" si="9"/>
        <v>5.8523711803272274E-2</v>
      </c>
      <c r="AL16" s="6">
        <f t="shared" si="9"/>
        <v>3.3176957697538408E-3</v>
      </c>
      <c r="AM16" s="6">
        <f t="shared" si="9"/>
        <v>5.2746700542338015E-2</v>
      </c>
      <c r="AN16" s="6">
        <f t="shared" si="28"/>
        <v>5.130505191312474E-2</v>
      </c>
      <c r="AO16">
        <f t="shared" si="29"/>
        <v>20.063247566684918</v>
      </c>
      <c r="AP16">
        <f t="shared" si="30"/>
        <v>9.3802507822953274</v>
      </c>
      <c r="AQ16">
        <f t="shared" si="31"/>
        <v>9.3087244436259517</v>
      </c>
      <c r="AR16">
        <f t="shared" si="32"/>
        <v>4.821961160040277</v>
      </c>
      <c r="AS16">
        <f t="shared" si="33"/>
        <v>9.9013944799694737</v>
      </c>
      <c r="AT16">
        <f t="shared" si="34"/>
        <v>6.1755621598997577</v>
      </c>
      <c r="AU16">
        <f t="shared" si="35"/>
        <v>7.9234890323758389</v>
      </c>
      <c r="AV16">
        <f t="shared" si="36"/>
        <v>5.4956665867829066</v>
      </c>
      <c r="AW16">
        <f t="shared" si="37"/>
        <v>2.8773150027095826</v>
      </c>
      <c r="AX16">
        <f t="shared" si="38"/>
        <v>5.3287371567524726</v>
      </c>
      <c r="AY16">
        <f t="shared" si="39"/>
        <v>0.30208488454246135</v>
      </c>
      <c r="AZ16">
        <f t="shared" si="40"/>
        <v>4.8027251590070295</v>
      </c>
      <c r="BA16">
        <f t="shared" si="41"/>
        <v>4.6714592775247734</v>
      </c>
      <c r="BB16" s="40">
        <f t="shared" si="13"/>
        <v>91.05261769221076</v>
      </c>
      <c r="BC16" s="40"/>
      <c r="BD16" s="18">
        <f t="shared" si="42"/>
        <v>10243.419490373704</v>
      </c>
      <c r="BE16" s="17">
        <f t="shared" si="43"/>
        <v>2257.1153512520527</v>
      </c>
      <c r="BF16" s="17">
        <f t="shared" si="44"/>
        <v>1055.2782130082246</v>
      </c>
      <c r="BG16" s="17">
        <f t="shared" si="45"/>
        <v>1047.2314999079192</v>
      </c>
      <c r="BH16" s="17">
        <f t="shared" si="46"/>
        <v>542.47063050453085</v>
      </c>
      <c r="BI16" s="17">
        <f t="shared" si="47"/>
        <v>1113.9068789965665</v>
      </c>
      <c r="BJ16" s="17">
        <f t="shared" si="48"/>
        <v>694.75074298872278</v>
      </c>
      <c r="BK16" s="17">
        <f t="shared" si="49"/>
        <v>891.39251614228203</v>
      </c>
      <c r="BL16" s="17">
        <f t="shared" si="50"/>
        <v>618.26249101307712</v>
      </c>
      <c r="BM16" s="17">
        <f t="shared" si="51"/>
        <v>323.69793780482803</v>
      </c>
      <c r="BN16" s="17">
        <f t="shared" si="52"/>
        <v>599.4829301346532</v>
      </c>
      <c r="BO16" s="17">
        <f t="shared" si="53"/>
        <v>33.98454951102692</v>
      </c>
      <c r="BP16" s="17">
        <f t="shared" si="54"/>
        <v>540.30658038829097</v>
      </c>
      <c r="BQ16" s="17">
        <f t="shared" si="55"/>
        <v>525.53916872153695</v>
      </c>
    </row>
    <row r="17" spans="1:69" x14ac:dyDescent="0.25">
      <c r="A17" s="33">
        <v>44733</v>
      </c>
      <c r="B17" s="17">
        <v>76</v>
      </c>
      <c r="C17" s="17">
        <v>20.10000038146973</v>
      </c>
      <c r="D17" s="17">
        <v>13.911994934082029</v>
      </c>
      <c r="E17" s="17">
        <v>9.3599996566772461</v>
      </c>
      <c r="F17" s="17">
        <v>36.400001525878913</v>
      </c>
      <c r="G17" s="17">
        <v>8.3400001525878906</v>
      </c>
      <c r="H17" s="17">
        <v>4.570000171661377</v>
      </c>
      <c r="I17" s="17">
        <v>16.780000686645511</v>
      </c>
      <c r="J17" s="17">
        <v>13.170000076293951</v>
      </c>
      <c r="K17" s="17">
        <v>21.20000076293945</v>
      </c>
      <c r="L17" s="17">
        <v>2.5099999904632568</v>
      </c>
      <c r="M17" s="17">
        <v>32.979999542236328</v>
      </c>
      <c r="N17">
        <v>1</v>
      </c>
      <c r="O17">
        <f t="shared" si="15"/>
        <v>87.709173296785025</v>
      </c>
      <c r="P17">
        <f t="shared" si="16"/>
        <v>90.826936935019063</v>
      </c>
      <c r="Q17">
        <f t="shared" si="17"/>
        <v>79.671574358306103</v>
      </c>
      <c r="R17">
        <f t="shared" si="18"/>
        <v>80.412365812743118</v>
      </c>
      <c r="S17">
        <f t="shared" si="19"/>
        <v>73.818699071452741</v>
      </c>
      <c r="T17">
        <f t="shared" si="20"/>
        <v>88.629121018333663</v>
      </c>
      <c r="U17">
        <f t="shared" si="21"/>
        <v>86.553030114884336</v>
      </c>
      <c r="V17">
        <f t="shared" si="22"/>
        <v>87.304897430388507</v>
      </c>
      <c r="W17">
        <f t="shared" si="23"/>
        <v>79.625147202563227</v>
      </c>
      <c r="X17">
        <f t="shared" si="24"/>
        <v>94.558433054402713</v>
      </c>
      <c r="Y17">
        <f t="shared" si="25"/>
        <v>65.364584545992955</v>
      </c>
      <c r="Z17">
        <f t="shared" si="26"/>
        <v>92.116240975110983</v>
      </c>
      <c r="AA17">
        <f t="shared" si="27"/>
        <v>100</v>
      </c>
      <c r="AB17" s="6">
        <f t="shared" si="9"/>
        <v>0.22255976378043726</v>
      </c>
      <c r="AC17" s="6">
        <f t="shared" si="9"/>
        <v>0.1028579603799817</v>
      </c>
      <c r="AD17" s="6">
        <f t="shared" si="9"/>
        <v>0.1017857057842344</v>
      </c>
      <c r="AE17" s="6">
        <f t="shared" si="9"/>
        <v>5.2409753577116379E-2</v>
      </c>
      <c r="AF17" s="6">
        <f t="shared" si="9"/>
        <v>0.11125212598834723</v>
      </c>
      <c r="AG17" s="6">
        <f t="shared" si="9"/>
        <v>6.7487811818164489E-2</v>
      </c>
      <c r="AH17" s="6">
        <f t="shared" si="9"/>
        <v>8.6371307025139371E-2</v>
      </c>
      <c r="AI17" s="6">
        <f t="shared" si="9"/>
        <v>5.9989840942782847E-2</v>
      </c>
      <c r="AJ17" s="6">
        <f t="shared" si="9"/>
        <v>3.0615234153079769E-2</v>
      </c>
      <c r="AK17" s="6">
        <f t="shared" si="9"/>
        <v>5.9196995854191921E-2</v>
      </c>
      <c r="AL17" s="6">
        <f t="shared" si="9"/>
        <v>3.2386334761203063E-3</v>
      </c>
      <c r="AM17" s="6">
        <f t="shared" si="9"/>
        <v>5.0755719724698001E-2</v>
      </c>
      <c r="AN17" s="6">
        <f t="shared" si="28"/>
        <v>5.1479147495706201E-2</v>
      </c>
      <c r="AO17">
        <f t="shared" si="29"/>
        <v>20.196116755868264</v>
      </c>
      <c r="AP17">
        <f t="shared" si="30"/>
        <v>9.3338137218456971</v>
      </c>
      <c r="AQ17">
        <f t="shared" si="31"/>
        <v>9.2365123110251304</v>
      </c>
      <c r="AR17">
        <f t="shared" si="32"/>
        <v>4.7559068378323168</v>
      </c>
      <c r="AS17">
        <f t="shared" si="33"/>
        <v>10.095539677224995</v>
      </c>
      <c r="AT17">
        <f t="shared" si="34"/>
        <v>6.1241605577113818</v>
      </c>
      <c r="AU17">
        <f t="shared" si="35"/>
        <v>7.8377374751239159</v>
      </c>
      <c r="AV17">
        <f t="shared" si="36"/>
        <v>5.4437595154964997</v>
      </c>
      <c r="AW17">
        <f t="shared" si="37"/>
        <v>2.7781699304543981</v>
      </c>
      <c r="AX17">
        <f t="shared" si="38"/>
        <v>5.3718130337672338</v>
      </c>
      <c r="AY17">
        <f t="shared" si="39"/>
        <v>0.29388879059790979</v>
      </c>
      <c r="AZ17">
        <f t="shared" si="40"/>
        <v>4.6058120487555483</v>
      </c>
      <c r="BA17">
        <f t="shared" si="41"/>
        <v>4.6714592775247734</v>
      </c>
      <c r="BB17" s="40">
        <f t="shared" si="13"/>
        <v>90.744689933228074</v>
      </c>
      <c r="BC17" s="40">
        <v>90.744689791901251</v>
      </c>
      <c r="BD17" s="18">
        <f t="shared" si="42"/>
        <v>10208.777617488151</v>
      </c>
      <c r="BE17" s="17">
        <f t="shared" si="43"/>
        <v>2272.0631350351791</v>
      </c>
      <c r="BF17" s="17">
        <f t="shared" si="44"/>
        <v>1050.0540437076413</v>
      </c>
      <c r="BG17" s="17">
        <f t="shared" si="45"/>
        <v>1039.1076349903267</v>
      </c>
      <c r="BH17" s="17">
        <f t="shared" si="46"/>
        <v>535.03951925613546</v>
      </c>
      <c r="BI17" s="17">
        <f t="shared" si="47"/>
        <v>1135.7482136878129</v>
      </c>
      <c r="BJ17" s="17">
        <f t="shared" si="48"/>
        <v>688.96806274253049</v>
      </c>
      <c r="BK17" s="17">
        <f t="shared" si="49"/>
        <v>881.74546595144068</v>
      </c>
      <c r="BL17" s="17">
        <f t="shared" si="50"/>
        <v>612.42294549335634</v>
      </c>
      <c r="BM17" s="17">
        <f t="shared" si="51"/>
        <v>312.54411717611976</v>
      </c>
      <c r="BN17" s="17">
        <f t="shared" si="52"/>
        <v>604.32896629881373</v>
      </c>
      <c r="BO17" s="17">
        <f t="shared" si="53"/>
        <v>33.062488942264864</v>
      </c>
      <c r="BP17" s="17">
        <f t="shared" si="54"/>
        <v>518.15385548499933</v>
      </c>
      <c r="BQ17" s="17">
        <f t="shared" si="55"/>
        <v>525.53916872153695</v>
      </c>
    </row>
    <row r="18" spans="1:69" x14ac:dyDescent="0.25">
      <c r="A18" s="33">
        <v>44734</v>
      </c>
      <c r="B18" s="17">
        <v>75.349998474121094</v>
      </c>
      <c r="C18" s="17">
        <v>20.020000457763668</v>
      </c>
      <c r="D18" s="17">
        <v>13.783454895019529</v>
      </c>
      <c r="E18" s="17">
        <v>9.7399997711181641</v>
      </c>
      <c r="F18" s="17">
        <v>33.970001220703118</v>
      </c>
      <c r="G18" s="17">
        <v>8.3500003814697266</v>
      </c>
      <c r="H18" s="17">
        <v>4.5500001907348633</v>
      </c>
      <c r="I18" s="17">
        <v>16.909999847412109</v>
      </c>
      <c r="J18" s="17">
        <v>13.590000152587891</v>
      </c>
      <c r="K18" s="17">
        <v>21.29000091552734</v>
      </c>
      <c r="L18" s="17">
        <v>2.440000057220459</v>
      </c>
      <c r="M18" s="17">
        <v>32.860000610351563</v>
      </c>
      <c r="N18">
        <v>1</v>
      </c>
      <c r="O18">
        <f t="shared" si="15"/>
        <v>86.959027290515451</v>
      </c>
      <c r="P18">
        <f t="shared" si="16"/>
        <v>90.465437040125764</v>
      </c>
      <c r="Q18">
        <f t="shared" si="17"/>
        <v>78.935447920026647</v>
      </c>
      <c r="R18">
        <f t="shared" si="18"/>
        <v>83.676971510619282</v>
      </c>
      <c r="S18">
        <f t="shared" si="19"/>
        <v>68.890692100250305</v>
      </c>
      <c r="T18">
        <f t="shared" si="20"/>
        <v>88.735393377993532</v>
      </c>
      <c r="U18">
        <f t="shared" si="21"/>
        <v>86.174242612388397</v>
      </c>
      <c r="V18">
        <f t="shared" si="22"/>
        <v>87.981271860205851</v>
      </c>
      <c r="W18">
        <f t="shared" si="23"/>
        <v>82.164446193167606</v>
      </c>
      <c r="X18">
        <f t="shared" si="24"/>
        <v>94.959861030681154</v>
      </c>
      <c r="Y18">
        <f t="shared" si="25"/>
        <v>63.541669577049774</v>
      </c>
      <c r="Z18">
        <f t="shared" si="26"/>
        <v>91.781072670693746</v>
      </c>
      <c r="AA18">
        <f t="shared" si="27"/>
        <v>100</v>
      </c>
      <c r="AB18" s="6">
        <f t="shared" si="9"/>
        <v>0.22230853387293165</v>
      </c>
      <c r="AC18" s="6">
        <f t="shared" si="9"/>
        <v>0.10321569777064891</v>
      </c>
      <c r="AD18" s="6">
        <f t="shared" si="9"/>
        <v>0.10160037202229162</v>
      </c>
      <c r="AE18" s="6">
        <f t="shared" si="9"/>
        <v>5.4945870572515952E-2</v>
      </c>
      <c r="AF18" s="6">
        <f t="shared" si="9"/>
        <v>0.10460255840871795</v>
      </c>
      <c r="AG18" s="6">
        <f t="shared" si="9"/>
        <v>6.807468039740687E-2</v>
      </c>
      <c r="AH18" s="6">
        <f t="shared" si="9"/>
        <v>8.6637221815887663E-2</v>
      </c>
      <c r="AI18" s="6">
        <f t="shared" si="9"/>
        <v>6.0907274657331242E-2</v>
      </c>
      <c r="AJ18" s="6">
        <f t="shared" si="9"/>
        <v>3.1828128057998846E-2</v>
      </c>
      <c r="AK18" s="6">
        <f t="shared" si="9"/>
        <v>5.9893445615855308E-2</v>
      </c>
      <c r="AL18" s="6">
        <f t="shared" si="9"/>
        <v>3.1718872746276418E-3</v>
      </c>
      <c r="AM18" s="6">
        <f t="shared" si="9"/>
        <v>5.0949712727356523E-2</v>
      </c>
      <c r="AN18" s="6">
        <f t="shared" si="28"/>
        <v>5.1864616806429974E-2</v>
      </c>
      <c r="AO18">
        <f t="shared" si="29"/>
        <v>20.023386404445333</v>
      </c>
      <c r="AP18">
        <f t="shared" si="30"/>
        <v>9.2966642506286412</v>
      </c>
      <c r="AQ18">
        <f t="shared" si="31"/>
        <v>9.1511714480586086</v>
      </c>
      <c r="AR18">
        <f t="shared" si="32"/>
        <v>4.9489885909237685</v>
      </c>
      <c r="AS18">
        <f t="shared" si="33"/>
        <v>9.4215791423846387</v>
      </c>
      <c r="AT18">
        <f t="shared" si="34"/>
        <v>6.1315038438223795</v>
      </c>
      <c r="AU18">
        <f t="shared" si="35"/>
        <v>7.803436688664096</v>
      </c>
      <c r="AV18">
        <f t="shared" si="36"/>
        <v>5.4859337788737914</v>
      </c>
      <c r="AW18">
        <f t="shared" si="37"/>
        <v>2.8667676203548469</v>
      </c>
      <c r="AX18">
        <f t="shared" si="38"/>
        <v>5.3946179382631723</v>
      </c>
      <c r="AY18">
        <f t="shared" si="39"/>
        <v>0.28569269665335828</v>
      </c>
      <c r="AZ18">
        <f t="shared" si="40"/>
        <v>4.5890536335346868</v>
      </c>
      <c r="BA18">
        <f t="shared" si="41"/>
        <v>4.6714592775247734</v>
      </c>
      <c r="BB18" s="40">
        <f t="shared" si="13"/>
        <v>90.070255314132083</v>
      </c>
      <c r="BC18" s="40">
        <v>90.070255050331895</v>
      </c>
      <c r="BD18" s="18">
        <f t="shared" si="42"/>
        <v>10132.903722839852</v>
      </c>
      <c r="BE18" s="17">
        <f t="shared" si="43"/>
        <v>2252.630970500099</v>
      </c>
      <c r="BF18" s="17">
        <f t="shared" si="44"/>
        <v>1045.8747281957224</v>
      </c>
      <c r="BG18" s="17">
        <f t="shared" si="45"/>
        <v>1029.506787906593</v>
      </c>
      <c r="BH18" s="17">
        <f t="shared" si="46"/>
        <v>556.76121647892364</v>
      </c>
      <c r="BI18" s="17">
        <f t="shared" si="47"/>
        <v>1059.9276535182728</v>
      </c>
      <c r="BJ18" s="17">
        <f t="shared" si="48"/>
        <v>689.79418243001783</v>
      </c>
      <c r="BK18" s="17">
        <f t="shared" si="49"/>
        <v>877.88662747471085</v>
      </c>
      <c r="BL18" s="17">
        <f t="shared" si="50"/>
        <v>617.16755012330168</v>
      </c>
      <c r="BM18" s="17">
        <f t="shared" si="51"/>
        <v>322.51135728992023</v>
      </c>
      <c r="BN18" s="17">
        <f t="shared" si="52"/>
        <v>606.89451805460681</v>
      </c>
      <c r="BO18" s="17">
        <f t="shared" si="53"/>
        <v>32.140428373502822</v>
      </c>
      <c r="BP18" s="17">
        <f t="shared" si="54"/>
        <v>516.26853377265229</v>
      </c>
      <c r="BQ18" s="17">
        <f t="shared" si="55"/>
        <v>525.53916872153695</v>
      </c>
    </row>
    <row r="19" spans="1:69" x14ac:dyDescent="0.25">
      <c r="A19" s="33">
        <v>44735</v>
      </c>
      <c r="B19" s="17">
        <v>72.599998474121094</v>
      </c>
      <c r="C19" s="17">
        <v>19.520000457763668</v>
      </c>
      <c r="D19" s="17">
        <v>13.813118934631349</v>
      </c>
      <c r="E19" s="17">
        <v>9.8900003433227539</v>
      </c>
      <c r="F19" s="17">
        <v>32.799999237060547</v>
      </c>
      <c r="G19" s="17">
        <v>8.3999996185302734</v>
      </c>
      <c r="H19" s="17">
        <v>4.5999999046325684</v>
      </c>
      <c r="I19" s="17">
        <v>16.79999923706055</v>
      </c>
      <c r="J19" s="17">
        <v>13.75</v>
      </c>
      <c r="K19" s="17">
        <v>21.5</v>
      </c>
      <c r="L19" s="17">
        <v>2.5499999523162842</v>
      </c>
      <c r="M19" s="17">
        <v>32.650001525878913</v>
      </c>
      <c r="N19">
        <v>1</v>
      </c>
      <c r="O19">
        <f t="shared" si="15"/>
        <v>83.785340098855471</v>
      </c>
      <c r="P19">
        <f t="shared" si="16"/>
        <v>88.206060542333432</v>
      </c>
      <c r="Q19">
        <f t="shared" si="17"/>
        <v>79.105328713464189</v>
      </c>
      <c r="R19">
        <f t="shared" si="18"/>
        <v>84.965636182271425</v>
      </c>
      <c r="S19">
        <f t="shared" si="19"/>
        <v>66.5179442781902</v>
      </c>
      <c r="T19">
        <f t="shared" si="20"/>
        <v>89.266734906912873</v>
      </c>
      <c r="U19">
        <f t="shared" si="21"/>
        <v>87.121206853125045</v>
      </c>
      <c r="V19">
        <f t="shared" si="22"/>
        <v>87.408948164673092</v>
      </c>
      <c r="W19">
        <f t="shared" si="23"/>
        <v>83.13179709132811</v>
      </c>
      <c r="X19">
        <f t="shared" si="24"/>
        <v>95.896520637095264</v>
      </c>
      <c r="Y19">
        <f t="shared" si="25"/>
        <v>66.406250242531911</v>
      </c>
      <c r="Z19">
        <f t="shared" si="26"/>
        <v>91.194525474261496</v>
      </c>
      <c r="AA19">
        <f t="shared" si="27"/>
        <v>100</v>
      </c>
      <c r="AB19" s="6">
        <f t="shared" ref="AB19:AB26" si="56">AO19/$BB19</f>
        <v>0.21668321304520916</v>
      </c>
      <c r="AC19" s="6">
        <f t="shared" ref="AC19:AC26" si="57">AP19/$BB19</f>
        <v>0.10180691135697767</v>
      </c>
      <c r="AD19" s="6">
        <f t="shared" ref="AD19:AD26" si="58">AQ19/$BB19</f>
        <v>0.10300177968273976</v>
      </c>
      <c r="AE19" s="6">
        <f t="shared" ref="AE19:AE26" si="59">AR19/$BB19</f>
        <v>5.644015365291543E-2</v>
      </c>
      <c r="AF19" s="6">
        <f t="shared" ref="AF19:AF26" si="60">AS19/$BB19</f>
        <v>0.10217304733878381</v>
      </c>
      <c r="AG19" s="6">
        <f t="shared" ref="AG19:AG26" si="61">AT19/$BB19</f>
        <v>6.9277810046232235E-2</v>
      </c>
      <c r="AH19" s="6">
        <f t="shared" ref="AH19:AH26" si="62">AU19/$BB19</f>
        <v>8.8606726820611104E-2</v>
      </c>
      <c r="AI19" s="6">
        <f t="shared" ref="AI19:AI26" si="63">AV19/$BB19</f>
        <v>6.1213976717599941E-2</v>
      </c>
      <c r="AJ19" s="6">
        <f t="shared" ref="AJ19:AJ26" si="64">AW19/$BB19</f>
        <v>3.2576926042295083E-2</v>
      </c>
      <c r="AK19" s="6">
        <f t="shared" ref="AK19:AK26" si="65">AX19/$BB19</f>
        <v>6.1186814945732138E-2</v>
      </c>
      <c r="AL19" s="6">
        <f t="shared" ref="AL19:AL26" si="66">AY19/$BB19</f>
        <v>3.3533883325063156E-3</v>
      </c>
      <c r="AM19" s="6">
        <f t="shared" ref="AM19:AM26" si="67">AZ19/$BB19</f>
        <v>5.1212166286031639E-2</v>
      </c>
      <c r="AN19" s="6">
        <f t="shared" si="28"/>
        <v>5.246708573236563E-2</v>
      </c>
      <c r="AO19">
        <f t="shared" si="29"/>
        <v>19.292605863936942</v>
      </c>
      <c r="AP19">
        <f t="shared" si="30"/>
        <v>9.0644798340937385</v>
      </c>
      <c r="AQ19">
        <f t="shared" si="31"/>
        <v>9.170866126526187</v>
      </c>
      <c r="AR19">
        <f t="shared" si="32"/>
        <v>5.0252053401965791</v>
      </c>
      <c r="AS19">
        <f t="shared" si="33"/>
        <v>9.097079116199259</v>
      </c>
      <c r="AT19">
        <f t="shared" si="34"/>
        <v>6.1682188737887573</v>
      </c>
      <c r="AU19">
        <f t="shared" si="35"/>
        <v>7.8891882459160181</v>
      </c>
      <c r="AV19">
        <f t="shared" si="36"/>
        <v>5.4502474353214749</v>
      </c>
      <c r="AW19">
        <f t="shared" si="37"/>
        <v>2.9005190829503351</v>
      </c>
      <c r="AX19">
        <f t="shared" si="38"/>
        <v>5.4478290598882921</v>
      </c>
      <c r="AY19">
        <f t="shared" si="39"/>
        <v>0.29857227285193921</v>
      </c>
      <c r="AZ19">
        <f t="shared" si="40"/>
        <v>4.5597262737130739</v>
      </c>
      <c r="BA19">
        <f t="shared" si="41"/>
        <v>4.6714592775247734</v>
      </c>
      <c r="BB19" s="40">
        <f t="shared" si="13"/>
        <v>89.035996802907377</v>
      </c>
      <c r="BC19" s="40">
        <v>89.035996367626836</v>
      </c>
      <c r="BD19" s="18">
        <f t="shared" si="42"/>
        <v>10016.549640327074</v>
      </c>
      <c r="BE19" s="17">
        <f t="shared" si="43"/>
        <v>2170.4181596929047</v>
      </c>
      <c r="BF19" s="17">
        <f t="shared" si="44"/>
        <v>1019.753981335546</v>
      </c>
      <c r="BG19" s="17">
        <f t="shared" si="45"/>
        <v>1031.7224392341955</v>
      </c>
      <c r="BH19" s="17">
        <f t="shared" si="46"/>
        <v>565.33560077211484</v>
      </c>
      <c r="BI19" s="17">
        <f t="shared" si="47"/>
        <v>1023.4214005724176</v>
      </c>
      <c r="BJ19" s="17">
        <f t="shared" si="48"/>
        <v>693.92462330123533</v>
      </c>
      <c r="BK19" s="17">
        <f t="shared" si="49"/>
        <v>887.53367766555209</v>
      </c>
      <c r="BL19" s="17">
        <f t="shared" si="50"/>
        <v>613.15283647366618</v>
      </c>
      <c r="BM19" s="17">
        <f t="shared" si="51"/>
        <v>326.30839683191266</v>
      </c>
      <c r="BN19" s="17">
        <f t="shared" si="52"/>
        <v>612.8807692374329</v>
      </c>
      <c r="BO19" s="17">
        <f t="shared" si="53"/>
        <v>33.589380695843182</v>
      </c>
      <c r="BP19" s="17">
        <f t="shared" si="54"/>
        <v>512.96920579272103</v>
      </c>
      <c r="BQ19" s="17">
        <f t="shared" si="55"/>
        <v>525.53916872153695</v>
      </c>
    </row>
    <row r="20" spans="1:69" x14ac:dyDescent="0.25">
      <c r="A20" s="33">
        <v>44736</v>
      </c>
      <c r="B20" s="17">
        <v>74.620002746582031</v>
      </c>
      <c r="C20" s="17">
        <v>19.79999923706055</v>
      </c>
      <c r="D20" s="17">
        <v>13.506599426269529</v>
      </c>
      <c r="E20" s="17">
        <v>9.7899999618530273</v>
      </c>
      <c r="F20" s="17">
        <v>34.189998626708977</v>
      </c>
      <c r="G20" s="17">
        <v>8.1000003814697266</v>
      </c>
      <c r="H20" s="17">
        <v>4.5999999046325684</v>
      </c>
      <c r="I20" s="17">
        <v>16.719999313354489</v>
      </c>
      <c r="J20" s="17">
        <v>14.239999771118161</v>
      </c>
      <c r="K20" s="17">
        <v>21.520000457763668</v>
      </c>
      <c r="L20" s="17">
        <v>2.470000028610229</v>
      </c>
      <c r="M20" s="17">
        <v>32.459999084472663</v>
      </c>
      <c r="N20">
        <v>1</v>
      </c>
      <c r="O20">
        <f t="shared" si="15"/>
        <v>86.116562530349185</v>
      </c>
      <c r="P20">
        <f t="shared" si="16"/>
        <v>89.471305865041259</v>
      </c>
      <c r="Q20">
        <f t="shared" si="17"/>
        <v>77.34994482219399</v>
      </c>
      <c r="R20">
        <f t="shared" si="18"/>
        <v>84.106526401170001</v>
      </c>
      <c r="S20">
        <f t="shared" si="19"/>
        <v>69.336843793373205</v>
      </c>
      <c r="T20">
        <f t="shared" si="20"/>
        <v>86.078645194636721</v>
      </c>
      <c r="U20">
        <f t="shared" si="21"/>
        <v>87.121206853125045</v>
      </c>
      <c r="V20">
        <f t="shared" si="22"/>
        <v>86.992715456223024</v>
      </c>
      <c r="W20">
        <f t="shared" si="23"/>
        <v>86.094310658411175</v>
      </c>
      <c r="X20">
        <f t="shared" si="24"/>
        <v>95.985728744568974</v>
      </c>
      <c r="Y20">
        <f t="shared" si="25"/>
        <v>64.322918849453984</v>
      </c>
      <c r="Z20">
        <f t="shared" si="26"/>
        <v>90.663830782891878</v>
      </c>
      <c r="AA20">
        <f t="shared" si="27"/>
        <v>100</v>
      </c>
      <c r="AB20" s="6">
        <f t="shared" si="56"/>
        <v>0.22116142383567031</v>
      </c>
      <c r="AC20" s="6">
        <f t="shared" si="57"/>
        <v>0.102548207445495</v>
      </c>
      <c r="AD20" s="6">
        <f t="shared" si="58"/>
        <v>0.1000148432436824</v>
      </c>
      <c r="AE20" s="6">
        <f t="shared" si="59"/>
        <v>5.5480457308673389E-2</v>
      </c>
      <c r="AF20" s="6">
        <f t="shared" si="60"/>
        <v>0.10576136749193812</v>
      </c>
      <c r="AG20" s="6">
        <f t="shared" si="61"/>
        <v>6.6338459926477772E-2</v>
      </c>
      <c r="AH20" s="6">
        <f t="shared" si="62"/>
        <v>8.7989764454950423E-2</v>
      </c>
      <c r="AI20" s="6">
        <f t="shared" si="63"/>
        <v>6.0498282927167989E-2</v>
      </c>
      <c r="AJ20" s="6">
        <f t="shared" si="64"/>
        <v>3.3502934430819059E-2</v>
      </c>
      <c r="AK20" s="6">
        <f t="shared" si="65"/>
        <v>6.0817298430469582E-2</v>
      </c>
      <c r="AL20" s="6">
        <f t="shared" si="66"/>
        <v>3.2255672151659579E-3</v>
      </c>
      <c r="AM20" s="6">
        <f t="shared" si="67"/>
        <v>5.0559632160506698E-2</v>
      </c>
      <c r="AN20" s="6">
        <f t="shared" si="28"/>
        <v>5.2101761128983112E-2</v>
      </c>
      <c r="AO20">
        <f t="shared" si="29"/>
        <v>19.829398523594492</v>
      </c>
      <c r="AP20">
        <f t="shared" si="30"/>
        <v>9.194502540496801</v>
      </c>
      <c r="AQ20">
        <f t="shared" si="31"/>
        <v>8.9673603585922557</v>
      </c>
      <c r="AR20">
        <f t="shared" si="32"/>
        <v>4.9743941740147051</v>
      </c>
      <c r="AS20">
        <f t="shared" si="33"/>
        <v>9.482595418431762</v>
      </c>
      <c r="AT20">
        <f t="shared" si="34"/>
        <v>5.9479258928132577</v>
      </c>
      <c r="AU20">
        <f t="shared" si="35"/>
        <v>7.8891882459160181</v>
      </c>
      <c r="AV20">
        <f t="shared" si="36"/>
        <v>5.4242938996782701</v>
      </c>
      <c r="AW20">
        <f t="shared" si="37"/>
        <v>3.003882987442664</v>
      </c>
      <c r="AX20">
        <f t="shared" si="38"/>
        <v>5.4528969238425233</v>
      </c>
      <c r="AY20">
        <f t="shared" si="39"/>
        <v>0.28920530834388036</v>
      </c>
      <c r="AZ20">
        <f t="shared" si="40"/>
        <v>4.5331915391445934</v>
      </c>
      <c r="BA20">
        <f t="shared" si="41"/>
        <v>4.6714592775247734</v>
      </c>
      <c r="BB20" s="40">
        <f t="shared" si="13"/>
        <v>89.660295089836012</v>
      </c>
      <c r="BC20" s="40">
        <v>89.660294899354653</v>
      </c>
      <c r="BD20" s="18">
        <f t="shared" si="42"/>
        <v>10086.783197606544</v>
      </c>
      <c r="BE20" s="17">
        <f t="shared" si="43"/>
        <v>2230.807333904379</v>
      </c>
      <c r="BF20" s="17">
        <f t="shared" si="44"/>
        <v>1034.3815358058905</v>
      </c>
      <c r="BG20" s="17">
        <f t="shared" si="45"/>
        <v>1008.8280403416283</v>
      </c>
      <c r="BH20" s="17">
        <f t="shared" si="46"/>
        <v>559.61934457665404</v>
      </c>
      <c r="BI20" s="17">
        <f t="shared" si="47"/>
        <v>1066.7919845735742</v>
      </c>
      <c r="BJ20" s="17">
        <f t="shared" si="48"/>
        <v>669.14166294149163</v>
      </c>
      <c r="BK20" s="17">
        <f t="shared" si="49"/>
        <v>887.53367766555209</v>
      </c>
      <c r="BL20" s="17">
        <f t="shared" si="50"/>
        <v>610.23306371380556</v>
      </c>
      <c r="BM20" s="17">
        <f t="shared" si="51"/>
        <v>337.9368360872997</v>
      </c>
      <c r="BN20" s="17">
        <f t="shared" si="52"/>
        <v>613.45090393228395</v>
      </c>
      <c r="BO20" s="17">
        <f t="shared" si="53"/>
        <v>32.535597188686552</v>
      </c>
      <c r="BP20" s="17">
        <f t="shared" si="54"/>
        <v>509.98404815376688</v>
      </c>
      <c r="BQ20" s="17">
        <f t="shared" si="55"/>
        <v>525.53916872153695</v>
      </c>
    </row>
    <row r="21" spans="1:69" x14ac:dyDescent="0.25">
      <c r="A21" s="33">
        <v>44739</v>
      </c>
      <c r="B21" s="17">
        <v>78.050003051757813</v>
      </c>
      <c r="C21" s="17">
        <v>20.14999961853027</v>
      </c>
      <c r="D21" s="17">
        <v>13.556038856506349</v>
      </c>
      <c r="E21" s="17">
        <v>9.6700000762939453</v>
      </c>
      <c r="F21" s="17">
        <v>36.380001068115227</v>
      </c>
      <c r="G21" s="17">
        <v>8.1400003433227539</v>
      </c>
      <c r="H21" s="17">
        <v>4.6399998664855957</v>
      </c>
      <c r="I21" s="17">
        <v>16.760000228881839</v>
      </c>
      <c r="J21" s="17">
        <v>13.960000038146971</v>
      </c>
      <c r="K21" s="17">
        <v>22.180000305175781</v>
      </c>
      <c r="L21" s="17">
        <v>2.4300000667572021</v>
      </c>
      <c r="M21" s="17">
        <v>33.130001068115227</v>
      </c>
      <c r="N21">
        <v>1</v>
      </c>
      <c r="O21">
        <f t="shared" si="15"/>
        <v>90.07501636159509</v>
      </c>
      <c r="P21">
        <f t="shared" si="16"/>
        <v>91.052871137263324</v>
      </c>
      <c r="Q21">
        <f t="shared" si="17"/>
        <v>77.633075836905292</v>
      </c>
      <c r="R21">
        <f t="shared" si="18"/>
        <v>83.075599579695123</v>
      </c>
      <c r="S21">
        <f t="shared" si="19"/>
        <v>73.778138420050041</v>
      </c>
      <c r="T21">
        <f t="shared" si="20"/>
        <v>86.503724498586209</v>
      </c>
      <c r="U21">
        <f t="shared" si="21"/>
        <v>87.878781858116923</v>
      </c>
      <c r="V21">
        <f t="shared" si="22"/>
        <v>87.200836772333361</v>
      </c>
      <c r="W21">
        <f t="shared" si="23"/>
        <v>84.4014465866303</v>
      </c>
      <c r="X21">
        <f t="shared" si="24"/>
        <v>98.929528232375276</v>
      </c>
      <c r="Y21">
        <f t="shared" si="25"/>
        <v>63.281253152915028</v>
      </c>
      <c r="Z21">
        <f t="shared" si="26"/>
        <v>92.535209346738739</v>
      </c>
      <c r="AA21">
        <f t="shared" si="27"/>
        <v>100</v>
      </c>
      <c r="AB21" s="6">
        <f t="shared" si="56"/>
        <v>0.22637554664115242</v>
      </c>
      <c r="AC21" s="6">
        <f t="shared" si="57"/>
        <v>0.10212696201211333</v>
      </c>
      <c r="AD21" s="6">
        <f t="shared" si="58"/>
        <v>9.8232164763647781E-2</v>
      </c>
      <c r="AE21" s="6">
        <f t="shared" si="59"/>
        <v>5.3627344303275225E-2</v>
      </c>
      <c r="AF21" s="6">
        <f t="shared" si="60"/>
        <v>0.11012683369426052</v>
      </c>
      <c r="AG21" s="6">
        <f t="shared" si="61"/>
        <v>6.523899166325145E-2</v>
      </c>
      <c r="AH21" s="6">
        <f t="shared" si="62"/>
        <v>8.6854989391864632E-2</v>
      </c>
      <c r="AI21" s="6">
        <f t="shared" si="63"/>
        <v>5.934488391496736E-2</v>
      </c>
      <c r="AJ21" s="6">
        <f t="shared" si="64"/>
        <v>3.2141101450477758E-2</v>
      </c>
      <c r="AK21" s="6">
        <f t="shared" si="65"/>
        <v>6.1340719682561398E-2</v>
      </c>
      <c r="AL21" s="6">
        <f t="shared" si="66"/>
        <v>3.1054024734726796E-3</v>
      </c>
      <c r="AM21" s="6">
        <f t="shared" si="67"/>
        <v>5.0498598286432994E-2</v>
      </c>
      <c r="AN21" s="6">
        <f t="shared" si="28"/>
        <v>5.0986461722522289E-2</v>
      </c>
      <c r="AO21">
        <f t="shared" si="29"/>
        <v>20.740881242489149</v>
      </c>
      <c r="AP21">
        <f t="shared" si="30"/>
        <v>9.3570318092138791</v>
      </c>
      <c r="AQ21">
        <f t="shared" si="31"/>
        <v>9.0001844005931453</v>
      </c>
      <c r="AR21">
        <f t="shared" si="32"/>
        <v>4.9134210653391719</v>
      </c>
      <c r="AS21">
        <f t="shared" si="33"/>
        <v>10.089992550674122</v>
      </c>
      <c r="AT21">
        <f t="shared" si="34"/>
        <v>5.9772983369629449</v>
      </c>
      <c r="AU21">
        <f t="shared" si="35"/>
        <v>7.9577898188356579</v>
      </c>
      <c r="AV21">
        <f t="shared" si="36"/>
        <v>5.4372709768904244</v>
      </c>
      <c r="AW21">
        <f t="shared" si="37"/>
        <v>2.9448179279005595</v>
      </c>
      <c r="AX21">
        <f t="shared" si="38"/>
        <v>5.6201325679473397</v>
      </c>
      <c r="AY21">
        <f t="shared" si="39"/>
        <v>0.28452182608985094</v>
      </c>
      <c r="AZ21">
        <f t="shared" si="40"/>
        <v>4.6267604673369362</v>
      </c>
      <c r="BA21">
        <f t="shared" si="41"/>
        <v>4.6714592775247734</v>
      </c>
      <c r="BB21" s="40">
        <f t="shared" si="13"/>
        <v>91.62156226779797</v>
      </c>
      <c r="BC21" s="40">
        <v>91.62156226779797</v>
      </c>
      <c r="BD21" s="18">
        <f t="shared" si="42"/>
        <v>10307.425755127266</v>
      </c>
      <c r="BE21" s="17">
        <f t="shared" si="43"/>
        <v>2333.3491397800281</v>
      </c>
      <c r="BF21" s="17">
        <f t="shared" si="44"/>
        <v>1052.6660785365618</v>
      </c>
      <c r="BG21" s="17">
        <f t="shared" si="45"/>
        <v>1012.5207450667283</v>
      </c>
      <c r="BH21" s="17">
        <f t="shared" si="46"/>
        <v>552.75986985065651</v>
      </c>
      <c r="BI21" s="17">
        <f t="shared" si="47"/>
        <v>1135.1241619508398</v>
      </c>
      <c r="BJ21" s="17">
        <f t="shared" si="48"/>
        <v>672.44606290833144</v>
      </c>
      <c r="BK21" s="17">
        <f t="shared" si="49"/>
        <v>895.25135461901175</v>
      </c>
      <c r="BL21" s="17">
        <f t="shared" si="50"/>
        <v>611.69298490017286</v>
      </c>
      <c r="BM21" s="17">
        <f t="shared" si="51"/>
        <v>331.29201688881295</v>
      </c>
      <c r="BN21" s="17">
        <f t="shared" si="52"/>
        <v>632.26491389407579</v>
      </c>
      <c r="BO21" s="17">
        <f t="shared" si="53"/>
        <v>32.008705435108247</v>
      </c>
      <c r="BP21" s="17">
        <f t="shared" si="54"/>
        <v>520.51055257540554</v>
      </c>
      <c r="BQ21" s="17">
        <f t="shared" si="55"/>
        <v>525.53916872153695</v>
      </c>
    </row>
    <row r="22" spans="1:69" x14ac:dyDescent="0.25">
      <c r="A22" s="33">
        <v>44740</v>
      </c>
      <c r="B22" s="17">
        <v>79.449996948242188</v>
      </c>
      <c r="C22" s="17">
        <v>20.25</v>
      </c>
      <c r="D22" s="17">
        <v>13.526375770568849</v>
      </c>
      <c r="E22" s="17">
        <v>9.6400003433227539</v>
      </c>
      <c r="F22" s="17">
        <v>36.159999847412109</v>
      </c>
      <c r="G22" s="17">
        <v>8</v>
      </c>
      <c r="H22" s="17">
        <v>4.6599998474121094</v>
      </c>
      <c r="I22" s="17">
        <v>16.430000305175781</v>
      </c>
      <c r="J22" s="17">
        <v>13.579999923706049</v>
      </c>
      <c r="K22" s="17">
        <v>22.79000091552734</v>
      </c>
      <c r="L22" s="17">
        <v>2.380000114440918</v>
      </c>
      <c r="M22" s="17">
        <v>33.25</v>
      </c>
      <c r="N22">
        <v>1</v>
      </c>
      <c r="O22">
        <f t="shared" si="15"/>
        <v>91.690704615294933</v>
      </c>
      <c r="P22">
        <f t="shared" si="16"/>
        <v>91.504748160589273</v>
      </c>
      <c r="Q22">
        <f t="shared" si="17"/>
        <v>77.463200504994646</v>
      </c>
      <c r="R22">
        <f t="shared" si="18"/>
        <v>82.817869922595918</v>
      </c>
      <c r="S22">
        <f t="shared" si="19"/>
        <v>73.331978990773933</v>
      </c>
      <c r="T22">
        <f t="shared" si="20"/>
        <v>85.015941867417993</v>
      </c>
      <c r="U22">
        <f t="shared" si="21"/>
        <v>88.257569360612877</v>
      </c>
      <c r="V22">
        <f t="shared" si="22"/>
        <v>85.483875609505603</v>
      </c>
      <c r="W22">
        <f t="shared" si="23"/>
        <v>82.103985320565997</v>
      </c>
      <c r="X22">
        <f t="shared" si="24"/>
        <v>101.65031595885058</v>
      </c>
      <c r="Y22">
        <f t="shared" si="25"/>
        <v>61.979171032241318</v>
      </c>
      <c r="Z22">
        <f t="shared" si="26"/>
        <v>92.870377651156019</v>
      </c>
      <c r="AA22">
        <f t="shared" si="27"/>
        <v>100</v>
      </c>
      <c r="AB22" s="6">
        <f t="shared" si="56"/>
        <v>0.22985339045913603</v>
      </c>
      <c r="AC22" s="6">
        <f t="shared" si="57"/>
        <v>0.10237427520830775</v>
      </c>
      <c r="AD22" s="6">
        <f t="shared" si="58"/>
        <v>9.7769366164896468E-2</v>
      </c>
      <c r="AE22" s="6">
        <f t="shared" si="59"/>
        <v>5.3325790754195884E-2</v>
      </c>
      <c r="AF22" s="6">
        <f t="shared" si="60"/>
        <v>0.10918407697354071</v>
      </c>
      <c r="AG22" s="6">
        <f t="shared" si="61"/>
        <v>6.3954814766419399E-2</v>
      </c>
      <c r="AH22" s="6">
        <f t="shared" si="62"/>
        <v>8.7008793718219374E-2</v>
      </c>
      <c r="AI22" s="6">
        <f t="shared" si="63"/>
        <v>5.8029292765565121E-2</v>
      </c>
      <c r="AJ22" s="6">
        <f t="shared" si="64"/>
        <v>3.1187139676378151E-2</v>
      </c>
      <c r="AK22" s="6">
        <f t="shared" si="65"/>
        <v>6.2868355975422591E-2</v>
      </c>
      <c r="AL22" s="6">
        <f t="shared" si="66"/>
        <v>3.0338145418249752E-3</v>
      </c>
      <c r="AM22" s="6">
        <f t="shared" si="67"/>
        <v>5.0553352875081774E-2</v>
      </c>
      <c r="AN22" s="6">
        <f t="shared" si="28"/>
        <v>5.0857536121011959E-2</v>
      </c>
      <c r="AO22">
        <f t="shared" si="29"/>
        <v>21.112913350264161</v>
      </c>
      <c r="AP22">
        <f t="shared" si="30"/>
        <v>9.4034688696635129</v>
      </c>
      <c r="AQ22">
        <f t="shared" si="31"/>
        <v>8.9804903552931776</v>
      </c>
      <c r="AR22">
        <f t="shared" si="32"/>
        <v>4.8981779093130866</v>
      </c>
      <c r="AS22">
        <f t="shared" si="33"/>
        <v>10.028975216620793</v>
      </c>
      <c r="AT22">
        <f t="shared" si="34"/>
        <v>5.8744944322918871</v>
      </c>
      <c r="AU22">
        <f t="shared" si="35"/>
        <v>7.9920906052954788</v>
      </c>
      <c r="AV22">
        <f t="shared" si="36"/>
        <v>5.3302125650145724</v>
      </c>
      <c r="AW22">
        <f t="shared" si="37"/>
        <v>2.8646581036489809</v>
      </c>
      <c r="AX22">
        <f t="shared" si="38"/>
        <v>5.7746990354646801</v>
      </c>
      <c r="AY22">
        <f t="shared" si="39"/>
        <v>0.27866747327231411</v>
      </c>
      <c r="AZ22">
        <f t="shared" si="40"/>
        <v>4.6435188825578004</v>
      </c>
      <c r="BA22">
        <f t="shared" si="41"/>
        <v>4.6714592775247734</v>
      </c>
      <c r="BB22" s="40">
        <f t="shared" si="13"/>
        <v>91.853826076225204</v>
      </c>
      <c r="BC22" s="40">
        <v>91.853826076225232</v>
      </c>
      <c r="BD22" s="18">
        <f t="shared" si="42"/>
        <v>10333.55543357533</v>
      </c>
      <c r="BE22" s="17">
        <f t="shared" si="43"/>
        <v>2375.2027519047178</v>
      </c>
      <c r="BF22" s="17">
        <f t="shared" si="44"/>
        <v>1057.8902478371456</v>
      </c>
      <c r="BG22" s="17">
        <f t="shared" si="45"/>
        <v>1010.305164970482</v>
      </c>
      <c r="BH22" s="17">
        <f t="shared" si="46"/>
        <v>551.04501479772193</v>
      </c>
      <c r="BI22" s="17">
        <f t="shared" si="47"/>
        <v>1128.2597118698402</v>
      </c>
      <c r="BJ22" s="17">
        <f t="shared" si="48"/>
        <v>660.88062363283734</v>
      </c>
      <c r="BK22" s="17">
        <f t="shared" si="49"/>
        <v>899.11019309574169</v>
      </c>
      <c r="BL22" s="17">
        <f t="shared" si="50"/>
        <v>599.64891356413955</v>
      </c>
      <c r="BM22" s="17">
        <f t="shared" si="51"/>
        <v>322.27403666051038</v>
      </c>
      <c r="BN22" s="17">
        <f t="shared" si="52"/>
        <v>649.65364148977653</v>
      </c>
      <c r="BO22" s="17">
        <f t="shared" si="53"/>
        <v>31.350090743135357</v>
      </c>
      <c r="BP22" s="17">
        <f t="shared" si="54"/>
        <v>522.39587428775258</v>
      </c>
      <c r="BQ22" s="17">
        <f t="shared" si="55"/>
        <v>525.53916872153695</v>
      </c>
    </row>
    <row r="23" spans="1:69" x14ac:dyDescent="0.25">
      <c r="A23" s="33">
        <v>44741</v>
      </c>
      <c r="B23" s="17">
        <v>78.790000915527344</v>
      </c>
      <c r="C23" s="17">
        <v>20.159999847412109</v>
      </c>
      <c r="D23" s="17">
        <v>13.328620910644529</v>
      </c>
      <c r="E23" s="17">
        <v>9.4600000381469727</v>
      </c>
      <c r="F23" s="17">
        <v>35.900001525878913</v>
      </c>
      <c r="G23" s="17">
        <v>8</v>
      </c>
      <c r="H23" s="17">
        <v>4.6500000953674316</v>
      </c>
      <c r="I23" s="17">
        <v>16.139999389648441</v>
      </c>
      <c r="J23" s="17">
        <v>13.39999961853027</v>
      </c>
      <c r="K23" s="17">
        <v>22.469999313354489</v>
      </c>
      <c r="L23" s="17">
        <v>2.410000085830688</v>
      </c>
      <c r="M23" s="17">
        <v>33.080001831054688</v>
      </c>
      <c r="N23">
        <v>1</v>
      </c>
      <c r="O23">
        <f t="shared" si="15"/>
        <v>90.929024267813659</v>
      </c>
      <c r="P23">
        <f t="shared" si="16"/>
        <v>91.09805970147967</v>
      </c>
      <c r="Q23">
        <f t="shared" si="17"/>
        <v>76.330692830730143</v>
      </c>
      <c r="R23">
        <f t="shared" si="18"/>
        <v>81.271475593844571</v>
      </c>
      <c r="S23">
        <f t="shared" si="19"/>
        <v>72.804705994845719</v>
      </c>
      <c r="T23">
        <f t="shared" si="20"/>
        <v>85.015941867417993</v>
      </c>
      <c r="U23">
        <f t="shared" si="21"/>
        <v>88.068180124868107</v>
      </c>
      <c r="V23">
        <f t="shared" si="22"/>
        <v>83.975025839017619</v>
      </c>
      <c r="W23">
        <f t="shared" si="23"/>
        <v>81.015712677202359</v>
      </c>
      <c r="X23">
        <f t="shared" si="24"/>
        <v>100.22301176133092</v>
      </c>
      <c r="Y23">
        <f t="shared" si="25"/>
        <v>62.760420304645535</v>
      </c>
      <c r="Z23">
        <f t="shared" si="26"/>
        <v>92.395556774465604</v>
      </c>
      <c r="AA23">
        <f t="shared" si="27"/>
        <v>100</v>
      </c>
      <c r="AB23" s="6">
        <f t="shared" si="56"/>
        <v>0.22985218954551984</v>
      </c>
      <c r="AC23" s="6">
        <f t="shared" si="57"/>
        <v>0.1027724825222982</v>
      </c>
      <c r="AD23" s="6">
        <f t="shared" si="58"/>
        <v>9.7146481960364003E-2</v>
      </c>
      <c r="AE23" s="6">
        <f t="shared" si="59"/>
        <v>5.2768154223914086E-2</v>
      </c>
      <c r="AF23" s="6">
        <f t="shared" si="60"/>
        <v>0.10930646877482438</v>
      </c>
      <c r="AG23" s="6">
        <f t="shared" si="61"/>
        <v>6.4490204736751128E-2</v>
      </c>
      <c r="AH23" s="6">
        <f t="shared" si="62"/>
        <v>8.7548904733355498E-2</v>
      </c>
      <c r="AI23" s="6">
        <f t="shared" si="63"/>
        <v>5.7482246184845195E-2</v>
      </c>
      <c r="AJ23" s="6">
        <f t="shared" si="64"/>
        <v>3.1031378894768001E-2</v>
      </c>
      <c r="AK23" s="6">
        <f t="shared" si="65"/>
        <v>6.2504506469875321E-2</v>
      </c>
      <c r="AL23" s="6">
        <f t="shared" si="66"/>
        <v>3.0977732061254824E-3</v>
      </c>
      <c r="AM23" s="6">
        <f t="shared" si="67"/>
        <v>5.0715924934724092E-2</v>
      </c>
      <c r="AN23" s="6">
        <f t="shared" si="28"/>
        <v>5.1283283812634861E-2</v>
      </c>
      <c r="AO23">
        <f t="shared" si="29"/>
        <v>20.937527074802073</v>
      </c>
      <c r="AP23">
        <f t="shared" si="30"/>
        <v>9.3616756038301716</v>
      </c>
      <c r="AQ23">
        <f t="shared" si="31"/>
        <v>8.8491960867924586</v>
      </c>
      <c r="AR23">
        <f t="shared" si="32"/>
        <v>4.8067180040141908</v>
      </c>
      <c r="AS23">
        <f t="shared" si="33"/>
        <v>9.9568646874719366</v>
      </c>
      <c r="AT23">
        <f t="shared" si="34"/>
        <v>5.8744944322918871</v>
      </c>
      <c r="AU23">
        <f t="shared" si="35"/>
        <v>7.9749406209631966</v>
      </c>
      <c r="AV23">
        <f t="shared" si="36"/>
        <v>5.2361306115697746</v>
      </c>
      <c r="AW23">
        <f t="shared" si="37"/>
        <v>2.8266876076417637</v>
      </c>
      <c r="AX23">
        <f t="shared" si="38"/>
        <v>5.6936146620912806</v>
      </c>
      <c r="AY23">
        <f t="shared" si="39"/>
        <v>0.2821800849628362</v>
      </c>
      <c r="AZ23">
        <f t="shared" si="40"/>
        <v>4.6197778387232802</v>
      </c>
      <c r="BA23">
        <f t="shared" si="41"/>
        <v>4.6714592775247734</v>
      </c>
      <c r="BB23" s="40">
        <f t="shared" si="13"/>
        <v>91.091266592679617</v>
      </c>
      <c r="BC23" s="40">
        <v>91.091266592679631</v>
      </c>
      <c r="BD23" s="18">
        <f t="shared" si="42"/>
        <v>10247.767491676452</v>
      </c>
      <c r="BE23" s="17">
        <f t="shared" si="43"/>
        <v>2355.4717959152326</v>
      </c>
      <c r="BF23" s="17">
        <f t="shared" si="44"/>
        <v>1053.1885054308946</v>
      </c>
      <c r="BG23" s="17">
        <f t="shared" si="45"/>
        <v>995.53455976415091</v>
      </c>
      <c r="BH23" s="17">
        <f t="shared" si="46"/>
        <v>540.75577545159615</v>
      </c>
      <c r="BI23" s="17">
        <f t="shared" si="47"/>
        <v>1120.147277340594</v>
      </c>
      <c r="BJ23" s="17">
        <f t="shared" si="48"/>
        <v>660.88062363283734</v>
      </c>
      <c r="BK23" s="17">
        <f t="shared" si="49"/>
        <v>897.18081985836</v>
      </c>
      <c r="BL23" s="17">
        <f t="shared" si="50"/>
        <v>589.06469380159979</v>
      </c>
      <c r="BM23" s="17">
        <f t="shared" si="51"/>
        <v>318.00235585969847</v>
      </c>
      <c r="BN23" s="17">
        <f t="shared" si="52"/>
        <v>640.53164948526921</v>
      </c>
      <c r="BO23" s="17">
        <f t="shared" si="53"/>
        <v>31.745259558319088</v>
      </c>
      <c r="BP23" s="17">
        <f t="shared" si="54"/>
        <v>519.72500685636896</v>
      </c>
      <c r="BQ23" s="17">
        <f t="shared" si="55"/>
        <v>525.53916872153695</v>
      </c>
    </row>
    <row r="24" spans="1:69" s="11" customFormat="1" x14ac:dyDescent="0.25">
      <c r="A24" s="36">
        <v>44742</v>
      </c>
      <c r="B24" s="38">
        <v>76.55999755859375</v>
      </c>
      <c r="C24" s="38">
        <v>20.20000076293945</v>
      </c>
      <c r="D24" s="38">
        <v>12.903450012207029</v>
      </c>
      <c r="E24" s="38">
        <v>9.5900001525878906</v>
      </c>
      <c r="F24" s="38">
        <v>35.150001525878913</v>
      </c>
      <c r="G24" s="38">
        <v>8</v>
      </c>
      <c r="H24" s="38">
        <v>4.619999885559082</v>
      </c>
      <c r="I24" s="38">
        <v>16.010000228881839</v>
      </c>
      <c r="J24" s="38">
        <v>13.069999694824221</v>
      </c>
      <c r="K24" s="38">
        <v>22.229999542236332</v>
      </c>
      <c r="L24" s="38">
        <v>2.339999914169312</v>
      </c>
      <c r="M24" s="38">
        <v>33.380001068115227</v>
      </c>
      <c r="N24" s="11">
        <v>1</v>
      </c>
      <c r="O24" s="11">
        <f t="shared" si="15"/>
        <v>88.355448598264971</v>
      </c>
      <c r="P24" s="11">
        <f t="shared" si="16"/>
        <v>91.278813958344969</v>
      </c>
      <c r="Q24" s="11">
        <f t="shared" si="17"/>
        <v>73.895813073344272</v>
      </c>
      <c r="R24" s="11">
        <f t="shared" si="18"/>
        <v>82.388315032045199</v>
      </c>
      <c r="S24" s="11">
        <f t="shared" si="19"/>
        <v>71.283716379935186</v>
      </c>
      <c r="T24" s="11">
        <f t="shared" si="20"/>
        <v>85.015941867417993</v>
      </c>
      <c r="U24" s="11">
        <f t="shared" si="21"/>
        <v>87.499994355620984</v>
      </c>
      <c r="V24" s="11">
        <f t="shared" si="22"/>
        <v>83.298651409200261</v>
      </c>
      <c r="W24" s="11">
        <f t="shared" si="23"/>
        <v>79.020550008279812</v>
      </c>
      <c r="X24" s="11">
        <f t="shared" si="24"/>
        <v>99.152539993706256</v>
      </c>
      <c r="Y24" s="11">
        <f t="shared" si="25"/>
        <v>60.937499126885072</v>
      </c>
      <c r="Z24" s="11">
        <f t="shared" si="26"/>
        <v>93.233482862912851</v>
      </c>
      <c r="AA24" s="11">
        <f t="shared" si="27"/>
        <v>100</v>
      </c>
      <c r="AB24" s="12">
        <f t="shared" si="56"/>
        <v>0.22629954447102632</v>
      </c>
      <c r="AC24" s="12">
        <f t="shared" si="57"/>
        <v>0.1043378630891908</v>
      </c>
      <c r="AD24" s="12">
        <f t="shared" si="58"/>
        <v>9.5291010997524114E-2</v>
      </c>
      <c r="AE24" s="12">
        <f t="shared" si="59"/>
        <v>5.4200539371267904E-2</v>
      </c>
      <c r="AF24" s="12">
        <f t="shared" si="60"/>
        <v>0.10843786909586454</v>
      </c>
      <c r="AG24" s="12">
        <f t="shared" si="61"/>
        <v>6.5342836776982355E-2</v>
      </c>
      <c r="AH24" s="12">
        <f t="shared" si="62"/>
        <v>8.8134095029646808E-2</v>
      </c>
      <c r="AI24" s="12">
        <f t="shared" si="63"/>
        <v>5.7773114912001572E-2</v>
      </c>
      <c r="AJ24" s="12">
        <f t="shared" si="64"/>
        <v>3.0667339055908523E-2</v>
      </c>
      <c r="AK24" s="12">
        <f t="shared" si="65"/>
        <v>6.2654454648387994E-2</v>
      </c>
      <c r="AL24" s="12">
        <f t="shared" si="66"/>
        <v>3.0475625752758796E-3</v>
      </c>
      <c r="AM24" s="12">
        <f t="shared" si="67"/>
        <v>5.1852464268011031E-2</v>
      </c>
      <c r="AN24" s="12">
        <f t="shared" si="28"/>
        <v>5.1961305708912171E-2</v>
      </c>
      <c r="AO24" s="11">
        <f t="shared" si="29"/>
        <v>20.344929598978272</v>
      </c>
      <c r="AP24" s="11">
        <f t="shared" si="30"/>
        <v>9.3802507822953256</v>
      </c>
      <c r="AQ24" s="11">
        <f t="shared" si="31"/>
        <v>8.5669147708262727</v>
      </c>
      <c r="AR24" s="11">
        <f t="shared" si="32"/>
        <v>4.8727723262221492</v>
      </c>
      <c r="AS24" s="11">
        <f t="shared" si="33"/>
        <v>9.7488522028423521</v>
      </c>
      <c r="AT24" s="11">
        <f t="shared" si="34"/>
        <v>5.8744944322918871</v>
      </c>
      <c r="AU24" s="11">
        <f t="shared" si="35"/>
        <v>7.923489032375838</v>
      </c>
      <c r="AV24" s="11">
        <f t="shared" si="36"/>
        <v>5.1939563481924811</v>
      </c>
      <c r="AW24" s="11">
        <f t="shared" si="37"/>
        <v>2.757075165744924</v>
      </c>
      <c r="AX24" s="11">
        <f t="shared" si="38"/>
        <v>5.632801744534814</v>
      </c>
      <c r="AY24" s="11">
        <f t="shared" si="39"/>
        <v>0.27398396310252854</v>
      </c>
      <c r="AZ24" s="11">
        <f t="shared" si="40"/>
        <v>4.6616741431456425</v>
      </c>
      <c r="BA24" s="11">
        <f t="shared" si="41"/>
        <v>4.6714592775247734</v>
      </c>
      <c r="BB24" s="41">
        <f t="shared" si="13"/>
        <v>89.902653788077259</v>
      </c>
      <c r="BC24" s="41">
        <v>89.902653788077259</v>
      </c>
      <c r="BD24" s="37">
        <f t="shared" si="42"/>
        <v>10114.048551158687</v>
      </c>
      <c r="BE24" s="38">
        <f t="shared" si="43"/>
        <v>2288.8045798850549</v>
      </c>
      <c r="BF24" s="38">
        <f t="shared" si="44"/>
        <v>1055.2782130082244</v>
      </c>
      <c r="BG24" s="38">
        <f t="shared" si="45"/>
        <v>963.77791171795502</v>
      </c>
      <c r="BH24" s="38">
        <f t="shared" si="46"/>
        <v>548.18688669999153</v>
      </c>
      <c r="BI24" s="38">
        <f t="shared" si="47"/>
        <v>1096.7458728197657</v>
      </c>
      <c r="BJ24" s="38">
        <f t="shared" si="48"/>
        <v>660.88062363283734</v>
      </c>
      <c r="BK24" s="38">
        <f t="shared" si="49"/>
        <v>891.39251614228215</v>
      </c>
      <c r="BL24" s="38">
        <f t="shared" si="50"/>
        <v>584.32008917165433</v>
      </c>
      <c r="BM24" s="38">
        <f t="shared" si="51"/>
        <v>310.17095614630398</v>
      </c>
      <c r="BN24" s="38">
        <f t="shared" si="52"/>
        <v>633.69019626016666</v>
      </c>
      <c r="BO24" s="38">
        <f t="shared" si="53"/>
        <v>30.823195849034477</v>
      </c>
      <c r="BP24" s="38">
        <f t="shared" si="54"/>
        <v>524.43834110388468</v>
      </c>
      <c r="BQ24" s="38">
        <f t="shared" si="55"/>
        <v>525.53916872153695</v>
      </c>
    </row>
    <row r="25" spans="1:69" s="28" customFormat="1" x14ac:dyDescent="0.25">
      <c r="A25" s="39">
        <v>44743</v>
      </c>
      <c r="B25" s="32">
        <v>75.099998474121094</v>
      </c>
      <c r="C25" s="32">
        <v>20.190000534057621</v>
      </c>
      <c r="D25" s="32">
        <v>13.19999980926514</v>
      </c>
      <c r="E25" s="32">
        <v>9.3199996948242188</v>
      </c>
      <c r="F25" s="32">
        <v>35.590000152587891</v>
      </c>
      <c r="G25" s="32">
        <v>8.2799997329711914</v>
      </c>
      <c r="H25" s="32">
        <v>4.6599998474121094</v>
      </c>
      <c r="I25" s="32">
        <v>16.379999160766602</v>
      </c>
      <c r="J25" s="32">
        <v>12.97999954223633</v>
      </c>
      <c r="K25" s="32">
        <v>22</v>
      </c>
      <c r="L25" s="32">
        <v>2.2000000476837158</v>
      </c>
      <c r="M25" s="32">
        <v>33.150001525878913</v>
      </c>
      <c r="N25" s="28">
        <v>1</v>
      </c>
      <c r="O25" s="28">
        <f t="shared" si="15"/>
        <v>86.670510273091821</v>
      </c>
      <c r="P25" s="28">
        <f t="shared" si="16"/>
        <v>91.233625394128666</v>
      </c>
      <c r="Q25" s="28">
        <f t="shared" si="17"/>
        <v>75.59410216266636</v>
      </c>
      <c r="R25" s="28">
        <f t="shared" si="18"/>
        <v>80.068723538918178</v>
      </c>
      <c r="S25" s="28">
        <f t="shared" si="19"/>
        <v>72.176027502334179</v>
      </c>
      <c r="T25" s="28">
        <f t="shared" si="20"/>
        <v>87.991496995064409</v>
      </c>
      <c r="U25" s="28">
        <f t="shared" si="21"/>
        <v>88.257569360612877</v>
      </c>
      <c r="V25" s="28">
        <f t="shared" si="22"/>
        <v>85.223723964367721</v>
      </c>
      <c r="W25" s="28">
        <f t="shared" si="23"/>
        <v>78.476413686597994</v>
      </c>
      <c r="X25" s="28">
        <f t="shared" si="24"/>
        <v>98.126672279818408</v>
      </c>
      <c r="Y25" s="28">
        <f t="shared" si="25"/>
        <v>57.291669188998682</v>
      </c>
      <c r="Z25" s="28">
        <f>M25/$M$3*100</f>
        <v>91.200439437546819</v>
      </c>
      <c r="AA25" s="28">
        <f t="shared" si="27"/>
        <v>100</v>
      </c>
      <c r="AB25" s="29">
        <f t="shared" si="56"/>
        <v>0.22201353815062841</v>
      </c>
      <c r="AC25" s="29">
        <f t="shared" si="57"/>
        <v>0.10430008046703008</v>
      </c>
      <c r="AD25" s="29">
        <f t="shared" si="58"/>
        <v>9.7493974832339014E-2</v>
      </c>
      <c r="AE25" s="29">
        <f t="shared" si="59"/>
        <v>5.2681563246870566E-2</v>
      </c>
      <c r="AF25" s="29">
        <f t="shared" si="60"/>
        <v>0.10980987000881792</v>
      </c>
      <c r="AG25" s="29">
        <f t="shared" si="61"/>
        <v>6.76388292345039E-2</v>
      </c>
      <c r="AH25" s="29">
        <f t="shared" si="62"/>
        <v>8.8908984167911251E-2</v>
      </c>
      <c r="AI25" s="29">
        <f t="shared" si="63"/>
        <v>5.9116141751562816E-2</v>
      </c>
      <c r="AJ25" s="29">
        <f t="shared" si="64"/>
        <v>3.0460214375632653E-2</v>
      </c>
      <c r="AK25" s="29">
        <f t="shared" si="65"/>
        <v>6.20144565667506E-2</v>
      </c>
      <c r="AL25" s="29">
        <f t="shared" si="66"/>
        <v>2.8656110391265845E-3</v>
      </c>
      <c r="AM25" s="29">
        <f t="shared" si="67"/>
        <v>5.0728519147960879E-2</v>
      </c>
      <c r="AN25" s="29">
        <f t="shared" si="28"/>
        <v>5.1968217010865167E-2</v>
      </c>
      <c r="AO25" s="28">
        <f t="shared" si="29"/>
        <v>19.95695180985366</v>
      </c>
      <c r="AP25" s="28">
        <f t="shared" si="30"/>
        <v>9.3756069876790384</v>
      </c>
      <c r="AQ25" s="28">
        <f t="shared" si="31"/>
        <v>8.7638014045792012</v>
      </c>
      <c r="AR25" s="28">
        <f t="shared" si="32"/>
        <v>4.7355824682738055</v>
      </c>
      <c r="AS25" s="28">
        <f t="shared" si="33"/>
        <v>9.8708858129428041</v>
      </c>
      <c r="AT25" s="28">
        <f t="shared" si="34"/>
        <v>6.0801015413396966</v>
      </c>
      <c r="AU25" s="28">
        <f t="shared" si="35"/>
        <v>7.9920906052954788</v>
      </c>
      <c r="AV25" s="28">
        <f t="shared" si="36"/>
        <v>5.3139912184993827</v>
      </c>
      <c r="AW25" s="28">
        <f t="shared" si="37"/>
        <v>2.7380899177413154</v>
      </c>
      <c r="AX25" s="28">
        <f t="shared" si="38"/>
        <v>5.5745227589554611</v>
      </c>
      <c r="AY25" s="28">
        <f t="shared" si="39"/>
        <v>0.25759177521342541</v>
      </c>
      <c r="AZ25" s="28">
        <f t="shared" si="40"/>
        <v>4.5600219718773412</v>
      </c>
      <c r="BA25" s="28">
        <f t="shared" si="41"/>
        <v>4.6714592775247734</v>
      </c>
      <c r="BB25" s="30">
        <f t="shared" si="13"/>
        <v>89.890697549775396</v>
      </c>
      <c r="BC25" s="30"/>
      <c r="BD25" s="31">
        <f t="shared" si="42"/>
        <v>10112.703474349728</v>
      </c>
      <c r="BE25" s="32">
        <f>BE24*(B25/B24)+(500/13)</f>
        <v>2283.6186170700748</v>
      </c>
      <c r="BF25" s="32">
        <f t="shared" ref="BF25:BQ25" si="68">BF24*(C25/C24)+(500/13)</f>
        <v>1093.2173245754309</v>
      </c>
      <c r="BG25" s="32">
        <f t="shared" si="68"/>
        <v>1024.3891964766983</v>
      </c>
      <c r="BH25" s="32">
        <f t="shared" si="68"/>
        <v>571.21456614234125</v>
      </c>
      <c r="BI25" s="32">
        <f t="shared" si="68"/>
        <v>1148.9361924176051</v>
      </c>
      <c r="BJ25" s="32">
        <f t="shared" si="68"/>
        <v>722.47296186225435</v>
      </c>
      <c r="BK25" s="32">
        <f t="shared" si="68"/>
        <v>937.57173155728026</v>
      </c>
      <c r="BL25" s="32">
        <f t="shared" si="68"/>
        <v>636.28555054271919</v>
      </c>
      <c r="BM25" s="32">
        <f t="shared" si="68"/>
        <v>346.49665420743645</v>
      </c>
      <c r="BN25" s="32">
        <f t="shared" si="68"/>
        <v>665.59534884402785</v>
      </c>
      <c r="BO25" s="32">
        <f t="shared" si="68"/>
        <v>67.440613173048831</v>
      </c>
      <c r="BP25" s="32">
        <f t="shared" si="68"/>
        <v>559.28632131121799</v>
      </c>
      <c r="BQ25" s="32">
        <f t="shared" si="68"/>
        <v>564.00070718307541</v>
      </c>
    </row>
    <row r="26" spans="1:69" x14ac:dyDescent="0.25">
      <c r="A26" s="33">
        <v>44746</v>
      </c>
      <c r="B26" s="17">
        <v>74.669998168945313</v>
      </c>
      <c r="C26" s="17">
        <v>20.190000534057621</v>
      </c>
      <c r="D26" s="17">
        <v>12.89999961853027</v>
      </c>
      <c r="E26" s="17">
        <v>9.0900001525878906</v>
      </c>
      <c r="F26" s="17">
        <v>36.279998779296882</v>
      </c>
      <c r="G26" s="17">
        <v>8.2899999618530273</v>
      </c>
      <c r="H26" s="17">
        <v>4.5399999618530273</v>
      </c>
      <c r="I26" s="17">
        <v>16.45000076293945</v>
      </c>
      <c r="J26" s="17">
        <v>12.420000076293951</v>
      </c>
      <c r="K26" s="17">
        <v>21.5</v>
      </c>
      <c r="L26" s="17">
        <v>2.130000114440918</v>
      </c>
      <c r="M26" s="17">
        <v>33.040000915527337</v>
      </c>
      <c r="N26">
        <v>1</v>
      </c>
      <c r="O26">
        <f t="shared" si="15"/>
        <v>86.17426065092954</v>
      </c>
      <c r="P26">
        <f t="shared" si="16"/>
        <v>91.233625394128666</v>
      </c>
      <c r="Q26">
        <f t="shared" si="17"/>
        <v>73.876053269111594</v>
      </c>
      <c r="R26">
        <f t="shared" si="18"/>
        <v>78.092782512694171</v>
      </c>
      <c r="S26">
        <f t="shared" si="19"/>
        <v>73.575335163036726</v>
      </c>
      <c r="T26">
        <f t="shared" si="20"/>
        <v>88.097769354724292</v>
      </c>
      <c r="U26">
        <f t="shared" si="21"/>
        <v>85.9848443456372</v>
      </c>
      <c r="V26">
        <f t="shared" si="22"/>
        <v>85.587936267560721</v>
      </c>
      <c r="W26">
        <f t="shared" si="23"/>
        <v>75.090685543036244</v>
      </c>
      <c r="X26">
        <f t="shared" si="24"/>
        <v>95.896520637095264</v>
      </c>
      <c r="Y26">
        <f t="shared" si="25"/>
        <v>55.468754220055501</v>
      </c>
      <c r="Z26">
        <f t="shared" si="26"/>
        <v>92.283830454723741</v>
      </c>
      <c r="AA26">
        <f t="shared" si="27"/>
        <v>100</v>
      </c>
      <c r="AB26" s="6">
        <f t="shared" si="56"/>
        <v>0.22225936571160101</v>
      </c>
      <c r="AC26" s="6">
        <f t="shared" si="57"/>
        <v>0.10501686357061288</v>
      </c>
      <c r="AD26" s="6">
        <f t="shared" si="58"/>
        <v>9.593298313559713E-2</v>
      </c>
      <c r="AE26" s="6">
        <f t="shared" si="59"/>
        <v>5.1734594087968391E-2</v>
      </c>
      <c r="AF26" s="6">
        <f t="shared" si="60"/>
        <v>0.1127080799515498</v>
      </c>
      <c r="AG26" s="6">
        <f t="shared" si="61"/>
        <v>6.8185917325474368E-2</v>
      </c>
      <c r="AH26" s="6">
        <f t="shared" si="62"/>
        <v>8.7214761000836277E-2</v>
      </c>
      <c r="AI26" s="6">
        <f t="shared" si="63"/>
        <v>5.9776781647585701E-2</v>
      </c>
      <c r="AJ26" s="6">
        <f t="shared" si="64"/>
        <v>2.9346362437934866E-2</v>
      </c>
      <c r="AK26" s="6">
        <f t="shared" si="65"/>
        <v>6.1021534060690989E-2</v>
      </c>
      <c r="AL26" s="6">
        <f t="shared" si="66"/>
        <v>2.7934993722893869E-3</v>
      </c>
      <c r="AM26" s="6">
        <f t="shared" si="67"/>
        <v>5.1683898681830417E-2</v>
      </c>
      <c r="AN26" s="6">
        <f t="shared" si="28"/>
        <v>5.2325359016028687E-2</v>
      </c>
      <c r="AO26">
        <f t="shared" si="29"/>
        <v>19.842684226059067</v>
      </c>
      <c r="AP26">
        <f t="shared" si="30"/>
        <v>9.3756069876790384</v>
      </c>
      <c r="AQ26">
        <f t="shared" si="31"/>
        <v>8.5646239704181131</v>
      </c>
      <c r="AR26">
        <f t="shared" si="32"/>
        <v>4.6187174644551652</v>
      </c>
      <c r="AS26">
        <f t="shared" si="33"/>
        <v>10.062256917919788</v>
      </c>
      <c r="AT26">
        <f t="shared" si="34"/>
        <v>6.0874448274506952</v>
      </c>
      <c r="AU26">
        <f t="shared" si="35"/>
        <v>7.7862858865365547</v>
      </c>
      <c r="AV26">
        <f t="shared" si="36"/>
        <v>5.336701103620646</v>
      </c>
      <c r="AW26">
        <f t="shared" si="37"/>
        <v>2.6199597986571068</v>
      </c>
      <c r="AX26">
        <f t="shared" si="38"/>
        <v>5.4478290598882912</v>
      </c>
      <c r="AY26">
        <f t="shared" si="39"/>
        <v>0.2493956812688739</v>
      </c>
      <c r="AZ26">
        <f t="shared" si="40"/>
        <v>4.6141915227361876</v>
      </c>
      <c r="BA26">
        <f t="shared" si="41"/>
        <v>4.6714592775247734</v>
      </c>
      <c r="BB26" s="20">
        <f t="shared" si="13"/>
        <v>89.277156724214308</v>
      </c>
      <c r="BC26" s="20"/>
      <c r="BD26" s="18">
        <f t="shared" si="42"/>
        <v>10043.680131474106</v>
      </c>
      <c r="BE26" s="17">
        <f t="shared" si="43"/>
        <v>2270.5432945374969</v>
      </c>
      <c r="BF26" s="17">
        <f t="shared" si="44"/>
        <v>1093.2173245754309</v>
      </c>
      <c r="BG26" s="17">
        <f t="shared" si="45"/>
        <v>1001.107608691065</v>
      </c>
      <c r="BH26" s="17">
        <f t="shared" si="46"/>
        <v>557.11809693275302</v>
      </c>
      <c r="BI26" s="17">
        <f t="shared" si="47"/>
        <v>1171.2111121013791</v>
      </c>
      <c r="BJ26" s="17">
        <f t="shared" si="48"/>
        <v>723.34553374782956</v>
      </c>
      <c r="BK26" s="17">
        <f t="shared" si="49"/>
        <v>913.42827572588476</v>
      </c>
      <c r="BL26" s="17">
        <f t="shared" si="50"/>
        <v>639.00478193829258</v>
      </c>
      <c r="BM26" s="17">
        <f t="shared" si="51"/>
        <v>331.54765974286846</v>
      </c>
      <c r="BN26" s="17">
        <f t="shared" si="52"/>
        <v>650.46818182484537</v>
      </c>
      <c r="BO26" s="17">
        <f t="shared" si="53"/>
        <v>65.294777574119124</v>
      </c>
      <c r="BP26" s="17">
        <f t="shared" si="54"/>
        <v>557.43045905258452</v>
      </c>
      <c r="BQ26" s="17">
        <f t="shared" si="55"/>
        <v>564.00070718307541</v>
      </c>
    </row>
    <row r="27" spans="1:69" x14ac:dyDescent="0.25">
      <c r="A27" s="33">
        <v>44747</v>
      </c>
      <c r="B27" s="17">
        <v>74.300003051757813</v>
      </c>
      <c r="C27" s="17">
        <v>19.79999923706055</v>
      </c>
      <c r="D27" s="17">
        <v>12.689999580383301</v>
      </c>
      <c r="E27" s="17">
        <v>9.4300003051757813</v>
      </c>
      <c r="F27" s="17">
        <v>33.580001831054688</v>
      </c>
      <c r="G27" s="17">
        <v>7.9800000190734863</v>
      </c>
      <c r="H27" s="17">
        <v>4.5300002098083496</v>
      </c>
      <c r="I27" s="17">
        <v>16.489999771118161</v>
      </c>
      <c r="J27" s="17">
        <v>12.60999965667725</v>
      </c>
      <c r="K27" s="17">
        <v>20.860000610351559</v>
      </c>
      <c r="L27" s="17">
        <v>2.380000114440918</v>
      </c>
      <c r="M27" s="17">
        <v>32.860000610351563</v>
      </c>
      <c r="N27" s="23">
        <v>1</v>
      </c>
      <c r="O27" s="23">
        <f t="shared" ref="O27:O45" si="69">B27/B$2*100</f>
        <v>85.747261100240564</v>
      </c>
      <c r="P27" s="23">
        <f t="shared" ref="P27:P45" si="70">C27/C$2*100</f>
        <v>89.471305865041259</v>
      </c>
      <c r="Q27" s="23">
        <f t="shared" ref="Q27:Q45" si="71">D27/D$2*100</f>
        <v>72.673419589775989</v>
      </c>
      <c r="R27" s="23">
        <f t="shared" ref="R27:R45" si="72">E27/E$2*100</f>
        <v>81.013745936745366</v>
      </c>
      <c r="S27" s="23">
        <f t="shared" ref="S27:S45" si="73">F27/F$2*100</f>
        <v>68.099778738281358</v>
      </c>
      <c r="T27" s="23">
        <f t="shared" ref="T27:T45" si="74">G27/G$2*100</f>
        <v>84.803402215443242</v>
      </c>
      <c r="U27" s="23">
        <f t="shared" ref="U27:U45" si="75">H27/H$2*100</f>
        <v>85.795455109892444</v>
      </c>
      <c r="V27" s="23">
        <f t="shared" ref="V27:V45" si="76">I27/I$2*100</f>
        <v>85.796047659900481</v>
      </c>
      <c r="W27" s="23">
        <f t="shared" ref="W27:W45" si="77">J27/J$2*100</f>
        <v>76.2394132931353</v>
      </c>
      <c r="X27" s="23">
        <f t="shared" ref="X27:X45" si="78">K27/K$2*100</f>
        <v>93.0419292567627</v>
      </c>
      <c r="Y27" s="23">
        <f t="shared" ref="Y27:Y45" si="79">L27/L$2*100</f>
        <v>61.979171032241318</v>
      </c>
      <c r="Z27" s="23">
        <f t="shared" ref="Z27:Z45" si="80">M27/M$2*100</f>
        <v>91.781072670693746</v>
      </c>
      <c r="AA27" s="23">
        <f t="shared" ref="AA27:AA45" si="81">N27/N$2*100</f>
        <v>100</v>
      </c>
      <c r="AB27" s="6">
        <f t="shared" ref="AB27:AB45" si="82">AO27/$BB27</f>
        <v>0.22454010017047021</v>
      </c>
      <c r="AC27" s="6">
        <f t="shared" ref="AC27:AC45" si="83">AP27/$BB27</f>
        <v>0.10456324127478307</v>
      </c>
      <c r="AD27" s="6">
        <f t="shared" ref="AD27:AD45" si="84">AQ27/$BB27</f>
        <v>9.5814449853461103E-2</v>
      </c>
      <c r="AE27" s="6">
        <f t="shared" ref="AE27:AE45" si="85">AR27/$BB27</f>
        <v>5.4490402105556869E-2</v>
      </c>
      <c r="AF27" s="6">
        <f t="shared" ref="AF27:AF45" si="86">AS27/$BB27</f>
        <v>0.10591553240257892</v>
      </c>
      <c r="AG27" s="6">
        <f t="shared" ref="AG27:AG45" si="87">AT27/$BB27</f>
        <v>6.6639879320297926E-2</v>
      </c>
      <c r="AH27" s="6">
        <f t="shared" ref="AH27:AH45" si="88">AU27/$BB27</f>
        <v>8.8353451234662539E-2</v>
      </c>
      <c r="AI27" s="6">
        <f t="shared" ref="AI27:AI45" si="89">AV27/$BB27</f>
        <v>6.0838487259026908E-2</v>
      </c>
      <c r="AJ27" s="6">
        <f t="shared" ref="AJ27:AJ45" si="90">AW27/$BB27</f>
        <v>3.0250942053286337E-2</v>
      </c>
      <c r="AK27" s="6">
        <f t="shared" ref="AK27:AK45" si="91">AX27/$BB27</f>
        <v>6.0110470713963138E-2</v>
      </c>
      <c r="AL27" s="6">
        <f t="shared" ref="AL27:AL45" si="92">AY27/$BB27</f>
        <v>3.1691082921417877E-3</v>
      </c>
      <c r="AM27" s="6">
        <f t="shared" ref="AM27:AM45" si="93">AZ27/$BB27</f>
        <v>5.218839411841418E-2</v>
      </c>
      <c r="AN27" s="6">
        <f t="shared" ref="AN27:AN45" si="94">BA27/$BB27</f>
        <v>5.3125541201357249E-2</v>
      </c>
      <c r="AO27" s="23">
        <f t="shared" ref="AO27:AO45" si="95">AO26*(O27/O26)</f>
        <v>19.74436232361407</v>
      </c>
      <c r="AP27" s="23">
        <f t="shared" ref="AP27:AP45" si="96">AP26*(P27/P26)</f>
        <v>9.194502540496801</v>
      </c>
      <c r="AQ27" s="23">
        <f t="shared" ref="AQ27:AQ45" si="97">AQ26*(Q27/Q26)</f>
        <v>8.4251998298221178</v>
      </c>
      <c r="AR27" s="23">
        <f t="shared" ref="AR27:AR45" si="98">AR26*(R27/R26)</f>
        <v>4.7914748479881055</v>
      </c>
      <c r="AS27" s="23">
        <f t="shared" ref="AS27:AS45" si="99">AS26*(S27/S26)</f>
        <v>9.3134128196582484</v>
      </c>
      <c r="AT27" s="23">
        <f t="shared" ref="AT27:AT45" si="100">AT26*(T27/T26)</f>
        <v>5.859808210217043</v>
      </c>
      <c r="AU27" s="23">
        <f t="shared" ref="AU27:AU45" si="101">AU26*(U27/U26)</f>
        <v>7.7691359022042734</v>
      </c>
      <c r="AV27" s="23">
        <f t="shared" ref="AV27:AV45" si="102">AV26*(V27/V26)</f>
        <v>5.3496775620516992</v>
      </c>
      <c r="AW27" s="23">
        <f t="shared" ref="AW27:AW45" si="103">AW26*(W27/W26)</f>
        <v>2.6600396101956028</v>
      </c>
      <c r="AX27" s="23">
        <f t="shared" ref="AX27:AX45" si="104">AX26*(X27/X26)</f>
        <v>5.2856612797377078</v>
      </c>
      <c r="AY27" s="23">
        <f t="shared" ref="AY27:AY45" si="105">AY26*(Y27/Y26)</f>
        <v>0.27866747327231411</v>
      </c>
      <c r="AZ27" s="23">
        <f t="shared" ref="AZ27:AZ45" si="106">AZ26*(Z27/Z26)</f>
        <v>4.5890536335346876</v>
      </c>
      <c r="BA27" s="23">
        <f t="shared" ref="BA27:BA45" si="107">BA26*(AA27/AA26)</f>
        <v>4.6714592775247734</v>
      </c>
      <c r="BB27" s="20">
        <f t="shared" ref="BB27:BB45" si="108">SUM(AO27:BA27)</f>
        <v>87.932455310317422</v>
      </c>
      <c r="BC27" s="20"/>
      <c r="BD27" s="18">
        <f t="shared" ref="BD27:BD45" si="109">BD26*(BB27/BB26)</f>
        <v>9892.4012224107064</v>
      </c>
      <c r="BE27" s="17">
        <f t="shared" ref="BE27:BE45" si="110">BE26*(B27/B26)</f>
        <v>2259.2925920740931</v>
      </c>
      <c r="BF27" s="17">
        <f t="shared" ref="BF27:BF45" si="111">BF26*(C27/C26)</f>
        <v>1072.1001297658079</v>
      </c>
      <c r="BG27" s="17">
        <f t="shared" ref="BG27:BG45" si="112">BG26*(D27/D26)</f>
        <v>984.81050464213502</v>
      </c>
      <c r="BH27" s="17">
        <f t="shared" ref="BH27:BH45" si="113">BH26*(E27/E26)</f>
        <v>577.95640659028186</v>
      </c>
      <c r="BI27" s="17">
        <f t="shared" ref="BI27:BI45" si="114">BI26*(F27/F26)</f>
        <v>1084.0483079442408</v>
      </c>
      <c r="BJ27" s="17">
        <f t="shared" ref="BJ27:BJ45" si="115">BJ26*(G27/G26)</f>
        <v>696.29642939276266</v>
      </c>
      <c r="BK27" s="17">
        <f t="shared" ref="BK27:BK45" si="116">BK26*(H27/H26)</f>
        <v>911.41636904205109</v>
      </c>
      <c r="BL27" s="17">
        <f t="shared" ref="BL27:BL45" si="117">BL26*(I27/I26)</f>
        <v>640.55855435856915</v>
      </c>
      <c r="BM27" s="17">
        <f t="shared" ref="BM27:BM45" si="118">BM26*(J27/J26)</f>
        <v>336.61963364313004</v>
      </c>
      <c r="BN27" s="17">
        <f t="shared" ref="BN27:BN45" si="119">BN26*(K27/K26)</f>
        <v>631.10542650607181</v>
      </c>
      <c r="BO27" s="17">
        <f t="shared" ref="BO27:BO45" si="120">BO26*(L27/L26)</f>
        <v>72.958483450404685</v>
      </c>
      <c r="BP27" s="17">
        <f t="shared" ref="BP27:BP45" si="121">BP26*(M27/M26)</f>
        <v>554.3936052401325</v>
      </c>
      <c r="BQ27" s="17">
        <f t="shared" ref="BQ27:BQ45" si="122">BQ26*(N27/N26)</f>
        <v>564.00070718307541</v>
      </c>
    </row>
    <row r="28" spans="1:69" x14ac:dyDescent="0.25">
      <c r="A28" s="33">
        <v>44748</v>
      </c>
      <c r="B28" s="17">
        <v>75</v>
      </c>
      <c r="C28" s="17">
        <v>20.010000228881839</v>
      </c>
      <c r="D28" s="17">
        <v>12.85000038146973</v>
      </c>
      <c r="E28" s="17">
        <v>9.8999996185302734</v>
      </c>
      <c r="F28" s="17">
        <v>31.70000076293945</v>
      </c>
      <c r="G28" s="17">
        <v>8.1599998474121094</v>
      </c>
      <c r="H28" s="17">
        <v>4.5399999618530273</v>
      </c>
      <c r="I28" s="17">
        <v>16.420000076293949</v>
      </c>
      <c r="J28" s="17">
        <v>13.80000019073486</v>
      </c>
      <c r="K28" s="17">
        <v>20.85000038146973</v>
      </c>
      <c r="L28" s="17">
        <v>2.5</v>
      </c>
      <c r="M28" s="17">
        <v>32.650001525878913</v>
      </c>
      <c r="N28" s="23">
        <v>1</v>
      </c>
      <c r="O28" s="23">
        <f t="shared" si="69"/>
        <v>86.555105227090493</v>
      </c>
      <c r="P28" s="23">
        <f t="shared" si="70"/>
        <v>90.42024847590946</v>
      </c>
      <c r="Q28" s="23">
        <f t="shared" si="71"/>
        <v>73.589716338124916</v>
      </c>
      <c r="R28" s="23">
        <f t="shared" si="72"/>
        <v>85.051540605919115</v>
      </c>
      <c r="S28" s="23">
        <f t="shared" si="73"/>
        <v>64.287162604116034</v>
      </c>
      <c r="T28" s="23">
        <f t="shared" si="74"/>
        <v>86.716259083215945</v>
      </c>
      <c r="U28" s="23">
        <f t="shared" si="75"/>
        <v>85.9848443456372</v>
      </c>
      <c r="V28" s="23">
        <f t="shared" si="76"/>
        <v>85.431845280478043</v>
      </c>
      <c r="W28" s="23">
        <f t="shared" si="77"/>
        <v>83.434095688469796</v>
      </c>
      <c r="X28" s="23">
        <f t="shared" si="78"/>
        <v>92.997325203025866</v>
      </c>
      <c r="Y28" s="23">
        <f t="shared" si="79"/>
        <v>65.104168121858223</v>
      </c>
      <c r="Z28" s="23">
        <f t="shared" si="80"/>
        <v>91.194525474261496</v>
      </c>
      <c r="AA28" s="23">
        <f t="shared" si="81"/>
        <v>100</v>
      </c>
      <c r="AB28" s="6">
        <f t="shared" si="82"/>
        <v>0.22545818854894512</v>
      </c>
      <c r="AC28" s="6">
        <f t="shared" si="83"/>
        <v>0.10511401541363549</v>
      </c>
      <c r="AD28" s="6">
        <f t="shared" si="84"/>
        <v>9.6509977110505824E-2</v>
      </c>
      <c r="AE28" s="6">
        <f t="shared" si="85"/>
        <v>5.6904046855204962E-2</v>
      </c>
      <c r="AF28" s="6">
        <f t="shared" si="86"/>
        <v>9.9457578281902478E-2</v>
      </c>
      <c r="AG28" s="6">
        <f t="shared" si="87"/>
        <v>6.7783053585945885E-2</v>
      </c>
      <c r="AH28" s="6">
        <f t="shared" si="88"/>
        <v>8.8080711678029444E-2</v>
      </c>
      <c r="AI28" s="6">
        <f t="shared" si="89"/>
        <v>6.0260201771409602E-2</v>
      </c>
      <c r="AJ28" s="6">
        <f t="shared" si="90"/>
        <v>3.2930823468667977E-2</v>
      </c>
      <c r="AK28" s="6">
        <f t="shared" si="91"/>
        <v>5.976426032353193E-2</v>
      </c>
      <c r="AL28" s="6">
        <f t="shared" si="92"/>
        <v>3.3113095374682202E-3</v>
      </c>
      <c r="AM28" s="6">
        <f t="shared" si="93"/>
        <v>5.1580938729736861E-2</v>
      </c>
      <c r="AN28" s="6">
        <f t="shared" si="94"/>
        <v>5.2844894695016222E-2</v>
      </c>
      <c r="AO28" s="23">
        <f t="shared" si="95"/>
        <v>19.930378377501579</v>
      </c>
      <c r="AP28" s="23">
        <f t="shared" si="96"/>
        <v>9.2920204560123558</v>
      </c>
      <c r="AQ28" s="23">
        <f t="shared" si="97"/>
        <v>8.531428259030946</v>
      </c>
      <c r="AR28" s="23">
        <f t="shared" si="98"/>
        <v>5.0302860691578113</v>
      </c>
      <c r="AS28" s="23">
        <f t="shared" si="99"/>
        <v>8.7919945619450175</v>
      </c>
      <c r="AT28" s="23">
        <f t="shared" si="100"/>
        <v>5.9919842088906359</v>
      </c>
      <c r="AU28" s="23">
        <f t="shared" si="101"/>
        <v>7.7862858865365547</v>
      </c>
      <c r="AV28" s="23">
        <f t="shared" si="102"/>
        <v>5.3269682957115361</v>
      </c>
      <c r="AW28" s="23">
        <f t="shared" si="103"/>
        <v>2.9110664653050708</v>
      </c>
      <c r="AX28" s="23">
        <f t="shared" si="104"/>
        <v>5.283127347760594</v>
      </c>
      <c r="AY28" s="23">
        <f t="shared" si="105"/>
        <v>0.29271792003440256</v>
      </c>
      <c r="AZ28" s="23">
        <f t="shared" si="106"/>
        <v>4.5597262737130748</v>
      </c>
      <c r="BA28" s="23">
        <f t="shared" si="107"/>
        <v>4.6714592775247734</v>
      </c>
      <c r="BB28" s="20">
        <f t="shared" si="108"/>
        <v>88.399443399124351</v>
      </c>
      <c r="BC28" s="20"/>
      <c r="BD28" s="18">
        <f t="shared" si="109"/>
        <v>9944.9373824014856</v>
      </c>
      <c r="BE28" s="17">
        <f t="shared" si="110"/>
        <v>2280.5778929446242</v>
      </c>
      <c r="BF28" s="17">
        <f t="shared" si="111"/>
        <v>1083.4709428596357</v>
      </c>
      <c r="BG28" s="17">
        <f t="shared" si="112"/>
        <v>997.22740573523276</v>
      </c>
      <c r="BH28" s="17">
        <f t="shared" si="113"/>
        <v>606.76225022288168</v>
      </c>
      <c r="BI28" s="17">
        <f t="shared" si="114"/>
        <v>1023.3570671552382</v>
      </c>
      <c r="BJ28" s="17">
        <f t="shared" si="115"/>
        <v>712.00234887445788</v>
      </c>
      <c r="BK28" s="17">
        <f t="shared" si="116"/>
        <v>913.42827572588465</v>
      </c>
      <c r="BL28" s="17">
        <f t="shared" si="117"/>
        <v>637.83939705447551</v>
      </c>
      <c r="BM28" s="17">
        <f t="shared" si="118"/>
        <v>368.38629143185472</v>
      </c>
      <c r="BN28" s="17">
        <f t="shared" si="119"/>
        <v>630.80287624102084</v>
      </c>
      <c r="BO28" s="17">
        <f t="shared" si="120"/>
        <v>76.637058762855617</v>
      </c>
      <c r="BP28" s="17">
        <f t="shared" si="121"/>
        <v>550.85063057867603</v>
      </c>
      <c r="BQ28" s="17">
        <f t="shared" si="122"/>
        <v>564.00070718307541</v>
      </c>
    </row>
    <row r="29" spans="1:69" x14ac:dyDescent="0.25">
      <c r="A29" s="33">
        <v>44749</v>
      </c>
      <c r="B29" s="17">
        <v>77.180000305175781</v>
      </c>
      <c r="C29" s="17">
        <v>19.89999961853027</v>
      </c>
      <c r="D29" s="17">
        <v>13.14000034332275</v>
      </c>
      <c r="E29" s="17">
        <v>10.170000076293951</v>
      </c>
      <c r="F29" s="17">
        <v>31.89999961853027</v>
      </c>
      <c r="G29" s="17">
        <v>8.1599998474121094</v>
      </c>
      <c r="H29" s="17">
        <v>4.559999942779541</v>
      </c>
      <c r="I29" s="17">
        <v>16.629999160766602</v>
      </c>
      <c r="J29" s="17">
        <v>15.25</v>
      </c>
      <c r="K29" s="17">
        <v>21.14999961853027</v>
      </c>
      <c r="L29" s="17">
        <v>2.559999942779541</v>
      </c>
      <c r="M29" s="17">
        <v>33.130001068115227</v>
      </c>
      <c r="N29" s="23">
        <v>1</v>
      </c>
      <c r="O29" s="23">
        <f t="shared" si="69"/>
        <v>89.070973971218208</v>
      </c>
      <c r="P29" s="23">
        <f t="shared" si="70"/>
        <v>89.923182888367165</v>
      </c>
      <c r="Q29" s="23">
        <f t="shared" si="71"/>
        <v>75.250495660871508</v>
      </c>
      <c r="R29" s="23">
        <f t="shared" si="72"/>
        <v>87.371132099046193</v>
      </c>
      <c r="S29" s="23">
        <f t="shared" si="73"/>
        <v>64.692757513912881</v>
      </c>
      <c r="T29" s="23">
        <f t="shared" si="74"/>
        <v>86.716259083215945</v>
      </c>
      <c r="U29" s="23">
        <f t="shared" si="75"/>
        <v>86.363631848133153</v>
      </c>
      <c r="V29" s="23">
        <f t="shared" si="76"/>
        <v>86.524452418745426</v>
      </c>
      <c r="W29" s="23">
        <f t="shared" si="77"/>
        <v>92.20072041038209</v>
      </c>
      <c r="X29" s="23">
        <f t="shared" si="78"/>
        <v>94.335412785718361</v>
      </c>
      <c r="Y29" s="23">
        <f t="shared" si="79"/>
        <v>66.666666666666657</v>
      </c>
      <c r="Z29" s="23">
        <f t="shared" si="80"/>
        <v>92.535209346738739</v>
      </c>
      <c r="AA29" s="23">
        <f t="shared" si="81"/>
        <v>100</v>
      </c>
      <c r="AB29" s="6">
        <f t="shared" si="82"/>
        <v>0.22821190157523016</v>
      </c>
      <c r="AC29" s="6">
        <f t="shared" si="83"/>
        <v>0.10282420610110853</v>
      </c>
      <c r="AD29" s="6">
        <f t="shared" si="84"/>
        <v>9.7071828985503178E-2</v>
      </c>
      <c r="AE29" s="6">
        <f t="shared" si="85"/>
        <v>5.7498656272665379E-2</v>
      </c>
      <c r="AF29" s="6">
        <f t="shared" si="86"/>
        <v>9.8445994218863617E-2</v>
      </c>
      <c r="AG29" s="6">
        <f t="shared" si="87"/>
        <v>6.6672984118028106E-2</v>
      </c>
      <c r="AH29" s="6">
        <f t="shared" si="88"/>
        <v>8.7019897393702639E-2</v>
      </c>
      <c r="AI29" s="6">
        <f t="shared" si="89"/>
        <v>6.0031392557007575E-2</v>
      </c>
      <c r="AJ29" s="6">
        <f t="shared" si="90"/>
        <v>3.5794978505218504E-2</v>
      </c>
      <c r="AK29" s="6">
        <f t="shared" si="91"/>
        <v>5.9631345577127237E-2</v>
      </c>
      <c r="AL29" s="6">
        <f t="shared" si="92"/>
        <v>3.3352507522922703E-3</v>
      </c>
      <c r="AM29" s="6">
        <f t="shared" si="93"/>
        <v>5.1482099485336982E-2</v>
      </c>
      <c r="AN29" s="6">
        <f t="shared" si="94"/>
        <v>5.197946445791593E-2</v>
      </c>
      <c r="AO29" s="23">
        <f t="shared" si="95"/>
        <v>20.509688123437876</v>
      </c>
      <c r="AP29" s="23">
        <f t="shared" si="96"/>
        <v>9.2409396009464313</v>
      </c>
      <c r="AQ29" s="23">
        <f t="shared" si="97"/>
        <v>8.7239662976475465</v>
      </c>
      <c r="AR29" s="23">
        <f t="shared" si="98"/>
        <v>5.1674759271061577</v>
      </c>
      <c r="AS29" s="23">
        <f t="shared" si="99"/>
        <v>8.8474642404443777</v>
      </c>
      <c r="AT29" s="23">
        <f t="shared" si="100"/>
        <v>5.9919842088906359</v>
      </c>
      <c r="AU29" s="23">
        <f t="shared" si="101"/>
        <v>7.8205866729963756</v>
      </c>
      <c r="AV29" s="23">
        <f t="shared" si="102"/>
        <v>5.3950960947320317</v>
      </c>
      <c r="AW29" s="23">
        <f t="shared" si="103"/>
        <v>3.2169393465449172</v>
      </c>
      <c r="AX29" s="23">
        <f t="shared" si="104"/>
        <v>5.3591433738816505</v>
      </c>
      <c r="AY29" s="23">
        <f t="shared" si="105"/>
        <v>0.29974314341544667</v>
      </c>
      <c r="AZ29" s="23">
        <f t="shared" si="106"/>
        <v>4.6267604673369371</v>
      </c>
      <c r="BA29" s="23">
        <f t="shared" si="107"/>
        <v>4.6714592775247734</v>
      </c>
      <c r="BB29" s="20">
        <f t="shared" si="108"/>
        <v>89.871246774905146</v>
      </c>
      <c r="BC29" s="20"/>
      <c r="BD29" s="18">
        <f t="shared" si="109"/>
        <v>10110.515262176825</v>
      </c>
      <c r="BE29" s="17">
        <f t="shared" si="110"/>
        <v>2346.8666996459096</v>
      </c>
      <c r="BF29" s="17">
        <f t="shared" si="111"/>
        <v>1077.5147977497159</v>
      </c>
      <c r="BG29" s="17">
        <f t="shared" si="112"/>
        <v>1019.7329233256474</v>
      </c>
      <c r="BH29" s="17">
        <f t="shared" si="113"/>
        <v>623.31034028616364</v>
      </c>
      <c r="BI29" s="17">
        <f t="shared" si="114"/>
        <v>1029.8135415200941</v>
      </c>
      <c r="BJ29" s="17">
        <f t="shared" si="115"/>
        <v>712.00234887445788</v>
      </c>
      <c r="BK29" s="17">
        <f t="shared" si="116"/>
        <v>917.45218503111721</v>
      </c>
      <c r="BL29" s="17">
        <f t="shared" si="117"/>
        <v>645.99686896675712</v>
      </c>
      <c r="BM29" s="17">
        <f t="shared" si="118"/>
        <v>407.09354106440981</v>
      </c>
      <c r="BN29" s="17">
        <f t="shared" si="119"/>
        <v>639.87915337030506</v>
      </c>
      <c r="BO29" s="17">
        <f t="shared" si="120"/>
        <v>78.476346419081082</v>
      </c>
      <c r="BP29" s="17">
        <f t="shared" si="121"/>
        <v>558.94888595881059</v>
      </c>
      <c r="BQ29" s="17">
        <f t="shared" si="122"/>
        <v>564.00070718307541</v>
      </c>
    </row>
    <row r="30" spans="1:69" x14ac:dyDescent="0.25">
      <c r="A30" s="33">
        <v>44750</v>
      </c>
      <c r="B30" s="17">
        <v>75.400001525878906</v>
      </c>
      <c r="C30" s="17">
        <v>19.70999908447266</v>
      </c>
      <c r="D30" s="17">
        <v>12.88000011444092</v>
      </c>
      <c r="E30" s="17">
        <v>10.05000019073486</v>
      </c>
      <c r="F30" s="17">
        <v>32.900001525878913</v>
      </c>
      <c r="G30" s="17">
        <v>8.1099996566772461</v>
      </c>
      <c r="H30" s="17">
        <v>4.5100002288818359</v>
      </c>
      <c r="I30" s="17">
        <v>16.809999465942379</v>
      </c>
      <c r="J30" s="17">
        <v>14.909999847412109</v>
      </c>
      <c r="K30" s="17">
        <v>21.04999923706055</v>
      </c>
      <c r="L30" s="17">
        <v>2.619999885559082</v>
      </c>
      <c r="M30" s="17">
        <v>33.450000762939453</v>
      </c>
      <c r="N30" s="23">
        <v>1</v>
      </c>
      <c r="O30" s="23">
        <f t="shared" si="69"/>
        <v>87.016734215936424</v>
      </c>
      <c r="P30" s="23">
        <f t="shared" si="70"/>
        <v>89.064617405931656</v>
      </c>
      <c r="Q30" s="23">
        <f t="shared" si="71"/>
        <v>73.761519589022313</v>
      </c>
      <c r="R30" s="23">
        <f t="shared" si="72"/>
        <v>86.340205277571229</v>
      </c>
      <c r="S30" s="23">
        <f t="shared" si="73"/>
        <v>66.720747535203557</v>
      </c>
      <c r="T30" s="23">
        <f t="shared" si="74"/>
        <v>86.184907419606574</v>
      </c>
      <c r="U30" s="23">
        <f t="shared" si="75"/>
        <v>85.416667607396505</v>
      </c>
      <c r="V30" s="23">
        <f t="shared" si="76"/>
        <v>87.460978493700637</v>
      </c>
      <c r="W30" s="23">
        <f t="shared" si="77"/>
        <v>90.145096868857934</v>
      </c>
      <c r="X30" s="23">
        <f t="shared" si="78"/>
        <v>93.889380755703101</v>
      </c>
      <c r="Y30" s="23">
        <f t="shared" si="79"/>
        <v>68.229165211475106</v>
      </c>
      <c r="Z30" s="23">
        <f t="shared" si="80"/>
        <v>93.428998595056953</v>
      </c>
      <c r="AA30" s="23">
        <f t="shared" si="81"/>
        <v>100</v>
      </c>
      <c r="AB30" s="6">
        <f t="shared" si="82"/>
        <v>0.22451478466825195</v>
      </c>
      <c r="AC30" s="6">
        <f t="shared" si="83"/>
        <v>0.10255786654787566</v>
      </c>
      <c r="AD30" s="6">
        <f t="shared" si="84"/>
        <v>9.5819473373912709E-2</v>
      </c>
      <c r="AE30" s="6">
        <f t="shared" si="85"/>
        <v>5.7219345536157117E-2</v>
      </c>
      <c r="AF30" s="6">
        <f t="shared" si="86"/>
        <v>0.10224530302604636</v>
      </c>
      <c r="AG30" s="6">
        <f t="shared" si="87"/>
        <v>6.6729927889090337E-2</v>
      </c>
      <c r="AH30" s="6">
        <f t="shared" si="88"/>
        <v>8.6670314085717542E-2</v>
      </c>
      <c r="AI30" s="6">
        <f t="shared" si="89"/>
        <v>6.1107422696258726E-2</v>
      </c>
      <c r="AJ30" s="6">
        <f t="shared" si="90"/>
        <v>3.5242765333928519E-2</v>
      </c>
      <c r="AK30" s="6">
        <f t="shared" si="91"/>
        <v>5.9766304984063677E-2</v>
      </c>
      <c r="AL30" s="6">
        <f t="shared" si="92"/>
        <v>3.4373985099817451E-3</v>
      </c>
      <c r="AM30" s="6">
        <f t="shared" si="93"/>
        <v>5.234449430256722E-2</v>
      </c>
      <c r="AN30" s="6">
        <f t="shared" si="94"/>
        <v>5.2344599046148271E-2</v>
      </c>
      <c r="AO30" s="23">
        <f t="shared" si="95"/>
        <v>20.036674134332838</v>
      </c>
      <c r="AP30" s="23">
        <f t="shared" si="96"/>
        <v>9.1527092746634597</v>
      </c>
      <c r="AQ30" s="23">
        <f t="shared" si="97"/>
        <v>8.5513458124967716</v>
      </c>
      <c r="AR30" s="23">
        <f t="shared" si="98"/>
        <v>5.10650281843062</v>
      </c>
      <c r="AS30" s="23">
        <f t="shared" si="99"/>
        <v>9.1248147489535949</v>
      </c>
      <c r="AT30" s="23">
        <f t="shared" si="100"/>
        <v>5.9552684786299501</v>
      </c>
      <c r="AU30" s="23">
        <f t="shared" si="101"/>
        <v>7.7348351157444535</v>
      </c>
      <c r="AV30" s="23">
        <f t="shared" si="102"/>
        <v>5.4534917046245122</v>
      </c>
      <c r="AW30" s="23">
        <f t="shared" si="103"/>
        <v>3.1452173879422118</v>
      </c>
      <c r="AX30" s="23">
        <f t="shared" si="104"/>
        <v>5.3338045374085974</v>
      </c>
      <c r="AY30" s="23">
        <f t="shared" si="105"/>
        <v>0.30676836679649083</v>
      </c>
      <c r="AZ30" s="23">
        <f t="shared" si="106"/>
        <v>4.6714499297528471</v>
      </c>
      <c r="BA30" s="23">
        <f t="shared" si="107"/>
        <v>4.6714592775247734</v>
      </c>
      <c r="BB30" s="20">
        <f t="shared" si="108"/>
        <v>89.244341587301136</v>
      </c>
      <c r="BC30" s="20"/>
      <c r="BD30" s="18">
        <f t="shared" si="109"/>
        <v>10039.988428571374</v>
      </c>
      <c r="BE30" s="17">
        <f t="shared" si="110"/>
        <v>2292.7410214388046</v>
      </c>
      <c r="BF30" s="17">
        <f t="shared" si="111"/>
        <v>1067.2269389079104</v>
      </c>
      <c r="BG30" s="17">
        <f t="shared" si="112"/>
        <v>999.55554231075757</v>
      </c>
      <c r="BH30" s="17">
        <f t="shared" si="113"/>
        <v>615.95565307465733</v>
      </c>
      <c r="BI30" s="17">
        <f t="shared" si="114"/>
        <v>1062.0961596407335</v>
      </c>
      <c r="BJ30" s="17">
        <f t="shared" si="115"/>
        <v>707.6395726596171</v>
      </c>
      <c r="BK30" s="17">
        <f t="shared" si="116"/>
        <v>907.39245973681841</v>
      </c>
      <c r="BL30" s="17">
        <f t="shared" si="117"/>
        <v>652.98903008670106</v>
      </c>
      <c r="BM30" s="17">
        <f t="shared" si="118"/>
        <v>398.01735312477416</v>
      </c>
      <c r="BN30" s="17">
        <f t="shared" si="119"/>
        <v>636.85370842535622</v>
      </c>
      <c r="BO30" s="17">
        <f t="shared" si="120"/>
        <v>80.315634075306548</v>
      </c>
      <c r="BP30" s="17">
        <f t="shared" si="121"/>
        <v>564.34772287890053</v>
      </c>
      <c r="BQ30" s="17">
        <f t="shared" si="122"/>
        <v>564.00070718307541</v>
      </c>
    </row>
    <row r="31" spans="1:69" x14ac:dyDescent="0.25">
      <c r="A31" s="33">
        <v>44753</v>
      </c>
      <c r="B31" s="17">
        <v>72.830001831054688</v>
      </c>
      <c r="C31" s="17">
        <v>19.510000228881839</v>
      </c>
      <c r="D31" s="17">
        <v>12.010000228881839</v>
      </c>
      <c r="E31" s="17">
        <v>10.060000419616699</v>
      </c>
      <c r="F31" s="17">
        <v>32.369998931884773</v>
      </c>
      <c r="G31" s="17">
        <v>7.9800000190734863</v>
      </c>
      <c r="H31" s="17">
        <v>4.3600001335144043</v>
      </c>
      <c r="I31" s="17">
        <v>16.20999908447266</v>
      </c>
      <c r="J31" s="17">
        <v>14.27999973297119</v>
      </c>
      <c r="K31" s="17">
        <v>20.780000686645511</v>
      </c>
      <c r="L31" s="17">
        <v>2.630000114440918</v>
      </c>
      <c r="M31" s="17">
        <v>32.900001525878913</v>
      </c>
      <c r="N31" s="23">
        <v>1</v>
      </c>
      <c r="O31" s="23">
        <f t="shared" si="69"/>
        <v>84.050779629015082</v>
      </c>
      <c r="P31" s="23">
        <f t="shared" si="70"/>
        <v>88.160871978117129</v>
      </c>
      <c r="Q31" s="23">
        <f t="shared" si="71"/>
        <v>68.77918162078241</v>
      </c>
      <c r="R31" s="23">
        <f t="shared" si="72"/>
        <v>86.426117894297022</v>
      </c>
      <c r="S31" s="23">
        <f t="shared" si="73"/>
        <v>65.645909613415924</v>
      </c>
      <c r="T31" s="23">
        <f t="shared" si="74"/>
        <v>84.803402215443242</v>
      </c>
      <c r="U31" s="23">
        <f t="shared" si="75"/>
        <v>82.575756823173705</v>
      </c>
      <c r="V31" s="23">
        <f t="shared" si="76"/>
        <v>84.339228218440084</v>
      </c>
      <c r="W31" s="23">
        <f t="shared" si="77"/>
        <v>86.336148382951308</v>
      </c>
      <c r="X31" s="23">
        <f t="shared" si="78"/>
        <v>92.685105334221163</v>
      </c>
      <c r="Y31" s="23">
        <f t="shared" si="79"/>
        <v>68.489587844427149</v>
      </c>
      <c r="Z31" s="23">
        <f t="shared" si="80"/>
        <v>91.892798990435608</v>
      </c>
      <c r="AA31" s="23">
        <f t="shared" si="81"/>
        <v>100</v>
      </c>
      <c r="AB31" s="6">
        <f t="shared" si="82"/>
        <v>0.2226494022579559</v>
      </c>
      <c r="AC31" s="6">
        <f t="shared" si="83"/>
        <v>0.10422628789815271</v>
      </c>
      <c r="AD31" s="6">
        <f t="shared" si="84"/>
        <v>9.1731511675931535E-2</v>
      </c>
      <c r="AE31" s="6">
        <f t="shared" si="85"/>
        <v>5.88047539281637E-2</v>
      </c>
      <c r="AF31" s="6">
        <f t="shared" si="86"/>
        <v>0.10328274107928173</v>
      </c>
      <c r="AG31" s="6">
        <f t="shared" si="87"/>
        <v>6.7412484606207815E-2</v>
      </c>
      <c r="AH31" s="6">
        <f t="shared" si="88"/>
        <v>8.6023662930459044E-2</v>
      </c>
      <c r="AI31" s="6">
        <f t="shared" si="89"/>
        <v>6.0498816616215617E-2</v>
      </c>
      <c r="AJ31" s="6">
        <f t="shared" si="90"/>
        <v>3.4654382166284324E-2</v>
      </c>
      <c r="AK31" s="6">
        <f t="shared" si="91"/>
        <v>6.0574174153375883E-2</v>
      </c>
      <c r="AL31" s="6">
        <f t="shared" si="92"/>
        <v>3.5425990468175815E-3</v>
      </c>
      <c r="AM31" s="6">
        <f t="shared" si="93"/>
        <v>5.2857718846182497E-2</v>
      </c>
      <c r="AN31" s="6">
        <f t="shared" si="94"/>
        <v>5.3741464794971709E-2</v>
      </c>
      <c r="AO31" s="23">
        <f t="shared" si="95"/>
        <v>19.353726583027367</v>
      </c>
      <c r="AP31" s="23">
        <f t="shared" si="96"/>
        <v>9.0598360394774531</v>
      </c>
      <c r="AQ31" s="23">
        <f t="shared" si="97"/>
        <v>7.973731696646956</v>
      </c>
      <c r="AR31" s="23">
        <f t="shared" si="98"/>
        <v>5.1115840319630479</v>
      </c>
      <c r="AS31" s="23">
        <f t="shared" si="99"/>
        <v>8.9778185403711355</v>
      </c>
      <c r="AT31" s="23">
        <f t="shared" si="100"/>
        <v>5.8598082102170439</v>
      </c>
      <c r="AU31" s="23">
        <f t="shared" si="101"/>
        <v>7.4775788083981718</v>
      </c>
      <c r="AV31" s="23">
        <f t="shared" si="102"/>
        <v>5.2588398779099403</v>
      </c>
      <c r="AW31" s="23">
        <f t="shared" si="103"/>
        <v>3.0123208530915369</v>
      </c>
      <c r="AX31" s="23">
        <f t="shared" si="104"/>
        <v>5.2653903072188877</v>
      </c>
      <c r="AY31" s="23">
        <f t="shared" si="105"/>
        <v>0.30793926527575444</v>
      </c>
      <c r="AZ31" s="23">
        <f t="shared" si="106"/>
        <v>4.5946399495217793</v>
      </c>
      <c r="BA31" s="23">
        <f t="shared" si="107"/>
        <v>4.6714592775247734</v>
      </c>
      <c r="BB31" s="20">
        <f t="shared" si="108"/>
        <v>86.924673440643843</v>
      </c>
      <c r="BC31" s="20"/>
      <c r="BD31" s="18">
        <f t="shared" si="109"/>
        <v>9779.0257620724278</v>
      </c>
      <c r="BE31" s="17">
        <f t="shared" si="110"/>
        <v>2214.5932282535973</v>
      </c>
      <c r="BF31" s="17">
        <f t="shared" si="111"/>
        <v>1056.3977062162953</v>
      </c>
      <c r="BG31" s="17">
        <f t="shared" si="112"/>
        <v>932.0389895395117</v>
      </c>
      <c r="BH31" s="17">
        <f t="shared" si="113"/>
        <v>616.56855828808091</v>
      </c>
      <c r="BI31" s="17">
        <f t="shared" si="114"/>
        <v>1044.9863209303001</v>
      </c>
      <c r="BJ31" s="17">
        <f t="shared" si="115"/>
        <v>696.29642939276278</v>
      </c>
      <c r="BK31" s="17">
        <f t="shared" si="116"/>
        <v>877.21309197879134</v>
      </c>
      <c r="BL31" s="17">
        <f t="shared" si="117"/>
        <v>629.68185105071416</v>
      </c>
      <c r="BM31" s="17">
        <f t="shared" si="118"/>
        <v>381.19971525862746</v>
      </c>
      <c r="BN31" s="17">
        <f t="shared" si="119"/>
        <v>628.68508209122535</v>
      </c>
      <c r="BO31" s="17">
        <f t="shared" si="120"/>
        <v>80.622189326690261</v>
      </c>
      <c r="BP31" s="17">
        <f t="shared" si="121"/>
        <v>555.06847594494695</v>
      </c>
      <c r="BQ31" s="17">
        <f t="shared" si="122"/>
        <v>564.00070718307541</v>
      </c>
    </row>
    <row r="32" spans="1:69" x14ac:dyDescent="0.25">
      <c r="A32" s="33">
        <v>44754</v>
      </c>
      <c r="B32" s="17">
        <v>73.050003051757813</v>
      </c>
      <c r="C32" s="17">
        <v>19.620000839233398</v>
      </c>
      <c r="D32" s="17">
        <v>11.89000034332275</v>
      </c>
      <c r="E32" s="17">
        <v>10.10000038146973</v>
      </c>
      <c r="F32" s="17">
        <v>30.280000686645511</v>
      </c>
      <c r="G32" s="17">
        <v>7.9000000953674316</v>
      </c>
      <c r="H32" s="17">
        <v>4.3499999046325684</v>
      </c>
      <c r="I32" s="17">
        <v>16.45000076293945</v>
      </c>
      <c r="J32" s="17">
        <v>14.38000011444092</v>
      </c>
      <c r="K32" s="17">
        <v>20.85000038146973</v>
      </c>
      <c r="L32" s="17">
        <v>2.9300000667572021</v>
      </c>
      <c r="M32" s="17">
        <v>33.009998321533203</v>
      </c>
      <c r="N32" s="23">
        <v>1</v>
      </c>
      <c r="O32" s="23">
        <f t="shared" si="69"/>
        <v>84.304676013122375</v>
      </c>
      <c r="P32" s="23">
        <f t="shared" si="70"/>
        <v>88.657937565659381</v>
      </c>
      <c r="Q32" s="23">
        <f t="shared" si="71"/>
        <v>68.091963155665852</v>
      </c>
      <c r="R32" s="23">
        <f t="shared" si="72"/>
        <v>86.769760168122019</v>
      </c>
      <c r="S32" s="23">
        <f t="shared" si="73"/>
        <v>61.407422111829035</v>
      </c>
      <c r="T32" s="23">
        <f t="shared" si="74"/>
        <v>83.953243607544266</v>
      </c>
      <c r="U32" s="23">
        <f t="shared" si="75"/>
        <v>82.386358556422522</v>
      </c>
      <c r="V32" s="23">
        <f t="shared" si="76"/>
        <v>85.587936267560721</v>
      </c>
      <c r="W32" s="23">
        <f t="shared" si="77"/>
        <v>86.940745577234722</v>
      </c>
      <c r="X32" s="23">
        <f t="shared" si="78"/>
        <v>92.997325203025866</v>
      </c>
      <c r="Y32" s="23">
        <f t="shared" si="79"/>
        <v>76.302086777286675</v>
      </c>
      <c r="Z32" s="23">
        <f t="shared" si="80"/>
        <v>92.200030387513237</v>
      </c>
      <c r="AA32" s="23">
        <f t="shared" si="81"/>
        <v>100</v>
      </c>
      <c r="AB32" s="6">
        <f t="shared" si="82"/>
        <v>0.22445341812722056</v>
      </c>
      <c r="AC32" s="6">
        <f t="shared" si="83"/>
        <v>0.10534496662450009</v>
      </c>
      <c r="AD32" s="6">
        <f t="shared" si="84"/>
        <v>9.1275069936443895E-2</v>
      </c>
      <c r="AE32" s="6">
        <f t="shared" si="85"/>
        <v>5.9337685277544801E-2</v>
      </c>
      <c r="AF32" s="6">
        <f t="shared" si="86"/>
        <v>9.710368771301324E-2</v>
      </c>
      <c r="AG32" s="6">
        <f t="shared" si="87"/>
        <v>6.707478831247278E-2</v>
      </c>
      <c r="AH32" s="6">
        <f t="shared" si="88"/>
        <v>8.626119065971953E-2</v>
      </c>
      <c r="AI32" s="6">
        <f t="shared" si="89"/>
        <v>6.1705600671492715E-2</v>
      </c>
      <c r="AJ32" s="6">
        <f t="shared" si="90"/>
        <v>3.5073864761829832E-2</v>
      </c>
      <c r="AK32" s="6">
        <f t="shared" si="91"/>
        <v>6.1086154177978275E-2</v>
      </c>
      <c r="AL32" s="6">
        <f t="shared" si="92"/>
        <v>3.9666934288804002E-3</v>
      </c>
      <c r="AM32" s="6">
        <f t="shared" si="93"/>
        <v>5.3303137523774261E-2</v>
      </c>
      <c r="AN32" s="6">
        <f t="shared" si="94"/>
        <v>5.4013742785129722E-2</v>
      </c>
      <c r="AO32" s="23">
        <f t="shared" si="95"/>
        <v>19.412189350655705</v>
      </c>
      <c r="AP32" s="23">
        <f t="shared" si="96"/>
        <v>9.1109168945433723</v>
      </c>
      <c r="AQ32" s="23">
        <f t="shared" si="97"/>
        <v>7.8940608496160394</v>
      </c>
      <c r="AR32" s="23">
        <f t="shared" si="98"/>
        <v>5.131908401521561</v>
      </c>
      <c r="AS32" s="23">
        <f t="shared" si="99"/>
        <v>8.3981575698862141</v>
      </c>
      <c r="AT32" s="23">
        <f t="shared" si="100"/>
        <v>5.8010633219176704</v>
      </c>
      <c r="AU32" s="23">
        <f t="shared" si="101"/>
        <v>7.4604280062706332</v>
      </c>
      <c r="AV32" s="23">
        <f t="shared" si="102"/>
        <v>5.3367011036206469</v>
      </c>
      <c r="AW32" s="23">
        <f t="shared" si="103"/>
        <v>3.033415617801011</v>
      </c>
      <c r="AX32" s="23">
        <f t="shared" si="104"/>
        <v>5.283127347760594</v>
      </c>
      <c r="AY32" s="23">
        <f t="shared" si="105"/>
        <v>0.34306541009673147</v>
      </c>
      <c r="AZ32" s="23">
        <f t="shared" si="106"/>
        <v>4.6100015193756603</v>
      </c>
      <c r="BA32" s="23">
        <f t="shared" si="107"/>
        <v>4.6714592775247734</v>
      </c>
      <c r="BB32" s="20">
        <f t="shared" si="108"/>
        <v>86.486494670590602</v>
      </c>
      <c r="BC32" s="20"/>
      <c r="BD32" s="18">
        <f t="shared" si="109"/>
        <v>9729.7306504414391</v>
      </c>
      <c r="BE32" s="17">
        <f t="shared" si="110"/>
        <v>2221.2829605250158</v>
      </c>
      <c r="BF32" s="17">
        <f t="shared" si="111"/>
        <v>1062.3538513262147</v>
      </c>
      <c r="BG32" s="17">
        <f t="shared" si="112"/>
        <v>922.7263692272835</v>
      </c>
      <c r="BH32" s="17">
        <f t="shared" si="113"/>
        <v>619.02012069191642</v>
      </c>
      <c r="BI32" s="17">
        <f t="shared" si="114"/>
        <v>977.51583439617548</v>
      </c>
      <c r="BJ32" s="17">
        <f t="shared" si="115"/>
        <v>689.31602073423164</v>
      </c>
      <c r="BK32" s="17">
        <f t="shared" si="116"/>
        <v>875.20108935739233</v>
      </c>
      <c r="BL32" s="17">
        <f t="shared" si="117"/>
        <v>639.00478193829247</v>
      </c>
      <c r="BM32" s="17">
        <f t="shared" si="118"/>
        <v>383.86919128487693</v>
      </c>
      <c r="BN32" s="17">
        <f t="shared" si="119"/>
        <v>630.80287624102084</v>
      </c>
      <c r="BO32" s="17">
        <f t="shared" si="120"/>
        <v>89.818634916497047</v>
      </c>
      <c r="BP32" s="17">
        <f t="shared" si="121"/>
        <v>556.92427384436735</v>
      </c>
      <c r="BQ32" s="17">
        <f t="shared" si="122"/>
        <v>564.00070718307541</v>
      </c>
    </row>
    <row r="33" spans="1:69" x14ac:dyDescent="0.25">
      <c r="A33" s="33">
        <v>44755</v>
      </c>
      <c r="B33" s="17">
        <v>72.800003051757813</v>
      </c>
      <c r="C33" s="17">
        <v>19.04000091552734</v>
      </c>
      <c r="D33" s="17">
        <v>11.89000034332275</v>
      </c>
      <c r="E33" s="17">
        <v>10.05000019073486</v>
      </c>
      <c r="F33" s="17">
        <v>28.60000038146973</v>
      </c>
      <c r="G33" s="17">
        <v>7.8499999046325684</v>
      </c>
      <c r="H33" s="17">
        <v>4.3499999046325684</v>
      </c>
      <c r="I33" s="17">
        <v>16.420000076293949</v>
      </c>
      <c r="J33" s="17">
        <v>13.89000034332275</v>
      </c>
      <c r="K33" s="17">
        <v>20.829999923706051</v>
      </c>
      <c r="L33" s="17">
        <v>2.8299999237060551</v>
      </c>
      <c r="M33" s="17">
        <v>32.650001525878913</v>
      </c>
      <c r="N33" s="23">
        <v>1</v>
      </c>
      <c r="O33" s="23">
        <f t="shared" si="69"/>
        <v>84.016158995698746</v>
      </c>
      <c r="P33" s="23">
        <f t="shared" si="70"/>
        <v>86.037061172973765</v>
      </c>
      <c r="Q33" s="23">
        <f t="shared" si="71"/>
        <v>68.091963155665852</v>
      </c>
      <c r="R33" s="23">
        <f t="shared" si="72"/>
        <v>86.340205277571229</v>
      </c>
      <c r="S33" s="23">
        <f t="shared" si="73"/>
        <v>58.000404755537168</v>
      </c>
      <c r="T33" s="23">
        <f t="shared" si="74"/>
        <v>83.421891943934895</v>
      </c>
      <c r="U33" s="23">
        <f t="shared" si="75"/>
        <v>82.386358556422522</v>
      </c>
      <c r="V33" s="23">
        <f t="shared" si="76"/>
        <v>85.431845280478043</v>
      </c>
      <c r="W33" s="23">
        <f t="shared" si="77"/>
        <v>83.978232010151615</v>
      </c>
      <c r="X33" s="23">
        <f t="shared" si="78"/>
        <v>92.9081170955521</v>
      </c>
      <c r="Y33" s="23">
        <f t="shared" si="79"/>
        <v>73.697916327121973</v>
      </c>
      <c r="Z33" s="23">
        <f t="shared" si="80"/>
        <v>91.194525474261496</v>
      </c>
      <c r="AA33" s="23">
        <f t="shared" si="81"/>
        <v>100</v>
      </c>
      <c r="AB33" s="6">
        <f t="shared" si="82"/>
        <v>0.22641838527412297</v>
      </c>
      <c r="AC33" s="6">
        <f t="shared" si="83"/>
        <v>0.10347990930864726</v>
      </c>
      <c r="AD33" s="6">
        <f t="shared" si="84"/>
        <v>9.2390321978287102E-2</v>
      </c>
      <c r="AE33" s="6">
        <f t="shared" si="85"/>
        <v>5.9765366465446369E-2</v>
      </c>
      <c r="AF33" s="6">
        <f t="shared" si="86"/>
        <v>9.2836805477334805E-2</v>
      </c>
      <c r="AG33" s="6">
        <f t="shared" si="87"/>
        <v>6.7464634506061147E-2</v>
      </c>
      <c r="AH33" s="6">
        <f t="shared" si="88"/>
        <v>8.7315180200150069E-2</v>
      </c>
      <c r="AI33" s="6">
        <f t="shared" si="89"/>
        <v>6.2345645084919042E-2</v>
      </c>
      <c r="AJ33" s="6">
        <f t="shared" si="90"/>
        <v>3.4292669687083527E-2</v>
      </c>
      <c r="AK33" s="6">
        <f t="shared" si="91"/>
        <v>6.1773227293166838E-2</v>
      </c>
      <c r="AL33" s="6">
        <f t="shared" si="92"/>
        <v>3.8781244050354684E-3</v>
      </c>
      <c r="AM33" s="6">
        <f t="shared" si="93"/>
        <v>5.3366016121055931E-2</v>
      </c>
      <c r="AN33" s="6">
        <f t="shared" si="94"/>
        <v>5.4673714198689362E-2</v>
      </c>
      <c r="AO33" s="23">
        <f t="shared" si="95"/>
        <v>19.345754756064032</v>
      </c>
      <c r="AP33" s="23">
        <f t="shared" si="96"/>
        <v>8.8415830067914154</v>
      </c>
      <c r="AQ33" s="23">
        <f t="shared" si="97"/>
        <v>7.8940608496160394</v>
      </c>
      <c r="AR33" s="23">
        <f t="shared" si="98"/>
        <v>5.10650281843062</v>
      </c>
      <c r="AS33" s="23">
        <f t="shared" si="99"/>
        <v>7.932209519675447</v>
      </c>
      <c r="AT33" s="23">
        <f t="shared" si="100"/>
        <v>5.7643475916569846</v>
      </c>
      <c r="AU33" s="23">
        <f t="shared" si="101"/>
        <v>7.4604280062706332</v>
      </c>
      <c r="AV33" s="23">
        <f t="shared" si="102"/>
        <v>5.3269682957115361</v>
      </c>
      <c r="AW33" s="23">
        <f t="shared" si="103"/>
        <v>2.9300517133086807</v>
      </c>
      <c r="AX33" s="23">
        <f t="shared" si="104"/>
        <v>5.2780594838063593</v>
      </c>
      <c r="AY33" s="23">
        <f t="shared" si="105"/>
        <v>0.33135667654590167</v>
      </c>
      <c r="AZ33" s="23">
        <f t="shared" si="106"/>
        <v>4.559726273713073</v>
      </c>
      <c r="BA33" s="23">
        <f t="shared" si="107"/>
        <v>4.6714592775247734</v>
      </c>
      <c r="BB33" s="20">
        <f t="shared" si="108"/>
        <v>85.442508269115507</v>
      </c>
      <c r="BC33" s="20"/>
      <c r="BD33" s="18">
        <f t="shared" si="109"/>
        <v>9612.2821802754916</v>
      </c>
      <c r="BE33" s="17">
        <f t="shared" si="110"/>
        <v>2213.6810342152003</v>
      </c>
      <c r="BF33" s="17">
        <f t="shared" si="111"/>
        <v>1030.9489009509875</v>
      </c>
      <c r="BG33" s="17">
        <f t="shared" si="112"/>
        <v>922.7263692272835</v>
      </c>
      <c r="BH33" s="17">
        <f t="shared" si="113"/>
        <v>615.95565307465733</v>
      </c>
      <c r="BI33" s="17">
        <f t="shared" si="114"/>
        <v>923.28112954611879</v>
      </c>
      <c r="BJ33" s="17">
        <f t="shared" si="115"/>
        <v>684.95324451939086</v>
      </c>
      <c r="BK33" s="17">
        <f t="shared" si="116"/>
        <v>875.20108935739233</v>
      </c>
      <c r="BL33" s="17">
        <f t="shared" si="117"/>
        <v>637.83939705447551</v>
      </c>
      <c r="BM33" s="17">
        <f t="shared" si="118"/>
        <v>370.78881476387721</v>
      </c>
      <c r="BN33" s="17">
        <f t="shared" si="119"/>
        <v>630.19777571091834</v>
      </c>
      <c r="BO33" s="17">
        <f t="shared" si="120"/>
        <v>86.753148180775156</v>
      </c>
      <c r="BP33" s="17">
        <f t="shared" si="121"/>
        <v>550.85063057867592</v>
      </c>
      <c r="BQ33" s="17">
        <f t="shared" si="122"/>
        <v>564.00070718307541</v>
      </c>
    </row>
    <row r="34" spans="1:69" x14ac:dyDescent="0.25">
      <c r="A34" s="33">
        <v>44756</v>
      </c>
      <c r="B34" s="17">
        <v>67.949996948242188</v>
      </c>
      <c r="C34" s="17">
        <v>18.79000091552734</v>
      </c>
      <c r="D34" s="17">
        <v>12.19999980926514</v>
      </c>
      <c r="E34" s="17">
        <v>10.10000038146973</v>
      </c>
      <c r="F34" s="17">
        <v>29.110000610351559</v>
      </c>
      <c r="G34" s="17">
        <v>7.9699997901916504</v>
      </c>
      <c r="H34" s="17">
        <v>4.3000001907348633</v>
      </c>
      <c r="I34" s="17">
        <v>16.04000091552734</v>
      </c>
      <c r="J34" s="17">
        <v>14.14999961853027</v>
      </c>
      <c r="K34" s="17">
        <v>20.60000038146973</v>
      </c>
      <c r="L34" s="17">
        <v>2.910000085830688</v>
      </c>
      <c r="M34" s="17">
        <v>32.610000610351563</v>
      </c>
      <c r="N34" s="23">
        <v>1</v>
      </c>
      <c r="O34" s="23">
        <f t="shared" si="69"/>
        <v>78.418921813807728</v>
      </c>
      <c r="P34" s="23">
        <f t="shared" si="70"/>
        <v>84.907372924077592</v>
      </c>
      <c r="Q34" s="23">
        <f t="shared" si="71"/>
        <v>69.867276158501852</v>
      </c>
      <c r="R34" s="23">
        <f t="shared" si="72"/>
        <v>86.769760168122019</v>
      </c>
      <c r="S34" s="23">
        <f t="shared" si="73"/>
        <v>59.034678157845512</v>
      </c>
      <c r="T34" s="23">
        <f t="shared" si="74"/>
        <v>84.697129855783359</v>
      </c>
      <c r="U34" s="23">
        <f t="shared" si="75"/>
        <v>81.439394315685874</v>
      </c>
      <c r="V34" s="23">
        <f t="shared" si="76"/>
        <v>83.454742396282953</v>
      </c>
      <c r="W34" s="23">
        <f t="shared" si="77"/>
        <v>85.550174336729341</v>
      </c>
      <c r="X34" s="23">
        <f t="shared" si="78"/>
        <v>91.882249381664295</v>
      </c>
      <c r="Y34" s="23">
        <f t="shared" si="79"/>
        <v>75.781253929017183</v>
      </c>
      <c r="Z34" s="23">
        <f t="shared" si="80"/>
        <v>91.082799154519634</v>
      </c>
      <c r="AA34" s="23">
        <f t="shared" si="81"/>
        <v>100</v>
      </c>
      <c r="AB34" s="6">
        <f t="shared" si="82"/>
        <v>0.21422456803245135</v>
      </c>
      <c r="AC34" s="6">
        <f t="shared" si="83"/>
        <v>0.1035178917693476</v>
      </c>
      <c r="AD34" s="6">
        <f t="shared" si="84"/>
        <v>9.6095705647942828E-2</v>
      </c>
      <c r="AE34" s="6">
        <f t="shared" si="85"/>
        <v>6.088417840848355E-2</v>
      </c>
      <c r="AF34" s="6">
        <f t="shared" si="86"/>
        <v>9.5784647746607804E-2</v>
      </c>
      <c r="AG34" s="6">
        <f t="shared" si="87"/>
        <v>6.9432751072294768E-2</v>
      </c>
      <c r="AH34" s="6">
        <f t="shared" si="88"/>
        <v>8.7492036392109548E-2</v>
      </c>
      <c r="AI34" s="6">
        <f t="shared" si="89"/>
        <v>6.1735774330743294E-2</v>
      </c>
      <c r="AJ34" s="6">
        <f t="shared" si="90"/>
        <v>3.5412371437729614E-2</v>
      </c>
      <c r="AK34" s="6">
        <f t="shared" si="91"/>
        <v>6.19266795590021E-2</v>
      </c>
      <c r="AL34" s="6">
        <f t="shared" si="92"/>
        <v>4.0422936316234183E-3</v>
      </c>
      <c r="AM34" s="6">
        <f t="shared" si="93"/>
        <v>5.4029621729254344E-2</v>
      </c>
      <c r="AN34" s="6">
        <f t="shared" si="94"/>
        <v>5.5421480242409789E-2</v>
      </c>
      <c r="AO34" s="23">
        <f t="shared" si="95"/>
        <v>18.056921999047251</v>
      </c>
      <c r="AP34" s="23">
        <f t="shared" si="96"/>
        <v>8.725490798523964</v>
      </c>
      <c r="AQ34" s="23">
        <f t="shared" si="97"/>
        <v>8.0998770461539973</v>
      </c>
      <c r="AR34" s="23">
        <f t="shared" si="98"/>
        <v>5.131908401521561</v>
      </c>
      <c r="AS34" s="23">
        <f t="shared" si="99"/>
        <v>8.0736580727039353</v>
      </c>
      <c r="AT34" s="23">
        <f t="shared" si="100"/>
        <v>5.8524649241060462</v>
      </c>
      <c r="AU34" s="23">
        <f t="shared" si="101"/>
        <v>7.3746764490187111</v>
      </c>
      <c r="AV34" s="23">
        <f t="shared" si="102"/>
        <v>5.2036891561015937</v>
      </c>
      <c r="AW34" s="23">
        <f t="shared" si="103"/>
        <v>2.9848977394390563</v>
      </c>
      <c r="AX34" s="23">
        <f t="shared" si="104"/>
        <v>5.2197804982270091</v>
      </c>
      <c r="AY34" s="23">
        <f t="shared" si="105"/>
        <v>0.34072366896971673</v>
      </c>
      <c r="AZ34" s="23">
        <f t="shared" si="106"/>
        <v>4.5541399577259796</v>
      </c>
      <c r="BA34" s="23">
        <f t="shared" si="107"/>
        <v>4.6714592775247734</v>
      </c>
      <c r="BB34" s="20">
        <f t="shared" si="108"/>
        <v>84.289687989063594</v>
      </c>
      <c r="BC34" s="20"/>
      <c r="BD34" s="18">
        <f t="shared" si="109"/>
        <v>9482.589898769651</v>
      </c>
      <c r="BE34" s="17">
        <f t="shared" si="110"/>
        <v>2066.2034782108772</v>
      </c>
      <c r="BF34" s="17">
        <f t="shared" si="111"/>
        <v>1017.4122826293172</v>
      </c>
      <c r="BG34" s="17">
        <f t="shared" si="112"/>
        <v>946.783953198007</v>
      </c>
      <c r="BH34" s="17">
        <f t="shared" si="113"/>
        <v>619.0201206919163</v>
      </c>
      <c r="BI34" s="17">
        <f t="shared" si="114"/>
        <v>939.74524077374929</v>
      </c>
      <c r="BJ34" s="17">
        <f t="shared" si="115"/>
        <v>695.42385750718768</v>
      </c>
      <c r="BK34" s="17">
        <f t="shared" si="116"/>
        <v>865.14136406309365</v>
      </c>
      <c r="BL34" s="17">
        <f t="shared" si="117"/>
        <v>623.07822565018853</v>
      </c>
      <c r="BM34" s="17">
        <f t="shared" si="118"/>
        <v>377.72940660770729</v>
      </c>
      <c r="BN34" s="17">
        <f t="shared" si="119"/>
        <v>623.23929273142971</v>
      </c>
      <c r="BO34" s="17">
        <f t="shared" si="120"/>
        <v>89.205539031088534</v>
      </c>
      <c r="BP34" s="17">
        <f t="shared" si="121"/>
        <v>550.17575987386135</v>
      </c>
      <c r="BQ34" s="17">
        <f t="shared" si="122"/>
        <v>564.00070718307541</v>
      </c>
    </row>
    <row r="35" spans="1:69" x14ac:dyDescent="0.25">
      <c r="A35" s="33">
        <v>44757</v>
      </c>
      <c r="B35" s="17">
        <v>68.370002746582031</v>
      </c>
      <c r="C35" s="17">
        <v>18.5</v>
      </c>
      <c r="D35" s="17">
        <v>12.22999954223633</v>
      </c>
      <c r="E35" s="17">
        <v>10.19999980926514</v>
      </c>
      <c r="F35" s="17">
        <v>28.739999771118161</v>
      </c>
      <c r="G35" s="17">
        <v>8.2200002670288086</v>
      </c>
      <c r="H35" s="17">
        <v>4.429999828338623</v>
      </c>
      <c r="I35" s="17">
        <v>16.04999923706055</v>
      </c>
      <c r="J35" s="17">
        <v>14.72000026702881</v>
      </c>
      <c r="K35" s="17">
        <v>21.379999160766602</v>
      </c>
      <c r="L35" s="17">
        <v>2.779999971389771</v>
      </c>
      <c r="M35" s="17">
        <v>33.279998779296882</v>
      </c>
      <c r="N35" s="23">
        <v>1</v>
      </c>
      <c r="O35" s="23">
        <f t="shared" si="69"/>
        <v>78.903637094758324</v>
      </c>
      <c r="P35" s="23">
        <f t="shared" si="70"/>
        <v>83.596930418316134</v>
      </c>
      <c r="Q35" s="23">
        <f t="shared" si="71"/>
        <v>70.03907940939925</v>
      </c>
      <c r="R35" s="23">
        <f t="shared" si="72"/>
        <v>87.628861756145383</v>
      </c>
      <c r="S35" s="23">
        <f t="shared" si="73"/>
        <v>58.284321579202604</v>
      </c>
      <c r="T35" s="23">
        <f t="shared" si="74"/>
        <v>87.353883106485185</v>
      </c>
      <c r="U35" s="23">
        <f t="shared" si="75"/>
        <v>83.901508566406306</v>
      </c>
      <c r="V35" s="23">
        <f t="shared" si="76"/>
        <v>83.506762801540006</v>
      </c>
      <c r="W35" s="23">
        <f t="shared" si="77"/>
        <v>88.996369118758878</v>
      </c>
      <c r="X35" s="23">
        <f t="shared" si="78"/>
        <v>95.361280499606224</v>
      </c>
      <c r="Y35" s="23">
        <f t="shared" si="79"/>
        <v>72.395834206448271</v>
      </c>
      <c r="Z35" s="23">
        <f t="shared" si="80"/>
        <v>92.954167063558273</v>
      </c>
      <c r="AA35" s="23">
        <f t="shared" si="81"/>
        <v>100</v>
      </c>
      <c r="AB35" s="6">
        <f t="shared" si="82"/>
        <v>0.21364504047718483</v>
      </c>
      <c r="AC35" s="6">
        <f t="shared" si="83"/>
        <v>0.10102008505542016</v>
      </c>
      <c r="AD35" s="6">
        <f t="shared" si="84"/>
        <v>9.5481224763656794E-2</v>
      </c>
      <c r="AE35" s="6">
        <f t="shared" si="85"/>
        <v>6.0943951179086783E-2</v>
      </c>
      <c r="AF35" s="6">
        <f t="shared" si="86"/>
        <v>9.3731989734743587E-2</v>
      </c>
      <c r="AG35" s="6">
        <f t="shared" si="87"/>
        <v>7.0978248624836413E-2</v>
      </c>
      <c r="AH35" s="6">
        <f t="shared" si="88"/>
        <v>8.9341068767913562E-2</v>
      </c>
      <c r="AI35" s="6">
        <f t="shared" si="89"/>
        <v>6.1228682023774079E-2</v>
      </c>
      <c r="AJ35" s="6">
        <f t="shared" si="90"/>
        <v>3.6513526939285085E-2</v>
      </c>
      <c r="AK35" s="6">
        <f t="shared" si="91"/>
        <v>6.3703843194207757E-2</v>
      </c>
      <c r="AL35" s="6">
        <f t="shared" si="92"/>
        <v>3.8276042764007557E-3</v>
      </c>
      <c r="AM35" s="6">
        <f t="shared" si="93"/>
        <v>5.4652723102932087E-2</v>
      </c>
      <c r="AN35" s="6">
        <f t="shared" si="94"/>
        <v>5.4932011860558232E-2</v>
      </c>
      <c r="AO35" s="23">
        <f t="shared" si="95"/>
        <v>18.168533658802691</v>
      </c>
      <c r="AP35" s="23">
        <f t="shared" si="96"/>
        <v>8.5908234117913587</v>
      </c>
      <c r="AQ35" s="23">
        <f t="shared" si="97"/>
        <v>8.1197945996198211</v>
      </c>
      <c r="AR35" s="23">
        <f t="shared" si="98"/>
        <v>5.1827190831322421</v>
      </c>
      <c r="AS35" s="23">
        <f t="shared" si="99"/>
        <v>7.9710383475253082</v>
      </c>
      <c r="AT35" s="23">
        <f t="shared" si="100"/>
        <v>6.036043225262322</v>
      </c>
      <c r="AU35" s="23">
        <f t="shared" si="101"/>
        <v>7.5976311521099156</v>
      </c>
      <c r="AV35" s="23">
        <f t="shared" si="102"/>
        <v>5.2069328066235343</v>
      </c>
      <c r="AW35" s="23">
        <f t="shared" si="103"/>
        <v>3.1051375764037172</v>
      </c>
      <c r="AX35" s="23">
        <f t="shared" si="104"/>
        <v>5.4174223594610034</v>
      </c>
      <c r="AY35" s="23">
        <f t="shared" si="105"/>
        <v>0.32550232372836491</v>
      </c>
      <c r="AZ35" s="23">
        <f t="shared" si="106"/>
        <v>4.6477083531779115</v>
      </c>
      <c r="BA35" s="23">
        <f t="shared" si="107"/>
        <v>4.6714592775247734</v>
      </c>
      <c r="BB35" s="20">
        <f t="shared" si="108"/>
        <v>85.040746175162951</v>
      </c>
      <c r="BC35" s="20"/>
      <c r="BD35" s="18">
        <f t="shared" si="109"/>
        <v>9567.0839447058297</v>
      </c>
      <c r="BE35" s="17">
        <f t="shared" si="110"/>
        <v>2078.9748907255762</v>
      </c>
      <c r="BF35" s="17">
        <f t="shared" si="111"/>
        <v>1001.709755803603</v>
      </c>
      <c r="BG35" s="17">
        <f t="shared" si="112"/>
        <v>949.11208977353203</v>
      </c>
      <c r="BH35" s="17">
        <f t="shared" si="113"/>
        <v>625.14899747657535</v>
      </c>
      <c r="BI35" s="17">
        <f t="shared" si="114"/>
        <v>927.80066775892647</v>
      </c>
      <c r="BJ35" s="17">
        <f t="shared" si="115"/>
        <v>717.23769697487387</v>
      </c>
      <c r="BK35" s="17">
        <f t="shared" si="116"/>
        <v>891.2967265783227</v>
      </c>
      <c r="BL35" s="17">
        <f t="shared" si="117"/>
        <v>623.46661318664826</v>
      </c>
      <c r="BM35" s="17">
        <f t="shared" si="118"/>
        <v>392.94537922451258</v>
      </c>
      <c r="BN35" s="17">
        <f t="shared" si="119"/>
        <v>646.83763634979414</v>
      </c>
      <c r="BO35" s="17">
        <f t="shared" si="120"/>
        <v>85.220408467253932</v>
      </c>
      <c r="BP35" s="17">
        <f t="shared" si="121"/>
        <v>561.47955456304555</v>
      </c>
      <c r="BQ35" s="17">
        <f t="shared" si="122"/>
        <v>564.00070718307541</v>
      </c>
    </row>
    <row r="36" spans="1:69" x14ac:dyDescent="0.25">
      <c r="A36" s="33">
        <v>44760</v>
      </c>
      <c r="B36" s="17">
        <v>68.730003356933594</v>
      </c>
      <c r="C36" s="17">
        <v>18.420000076293949</v>
      </c>
      <c r="D36" s="17">
        <v>12.11999988555908</v>
      </c>
      <c r="E36" s="17">
        <v>10.460000038146971</v>
      </c>
      <c r="F36" s="17">
        <v>29.389999389648441</v>
      </c>
      <c r="G36" s="17">
        <v>8.3100004196166992</v>
      </c>
      <c r="H36" s="17">
        <v>4.3899998664855957</v>
      </c>
      <c r="I36" s="17">
        <v>16.069999694824219</v>
      </c>
      <c r="J36" s="17">
        <v>14.710000038146971</v>
      </c>
      <c r="K36" s="17">
        <v>21.39999961853027</v>
      </c>
      <c r="L36" s="17">
        <v>2.7699999809265141</v>
      </c>
      <c r="M36" s="17">
        <v>33.75</v>
      </c>
      <c r="N36" s="23">
        <v>1</v>
      </c>
      <c r="O36" s="23">
        <f t="shared" si="69"/>
        <v>79.319102304235599</v>
      </c>
      <c r="P36" s="23">
        <f t="shared" si="70"/>
        <v>83.235430523422878</v>
      </c>
      <c r="Q36" s="23">
        <f t="shared" si="71"/>
        <v>69.409130515090794</v>
      </c>
      <c r="R36" s="23">
        <f t="shared" si="72"/>
        <v>89.862540632546612</v>
      </c>
      <c r="S36" s="23">
        <f t="shared" si="73"/>
        <v>59.602511805176427</v>
      </c>
      <c r="T36" s="23">
        <f t="shared" si="74"/>
        <v>88.310314074044044</v>
      </c>
      <c r="U36" s="23">
        <f t="shared" si="75"/>
        <v>83.1439335614144</v>
      </c>
      <c r="V36" s="23">
        <f t="shared" si="76"/>
        <v>83.610823459595139</v>
      </c>
      <c r="W36" s="23">
        <f t="shared" si="77"/>
        <v>88.935908246157297</v>
      </c>
      <c r="X36" s="23">
        <f t="shared" si="78"/>
        <v>95.450488607079947</v>
      </c>
      <c r="Y36" s="23">
        <f t="shared" si="79"/>
        <v>72.135417782313525</v>
      </c>
      <c r="Z36" s="23">
        <f t="shared" si="80"/>
        <v>94.266924683504229</v>
      </c>
      <c r="AA36" s="23">
        <f t="shared" si="81"/>
        <v>100</v>
      </c>
      <c r="AB36" s="6">
        <f t="shared" si="82"/>
        <v>0.21384142185553298</v>
      </c>
      <c r="AC36" s="6">
        <f t="shared" si="83"/>
        <v>0.10014836860492127</v>
      </c>
      <c r="AD36" s="6">
        <f t="shared" si="84"/>
        <v>9.4213341241956614E-2</v>
      </c>
      <c r="AE36" s="6">
        <f t="shared" si="85"/>
        <v>6.2227217220114373E-2</v>
      </c>
      <c r="AF36" s="6">
        <f t="shared" si="86"/>
        <v>9.5437466737065269E-2</v>
      </c>
      <c r="AG36" s="6">
        <f t="shared" si="87"/>
        <v>7.1445148474884923E-2</v>
      </c>
      <c r="AH36" s="6">
        <f t="shared" si="88"/>
        <v>8.8151598339213377E-2</v>
      </c>
      <c r="AI36" s="6">
        <f t="shared" si="89"/>
        <v>6.1039928129381534E-2</v>
      </c>
      <c r="AJ36" s="6">
        <f t="shared" si="90"/>
        <v>3.6330961417634901E-2</v>
      </c>
      <c r="AK36" s="6">
        <f t="shared" si="91"/>
        <v>6.3487754317498507E-2</v>
      </c>
      <c r="AL36" s="6">
        <f t="shared" si="92"/>
        <v>3.7973467480037085E-3</v>
      </c>
      <c r="AM36" s="6">
        <f t="shared" si="93"/>
        <v>5.5184934485719164E-2</v>
      </c>
      <c r="AN36" s="6">
        <f t="shared" si="94"/>
        <v>5.469451242807355E-2</v>
      </c>
      <c r="AO36" s="23">
        <f t="shared" si="95"/>
        <v>18.264199637208531</v>
      </c>
      <c r="AP36" s="23">
        <f t="shared" si="96"/>
        <v>8.5536739405743063</v>
      </c>
      <c r="AQ36" s="23">
        <f t="shared" si="97"/>
        <v>8.0467631481333832</v>
      </c>
      <c r="AR36" s="23">
        <f t="shared" si="98"/>
        <v>5.3148277275481579</v>
      </c>
      <c r="AS36" s="23">
        <f t="shared" si="99"/>
        <v>8.151315728403663</v>
      </c>
      <c r="AT36" s="23">
        <f t="shared" si="100"/>
        <v>6.1021313996726958</v>
      </c>
      <c r="AU36" s="23">
        <f t="shared" si="101"/>
        <v>7.529029579190273</v>
      </c>
      <c r="AV36" s="23">
        <f t="shared" si="102"/>
        <v>5.2134213452296088</v>
      </c>
      <c r="AW36" s="23">
        <f t="shared" si="103"/>
        <v>3.1030280596978526</v>
      </c>
      <c r="AX36" s="23">
        <f t="shared" si="104"/>
        <v>5.4224902234152355</v>
      </c>
      <c r="AY36" s="23">
        <f t="shared" si="105"/>
        <v>0.32433145316485751</v>
      </c>
      <c r="AZ36" s="23">
        <f t="shared" si="106"/>
        <v>4.7133462341752086</v>
      </c>
      <c r="BA36" s="23">
        <f t="shared" si="107"/>
        <v>4.6714592775247734</v>
      </c>
      <c r="BB36" s="20">
        <f t="shared" si="108"/>
        <v>85.410017753938533</v>
      </c>
      <c r="BC36" s="20"/>
      <c r="BD36" s="18">
        <f t="shared" si="109"/>
        <v>9608.6269973180824</v>
      </c>
      <c r="BE36" s="17">
        <f t="shared" si="110"/>
        <v>2089.9216831711005</v>
      </c>
      <c r="BF36" s="17">
        <f t="shared" si="111"/>
        <v>997.37804207171666</v>
      </c>
      <c r="BG36" s="17">
        <f t="shared" si="112"/>
        <v>940.57553965652164</v>
      </c>
      <c r="BH36" s="17">
        <f t="shared" si="113"/>
        <v>641.08418232643339</v>
      </c>
      <c r="BI36" s="17">
        <f t="shared" si="114"/>
        <v>948.78431719936555</v>
      </c>
      <c r="BJ36" s="17">
        <f t="shared" si="115"/>
        <v>725.09067751898021</v>
      </c>
      <c r="BK36" s="17">
        <f t="shared" si="116"/>
        <v>883.24890796785746</v>
      </c>
      <c r="BL36" s="17">
        <f t="shared" si="117"/>
        <v>624.24353644252619</v>
      </c>
      <c r="BM36" s="17">
        <f t="shared" si="118"/>
        <v>392.67842653028555</v>
      </c>
      <c r="BN36" s="17">
        <f t="shared" si="119"/>
        <v>647.44273687989642</v>
      </c>
      <c r="BO36" s="17">
        <f t="shared" si="120"/>
        <v>84.91386052454969</v>
      </c>
      <c r="BP36" s="17">
        <f t="shared" si="121"/>
        <v>569.40912444658295</v>
      </c>
      <c r="BQ36" s="17">
        <f t="shared" si="122"/>
        <v>564.00070718307541</v>
      </c>
    </row>
    <row r="37" spans="1:69" x14ac:dyDescent="0.25">
      <c r="A37" s="33">
        <v>44761</v>
      </c>
      <c r="B37" s="17">
        <v>68.879997253417969</v>
      </c>
      <c r="C37" s="17">
        <v>18.79999923706055</v>
      </c>
      <c r="D37" s="17">
        <v>12.27000045776367</v>
      </c>
      <c r="E37" s="17">
        <v>10.10999965667725</v>
      </c>
      <c r="F37" s="17">
        <v>30.440000534057621</v>
      </c>
      <c r="G37" s="17">
        <v>8.4099998474121094</v>
      </c>
      <c r="H37" s="17">
        <v>4.4600000381469727</v>
      </c>
      <c r="I37" s="17">
        <v>16.139999389648441</v>
      </c>
      <c r="J37" s="17">
        <v>14.11999988555908</v>
      </c>
      <c r="K37" s="17">
        <v>21.780000686645511</v>
      </c>
      <c r="L37" s="17">
        <v>2.7899999618530269</v>
      </c>
      <c r="M37" s="17">
        <v>34.659999847412109</v>
      </c>
      <c r="N37" s="23">
        <v>1</v>
      </c>
      <c r="O37" s="23">
        <f t="shared" si="69"/>
        <v>79.492205470817282</v>
      </c>
      <c r="P37" s="23">
        <f t="shared" si="70"/>
        <v>84.952552869456611</v>
      </c>
      <c r="Q37" s="23">
        <f t="shared" si="71"/>
        <v>70.268157692631604</v>
      </c>
      <c r="R37" s="23">
        <f t="shared" si="72"/>
        <v>86.855664591769695</v>
      </c>
      <c r="S37" s="23">
        <f t="shared" si="73"/>
        <v>61.731899586897157</v>
      </c>
      <c r="T37" s="23">
        <f t="shared" si="74"/>
        <v>89.373007266572756</v>
      </c>
      <c r="U37" s="23">
        <f t="shared" si="75"/>
        <v>84.469694335653429</v>
      </c>
      <c r="V37" s="23">
        <f t="shared" si="76"/>
        <v>83.975025839017619</v>
      </c>
      <c r="W37" s="23">
        <f t="shared" si="77"/>
        <v>85.368797484790804</v>
      </c>
      <c r="X37" s="23">
        <f t="shared" si="78"/>
        <v>97.14540861966745</v>
      </c>
      <c r="Y37" s="23">
        <f t="shared" si="79"/>
        <v>72.656250630582988</v>
      </c>
      <c r="Z37" s="23">
        <f t="shared" si="80"/>
        <v>96.808639856185636</v>
      </c>
      <c r="AA37" s="23">
        <f t="shared" si="81"/>
        <v>100</v>
      </c>
      <c r="AB37" s="6">
        <f t="shared" si="82"/>
        <v>0.2124506534850856</v>
      </c>
      <c r="AC37" s="6">
        <f t="shared" si="83"/>
        <v>0.10132848862951008</v>
      </c>
      <c r="AD37" s="6">
        <f t="shared" si="84"/>
        <v>9.4552681790318199E-2</v>
      </c>
      <c r="AE37" s="6">
        <f t="shared" si="85"/>
        <v>5.9623754015957063E-2</v>
      </c>
      <c r="AF37" s="6">
        <f t="shared" si="86"/>
        <v>9.7990384900083841E-2</v>
      </c>
      <c r="AG37" s="6">
        <f t="shared" si="87"/>
        <v>7.1678212622090953E-2</v>
      </c>
      <c r="AH37" s="6">
        <f t="shared" si="88"/>
        <v>8.8780999179605843E-2</v>
      </c>
      <c r="AI37" s="6">
        <f t="shared" si="89"/>
        <v>6.0774464506277361E-2</v>
      </c>
      <c r="AJ37" s="6">
        <f t="shared" si="90"/>
        <v>3.4571513419127037E-2</v>
      </c>
      <c r="AK37" s="6">
        <f t="shared" si="91"/>
        <v>6.4055078960582365E-2</v>
      </c>
      <c r="AL37" s="6">
        <f t="shared" si="92"/>
        <v>3.7916144428818302E-3</v>
      </c>
      <c r="AM37" s="6">
        <f t="shared" si="93"/>
        <v>5.6181689145039161E-2</v>
      </c>
      <c r="AN37" s="6">
        <f t="shared" si="94"/>
        <v>5.4220464903440492E-2</v>
      </c>
      <c r="AO37" s="23">
        <f t="shared" si="95"/>
        <v>18.30405877202519</v>
      </c>
      <c r="AP37" s="23">
        <f t="shared" si="96"/>
        <v>8.7301337074269973</v>
      </c>
      <c r="AQ37" s="23">
        <f t="shared" si="97"/>
        <v>8.1463521817977291</v>
      </c>
      <c r="AR37" s="23">
        <f t="shared" si="98"/>
        <v>5.1369891304827933</v>
      </c>
      <c r="AS37" s="23">
        <f t="shared" si="99"/>
        <v>8.4425335242869455</v>
      </c>
      <c r="AT37" s="23">
        <f t="shared" si="100"/>
        <v>6.1755621598997594</v>
      </c>
      <c r="AU37" s="23">
        <f t="shared" si="101"/>
        <v>7.649082740697275</v>
      </c>
      <c r="AV37" s="23">
        <f t="shared" si="102"/>
        <v>5.2361306115697754</v>
      </c>
      <c r="AW37" s="23">
        <f t="shared" si="103"/>
        <v>2.9785693904960495</v>
      </c>
      <c r="AX37" s="23">
        <f t="shared" si="104"/>
        <v>5.5187777053532256</v>
      </c>
      <c r="AY37" s="23">
        <f t="shared" si="105"/>
        <v>0.32667319429187214</v>
      </c>
      <c r="AZ37" s="23">
        <f t="shared" si="106"/>
        <v>4.8404319928092789</v>
      </c>
      <c r="BA37" s="23">
        <f t="shared" si="107"/>
        <v>4.6714592775247734</v>
      </c>
      <c r="BB37" s="20">
        <f t="shared" si="108"/>
        <v>86.156754388661682</v>
      </c>
      <c r="BC37" s="20"/>
      <c r="BD37" s="18">
        <f t="shared" si="109"/>
        <v>9692.6348687244354</v>
      </c>
      <c r="BE37" s="17">
        <f t="shared" si="110"/>
        <v>2094.4826533630858</v>
      </c>
      <c r="BF37" s="17">
        <f t="shared" si="111"/>
        <v>1017.9536564791266</v>
      </c>
      <c r="BG37" s="17">
        <f t="shared" si="112"/>
        <v>952.21637055440181</v>
      </c>
      <c r="BH37" s="17">
        <f t="shared" si="113"/>
        <v>619.63296745548143</v>
      </c>
      <c r="BI37" s="17">
        <f t="shared" si="114"/>
        <v>982.68103851769604</v>
      </c>
      <c r="BJ37" s="17">
        <f t="shared" si="115"/>
        <v>733.8161467356266</v>
      </c>
      <c r="BK37" s="17">
        <f t="shared" si="116"/>
        <v>897.33263850495416</v>
      </c>
      <c r="BL37" s="17">
        <f t="shared" si="117"/>
        <v>626.96269374662029</v>
      </c>
      <c r="BM37" s="17">
        <f t="shared" si="118"/>
        <v>376.92857398303659</v>
      </c>
      <c r="BN37" s="17">
        <f t="shared" si="119"/>
        <v>658.93941612959031</v>
      </c>
      <c r="BO37" s="17">
        <f t="shared" si="120"/>
        <v>85.52695640995816</v>
      </c>
      <c r="BP37" s="17">
        <f t="shared" si="121"/>
        <v>584.7620790054408</v>
      </c>
      <c r="BQ37" s="17">
        <f t="shared" si="122"/>
        <v>564.00070718307541</v>
      </c>
    </row>
    <row r="38" spans="1:69" x14ac:dyDescent="0.25">
      <c r="A38" s="33">
        <v>44762</v>
      </c>
      <c r="B38" s="17">
        <v>67.389999389648438</v>
      </c>
      <c r="C38" s="17">
        <v>19.069999694824219</v>
      </c>
      <c r="D38" s="17">
        <v>12.5</v>
      </c>
      <c r="E38" s="17">
        <v>10.170000076293951</v>
      </c>
      <c r="F38" s="17">
        <v>31.639999389648441</v>
      </c>
      <c r="G38" s="17">
        <v>8.6700000762939453</v>
      </c>
      <c r="H38" s="17">
        <v>4.570000171661377</v>
      </c>
      <c r="I38" s="17">
        <v>16.379999160766602</v>
      </c>
      <c r="J38" s="17">
        <v>14.289999961853029</v>
      </c>
      <c r="K38" s="17">
        <v>22</v>
      </c>
      <c r="L38" s="17">
        <v>3.0699999332427979</v>
      </c>
      <c r="M38" s="17">
        <v>34.669998168945313</v>
      </c>
      <c r="N38" s="23">
        <v>1</v>
      </c>
      <c r="O38" s="23">
        <f t="shared" si="69"/>
        <v>77.772646512327796</v>
      </c>
      <c r="P38" s="23">
        <f t="shared" si="70"/>
        <v>86.172618246785419</v>
      </c>
      <c r="Q38" s="23">
        <f t="shared" si="71"/>
        <v>71.585325052056561</v>
      </c>
      <c r="R38" s="23">
        <f t="shared" si="72"/>
        <v>87.371132099046193</v>
      </c>
      <c r="S38" s="23">
        <f t="shared" si="73"/>
        <v>64.165480649908048</v>
      </c>
      <c r="T38" s="23">
        <f t="shared" si="74"/>
        <v>92.13602780958945</v>
      </c>
      <c r="U38" s="23">
        <f t="shared" si="75"/>
        <v>86.553030114884336</v>
      </c>
      <c r="V38" s="23">
        <f t="shared" si="76"/>
        <v>85.223723964367721</v>
      </c>
      <c r="W38" s="23">
        <f t="shared" si="77"/>
        <v>86.396609255552903</v>
      </c>
      <c r="X38" s="23">
        <f t="shared" si="78"/>
        <v>98.126672279818408</v>
      </c>
      <c r="Y38" s="23">
        <f t="shared" si="79"/>
        <v>79.947916715173037</v>
      </c>
      <c r="Z38" s="23">
        <f t="shared" si="80"/>
        <v>96.836566108716966</v>
      </c>
      <c r="AA38" s="23">
        <f t="shared" si="81"/>
        <v>100</v>
      </c>
      <c r="AB38" s="6">
        <f t="shared" si="82"/>
        <v>0.20587484483524343</v>
      </c>
      <c r="AC38" s="6">
        <f t="shared" si="83"/>
        <v>0.10180457651269202</v>
      </c>
      <c r="AD38" s="6">
        <f t="shared" si="84"/>
        <v>9.5407423449149598E-2</v>
      </c>
      <c r="AE38" s="6">
        <f t="shared" si="85"/>
        <v>5.9406232976312104E-2</v>
      </c>
      <c r="AF38" s="6">
        <f t="shared" si="86"/>
        <v>0.10088303902145604</v>
      </c>
      <c r="AG38" s="6">
        <f t="shared" si="87"/>
        <v>7.3190238572622995E-2</v>
      </c>
      <c r="AH38" s="6">
        <f t="shared" si="88"/>
        <v>9.010404015856352E-2</v>
      </c>
      <c r="AI38" s="6">
        <f t="shared" si="89"/>
        <v>6.1090599126803785E-2</v>
      </c>
      <c r="AJ38" s="6">
        <f t="shared" si="90"/>
        <v>3.4654433879354254E-2</v>
      </c>
      <c r="AK38" s="6">
        <f t="shared" si="91"/>
        <v>6.4085716590017328E-2</v>
      </c>
      <c r="AL38" s="6">
        <f t="shared" si="92"/>
        <v>4.1323892190844713E-3</v>
      </c>
      <c r="AM38" s="6">
        <f t="shared" si="93"/>
        <v>5.5662529327950419E-2</v>
      </c>
      <c r="AN38" s="6">
        <f t="shared" si="94"/>
        <v>5.3703936330749782E-2</v>
      </c>
      <c r="AO38" s="23">
        <f t="shared" si="95"/>
        <v>17.908109155937247</v>
      </c>
      <c r="AP38" s="23">
        <f t="shared" si="96"/>
        <v>8.8555135049270248</v>
      </c>
      <c r="AQ38" s="23">
        <f t="shared" si="97"/>
        <v>8.2990544803150748</v>
      </c>
      <c r="AR38" s="23">
        <f t="shared" si="98"/>
        <v>5.1674759271061577</v>
      </c>
      <c r="AS38" s="23">
        <f t="shared" si="99"/>
        <v>8.7753531822924185</v>
      </c>
      <c r="AT38" s="23">
        <f t="shared" si="100"/>
        <v>6.3664833970198798</v>
      </c>
      <c r="AU38" s="23">
        <f t="shared" si="101"/>
        <v>7.8377374751239159</v>
      </c>
      <c r="AV38" s="23">
        <f t="shared" si="102"/>
        <v>5.3139912184993836</v>
      </c>
      <c r="AW38" s="23">
        <f t="shared" si="103"/>
        <v>3.0144303697974033</v>
      </c>
      <c r="AX38" s="23">
        <f t="shared" si="104"/>
        <v>5.5745227589554611</v>
      </c>
      <c r="AY38" s="23">
        <f t="shared" si="105"/>
        <v>0.35945759798583449</v>
      </c>
      <c r="AZ38" s="23">
        <f t="shared" si="106"/>
        <v>4.841828305435846</v>
      </c>
      <c r="BA38" s="23">
        <f t="shared" si="107"/>
        <v>4.6714592775247734</v>
      </c>
      <c r="BB38" s="20">
        <f t="shared" si="108"/>
        <v>86.985416650920442</v>
      </c>
      <c r="BC38" s="20"/>
      <c r="BD38" s="18">
        <f t="shared" si="109"/>
        <v>9785.8593732285444</v>
      </c>
      <c r="BE38" s="17">
        <f t="shared" si="110"/>
        <v>2049.1752375144524</v>
      </c>
      <c r="BF38" s="17">
        <f t="shared" si="111"/>
        <v>1032.5732290528188</v>
      </c>
      <c r="BG38" s="17">
        <f t="shared" si="112"/>
        <v>970.06554098363983</v>
      </c>
      <c r="BH38" s="17">
        <f t="shared" si="113"/>
        <v>623.31034028616364</v>
      </c>
      <c r="BI38" s="17">
        <f t="shared" si="114"/>
        <v>1021.4200694291006</v>
      </c>
      <c r="BJ38" s="17">
        <f t="shared" si="115"/>
        <v>756.50251648237031</v>
      </c>
      <c r="BK38" s="17">
        <f t="shared" si="116"/>
        <v>919.46418765251599</v>
      </c>
      <c r="BL38" s="17">
        <f t="shared" si="117"/>
        <v>636.28555054271908</v>
      </c>
      <c r="BM38" s="17">
        <f t="shared" si="118"/>
        <v>381.46666795285455</v>
      </c>
      <c r="BN38" s="17">
        <f t="shared" si="119"/>
        <v>665.59534884402797</v>
      </c>
      <c r="BO38" s="17">
        <f t="shared" si="120"/>
        <v>94.110306114356476</v>
      </c>
      <c r="BP38" s="17">
        <f t="shared" si="121"/>
        <v>584.93076450203807</v>
      </c>
      <c r="BQ38" s="17">
        <f t="shared" si="122"/>
        <v>564.00070718307541</v>
      </c>
    </row>
    <row r="39" spans="1:69" x14ac:dyDescent="0.25">
      <c r="A39" s="33">
        <v>44763</v>
      </c>
      <c r="B39" s="17">
        <v>68.569999694824219</v>
      </c>
      <c r="C39" s="17">
        <v>18.45999908447266</v>
      </c>
      <c r="D39" s="17">
        <v>12.930000305175779</v>
      </c>
      <c r="E39" s="17">
        <v>10.35000038146973</v>
      </c>
      <c r="F39" s="17">
        <v>30.45000076293945</v>
      </c>
      <c r="G39" s="17">
        <v>8.6899995803833008</v>
      </c>
      <c r="H39" s="17">
        <v>4.7199997901916504</v>
      </c>
      <c r="I39" s="17">
        <v>16.579999923706051</v>
      </c>
      <c r="J39" s="17">
        <v>14.090000152587891</v>
      </c>
      <c r="K39" s="17">
        <v>22.29999923706055</v>
      </c>
      <c r="L39" s="17">
        <v>3.0099999904632568</v>
      </c>
      <c r="M39" s="17">
        <v>34.909999847412109</v>
      </c>
      <c r="N39" s="23">
        <v>1</v>
      </c>
      <c r="O39" s="23">
        <f t="shared" si="69"/>
        <v>79.134447186760966</v>
      </c>
      <c r="P39" s="23">
        <f t="shared" si="70"/>
        <v>83.416176161450835</v>
      </c>
      <c r="Q39" s="23">
        <f t="shared" si="71"/>
        <v>74.047861981535888</v>
      </c>
      <c r="R39" s="23">
        <f t="shared" si="72"/>
        <v>88.917526427797526</v>
      </c>
      <c r="S39" s="23">
        <f t="shared" si="73"/>
        <v>61.752179912598471</v>
      </c>
      <c r="T39" s="23">
        <f t="shared" si="74"/>
        <v>92.348562394219172</v>
      </c>
      <c r="U39" s="23">
        <f t="shared" si="75"/>
        <v>89.393931868100708</v>
      </c>
      <c r="V39" s="23">
        <f t="shared" si="76"/>
        <v>86.264310697378093</v>
      </c>
      <c r="W39" s="23">
        <f t="shared" si="77"/>
        <v>85.187420632852266</v>
      </c>
      <c r="X39" s="23">
        <f t="shared" si="78"/>
        <v>99.464759862510959</v>
      </c>
      <c r="Y39" s="23">
        <f t="shared" si="79"/>
        <v>78.385418170364602</v>
      </c>
      <c r="Z39" s="23">
        <f t="shared" si="80"/>
        <v>97.506913372359747</v>
      </c>
      <c r="AA39" s="23">
        <f t="shared" si="81"/>
        <v>100</v>
      </c>
      <c r="AB39" s="6">
        <f t="shared" si="82"/>
        <v>0.2083435712095901</v>
      </c>
      <c r="AC39" s="6">
        <f t="shared" si="83"/>
        <v>9.801361668712659E-2</v>
      </c>
      <c r="AD39" s="6">
        <f t="shared" si="84"/>
        <v>9.8154183303351267E-2</v>
      </c>
      <c r="AE39" s="6">
        <f t="shared" si="85"/>
        <v>6.012977072404959E-2</v>
      </c>
      <c r="AF39" s="6">
        <f t="shared" si="86"/>
        <v>9.6562193389052947E-2</v>
      </c>
      <c r="AG39" s="6">
        <f t="shared" si="87"/>
        <v>7.2961195443545276E-2</v>
      </c>
      <c r="AH39" s="6">
        <f t="shared" si="88"/>
        <v>9.2556761765259052E-2</v>
      </c>
      <c r="AI39" s="6">
        <f t="shared" si="89"/>
        <v>6.1501138800339937E-2</v>
      </c>
      <c r="AJ39" s="6">
        <f t="shared" si="90"/>
        <v>3.3984094512798289E-2</v>
      </c>
      <c r="AK39" s="6">
        <f t="shared" si="91"/>
        <v>6.4607291749102222E-2</v>
      </c>
      <c r="AL39" s="6">
        <f t="shared" si="92"/>
        <v>4.0296513507803887E-3</v>
      </c>
      <c r="AM39" s="6">
        <f t="shared" si="93"/>
        <v>5.5743866553401328E-2</v>
      </c>
      <c r="AN39" s="6">
        <f t="shared" si="94"/>
        <v>5.3412664511603057E-2</v>
      </c>
      <c r="AO39" s="23">
        <f t="shared" si="95"/>
        <v>18.221680523506851</v>
      </c>
      <c r="AP39" s="23">
        <f t="shared" si="96"/>
        <v>8.5722482333262029</v>
      </c>
      <c r="AQ39" s="23">
        <f t="shared" si="97"/>
        <v>8.5845421570515459</v>
      </c>
      <c r="AR39" s="23">
        <f t="shared" si="98"/>
        <v>5.2589358324050517</v>
      </c>
      <c r="AS39" s="23">
        <f t="shared" si="99"/>
        <v>8.4453070875623766</v>
      </c>
      <c r="AT39" s="23">
        <f t="shared" si="100"/>
        <v>6.381169268947569</v>
      </c>
      <c r="AU39" s="23">
        <f t="shared" si="101"/>
        <v>8.0949929646749403</v>
      </c>
      <c r="AV39" s="23">
        <f t="shared" si="102"/>
        <v>5.3788753669979412</v>
      </c>
      <c r="AW39" s="23">
        <f t="shared" si="103"/>
        <v>2.9722410415530427</v>
      </c>
      <c r="AX39" s="23">
        <f t="shared" si="104"/>
        <v>5.6505387850765212</v>
      </c>
      <c r="AY39" s="23">
        <f t="shared" si="105"/>
        <v>0.35243237460479038</v>
      </c>
      <c r="AZ39" s="23">
        <f t="shared" si="106"/>
        <v>4.8753456686179852</v>
      </c>
      <c r="BA39" s="23">
        <f t="shared" si="107"/>
        <v>4.6714592775247734</v>
      </c>
      <c r="BB39" s="20">
        <f t="shared" si="108"/>
        <v>87.459768581849588</v>
      </c>
      <c r="BC39" s="20"/>
      <c r="BD39" s="18">
        <f t="shared" si="109"/>
        <v>9839.2239654580735</v>
      </c>
      <c r="BE39" s="17">
        <f t="shared" si="110"/>
        <v>2085.0563389764766</v>
      </c>
      <c r="BF39" s="17">
        <f t="shared" si="111"/>
        <v>999.54384729955882</v>
      </c>
      <c r="BG39" s="17">
        <f t="shared" si="112"/>
        <v>1003.4358192767177</v>
      </c>
      <c r="BH39" s="17">
        <f t="shared" si="113"/>
        <v>634.34240032835135</v>
      </c>
      <c r="BI39" s="17">
        <f t="shared" si="114"/>
        <v>983.00387147205197</v>
      </c>
      <c r="BJ39" s="17">
        <f t="shared" si="115"/>
        <v>758.24757704048545</v>
      </c>
      <c r="BK39" s="17">
        <f t="shared" si="116"/>
        <v>949.64345947297761</v>
      </c>
      <c r="BL39" s="17">
        <f t="shared" si="117"/>
        <v>644.05463491854118</v>
      </c>
      <c r="BM39" s="17">
        <f t="shared" si="118"/>
        <v>376.12774135836594</v>
      </c>
      <c r="BN39" s="17">
        <f t="shared" si="119"/>
        <v>674.67162597331253</v>
      </c>
      <c r="BO39" s="17">
        <f t="shared" si="120"/>
        <v>92.27101845813101</v>
      </c>
      <c r="BP39" s="17">
        <f t="shared" si="121"/>
        <v>588.97992437171183</v>
      </c>
      <c r="BQ39" s="17">
        <f t="shared" si="122"/>
        <v>564.00070718307541</v>
      </c>
    </row>
    <row r="40" spans="1:69" x14ac:dyDescent="0.25">
      <c r="A40" s="33">
        <v>44764</v>
      </c>
      <c r="B40" s="17">
        <v>69.209999084472656</v>
      </c>
      <c r="C40" s="17">
        <v>18.89999961853027</v>
      </c>
      <c r="D40" s="17">
        <v>12.77000045776367</v>
      </c>
      <c r="E40" s="17">
        <v>10.30000019073486</v>
      </c>
      <c r="F40" s="17">
        <v>29.430000305175781</v>
      </c>
      <c r="G40" s="17">
        <v>8.8299999237060547</v>
      </c>
      <c r="H40" s="17">
        <v>4.5999999046325684</v>
      </c>
      <c r="I40" s="17">
        <v>16.680000305175781</v>
      </c>
      <c r="J40" s="17">
        <v>13.89999961853027</v>
      </c>
      <c r="K40" s="17">
        <v>22.090000152587891</v>
      </c>
      <c r="L40" s="17">
        <v>2.8599998950958252</v>
      </c>
      <c r="M40" s="17">
        <v>34.669998168945313</v>
      </c>
      <c r="N40" s="23">
        <v>1</v>
      </c>
      <c r="O40" s="23">
        <f t="shared" si="69"/>
        <v>79.873050046978221</v>
      </c>
      <c r="P40" s="23">
        <f t="shared" si="70"/>
        <v>85.404429892782503</v>
      </c>
      <c r="Q40" s="23">
        <f t="shared" si="71"/>
        <v>73.131570694713872</v>
      </c>
      <c r="R40" s="23">
        <f t="shared" si="72"/>
        <v>88.48797153724675</v>
      </c>
      <c r="S40" s="23">
        <f t="shared" si="73"/>
        <v>59.683633107981763</v>
      </c>
      <c r="T40" s="23">
        <f t="shared" si="74"/>
        <v>93.836345025387402</v>
      </c>
      <c r="U40" s="23">
        <f t="shared" si="75"/>
        <v>87.121206853125045</v>
      </c>
      <c r="V40" s="23">
        <f t="shared" si="76"/>
        <v>86.784604063883293</v>
      </c>
      <c r="W40" s="23">
        <f t="shared" si="77"/>
        <v>84.038687116887019</v>
      </c>
      <c r="X40" s="23">
        <f t="shared" si="78"/>
        <v>98.528100256096835</v>
      </c>
      <c r="Y40" s="23">
        <f t="shared" si="79"/>
        <v>74.479165599526183</v>
      </c>
      <c r="Z40" s="23">
        <f t="shared" si="80"/>
        <v>96.836566108716966</v>
      </c>
      <c r="AA40" s="23">
        <f t="shared" si="81"/>
        <v>100</v>
      </c>
      <c r="AB40" s="6">
        <f t="shared" si="82"/>
        <v>0.21090322370765499</v>
      </c>
      <c r="AC40" s="6">
        <f t="shared" si="83"/>
        <v>0.10064331963059826</v>
      </c>
      <c r="AD40" s="6">
        <f t="shared" si="84"/>
        <v>9.7223132443367222E-2</v>
      </c>
      <c r="AE40" s="6">
        <f t="shared" si="85"/>
        <v>6.0014312150935632E-2</v>
      </c>
      <c r="AF40" s="6">
        <f t="shared" si="86"/>
        <v>9.3600571162873736E-2</v>
      </c>
      <c r="AG40" s="6">
        <f t="shared" si="87"/>
        <v>7.4353480630180616E-2</v>
      </c>
      <c r="AH40" s="6">
        <f t="shared" si="88"/>
        <v>9.0467463347507535E-2</v>
      </c>
      <c r="AI40" s="6">
        <f t="shared" si="89"/>
        <v>6.2053046145930754E-2</v>
      </c>
      <c r="AJ40" s="6">
        <f t="shared" si="90"/>
        <v>3.3623886531404343E-2</v>
      </c>
      <c r="AK40" s="6">
        <f t="shared" si="91"/>
        <v>6.4186075861406192E-2</v>
      </c>
      <c r="AL40" s="6">
        <f t="shared" si="92"/>
        <v>3.8400370374502392E-3</v>
      </c>
      <c r="AM40" s="6">
        <f t="shared" si="93"/>
        <v>5.5522559622492848E-2</v>
      </c>
      <c r="AN40" s="6">
        <f t="shared" si="94"/>
        <v>5.356889172819787E-2</v>
      </c>
      <c r="AO40" s="23">
        <f t="shared" si="95"/>
        <v>18.391752923467696</v>
      </c>
      <c r="AP40" s="23">
        <f t="shared" si="96"/>
        <v>8.7765707678766258</v>
      </c>
      <c r="AQ40" s="23">
        <f t="shared" si="97"/>
        <v>8.478314361010332</v>
      </c>
      <c r="AR40" s="23">
        <f t="shared" si="98"/>
        <v>5.2335302493141107</v>
      </c>
      <c r="AS40" s="23">
        <f t="shared" si="99"/>
        <v>8.1624099815053981</v>
      </c>
      <c r="AT40" s="23">
        <f t="shared" si="100"/>
        <v>6.4839731736186277</v>
      </c>
      <c r="AU40" s="23">
        <f t="shared" si="101"/>
        <v>7.8891882459160181</v>
      </c>
      <c r="AV40" s="23">
        <f t="shared" si="102"/>
        <v>5.4113174412472205</v>
      </c>
      <c r="AW40" s="23">
        <f t="shared" si="103"/>
        <v>2.93216102883996</v>
      </c>
      <c r="AX40" s="23">
        <f t="shared" si="104"/>
        <v>5.5973276634514004</v>
      </c>
      <c r="AY40" s="23">
        <f t="shared" si="105"/>
        <v>0.3348692882364237</v>
      </c>
      <c r="AZ40" s="23">
        <f t="shared" si="106"/>
        <v>4.841828305435846</v>
      </c>
      <c r="BA40" s="23">
        <f t="shared" si="107"/>
        <v>4.6714592775247734</v>
      </c>
      <c r="BB40" s="20">
        <f t="shared" si="108"/>
        <v>87.204702707444412</v>
      </c>
      <c r="BC40" s="20"/>
      <c r="BD40" s="18">
        <f t="shared" si="109"/>
        <v>9810.5290545874905</v>
      </c>
      <c r="BE40" s="17">
        <f t="shared" si="110"/>
        <v>2104.5172517702135</v>
      </c>
      <c r="BF40" s="17">
        <f t="shared" si="111"/>
        <v>1023.3683244630347</v>
      </c>
      <c r="BG40" s="17">
        <f t="shared" si="112"/>
        <v>991.01899219374752</v>
      </c>
      <c r="BH40" s="17">
        <f t="shared" si="113"/>
        <v>631.27793271109226</v>
      </c>
      <c r="BI40" s="17">
        <f t="shared" si="114"/>
        <v>950.07564901679052</v>
      </c>
      <c r="BJ40" s="17">
        <f t="shared" si="115"/>
        <v>770.46333379943246</v>
      </c>
      <c r="BK40" s="17">
        <f t="shared" si="116"/>
        <v>925.50000364158211</v>
      </c>
      <c r="BL40" s="17">
        <f t="shared" si="117"/>
        <v>647.93917710645246</v>
      </c>
      <c r="BM40" s="17">
        <f t="shared" si="118"/>
        <v>371.05574200009409</v>
      </c>
      <c r="BN40" s="17">
        <f t="shared" si="119"/>
        <v>668.31824352392584</v>
      </c>
      <c r="BO40" s="17">
        <f t="shared" si="120"/>
        <v>87.672792008887882</v>
      </c>
      <c r="BP40" s="17">
        <f t="shared" si="121"/>
        <v>584.93076450203807</v>
      </c>
      <c r="BQ40" s="17">
        <f t="shared" si="122"/>
        <v>564.00070718307541</v>
      </c>
    </row>
    <row r="41" spans="1:69" x14ac:dyDescent="0.25">
      <c r="A41" s="33">
        <v>44767</v>
      </c>
      <c r="B41" s="17">
        <v>70.489997863769531</v>
      </c>
      <c r="C41" s="17">
        <v>18.420000076293949</v>
      </c>
      <c r="D41" s="17">
        <v>12.77999973297119</v>
      </c>
      <c r="E41" s="17">
        <v>10.329999923706049</v>
      </c>
      <c r="F41" s="17">
        <v>30.260000228881839</v>
      </c>
      <c r="G41" s="17">
        <v>8.8100004196166992</v>
      </c>
      <c r="H41" s="17">
        <v>4.4600000381469727</v>
      </c>
      <c r="I41" s="17">
        <v>16.639999389648441</v>
      </c>
      <c r="J41" s="17">
        <v>13.539999961853029</v>
      </c>
      <c r="K41" s="17">
        <v>22.14999961853027</v>
      </c>
      <c r="L41" s="17">
        <v>2.7899999618530269</v>
      </c>
      <c r="M41" s="17">
        <v>35.200000762939453</v>
      </c>
      <c r="N41" s="23">
        <v>1</v>
      </c>
      <c r="O41" s="23">
        <f t="shared" si="69"/>
        <v>81.350255767412733</v>
      </c>
      <c r="P41" s="23">
        <f t="shared" si="70"/>
        <v>83.235430523422878</v>
      </c>
      <c r="Q41" s="23">
        <f t="shared" si="71"/>
        <v>73.188834803995078</v>
      </c>
      <c r="R41" s="23">
        <f t="shared" si="72"/>
        <v>88.745701194345941</v>
      </c>
      <c r="S41" s="23">
        <f t="shared" si="73"/>
        <v>61.366861460426371</v>
      </c>
      <c r="T41" s="23">
        <f t="shared" si="74"/>
        <v>93.623810440757666</v>
      </c>
      <c r="U41" s="23">
        <f t="shared" si="75"/>
        <v>84.469694335653429</v>
      </c>
      <c r="V41" s="23">
        <f t="shared" si="76"/>
        <v>86.576482747773014</v>
      </c>
      <c r="W41" s="23">
        <f t="shared" si="77"/>
        <v>81.86214759602592</v>
      </c>
      <c r="X41" s="23">
        <f t="shared" si="78"/>
        <v>98.795716071164662</v>
      </c>
      <c r="Y41" s="23">
        <f t="shared" si="79"/>
        <v>72.656250630582988</v>
      </c>
      <c r="Z41" s="23">
        <f t="shared" si="80"/>
        <v>98.316913208275707</v>
      </c>
      <c r="AA41" s="23">
        <f t="shared" si="81"/>
        <v>100</v>
      </c>
      <c r="AB41" s="6">
        <f t="shared" si="82"/>
        <v>0.21454138680534859</v>
      </c>
      <c r="AC41" s="6">
        <f t="shared" si="83"/>
        <v>9.7967493555134191E-2</v>
      </c>
      <c r="AD41" s="6">
        <f t="shared" si="84"/>
        <v>9.7180415831380151E-2</v>
      </c>
      <c r="AE41" s="6">
        <f t="shared" si="85"/>
        <v>6.0115592239362407E-2</v>
      </c>
      <c r="AF41" s="6">
        <f t="shared" si="86"/>
        <v>9.6122790654679047E-2</v>
      </c>
      <c r="AG41" s="6">
        <f t="shared" si="87"/>
        <v>7.4094461214892354E-2</v>
      </c>
      <c r="AH41" s="6">
        <f t="shared" si="88"/>
        <v>8.7606970911920823E-2</v>
      </c>
      <c r="AI41" s="6">
        <f t="shared" si="89"/>
        <v>6.1828622238377956E-2</v>
      </c>
      <c r="AJ41" s="6">
        <f t="shared" si="90"/>
        <v>3.2713047013752848E-2</v>
      </c>
      <c r="AK41" s="6">
        <f t="shared" si="91"/>
        <v>6.4281801721162116E-2</v>
      </c>
      <c r="AL41" s="6">
        <f t="shared" si="92"/>
        <v>3.7414746316920436E-3</v>
      </c>
      <c r="AM41" s="6">
        <f t="shared" si="93"/>
        <v>5.6302482582389249E-2</v>
      </c>
      <c r="AN41" s="6">
        <f t="shared" si="94"/>
        <v>5.3503460599908334E-2</v>
      </c>
      <c r="AO41" s="23">
        <f t="shared" si="95"/>
        <v>18.731897723389388</v>
      </c>
      <c r="AP41" s="23">
        <f t="shared" si="96"/>
        <v>8.5536739405743063</v>
      </c>
      <c r="AQ41" s="23">
        <f t="shared" si="97"/>
        <v>8.4849531233872</v>
      </c>
      <c r="AR41" s="23">
        <f t="shared" si="98"/>
        <v>5.2487734053401942</v>
      </c>
      <c r="AS41" s="23">
        <f t="shared" si="99"/>
        <v>8.3926104433353483</v>
      </c>
      <c r="AT41" s="23">
        <f t="shared" si="100"/>
        <v>6.4692873016909376</v>
      </c>
      <c r="AU41" s="23">
        <f t="shared" si="101"/>
        <v>7.649082740697275</v>
      </c>
      <c r="AV41" s="23">
        <f t="shared" si="102"/>
        <v>5.3983403640350707</v>
      </c>
      <c r="AW41" s="23">
        <f t="shared" si="103"/>
        <v>2.8562202380001125</v>
      </c>
      <c r="AX41" s="23">
        <f t="shared" si="104"/>
        <v>5.6125307720159912</v>
      </c>
      <c r="AY41" s="23">
        <f t="shared" si="105"/>
        <v>0.32667319429187214</v>
      </c>
      <c r="AZ41" s="23">
        <f t="shared" si="106"/>
        <v>4.9158456604137832</v>
      </c>
      <c r="BA41" s="23">
        <f t="shared" si="107"/>
        <v>4.6714592775247734</v>
      </c>
      <c r="BB41" s="20">
        <f t="shared" si="108"/>
        <v>87.311348184696243</v>
      </c>
      <c r="BC41" s="20"/>
      <c r="BD41" s="18">
        <f t="shared" si="109"/>
        <v>9822.5266707783212</v>
      </c>
      <c r="BE41" s="17">
        <f t="shared" si="110"/>
        <v>2143.4390773576879</v>
      </c>
      <c r="BF41" s="17">
        <f t="shared" si="111"/>
        <v>997.37804207171655</v>
      </c>
      <c r="BG41" s="17">
        <f t="shared" si="112"/>
        <v>991.79498837883773</v>
      </c>
      <c r="BH41" s="17">
        <f t="shared" si="113"/>
        <v>633.11658990150397</v>
      </c>
      <c r="BI41" s="17">
        <f t="shared" si="114"/>
        <v>976.87016848746271</v>
      </c>
      <c r="BJ41" s="17">
        <f t="shared" si="115"/>
        <v>768.71827324131721</v>
      </c>
      <c r="BK41" s="17">
        <f t="shared" si="116"/>
        <v>897.33263850495405</v>
      </c>
      <c r="BL41" s="17">
        <f t="shared" si="117"/>
        <v>646.38533059469626</v>
      </c>
      <c r="BM41" s="17">
        <f t="shared" si="118"/>
        <v>361.44567413001477</v>
      </c>
      <c r="BN41" s="17">
        <f t="shared" si="119"/>
        <v>670.13348740867002</v>
      </c>
      <c r="BO41" s="17">
        <f t="shared" si="120"/>
        <v>85.52695640995816</v>
      </c>
      <c r="BP41" s="17">
        <f t="shared" si="121"/>
        <v>593.87264044279721</v>
      </c>
      <c r="BQ41" s="17">
        <f t="shared" si="122"/>
        <v>564.00070718307541</v>
      </c>
    </row>
    <row r="42" spans="1:69" x14ac:dyDescent="0.25">
      <c r="A42" s="33">
        <v>44768</v>
      </c>
      <c r="B42" s="17">
        <v>70.360000610351563</v>
      </c>
      <c r="C42" s="17">
        <v>18.45000076293945</v>
      </c>
      <c r="D42" s="17">
        <v>12.39999961853027</v>
      </c>
      <c r="E42" s="17">
        <v>10.260000228881839</v>
      </c>
      <c r="F42" s="17">
        <v>29.940000534057621</v>
      </c>
      <c r="G42" s="17">
        <v>8.8199996948242188</v>
      </c>
      <c r="H42" s="17">
        <v>4.4600000381469727</v>
      </c>
      <c r="I42" s="17">
        <v>16.370000839233398</v>
      </c>
      <c r="J42" s="17">
        <v>12.909999847412109</v>
      </c>
      <c r="K42" s="17">
        <v>21.79000091552734</v>
      </c>
      <c r="L42" s="17">
        <v>2.6099998950958252</v>
      </c>
      <c r="M42" s="17">
        <v>35.319999694824219</v>
      </c>
      <c r="N42" s="23">
        <v>1</v>
      </c>
      <c r="O42" s="23">
        <f t="shared" si="69"/>
        <v>81.200230088095068</v>
      </c>
      <c r="P42" s="23">
        <f t="shared" si="70"/>
        <v>83.370996216071831</v>
      </c>
      <c r="Q42" s="23">
        <f t="shared" si="71"/>
        <v>71.01264026702934</v>
      </c>
      <c r="R42" s="23">
        <f t="shared" si="72"/>
        <v>88.144329263421852</v>
      </c>
      <c r="S42" s="23">
        <f t="shared" si="73"/>
        <v>60.717906510290135</v>
      </c>
      <c r="T42" s="23">
        <f t="shared" si="74"/>
        <v>93.730072665727519</v>
      </c>
      <c r="U42" s="23">
        <f t="shared" si="75"/>
        <v>84.469694335653429</v>
      </c>
      <c r="V42" s="23">
        <f t="shared" si="76"/>
        <v>85.171703559110711</v>
      </c>
      <c r="W42" s="23">
        <f t="shared" si="77"/>
        <v>78.053199110119294</v>
      </c>
      <c r="X42" s="23">
        <f t="shared" si="78"/>
        <v>97.190012673404297</v>
      </c>
      <c r="Y42" s="23">
        <f t="shared" si="79"/>
        <v>67.96874878734036</v>
      </c>
      <c r="Z42" s="23">
        <f t="shared" si="80"/>
        <v>98.652081512692945</v>
      </c>
      <c r="AA42" s="23">
        <f t="shared" si="81"/>
        <v>100</v>
      </c>
      <c r="AB42" s="6">
        <f t="shared" si="82"/>
        <v>0.21589120016046617</v>
      </c>
      <c r="AC42" s="6">
        <f t="shared" si="83"/>
        <v>9.8926872109030825E-2</v>
      </c>
      <c r="AD42" s="6">
        <f t="shared" si="84"/>
        <v>9.5059406834934371E-2</v>
      </c>
      <c r="AE42" s="6">
        <f t="shared" si="85"/>
        <v>6.0194900653801092E-2</v>
      </c>
      <c r="AF42" s="6">
        <f t="shared" si="86"/>
        <v>9.5881488484954869E-2</v>
      </c>
      <c r="AG42" s="6">
        <f t="shared" si="87"/>
        <v>7.4783175965465132E-2</v>
      </c>
      <c r="AH42" s="6">
        <f t="shared" si="88"/>
        <v>8.8321042039982228E-2</v>
      </c>
      <c r="AI42" s="6">
        <f t="shared" si="89"/>
        <v>6.132117733796557E-2</v>
      </c>
      <c r="AJ42" s="6">
        <f t="shared" si="90"/>
        <v>3.1445180478256347E-2</v>
      </c>
      <c r="AK42" s="6">
        <f t="shared" si="91"/>
        <v>6.3752480364991218E-2</v>
      </c>
      <c r="AL42" s="6">
        <f t="shared" si="92"/>
        <v>3.5286177738020155E-3</v>
      </c>
      <c r="AM42" s="6">
        <f t="shared" si="93"/>
        <v>5.6954898606705613E-2</v>
      </c>
      <c r="AN42" s="6">
        <f t="shared" si="94"/>
        <v>5.3939559189644715E-2</v>
      </c>
      <c r="AO42" s="23">
        <f t="shared" si="95"/>
        <v>18.697352464073973</v>
      </c>
      <c r="AP42" s="23">
        <f t="shared" si="96"/>
        <v>8.5676053244231696</v>
      </c>
      <c r="AQ42" s="23">
        <f t="shared" si="97"/>
        <v>8.2326617912055085</v>
      </c>
      <c r="AR42" s="23">
        <f t="shared" si="98"/>
        <v>5.213205879755602</v>
      </c>
      <c r="AS42" s="23">
        <f t="shared" si="99"/>
        <v>8.3038585345338891</v>
      </c>
      <c r="AT42" s="23">
        <f t="shared" si="100"/>
        <v>6.4766298875076282</v>
      </c>
      <c r="AU42" s="23">
        <f t="shared" si="101"/>
        <v>7.649082740697275</v>
      </c>
      <c r="AV42" s="23">
        <f t="shared" si="102"/>
        <v>5.3107475679774456</v>
      </c>
      <c r="AW42" s="23">
        <f t="shared" si="103"/>
        <v>2.7233237031494371</v>
      </c>
      <c r="AX42" s="23">
        <f t="shared" si="104"/>
        <v>5.5213116373303421</v>
      </c>
      <c r="AY42" s="23">
        <f t="shared" si="105"/>
        <v>0.30559749623298343</v>
      </c>
      <c r="AZ42" s="23">
        <f t="shared" si="106"/>
        <v>4.9326040756346456</v>
      </c>
      <c r="BA42" s="23">
        <f t="shared" si="107"/>
        <v>4.6714592775247734</v>
      </c>
      <c r="BB42" s="20">
        <f t="shared" si="108"/>
        <v>86.605440380046659</v>
      </c>
      <c r="BC42" s="20"/>
      <c r="BD42" s="18">
        <f t="shared" si="109"/>
        <v>9743.1120427552432</v>
      </c>
      <c r="BE42" s="17">
        <f t="shared" si="110"/>
        <v>2139.4861591938406</v>
      </c>
      <c r="BF42" s="17">
        <f t="shared" si="111"/>
        <v>999.00247344974923</v>
      </c>
      <c r="BG42" s="17">
        <f t="shared" si="112"/>
        <v>962.30498705171965</v>
      </c>
      <c r="BH42" s="17">
        <f t="shared" si="113"/>
        <v>628.82637030725732</v>
      </c>
      <c r="BI42" s="17">
        <f t="shared" si="114"/>
        <v>966.53976024442147</v>
      </c>
      <c r="BJ42" s="17">
        <f t="shared" si="115"/>
        <v>769.59076191385736</v>
      </c>
      <c r="BK42" s="17">
        <f t="shared" si="116"/>
        <v>897.33263850495405</v>
      </c>
      <c r="BL42" s="17">
        <f t="shared" si="117"/>
        <v>635.89716300625958</v>
      </c>
      <c r="BM42" s="17">
        <f t="shared" si="118"/>
        <v>344.62803626386807</v>
      </c>
      <c r="BN42" s="17">
        <f t="shared" si="119"/>
        <v>659.24196639464128</v>
      </c>
      <c r="BO42" s="17">
        <f t="shared" si="120"/>
        <v>80.00908613260232</v>
      </c>
      <c r="BP42" s="17">
        <f t="shared" si="121"/>
        <v>595.89718819802761</v>
      </c>
      <c r="BQ42" s="17">
        <f t="shared" si="122"/>
        <v>564.00070718307541</v>
      </c>
    </row>
    <row r="43" spans="1:69" x14ac:dyDescent="0.25">
      <c r="A43" s="33">
        <v>44769</v>
      </c>
      <c r="B43" s="17">
        <v>70.519996643066406</v>
      </c>
      <c r="C43" s="17">
        <v>19.45999908447266</v>
      </c>
      <c r="D43" s="17">
        <v>12.77000045776367</v>
      </c>
      <c r="E43" s="17">
        <v>10.47000026702881</v>
      </c>
      <c r="F43" s="17">
        <v>30.670000076293949</v>
      </c>
      <c r="G43" s="17">
        <v>9.1400003433227539</v>
      </c>
      <c r="H43" s="17">
        <v>4.619999885559082</v>
      </c>
      <c r="I43" s="17">
        <v>16.870000839233398</v>
      </c>
      <c r="J43" s="17">
        <v>13.840000152587891</v>
      </c>
      <c r="K43" s="17">
        <v>22.270000457763668</v>
      </c>
      <c r="L43" s="17">
        <v>2.7000000476837158</v>
      </c>
      <c r="M43" s="17">
        <v>35.549999237060547</v>
      </c>
      <c r="N43" s="23">
        <v>1</v>
      </c>
      <c r="O43" s="23">
        <f t="shared" si="69"/>
        <v>81.384876400729084</v>
      </c>
      <c r="P43" s="23">
        <f t="shared" si="70"/>
        <v>87.934929157035498</v>
      </c>
      <c r="Q43" s="23">
        <f t="shared" si="71"/>
        <v>73.131570694713872</v>
      </c>
      <c r="R43" s="23">
        <f t="shared" si="72"/>
        <v>89.948453249272404</v>
      </c>
      <c r="S43" s="23">
        <f t="shared" si="73"/>
        <v>62.198335473797997</v>
      </c>
      <c r="T43" s="23">
        <f t="shared" si="74"/>
        <v>97.130717232013467</v>
      </c>
      <c r="U43" s="23">
        <f t="shared" si="75"/>
        <v>87.499994355620984</v>
      </c>
      <c r="V43" s="23">
        <f t="shared" si="76"/>
        <v>87.773160467866106</v>
      </c>
      <c r="W43" s="23">
        <f t="shared" si="77"/>
        <v>83.675933413009929</v>
      </c>
      <c r="X43" s="23">
        <f t="shared" si="78"/>
        <v>99.330956208653703</v>
      </c>
      <c r="Y43" s="23">
        <f t="shared" si="79"/>
        <v>70.312502813370344</v>
      </c>
      <c r="Z43" s="23">
        <f t="shared" si="80"/>
        <v>99.294491868996133</v>
      </c>
      <c r="AA43" s="23">
        <f t="shared" si="81"/>
        <v>100</v>
      </c>
      <c r="AB43" s="6">
        <f t="shared" si="82"/>
        <v>0.211263313458212</v>
      </c>
      <c r="AC43" s="6">
        <f t="shared" si="83"/>
        <v>0.10187401031635861</v>
      </c>
      <c r="AD43" s="6">
        <f t="shared" si="84"/>
        <v>9.5580002818838897E-2</v>
      </c>
      <c r="AE43" s="6">
        <f t="shared" si="85"/>
        <v>5.9973821438233967E-2</v>
      </c>
      <c r="AF43" s="6">
        <f t="shared" si="86"/>
        <v>9.589576736772272E-2</v>
      </c>
      <c r="AG43" s="6">
        <f t="shared" si="87"/>
        <v>7.5663119917533786E-2</v>
      </c>
      <c r="AH43" s="6">
        <f t="shared" si="88"/>
        <v>8.9325197415689311E-2</v>
      </c>
      <c r="AI43" s="6">
        <f t="shared" si="89"/>
        <v>6.1699207394447855E-2</v>
      </c>
      <c r="AJ43" s="6">
        <f t="shared" si="90"/>
        <v>3.2912937678444068E-2</v>
      </c>
      <c r="AK43" s="6">
        <f t="shared" si="91"/>
        <v>6.3615473142044174E-2</v>
      </c>
      <c r="AL43" s="6">
        <f t="shared" si="92"/>
        <v>3.5639417505404602E-3</v>
      </c>
      <c r="AM43" s="6">
        <f t="shared" si="93"/>
        <v>5.5969662179422078E-2</v>
      </c>
      <c r="AN43" s="6">
        <f t="shared" si="94"/>
        <v>5.2663545122511979E-2</v>
      </c>
      <c r="AO43" s="23">
        <f t="shared" si="95"/>
        <v>18.739869550352722</v>
      </c>
      <c r="AP43" s="23">
        <f t="shared" si="96"/>
        <v>9.0366170663960066</v>
      </c>
      <c r="AQ43" s="23">
        <f t="shared" si="97"/>
        <v>8.478314361010332</v>
      </c>
      <c r="AR43" s="23">
        <f t="shared" si="98"/>
        <v>5.3199089410805831</v>
      </c>
      <c r="AS43" s="23">
        <f t="shared" si="99"/>
        <v>8.5063238926126061</v>
      </c>
      <c r="AT43" s="23">
        <f t="shared" si="100"/>
        <v>6.7116101409994338</v>
      </c>
      <c r="AU43" s="23">
        <f t="shared" si="101"/>
        <v>7.923489032375838</v>
      </c>
      <c r="AV43" s="23">
        <f t="shared" si="102"/>
        <v>5.4729573204427409</v>
      </c>
      <c r="AW43" s="23">
        <f t="shared" si="103"/>
        <v>2.919504330953945</v>
      </c>
      <c r="AX43" s="23">
        <f t="shared" si="104"/>
        <v>5.642937472443279</v>
      </c>
      <c r="AY43" s="23">
        <f t="shared" si="105"/>
        <v>0.31613535922030594</v>
      </c>
      <c r="AZ43" s="23">
        <f t="shared" si="106"/>
        <v>4.9647245934498043</v>
      </c>
      <c r="BA43" s="23">
        <f t="shared" si="107"/>
        <v>4.6714592775247734</v>
      </c>
      <c r="BB43" s="20">
        <f t="shared" si="108"/>
        <v>88.703851338862378</v>
      </c>
      <c r="BC43" s="20"/>
      <c r="BD43" s="18">
        <f t="shared" si="109"/>
        <v>9979.1832756220119</v>
      </c>
      <c r="BE43" s="17">
        <f t="shared" si="110"/>
        <v>2144.3512713960849</v>
      </c>
      <c r="BF43" s="17">
        <f t="shared" si="111"/>
        <v>1053.6903205862402</v>
      </c>
      <c r="BG43" s="17">
        <f t="shared" si="112"/>
        <v>991.01899219374764</v>
      </c>
      <c r="BH43" s="17">
        <f t="shared" si="113"/>
        <v>641.69708753985697</v>
      </c>
      <c r="BI43" s="17">
        <f t="shared" si="114"/>
        <v>990.10601174562055</v>
      </c>
      <c r="BJ43" s="17">
        <f t="shared" si="115"/>
        <v>797.51247976101706</v>
      </c>
      <c r="BK43" s="17">
        <f t="shared" si="116"/>
        <v>929.52391294681468</v>
      </c>
      <c r="BL43" s="17">
        <f t="shared" si="117"/>
        <v>655.31979985433554</v>
      </c>
      <c r="BM43" s="17">
        <f t="shared" si="118"/>
        <v>369.45407675075268</v>
      </c>
      <c r="BN43" s="17">
        <f t="shared" si="119"/>
        <v>673.76403288372137</v>
      </c>
      <c r="BO43" s="17">
        <f t="shared" si="120"/>
        <v>82.768024925619983</v>
      </c>
      <c r="BP43" s="17">
        <f t="shared" si="121"/>
        <v>599.77759821189136</v>
      </c>
      <c r="BQ43" s="17">
        <f t="shared" si="122"/>
        <v>564.00070718307541</v>
      </c>
    </row>
    <row r="44" spans="1:69" x14ac:dyDescent="0.25">
      <c r="A44" s="33">
        <v>44770</v>
      </c>
      <c r="B44" s="17">
        <v>70.69000244140625</v>
      </c>
      <c r="C44" s="17">
        <v>19.229999542236332</v>
      </c>
      <c r="D44" s="17">
        <v>12.89999961853027</v>
      </c>
      <c r="E44" s="17">
        <v>11.060000419616699</v>
      </c>
      <c r="F44" s="17">
        <v>31.829999923706051</v>
      </c>
      <c r="G44" s="17">
        <v>9.119999885559082</v>
      </c>
      <c r="H44" s="17">
        <v>4.880000114440918</v>
      </c>
      <c r="I44" s="17">
        <v>17.069999694824219</v>
      </c>
      <c r="J44" s="17">
        <v>13.52999973297119</v>
      </c>
      <c r="K44" s="17">
        <v>22.389999389648441</v>
      </c>
      <c r="L44" s="17">
        <v>2.720000028610229</v>
      </c>
      <c r="M44" s="17">
        <v>36.209999084472663</v>
      </c>
      <c r="N44" s="23">
        <v>1</v>
      </c>
      <c r="O44" s="23">
        <f t="shared" si="69"/>
        <v>81.581074664256022</v>
      </c>
      <c r="P44" s="23">
        <f t="shared" si="70"/>
        <v>86.895618036571989</v>
      </c>
      <c r="Q44" s="23">
        <f t="shared" si="71"/>
        <v>73.876053269111594</v>
      </c>
      <c r="R44" s="23">
        <f t="shared" si="72"/>
        <v>95.017182932999091</v>
      </c>
      <c r="S44" s="23">
        <f t="shared" si="73"/>
        <v>64.550799102080148</v>
      </c>
      <c r="T44" s="23">
        <f t="shared" si="74"/>
        <v>96.918172512693701</v>
      </c>
      <c r="U44" s="23">
        <f t="shared" si="75"/>
        <v>92.424240919074691</v>
      </c>
      <c r="V44" s="23">
        <f t="shared" si="76"/>
        <v>88.813737277105929</v>
      </c>
      <c r="W44" s="23">
        <f t="shared" si="77"/>
        <v>81.801686723424325</v>
      </c>
      <c r="X44" s="23">
        <f t="shared" si="78"/>
        <v>99.866187838789401</v>
      </c>
      <c r="Y44" s="23">
        <f t="shared" si="79"/>
        <v>70.833335661639808</v>
      </c>
      <c r="Z44" s="23">
        <f t="shared" si="80"/>
        <v>101.13793352550347</v>
      </c>
      <c r="AA44" s="23">
        <f t="shared" si="81"/>
        <v>100</v>
      </c>
      <c r="AB44" s="6">
        <f t="shared" si="82"/>
        <v>0.20894171440102688</v>
      </c>
      <c r="AC44" s="6">
        <f t="shared" si="83"/>
        <v>9.9324231673191668E-2</v>
      </c>
      <c r="AD44" s="6">
        <f t="shared" si="84"/>
        <v>9.52623249867878E-2</v>
      </c>
      <c r="AE44" s="6">
        <f t="shared" si="85"/>
        <v>6.2506549582496601E-2</v>
      </c>
      <c r="AF44" s="6">
        <f t="shared" si="86"/>
        <v>9.8192349655766134E-2</v>
      </c>
      <c r="AG44" s="6">
        <f t="shared" si="87"/>
        <v>7.4488326822527207E-2</v>
      </c>
      <c r="AH44" s="6">
        <f t="shared" si="88"/>
        <v>9.3090894890634962E-2</v>
      </c>
      <c r="AI44" s="6">
        <f t="shared" si="89"/>
        <v>6.1596118710546974E-2</v>
      </c>
      <c r="AJ44" s="6">
        <f t="shared" si="90"/>
        <v>3.1745611251504213E-2</v>
      </c>
      <c r="AK44" s="6">
        <f t="shared" si="91"/>
        <v>6.3103285349655494E-2</v>
      </c>
      <c r="AL44" s="6">
        <f t="shared" si="92"/>
        <v>3.5423468839876214E-3</v>
      </c>
      <c r="AM44" s="6">
        <f t="shared" si="93"/>
        <v>5.6246688268371821E-2</v>
      </c>
      <c r="AN44" s="6">
        <f t="shared" si="94"/>
        <v>5.1959557523502696E-2</v>
      </c>
      <c r="AO44" s="23">
        <f t="shared" si="95"/>
        <v>18.785046615516489</v>
      </c>
      <c r="AP44" s="23">
        <f t="shared" si="96"/>
        <v>8.9298124473611331</v>
      </c>
      <c r="AQ44" s="23">
        <f t="shared" si="97"/>
        <v>8.5646239704181113</v>
      </c>
      <c r="AR44" s="23">
        <f t="shared" si="98"/>
        <v>5.6196937554970141</v>
      </c>
      <c r="AS44" s="23">
        <f t="shared" si="99"/>
        <v>8.8280498265194467</v>
      </c>
      <c r="AT44" s="23">
        <f t="shared" si="100"/>
        <v>6.6969235687774358</v>
      </c>
      <c r="AU44" s="23">
        <f t="shared" si="101"/>
        <v>8.3694000741487606</v>
      </c>
      <c r="AV44" s="23">
        <f t="shared" si="102"/>
        <v>5.5378408501601992</v>
      </c>
      <c r="AW44" s="23">
        <f t="shared" si="103"/>
        <v>2.8541107212942469</v>
      </c>
      <c r="AX44" s="23">
        <f t="shared" si="104"/>
        <v>5.6733436895724605</v>
      </c>
      <c r="AY44" s="23">
        <f t="shared" si="105"/>
        <v>0.31847710034732063</v>
      </c>
      <c r="AZ44" s="23">
        <f t="shared" si="106"/>
        <v>5.0568966762751719</v>
      </c>
      <c r="BA44" s="23">
        <f t="shared" si="107"/>
        <v>4.6714592775247734</v>
      </c>
      <c r="BB44" s="20">
        <f t="shared" si="108"/>
        <v>89.905678573412558</v>
      </c>
      <c r="BC44" s="20"/>
      <c r="BD44" s="18">
        <f t="shared" si="109"/>
        <v>10114.388839508907</v>
      </c>
      <c r="BE44" s="17">
        <f t="shared" si="110"/>
        <v>2149.5207576009684</v>
      </c>
      <c r="BF44" s="17">
        <f t="shared" si="111"/>
        <v>1041.2366565165919</v>
      </c>
      <c r="BG44" s="17">
        <f t="shared" si="112"/>
        <v>1001.1076086910653</v>
      </c>
      <c r="BH44" s="17">
        <f t="shared" si="113"/>
        <v>677.85767683382062</v>
      </c>
      <c r="BI44" s="17">
        <f t="shared" si="114"/>
        <v>1027.55377241369</v>
      </c>
      <c r="BJ44" s="17">
        <f t="shared" si="115"/>
        <v>795.76733598986675</v>
      </c>
      <c r="BK44" s="17">
        <f t="shared" si="116"/>
        <v>981.83482985240369</v>
      </c>
      <c r="BL44" s="17">
        <f t="shared" si="117"/>
        <v>663.08881013867813</v>
      </c>
      <c r="BM44" s="17">
        <f t="shared" si="118"/>
        <v>361.17872143578768</v>
      </c>
      <c r="BN44" s="17">
        <f t="shared" si="119"/>
        <v>677.39452065321018</v>
      </c>
      <c r="BO44" s="17">
        <f t="shared" si="120"/>
        <v>83.381120811028453</v>
      </c>
      <c r="BP44" s="17">
        <f t="shared" si="121"/>
        <v>610.9127074044784</v>
      </c>
      <c r="BQ44" s="17">
        <f t="shared" si="122"/>
        <v>564.00070718307541</v>
      </c>
    </row>
    <row r="45" spans="1:69" x14ac:dyDescent="0.25">
      <c r="A45" s="33">
        <v>44771</v>
      </c>
      <c r="B45" s="17">
        <v>69.75</v>
      </c>
      <c r="C45" s="17">
        <v>19.930000305175781</v>
      </c>
      <c r="D45" s="17">
        <v>12.69999980926514</v>
      </c>
      <c r="E45" s="17">
        <v>10.97999954223633</v>
      </c>
      <c r="F45" s="17">
        <v>34.020000457763672</v>
      </c>
      <c r="G45" s="17">
        <v>9.1800003051757813</v>
      </c>
      <c r="H45" s="17">
        <v>4.8600001335144043</v>
      </c>
      <c r="I45" s="17">
        <v>16.870000839233398</v>
      </c>
      <c r="J45" s="17">
        <v>13.25</v>
      </c>
      <c r="K45" s="17">
        <v>22.770000457763668</v>
      </c>
      <c r="L45" s="17">
        <v>2.5799999237060551</v>
      </c>
      <c r="M45" s="17">
        <v>35.970001220703118</v>
      </c>
      <c r="N45" s="23">
        <v>1</v>
      </c>
      <c r="O45" s="23">
        <f t="shared" si="69"/>
        <v>80.496247861194149</v>
      </c>
      <c r="P45" s="23">
        <f t="shared" si="70"/>
        <v>90.058748581016175</v>
      </c>
      <c r="Q45" s="23">
        <f t="shared" si="71"/>
        <v>72.730689160584106</v>
      </c>
      <c r="R45" s="23">
        <f t="shared" si="72"/>
        <v>94.329890192271108</v>
      </c>
      <c r="S45" s="23">
        <f t="shared" si="73"/>
        <v>68.99208986068038</v>
      </c>
      <c r="T45" s="23">
        <f t="shared" si="74"/>
        <v>97.555796535962941</v>
      </c>
      <c r="U45" s="23">
        <f t="shared" si="75"/>
        <v>92.045453416578738</v>
      </c>
      <c r="V45" s="23">
        <f t="shared" si="76"/>
        <v>87.773160467866106</v>
      </c>
      <c r="W45" s="23">
        <f t="shared" si="77"/>
        <v>80.10882265164345</v>
      </c>
      <c r="X45" s="23">
        <f t="shared" si="78"/>
        <v>101.56110785137685</v>
      </c>
      <c r="Y45" s="23">
        <f t="shared" si="79"/>
        <v>67.18749951493615</v>
      </c>
      <c r="Z45" s="23">
        <f t="shared" si="80"/>
        <v>100.46759691666891</v>
      </c>
      <c r="AA45" s="23">
        <f t="shared" si="81"/>
        <v>100</v>
      </c>
      <c r="AB45" s="6">
        <f t="shared" si="82"/>
        <v>0.20515604050619596</v>
      </c>
      <c r="AC45" s="6">
        <f t="shared" si="83"/>
        <v>0.10243684293011313</v>
      </c>
      <c r="AD45" s="6">
        <f t="shared" si="84"/>
        <v>9.3327177846115481E-2</v>
      </c>
      <c r="AE45" s="6">
        <f t="shared" si="85"/>
        <v>6.1751234495209459E-2</v>
      </c>
      <c r="AF45" s="6">
        <f t="shared" si="86"/>
        <v>0.10443552865173378</v>
      </c>
      <c r="AG45" s="6">
        <f t="shared" si="87"/>
        <v>7.4612058385687102E-2</v>
      </c>
      <c r="AH45" s="6">
        <f t="shared" si="88"/>
        <v>9.2256419127032779E-2</v>
      </c>
      <c r="AI45" s="6">
        <f t="shared" si="89"/>
        <v>6.0577016180826435E-2</v>
      </c>
      <c r="AJ45" s="6">
        <f t="shared" si="90"/>
        <v>3.0936752538828733E-2</v>
      </c>
      <c r="AK45" s="6">
        <f t="shared" si="91"/>
        <v>6.3860728372300765E-2</v>
      </c>
      <c r="AL45" s="6">
        <f t="shared" si="92"/>
        <v>3.3436038082298473E-3</v>
      </c>
      <c r="AM45" s="6">
        <f t="shared" si="93"/>
        <v>5.5600901740427443E-2</v>
      </c>
      <c r="AN45" s="6">
        <f t="shared" si="94"/>
        <v>5.1705695417299129E-2</v>
      </c>
      <c r="AO45" s="23">
        <f t="shared" si="95"/>
        <v>18.535251891076463</v>
      </c>
      <c r="AP45" s="23">
        <f t="shared" si="96"/>
        <v>9.2548709847952981</v>
      </c>
      <c r="AQ45" s="23">
        <f t="shared" si="97"/>
        <v>8.4318392253665966</v>
      </c>
      <c r="AR45" s="23">
        <f t="shared" si="98"/>
        <v>5.5790445318088002</v>
      </c>
      <c r="AS45" s="23">
        <f t="shared" si="99"/>
        <v>9.435446429758704</v>
      </c>
      <c r="AT45" s="23">
        <f t="shared" si="100"/>
        <v>6.7409825851491201</v>
      </c>
      <c r="AU45" s="23">
        <f t="shared" si="101"/>
        <v>8.3350992876889389</v>
      </c>
      <c r="AV45" s="23">
        <f t="shared" si="102"/>
        <v>5.4729573204427409</v>
      </c>
      <c r="AW45" s="23">
        <f t="shared" si="103"/>
        <v>2.7950456617521424</v>
      </c>
      <c r="AX45" s="23">
        <f t="shared" si="104"/>
        <v>5.7696311715104471</v>
      </c>
      <c r="AY45" s="23">
        <f t="shared" si="105"/>
        <v>0.30208488454246141</v>
      </c>
      <c r="AZ45" s="23">
        <f t="shared" si="106"/>
        <v>5.0233798458334435</v>
      </c>
      <c r="BA45" s="23">
        <f t="shared" si="107"/>
        <v>4.6714592775247734</v>
      </c>
      <c r="BB45" s="20">
        <f t="shared" si="108"/>
        <v>90.347093097249925</v>
      </c>
      <c r="BC45" s="20"/>
      <c r="BD45" s="18">
        <f t="shared" si="109"/>
        <v>10164.047973440611</v>
      </c>
      <c r="BE45" s="17">
        <f t="shared" si="110"/>
        <v>2120.9374404385007</v>
      </c>
      <c r="BF45" s="17">
        <f t="shared" si="111"/>
        <v>1079.1392291277493</v>
      </c>
      <c r="BG45" s="17">
        <f t="shared" si="112"/>
        <v>985.58657483735294</v>
      </c>
      <c r="BH45" s="17">
        <f t="shared" si="113"/>
        <v>672.95449357629195</v>
      </c>
      <c r="BI45" s="17">
        <f t="shared" si="114"/>
        <v>1098.2525884913778</v>
      </c>
      <c r="BJ45" s="17">
        <f t="shared" si="115"/>
        <v>801.00268409028251</v>
      </c>
      <c r="BK45" s="17">
        <f t="shared" si="116"/>
        <v>977.81092054717112</v>
      </c>
      <c r="BL45" s="17">
        <f t="shared" si="117"/>
        <v>655.31979985433554</v>
      </c>
      <c r="BM45" s="17">
        <f t="shared" si="118"/>
        <v>353.70422420350366</v>
      </c>
      <c r="BN45" s="17">
        <f t="shared" si="119"/>
        <v>688.89119990290362</v>
      </c>
      <c r="BO45" s="17">
        <f t="shared" si="120"/>
        <v>79.089442304489609</v>
      </c>
      <c r="BP45" s="17">
        <f t="shared" si="121"/>
        <v>606.86361189401714</v>
      </c>
      <c r="BQ45" s="17">
        <f t="shared" si="122"/>
        <v>564.00070718307541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workbookViewId="0">
      <selection activeCell="O2" sqref="O2"/>
    </sheetView>
  </sheetViews>
  <sheetFormatPr defaultRowHeight="15" x14ac:dyDescent="0.25"/>
  <cols>
    <col min="1" max="1" width="18.28515625" style="4" bestFit="1" customWidth="1"/>
    <col min="6" max="6" width="9.85546875" bestFit="1" customWidth="1"/>
    <col min="11" max="11" width="14.42578125" bestFit="1" customWidth="1"/>
    <col min="12" max="12" width="15.7109375" bestFit="1" customWidth="1"/>
    <col min="13" max="13" width="14.5703125" bestFit="1" customWidth="1"/>
    <col min="14" max="15" width="12.5703125" style="26" bestFit="1" customWidth="1"/>
  </cols>
  <sheetData>
    <row r="1" spans="1:15" x14ac:dyDescent="0.25">
      <c r="A1" s="33" t="s">
        <v>1</v>
      </c>
      <c r="B1" s="24" t="s">
        <v>25</v>
      </c>
      <c r="C1" s="24" t="s">
        <v>26</v>
      </c>
      <c r="D1" s="24" t="s">
        <v>27</v>
      </c>
      <c r="E1" t="str">
        <f>"Cota "&amp; B1</f>
        <v>Cota SPY</v>
      </c>
      <c r="F1" s="23" t="str">
        <f t="shared" ref="F1:G1" si="0">"Cota "&amp; C1</f>
        <v>Cota AAXJ</v>
      </c>
      <c r="G1" s="23" t="str">
        <f t="shared" si="0"/>
        <v>Cota XLU</v>
      </c>
      <c r="H1" t="str">
        <f>"Peso "&amp;B1</f>
        <v>Peso SPY</v>
      </c>
      <c r="I1" s="23" t="str">
        <f t="shared" ref="I1:J1" si="1">"Peso "&amp;C1</f>
        <v>Peso AAXJ</v>
      </c>
      <c r="J1" s="23" t="str">
        <f t="shared" si="1"/>
        <v>Peso XLU</v>
      </c>
      <c r="K1" t="str">
        <f>E1 &amp; "* Peso"</f>
        <v>Cota SPY* Peso</v>
      </c>
      <c r="L1" s="23" t="str">
        <f t="shared" ref="L1:M1" si="2">F1 &amp; "* Peso"</f>
        <v>Cota AAXJ* Peso</v>
      </c>
      <c r="M1" s="23" t="str">
        <f t="shared" si="2"/>
        <v>Cota XLU* Peso</v>
      </c>
      <c r="N1" s="21" t="s">
        <v>28</v>
      </c>
      <c r="O1" s="26" t="s">
        <v>18</v>
      </c>
    </row>
    <row r="2" spans="1:15" x14ac:dyDescent="0.25">
      <c r="A2" s="33">
        <v>44683</v>
      </c>
      <c r="B2" s="23">
        <v>412.697265625</v>
      </c>
      <c r="C2" s="23">
        <v>70.681289672851563</v>
      </c>
      <c r="D2" s="23">
        <v>69.970062255859375</v>
      </c>
      <c r="E2">
        <f>B2/B$2*100</f>
        <v>100</v>
      </c>
      <c r="F2" s="23">
        <f t="shared" ref="F2:G2" si="3">C2/C$2*100</f>
        <v>100</v>
      </c>
      <c r="G2" s="23">
        <f t="shared" si="3"/>
        <v>100</v>
      </c>
      <c r="H2" s="3">
        <v>0.4</v>
      </c>
      <c r="I2" s="3">
        <v>0.4</v>
      </c>
      <c r="J2" s="3">
        <v>0.2</v>
      </c>
      <c r="K2">
        <f>H2*E2</f>
        <v>40</v>
      </c>
      <c r="L2" s="23">
        <f t="shared" ref="L2:M2" si="4">I2*F2</f>
        <v>40</v>
      </c>
      <c r="M2" s="23">
        <f t="shared" si="4"/>
        <v>20</v>
      </c>
      <c r="N2" s="22">
        <f>SUM(K2:M2)</f>
        <v>100</v>
      </c>
      <c r="O2" s="22">
        <v>100</v>
      </c>
    </row>
    <row r="3" spans="1:15" x14ac:dyDescent="0.25">
      <c r="A3" s="33">
        <v>44684</v>
      </c>
      <c r="B3" s="23">
        <v>414.589111328125</v>
      </c>
      <c r="C3" s="23">
        <v>71.258598327636719</v>
      </c>
      <c r="D3" s="23">
        <v>70.237922668457031</v>
      </c>
      <c r="E3" s="23">
        <f t="shared" ref="E3:E63" si="5">B3/B$2*100</f>
        <v>100.45841004065291</v>
      </c>
      <c r="F3" s="23">
        <f t="shared" ref="F3:F63" si="6">C3/C$2*100</f>
        <v>100.81677719444173</v>
      </c>
      <c r="G3" s="23">
        <f t="shared" ref="G3:G63" si="7">D3/D$2*100</f>
        <v>100.38282145815187</v>
      </c>
      <c r="H3" s="6">
        <f t="shared" ref="H3:I3" si="8">K3/$N3</f>
        <v>0.39949007484074051</v>
      </c>
      <c r="I3" s="6">
        <f t="shared" si="8"/>
        <v>0.40091518321175323</v>
      </c>
      <c r="J3" s="6">
        <f>M3/$N3</f>
        <v>0.19959474194750632</v>
      </c>
      <c r="K3">
        <f>K2*(B3/B2)</f>
        <v>40.183364016261159</v>
      </c>
      <c r="L3" s="23">
        <f t="shared" ref="L3:M3" si="9">L2*(C3/C2)</f>
        <v>40.326710877776691</v>
      </c>
      <c r="M3" s="23">
        <f t="shared" si="9"/>
        <v>20.076564291630376</v>
      </c>
      <c r="N3" s="22">
        <f t="shared" ref="N3:N63" si="10">SUM(K3:M3)</f>
        <v>100.58663918566822</v>
      </c>
      <c r="O3" s="22">
        <v>100.5866391856682</v>
      </c>
    </row>
    <row r="4" spans="1:15" x14ac:dyDescent="0.25">
      <c r="A4" s="33">
        <v>44685</v>
      </c>
      <c r="B4" s="23">
        <v>427.21456909179688</v>
      </c>
      <c r="C4" s="23">
        <v>71.945404052734375</v>
      </c>
      <c r="D4" s="23">
        <v>71.805374145507813</v>
      </c>
      <c r="E4" s="23">
        <f t="shared" si="5"/>
        <v>103.51766407873129</v>
      </c>
      <c r="F4" s="23">
        <f t="shared" si="6"/>
        <v>101.78847101649357</v>
      </c>
      <c r="G4" s="23">
        <f t="shared" si="7"/>
        <v>102.6229959363724</v>
      </c>
      <c r="H4" s="6">
        <f t="shared" ref="H4:H63" si="11">K4/$N4</f>
        <v>0.4033926384674888</v>
      </c>
      <c r="I4" s="6">
        <f t="shared" ref="I4:I63" si="12">L4/$N4</f>
        <v>0.39665423533596889</v>
      </c>
      <c r="J4" s="6">
        <f t="shared" ref="J4:J63" si="13">M4/$N4</f>
        <v>0.19995312619654224</v>
      </c>
      <c r="K4" s="23">
        <f t="shared" ref="K4:K63" si="14">K3*(B4/B3)</f>
        <v>41.407065631492515</v>
      </c>
      <c r="L4" s="23">
        <f t="shared" ref="L4:L63" si="15">L3*(C4/C3)</f>
        <v>40.715388406597427</v>
      </c>
      <c r="M4" s="23">
        <f t="shared" ref="M4:M63" si="16">M3*(D4/D3)</f>
        <v>20.524599187274482</v>
      </c>
      <c r="N4" s="22">
        <f t="shared" si="10"/>
        <v>102.64705322536443</v>
      </c>
      <c r="O4" s="22">
        <v>102.6470532253644</v>
      </c>
    </row>
    <row r="5" spans="1:15" x14ac:dyDescent="0.25">
      <c r="A5" s="33">
        <v>44686</v>
      </c>
      <c r="B5" s="23">
        <v>412.0301513671875</v>
      </c>
      <c r="C5" s="23">
        <v>69.247947692871094</v>
      </c>
      <c r="D5" s="23">
        <v>71.071250915527344</v>
      </c>
      <c r="E5" s="23">
        <f t="shared" si="5"/>
        <v>99.838352634393587</v>
      </c>
      <c r="F5" s="23">
        <f t="shared" si="6"/>
        <v>97.972105508240304</v>
      </c>
      <c r="G5" s="23">
        <f t="shared" si="7"/>
        <v>101.57379974258313</v>
      </c>
      <c r="H5" s="6">
        <f t="shared" si="11"/>
        <v>0.40160665194519496</v>
      </c>
      <c r="I5" s="6">
        <f t="shared" si="12"/>
        <v>0.39409954430309069</v>
      </c>
      <c r="J5" s="6">
        <f t="shared" si="13"/>
        <v>0.20429380375171435</v>
      </c>
      <c r="K5" s="23">
        <f t="shared" si="14"/>
        <v>39.935341053757433</v>
      </c>
      <c r="L5" s="23">
        <f t="shared" si="15"/>
        <v>39.188842203296126</v>
      </c>
      <c r="M5" s="23">
        <f t="shared" si="16"/>
        <v>20.314759948516624</v>
      </c>
      <c r="N5" s="22">
        <f t="shared" si="10"/>
        <v>99.438943205570183</v>
      </c>
      <c r="O5" s="22">
        <v>99.438943205570197</v>
      </c>
    </row>
    <row r="6" spans="1:15" x14ac:dyDescent="0.25">
      <c r="A6" s="33">
        <v>44687</v>
      </c>
      <c r="B6" s="23">
        <v>409.57077026367188</v>
      </c>
      <c r="C6" s="23">
        <v>68.292396545410156</v>
      </c>
      <c r="D6" s="23">
        <v>71.636726379394531</v>
      </c>
      <c r="E6" s="23">
        <f t="shared" si="5"/>
        <v>99.242424018343499</v>
      </c>
      <c r="F6" s="23">
        <f t="shared" si="6"/>
        <v>96.620190239173056</v>
      </c>
      <c r="G6" s="23">
        <f t="shared" si="7"/>
        <v>102.3819674726609</v>
      </c>
      <c r="H6" s="6">
        <f t="shared" si="11"/>
        <v>0.40170402222118284</v>
      </c>
      <c r="I6" s="6">
        <f t="shared" si="12"/>
        <v>0.39108999433223973</v>
      </c>
      <c r="J6" s="6">
        <f t="shared" si="13"/>
        <v>0.2072059834465774</v>
      </c>
      <c r="K6" s="23">
        <f t="shared" si="14"/>
        <v>39.696969607337401</v>
      </c>
      <c r="L6" s="23">
        <f t="shared" si="15"/>
        <v>38.648076095669225</v>
      </c>
      <c r="M6" s="23">
        <f t="shared" si="16"/>
        <v>20.476393494532182</v>
      </c>
      <c r="N6" s="22">
        <f t="shared" si="10"/>
        <v>98.821439197538808</v>
      </c>
      <c r="O6" s="22">
        <v>98.821439197538808</v>
      </c>
    </row>
    <row r="7" spans="1:15" x14ac:dyDescent="0.25">
      <c r="A7" s="33">
        <v>44690</v>
      </c>
      <c r="B7" s="23">
        <v>396.45742797851563</v>
      </c>
      <c r="C7" s="23">
        <v>66.212066650390625</v>
      </c>
      <c r="D7" s="23">
        <v>71.10101318359375</v>
      </c>
      <c r="E7" s="23">
        <f t="shared" si="5"/>
        <v>96.064951479169522</v>
      </c>
      <c r="F7" s="23">
        <f t="shared" si="6"/>
        <v>93.676936225772423</v>
      </c>
      <c r="G7" s="23">
        <f t="shared" si="7"/>
        <v>101.61633546015555</v>
      </c>
      <c r="H7" s="6">
        <f t="shared" si="11"/>
        <v>0.39935534957762558</v>
      </c>
      <c r="I7" s="6">
        <f t="shared" si="12"/>
        <v>0.38942803840291595</v>
      </c>
      <c r="J7" s="6">
        <f t="shared" si="13"/>
        <v>0.21121661201945843</v>
      </c>
      <c r="K7" s="23">
        <f t="shared" si="14"/>
        <v>38.425980591667809</v>
      </c>
      <c r="L7" s="23">
        <f t="shared" si="15"/>
        <v>37.470774490308969</v>
      </c>
      <c r="M7" s="23">
        <f t="shared" si="16"/>
        <v>20.323267092031113</v>
      </c>
      <c r="N7" s="22">
        <f t="shared" si="10"/>
        <v>96.220022174007894</v>
      </c>
      <c r="O7" s="22">
        <v>96.220022174007894</v>
      </c>
    </row>
    <row r="8" spans="1:15" x14ac:dyDescent="0.25">
      <c r="A8" s="33">
        <v>44691</v>
      </c>
      <c r="B8" s="23">
        <v>397.37344360351563</v>
      </c>
      <c r="C8" s="23">
        <v>66.699806213378906</v>
      </c>
      <c r="D8" s="23">
        <v>70.237922668457031</v>
      </c>
      <c r="E8" s="23">
        <f t="shared" si="5"/>
        <v>96.286909728302277</v>
      </c>
      <c r="F8" s="23">
        <f t="shared" si="6"/>
        <v>94.366990928008022</v>
      </c>
      <c r="G8" s="23">
        <f t="shared" si="7"/>
        <v>100.38282145815187</v>
      </c>
      <c r="H8" s="6">
        <f t="shared" si="11"/>
        <v>0.39978735385979652</v>
      </c>
      <c r="I8" s="6">
        <f t="shared" si="12"/>
        <v>0.39181576915569521</v>
      </c>
      <c r="J8" s="6">
        <f t="shared" si="13"/>
        <v>0.20839687698450834</v>
      </c>
      <c r="K8" s="23">
        <f t="shared" si="14"/>
        <v>38.514763891320911</v>
      </c>
      <c r="L8" s="23">
        <f t="shared" si="15"/>
        <v>37.74679637120321</v>
      </c>
      <c r="M8" s="23">
        <f t="shared" si="16"/>
        <v>20.076564291630376</v>
      </c>
      <c r="N8" s="22">
        <f t="shared" si="10"/>
        <v>96.33812455415449</v>
      </c>
      <c r="O8" s="22">
        <v>96.33812455415449</v>
      </c>
    </row>
    <row r="9" spans="1:15" x14ac:dyDescent="0.25">
      <c r="A9" s="33">
        <v>44692</v>
      </c>
      <c r="B9" s="23">
        <v>391.06072998046881</v>
      </c>
      <c r="C9" s="23">
        <v>66.182205200195313</v>
      </c>
      <c r="D9" s="23">
        <v>70.743865966796875</v>
      </c>
      <c r="E9" s="23">
        <f t="shared" si="5"/>
        <v>94.757286406595341</v>
      </c>
      <c r="F9" s="23">
        <f t="shared" si="6"/>
        <v>93.634688198984108</v>
      </c>
      <c r="G9" s="23">
        <f t="shared" si="7"/>
        <v>101.1059068492864</v>
      </c>
      <c r="H9" s="6">
        <f t="shared" si="11"/>
        <v>0.39656538093417948</v>
      </c>
      <c r="I9" s="6">
        <f t="shared" si="12"/>
        <v>0.39186723472590651</v>
      </c>
      <c r="J9" s="6">
        <f t="shared" si="13"/>
        <v>0.21156738433991396</v>
      </c>
      <c r="K9" s="23">
        <f t="shared" si="14"/>
        <v>37.902914562638138</v>
      </c>
      <c r="L9" s="23">
        <f t="shared" si="15"/>
        <v>37.453875279593639</v>
      </c>
      <c r="M9" s="23">
        <f t="shared" si="16"/>
        <v>20.221181369857277</v>
      </c>
      <c r="N9" s="22">
        <f t="shared" si="10"/>
        <v>95.577971212089054</v>
      </c>
      <c r="O9" s="22">
        <v>95.577971212089068</v>
      </c>
    </row>
    <row r="10" spans="1:15" x14ac:dyDescent="0.25">
      <c r="A10" s="33">
        <v>44693</v>
      </c>
      <c r="B10" s="23">
        <v>390.65249633789063</v>
      </c>
      <c r="C10" s="23">
        <v>65.90350341796875</v>
      </c>
      <c r="D10" s="23">
        <v>70.029586791992188</v>
      </c>
      <c r="E10" s="23">
        <f t="shared" si="5"/>
        <v>94.658367979801326</v>
      </c>
      <c r="F10" s="23">
        <f t="shared" si="6"/>
        <v>93.240380478346111</v>
      </c>
      <c r="G10" s="23">
        <f t="shared" si="7"/>
        <v>100.08507143514487</v>
      </c>
      <c r="H10" s="6">
        <f t="shared" si="11"/>
        <v>0.3978223800368163</v>
      </c>
      <c r="I10" s="6">
        <f t="shared" si="12"/>
        <v>0.39186297914357726</v>
      </c>
      <c r="J10" s="6">
        <f t="shared" si="13"/>
        <v>0.21031464081960644</v>
      </c>
      <c r="K10" s="23">
        <f t="shared" si="14"/>
        <v>37.863347191920532</v>
      </c>
      <c r="L10" s="23">
        <f t="shared" si="15"/>
        <v>37.296152191338443</v>
      </c>
      <c r="M10" s="23">
        <f t="shared" si="16"/>
        <v>20.017014287028971</v>
      </c>
      <c r="N10" s="22">
        <f t="shared" si="10"/>
        <v>95.176513670287946</v>
      </c>
      <c r="O10" s="22">
        <v>95.176513670287946</v>
      </c>
    </row>
    <row r="11" spans="1:15" x14ac:dyDescent="0.25">
      <c r="A11" s="33">
        <v>44694</v>
      </c>
      <c r="B11" s="23">
        <v>399.99215698242188</v>
      </c>
      <c r="C11" s="23">
        <v>67.784751892089844</v>
      </c>
      <c r="D11" s="23">
        <v>70.862922668457031</v>
      </c>
      <c r="E11" s="23">
        <f t="shared" si="5"/>
        <v>96.921445887620024</v>
      </c>
      <c r="F11" s="23">
        <f t="shared" si="6"/>
        <v>95.901973783771709</v>
      </c>
      <c r="G11" s="23">
        <f t="shared" si="7"/>
        <v>101.27606062337451</v>
      </c>
      <c r="H11" s="6">
        <f t="shared" si="11"/>
        <v>0.39809771072322236</v>
      </c>
      <c r="I11" s="6">
        <f t="shared" si="12"/>
        <v>0.39391030403555499</v>
      </c>
      <c r="J11" s="6">
        <f t="shared" si="13"/>
        <v>0.20799198524122275</v>
      </c>
      <c r="K11" s="23">
        <f t="shared" si="14"/>
        <v>38.768578355048021</v>
      </c>
      <c r="L11" s="23">
        <f t="shared" si="15"/>
        <v>38.360789513508685</v>
      </c>
      <c r="M11" s="23">
        <f t="shared" si="16"/>
        <v>20.255212124674902</v>
      </c>
      <c r="N11" s="22">
        <f t="shared" si="10"/>
        <v>97.384579993231597</v>
      </c>
      <c r="O11" s="22">
        <v>97.384579993231597</v>
      </c>
    </row>
    <row r="12" spans="1:15" x14ac:dyDescent="0.25">
      <c r="A12" s="33">
        <v>44697</v>
      </c>
      <c r="B12" s="23">
        <v>398.36917114257813</v>
      </c>
      <c r="C12" s="23">
        <v>67.406517028808594</v>
      </c>
      <c r="D12" s="23">
        <v>71.0811767578125</v>
      </c>
      <c r="E12" s="23">
        <f t="shared" si="5"/>
        <v>96.528182841065586</v>
      </c>
      <c r="F12" s="23">
        <f t="shared" si="6"/>
        <v>95.366846503225602</v>
      </c>
      <c r="G12" s="23">
        <f t="shared" si="7"/>
        <v>101.58798558430621</v>
      </c>
      <c r="H12" s="6">
        <f t="shared" si="11"/>
        <v>0.397744331372334</v>
      </c>
      <c r="I12" s="6">
        <f t="shared" si="12"/>
        <v>0.39295904554598504</v>
      </c>
      <c r="J12" s="6">
        <f t="shared" si="13"/>
        <v>0.20929662308168087</v>
      </c>
      <c r="K12" s="23">
        <f t="shared" si="14"/>
        <v>38.611273136426242</v>
      </c>
      <c r="L12" s="23">
        <f t="shared" si="15"/>
        <v>38.146738601290238</v>
      </c>
      <c r="M12" s="23">
        <f t="shared" si="16"/>
        <v>20.317597116861236</v>
      </c>
      <c r="N12" s="22">
        <f t="shared" si="10"/>
        <v>97.075608854577723</v>
      </c>
      <c r="O12" s="22">
        <v>97.075608854577723</v>
      </c>
    </row>
    <row r="13" spans="1:15" x14ac:dyDescent="0.25">
      <c r="A13" s="33">
        <v>44698</v>
      </c>
      <c r="B13" s="23">
        <v>406.56378173828119</v>
      </c>
      <c r="C13" s="23">
        <v>69.337539672851563</v>
      </c>
      <c r="D13" s="23">
        <v>71.815299987792969</v>
      </c>
      <c r="E13" s="23">
        <f t="shared" si="5"/>
        <v>98.513805542803851</v>
      </c>
      <c r="F13" s="23">
        <f t="shared" si="6"/>
        <v>98.098860382684663</v>
      </c>
      <c r="G13" s="23">
        <f t="shared" si="7"/>
        <v>102.63718177809548</v>
      </c>
      <c r="H13" s="6">
        <f t="shared" si="11"/>
        <v>0.3973432265399946</v>
      </c>
      <c r="I13" s="6">
        <f t="shared" si="12"/>
        <v>0.39566959665786317</v>
      </c>
      <c r="J13" s="6">
        <f t="shared" si="13"/>
        <v>0.20698717680214221</v>
      </c>
      <c r="K13" s="23">
        <f t="shared" si="14"/>
        <v>39.405522217121543</v>
      </c>
      <c r="L13" s="23">
        <f t="shared" si="15"/>
        <v>39.239544153073858</v>
      </c>
      <c r="M13" s="23">
        <f t="shared" si="16"/>
        <v>20.527436355619095</v>
      </c>
      <c r="N13" s="22">
        <f t="shared" si="10"/>
        <v>99.172502725814496</v>
      </c>
      <c r="O13" s="22">
        <v>99.17250272581451</v>
      </c>
    </row>
    <row r="14" spans="1:15" x14ac:dyDescent="0.25">
      <c r="A14" s="33">
        <v>44699</v>
      </c>
      <c r="B14" s="23">
        <v>390.17453002929688</v>
      </c>
      <c r="C14" s="23">
        <v>67.675262451171875</v>
      </c>
      <c r="D14" s="23">
        <v>71.120857238769531</v>
      </c>
      <c r="E14" s="23">
        <f t="shared" si="5"/>
        <v>94.542552744662828</v>
      </c>
      <c r="F14" s="23">
        <f t="shared" si="6"/>
        <v>95.747067950241018</v>
      </c>
      <c r="G14" s="23">
        <f t="shared" si="7"/>
        <v>101.64469623980332</v>
      </c>
      <c r="H14" s="6">
        <f t="shared" si="11"/>
        <v>0.39211057505519176</v>
      </c>
      <c r="I14" s="6">
        <f t="shared" si="12"/>
        <v>0.39710624246854748</v>
      </c>
      <c r="J14" s="6">
        <f t="shared" si="13"/>
        <v>0.21078318247626079</v>
      </c>
      <c r="K14" s="23">
        <f t="shared" si="14"/>
        <v>37.817021097865137</v>
      </c>
      <c r="L14" s="23">
        <f t="shared" si="15"/>
        <v>38.298827180096403</v>
      </c>
      <c r="M14" s="23">
        <f t="shared" si="16"/>
        <v>20.328939247960658</v>
      </c>
      <c r="N14" s="22">
        <f t="shared" si="10"/>
        <v>96.444787525922195</v>
      </c>
      <c r="O14" s="22">
        <v>96.444787525922209</v>
      </c>
    </row>
    <row r="15" spans="1:15" x14ac:dyDescent="0.25">
      <c r="A15" s="33">
        <v>44700</v>
      </c>
      <c r="B15" s="23">
        <v>387.78488159179688</v>
      </c>
      <c r="C15" s="23">
        <v>68.740310668945313</v>
      </c>
      <c r="D15" s="23">
        <v>70.9720458984375</v>
      </c>
      <c r="E15" s="23">
        <f t="shared" si="5"/>
        <v>93.963520936957238</v>
      </c>
      <c r="F15" s="23">
        <f t="shared" si="6"/>
        <v>97.253899846918372</v>
      </c>
      <c r="G15" s="23">
        <f t="shared" si="7"/>
        <v>101.43201765194117</v>
      </c>
      <c r="H15" s="6">
        <f t="shared" si="11"/>
        <v>0.38838585096936568</v>
      </c>
      <c r="I15" s="6">
        <f t="shared" si="12"/>
        <v>0.40198619927702761</v>
      </c>
      <c r="J15" s="6">
        <f t="shared" si="13"/>
        <v>0.20962794975360668</v>
      </c>
      <c r="K15" s="23">
        <f t="shared" si="14"/>
        <v>37.585408374782894</v>
      </c>
      <c r="L15" s="23">
        <f t="shared" si="15"/>
        <v>38.901559938767342</v>
      </c>
      <c r="M15" s="23">
        <f t="shared" si="16"/>
        <v>20.286403530388228</v>
      </c>
      <c r="N15" s="22">
        <f t="shared" si="10"/>
        <v>96.773371843938463</v>
      </c>
      <c r="O15" s="22">
        <v>96.773371843938492</v>
      </c>
    </row>
    <row r="16" spans="1:15" x14ac:dyDescent="0.25">
      <c r="A16" s="33">
        <v>44701</v>
      </c>
      <c r="B16" s="23">
        <v>387.95416259765619</v>
      </c>
      <c r="C16" s="23">
        <v>69.048881530761719</v>
      </c>
      <c r="D16" s="23">
        <v>71.170455932617188</v>
      </c>
      <c r="E16" s="23">
        <f t="shared" si="5"/>
        <v>94.004539140846461</v>
      </c>
      <c r="F16" s="23">
        <f t="shared" si="6"/>
        <v>97.690466388424085</v>
      </c>
      <c r="G16" s="23">
        <f t="shared" si="7"/>
        <v>101.71558183322509</v>
      </c>
      <c r="H16" s="6">
        <f t="shared" si="11"/>
        <v>0.38756320487040924</v>
      </c>
      <c r="I16" s="6">
        <f t="shared" si="12"/>
        <v>0.40275959634305925</v>
      </c>
      <c r="J16" s="6">
        <f t="shared" si="13"/>
        <v>0.20967719878653149</v>
      </c>
      <c r="K16" s="23">
        <f t="shared" si="14"/>
        <v>37.60181565633858</v>
      </c>
      <c r="L16" s="23">
        <f t="shared" si="15"/>
        <v>39.076186555369631</v>
      </c>
      <c r="M16" s="23">
        <f t="shared" si="16"/>
        <v>20.343116366645013</v>
      </c>
      <c r="N16" s="22">
        <f t="shared" si="10"/>
        <v>97.021118578353224</v>
      </c>
      <c r="O16" s="22">
        <v>97.021118578353239</v>
      </c>
    </row>
    <row r="17" spans="1:15" x14ac:dyDescent="0.25">
      <c r="A17" s="33">
        <v>44704</v>
      </c>
      <c r="B17" s="23">
        <v>395.21279907226563</v>
      </c>
      <c r="C17" s="23">
        <v>69.447021484375</v>
      </c>
      <c r="D17" s="23">
        <v>72.023628234863281</v>
      </c>
      <c r="E17" s="23">
        <f t="shared" si="5"/>
        <v>95.763367482879872</v>
      </c>
      <c r="F17" s="23">
        <f t="shared" si="6"/>
        <v>98.253755422135939</v>
      </c>
      <c r="G17" s="23">
        <f t="shared" si="7"/>
        <v>102.9349208973041</v>
      </c>
      <c r="H17" s="6">
        <f t="shared" si="11"/>
        <v>0.39009931367019607</v>
      </c>
      <c r="I17" s="6">
        <f t="shared" si="12"/>
        <v>0.40024409712353493</v>
      </c>
      <c r="J17" s="6">
        <f t="shared" si="13"/>
        <v>0.20965658920626903</v>
      </c>
      <c r="K17" s="23">
        <f t="shared" si="14"/>
        <v>38.305346993151943</v>
      </c>
      <c r="L17" s="23">
        <f t="shared" si="15"/>
        <v>39.30150216885437</v>
      </c>
      <c r="M17" s="23">
        <f t="shared" si="16"/>
        <v>20.586984179460817</v>
      </c>
      <c r="N17" s="22">
        <f t="shared" si="10"/>
        <v>98.193833341467126</v>
      </c>
      <c r="O17" s="22">
        <v>98.193833341467155</v>
      </c>
    </row>
    <row r="18" spans="1:15" x14ac:dyDescent="0.25">
      <c r="A18" s="33">
        <v>44705</v>
      </c>
      <c r="B18" s="23">
        <v>392.19583129882813</v>
      </c>
      <c r="C18" s="23">
        <v>67.953964233398438</v>
      </c>
      <c r="D18" s="23">
        <v>73.462120056152344</v>
      </c>
      <c r="E18" s="23">
        <f t="shared" si="5"/>
        <v>95.032330952054181</v>
      </c>
      <c r="F18" s="23">
        <f t="shared" si="6"/>
        <v>96.141375670879029</v>
      </c>
      <c r="G18" s="23">
        <f t="shared" si="7"/>
        <v>104.99078847110863</v>
      </c>
      <c r="H18" s="6">
        <f t="shared" si="11"/>
        <v>0.39000567005516568</v>
      </c>
      <c r="I18" s="6">
        <f t="shared" si="12"/>
        <v>0.394557107701209</v>
      </c>
      <c r="J18" s="6">
        <f t="shared" si="13"/>
        <v>0.21543722224362524</v>
      </c>
      <c r="K18" s="23">
        <f t="shared" si="14"/>
        <v>38.012932380821667</v>
      </c>
      <c r="L18" s="23">
        <f t="shared" si="15"/>
        <v>38.456550268351606</v>
      </c>
      <c r="M18" s="23">
        <f t="shared" si="16"/>
        <v>20.998157694221725</v>
      </c>
      <c r="N18" s="22">
        <f t="shared" si="10"/>
        <v>97.467640343395004</v>
      </c>
      <c r="O18" s="22">
        <v>97.467640343395018</v>
      </c>
    </row>
    <row r="19" spans="1:15" x14ac:dyDescent="0.25">
      <c r="A19" s="33">
        <v>44706</v>
      </c>
      <c r="B19" s="23">
        <v>395.66085815429688</v>
      </c>
      <c r="C19" s="23">
        <v>68.272483825683594</v>
      </c>
      <c r="D19" s="23">
        <v>73.412513732910156</v>
      </c>
      <c r="E19" s="23">
        <f t="shared" si="5"/>
        <v>95.871935946824678</v>
      </c>
      <c r="F19" s="23">
        <f t="shared" si="6"/>
        <v>96.592017691927907</v>
      </c>
      <c r="G19" s="23">
        <f t="shared" si="7"/>
        <v>104.91989197388844</v>
      </c>
      <c r="H19" s="6">
        <f t="shared" si="11"/>
        <v>0.39143560956419626</v>
      </c>
      <c r="I19" s="6">
        <f t="shared" si="12"/>
        <v>0.39437563193932468</v>
      </c>
      <c r="J19" s="6">
        <f t="shared" si="13"/>
        <v>0.21418875849647889</v>
      </c>
      <c r="K19" s="23">
        <f t="shared" si="14"/>
        <v>38.348774378729864</v>
      </c>
      <c r="L19" s="23">
        <f t="shared" si="15"/>
        <v>38.636807076771163</v>
      </c>
      <c r="M19" s="23">
        <f t="shared" si="16"/>
        <v>20.983978394777687</v>
      </c>
      <c r="N19" s="22">
        <f t="shared" si="10"/>
        <v>97.969559850278728</v>
      </c>
      <c r="O19" s="22">
        <v>97.969559850278728</v>
      </c>
    </row>
    <row r="20" spans="1:15" x14ac:dyDescent="0.25">
      <c r="A20" s="33">
        <v>44707</v>
      </c>
      <c r="B20" s="23">
        <v>403.56671142578119</v>
      </c>
      <c r="C20" s="23">
        <v>69.367401123046875</v>
      </c>
      <c r="D20" s="23">
        <v>73.620849609375</v>
      </c>
      <c r="E20" s="23">
        <f t="shared" si="5"/>
        <v>97.787590333221317</v>
      </c>
      <c r="F20" s="23">
        <f t="shared" si="6"/>
        <v>98.141108409472963</v>
      </c>
      <c r="G20" s="23">
        <f t="shared" si="7"/>
        <v>105.21764199689547</v>
      </c>
      <c r="H20" s="6">
        <f t="shared" si="11"/>
        <v>0.39345202460807333</v>
      </c>
      <c r="I20" s="6">
        <f t="shared" si="12"/>
        <v>0.39487441780093963</v>
      </c>
      <c r="J20" s="6">
        <f t="shared" si="13"/>
        <v>0.21167355759098716</v>
      </c>
      <c r="K20" s="23">
        <f t="shared" si="14"/>
        <v>39.11503613328852</v>
      </c>
      <c r="L20" s="23">
        <f t="shared" si="15"/>
        <v>39.256443363789188</v>
      </c>
      <c r="M20" s="23">
        <f t="shared" si="16"/>
        <v>21.043528399379088</v>
      </c>
      <c r="N20" s="22">
        <f t="shared" si="10"/>
        <v>99.415007896456785</v>
      </c>
      <c r="O20" s="22">
        <v>99.415007896456828</v>
      </c>
    </row>
    <row r="21" spans="1:15" x14ac:dyDescent="0.25">
      <c r="A21" s="33">
        <v>44708</v>
      </c>
      <c r="B21" s="23">
        <v>413.47390747070313</v>
      </c>
      <c r="C21" s="23">
        <v>70.243324279785156</v>
      </c>
      <c r="D21" s="23">
        <v>74.771644592285156</v>
      </c>
      <c r="E21" s="23">
        <f t="shared" si="5"/>
        <v>100.18818681643722</v>
      </c>
      <c r="F21" s="23">
        <f t="shared" si="6"/>
        <v>99.380365871797864</v>
      </c>
      <c r="G21" s="23">
        <f t="shared" si="7"/>
        <v>106.86233823669878</v>
      </c>
      <c r="H21" s="6">
        <f t="shared" si="11"/>
        <v>0.39600117383935307</v>
      </c>
      <c r="I21" s="6">
        <f t="shared" si="12"/>
        <v>0.39280820216779955</v>
      </c>
      <c r="J21" s="6">
        <f t="shared" si="13"/>
        <v>0.21119062399284744</v>
      </c>
      <c r="K21" s="23">
        <f t="shared" si="14"/>
        <v>40.075274726574882</v>
      </c>
      <c r="L21" s="23">
        <f t="shared" si="15"/>
        <v>39.752146348719144</v>
      </c>
      <c r="M21" s="23">
        <f t="shared" si="16"/>
        <v>21.37246764733975</v>
      </c>
      <c r="N21" s="22">
        <f t="shared" si="10"/>
        <v>101.19988872263377</v>
      </c>
      <c r="O21" s="22">
        <v>101.1998887226338</v>
      </c>
    </row>
    <row r="22" spans="1:15" x14ac:dyDescent="0.25">
      <c r="A22" s="33">
        <v>44712</v>
      </c>
      <c r="B22" s="23">
        <v>411.1539306640625</v>
      </c>
      <c r="C22" s="23">
        <v>71.358139038085938</v>
      </c>
      <c r="D22" s="23">
        <v>73.739898681640625</v>
      </c>
      <c r="E22" s="23">
        <f t="shared" si="5"/>
        <v>99.626037027747145</v>
      </c>
      <c r="F22" s="23">
        <f t="shared" si="6"/>
        <v>100.95760754842927</v>
      </c>
      <c r="G22" s="23">
        <f t="shared" si="7"/>
        <v>105.38778486718519</v>
      </c>
      <c r="H22" s="6">
        <f t="shared" si="11"/>
        <v>0.39334730668951717</v>
      </c>
      <c r="I22" s="6">
        <f t="shared" si="12"/>
        <v>0.39860466403909833</v>
      </c>
      <c r="J22" s="6">
        <f t="shared" si="13"/>
        <v>0.20804802927138447</v>
      </c>
      <c r="K22" s="23">
        <f t="shared" si="14"/>
        <v>39.850414811098858</v>
      </c>
      <c r="L22" s="23">
        <f t="shared" si="15"/>
        <v>40.383043019371705</v>
      </c>
      <c r="M22" s="23">
        <f t="shared" si="16"/>
        <v>21.077556973437034</v>
      </c>
      <c r="N22" s="22">
        <f t="shared" si="10"/>
        <v>101.3110148039076</v>
      </c>
      <c r="O22" s="22">
        <v>101.3110148039076</v>
      </c>
    </row>
    <row r="23" spans="1:15" x14ac:dyDescent="0.25">
      <c r="A23" s="33">
        <v>44713</v>
      </c>
      <c r="B23" s="23">
        <v>407.82830810546881</v>
      </c>
      <c r="C23" s="23">
        <v>70.78082275390625</v>
      </c>
      <c r="D23" s="23">
        <v>73.620849609375</v>
      </c>
      <c r="E23" s="23">
        <f t="shared" si="5"/>
        <v>98.820210860336687</v>
      </c>
      <c r="F23" s="23">
        <f t="shared" si="6"/>
        <v>100.14081955990812</v>
      </c>
      <c r="G23" s="23">
        <f t="shared" si="7"/>
        <v>105.21764199689547</v>
      </c>
      <c r="H23" s="6">
        <f t="shared" si="11"/>
        <v>0.39281420370149334</v>
      </c>
      <c r="I23" s="6">
        <f t="shared" si="12"/>
        <v>0.3980636749402926</v>
      </c>
      <c r="J23" s="6">
        <f t="shared" si="13"/>
        <v>0.2091221213582142</v>
      </c>
      <c r="K23" s="23">
        <f t="shared" si="14"/>
        <v>39.528084344134676</v>
      </c>
      <c r="L23" s="23">
        <f t="shared" si="15"/>
        <v>40.056327823963244</v>
      </c>
      <c r="M23" s="23">
        <f t="shared" si="16"/>
        <v>21.043528399379092</v>
      </c>
      <c r="N23" s="22">
        <f t="shared" si="10"/>
        <v>100.627940567477</v>
      </c>
      <c r="O23" s="22">
        <v>100.627940567477</v>
      </c>
    </row>
    <row r="24" spans="1:15" x14ac:dyDescent="0.25">
      <c r="A24" s="33">
        <v>44714</v>
      </c>
      <c r="B24" s="23">
        <v>415.59475708007813</v>
      </c>
      <c r="C24" s="23">
        <v>72.154434204101563</v>
      </c>
      <c r="D24" s="23">
        <v>74.116874694824219</v>
      </c>
      <c r="E24" s="23">
        <f t="shared" si="5"/>
        <v>100.7020864193733</v>
      </c>
      <c r="F24" s="23">
        <f t="shared" si="6"/>
        <v>102.08420720401176</v>
      </c>
      <c r="G24" s="23">
        <f t="shared" si="7"/>
        <v>105.92655245010532</v>
      </c>
      <c r="H24" s="6">
        <f t="shared" si="11"/>
        <v>0.393752710821963</v>
      </c>
      <c r="I24" s="6">
        <f t="shared" si="12"/>
        <v>0.39915690675260523</v>
      </c>
      <c r="J24" s="6">
        <f t="shared" si="13"/>
        <v>0.20709038242543179</v>
      </c>
      <c r="K24" s="23">
        <f t="shared" si="14"/>
        <v>40.280834567749331</v>
      </c>
      <c r="L24" s="23">
        <f t="shared" si="15"/>
        <v>40.833682881604702</v>
      </c>
      <c r="M24" s="23">
        <f t="shared" si="16"/>
        <v>21.18531049002106</v>
      </c>
      <c r="N24" s="22">
        <f t="shared" si="10"/>
        <v>102.29982793937509</v>
      </c>
      <c r="O24" s="22">
        <v>102.29982793937511</v>
      </c>
    </row>
    <row r="25" spans="1:15" x14ac:dyDescent="0.25">
      <c r="A25" s="33">
        <v>44715</v>
      </c>
      <c r="B25" s="23">
        <v>408.77423095703119</v>
      </c>
      <c r="C25" s="23">
        <v>70.810684204101563</v>
      </c>
      <c r="D25" s="23">
        <v>73.759735107421875</v>
      </c>
      <c r="E25" s="23">
        <f t="shared" si="5"/>
        <v>99.049415880663119</v>
      </c>
      <c r="F25" s="23">
        <f t="shared" si="6"/>
        <v>100.18306758669641</v>
      </c>
      <c r="G25" s="23">
        <f t="shared" si="7"/>
        <v>105.41613474303455</v>
      </c>
      <c r="H25" s="6">
        <f t="shared" si="11"/>
        <v>0.39314598444300486</v>
      </c>
      <c r="I25" s="6">
        <f t="shared" si="12"/>
        <v>0.39764566384061906</v>
      </c>
      <c r="J25" s="6">
        <f t="shared" si="13"/>
        <v>0.20920835171637608</v>
      </c>
      <c r="K25" s="23">
        <f t="shared" si="14"/>
        <v>39.619766352265252</v>
      </c>
      <c r="L25" s="23">
        <f t="shared" si="15"/>
        <v>40.07322703467856</v>
      </c>
      <c r="M25" s="23">
        <f t="shared" si="16"/>
        <v>21.083226948606907</v>
      </c>
      <c r="N25" s="22">
        <f t="shared" si="10"/>
        <v>100.77622033555072</v>
      </c>
      <c r="O25" s="22">
        <v>100.7762203355507</v>
      </c>
    </row>
    <row r="26" spans="1:15" x14ac:dyDescent="0.25">
      <c r="A26" s="33">
        <v>44718</v>
      </c>
      <c r="B26" s="23">
        <v>410.01885986328119</v>
      </c>
      <c r="C26" s="23">
        <v>71.527351379394531</v>
      </c>
      <c r="D26" s="23">
        <v>74.087120056152344</v>
      </c>
      <c r="E26" s="23">
        <f t="shared" si="5"/>
        <v>99.35099987695277</v>
      </c>
      <c r="F26" s="23">
        <f t="shared" si="6"/>
        <v>101.19700943553657</v>
      </c>
      <c r="G26" s="23">
        <f t="shared" si="7"/>
        <v>105.8840276363313</v>
      </c>
      <c r="H26" s="6">
        <f t="shared" si="11"/>
        <v>0.39193258436741257</v>
      </c>
      <c r="I26" s="6">
        <f t="shared" si="12"/>
        <v>0.39921495996462592</v>
      </c>
      <c r="J26" s="6">
        <f t="shared" si="13"/>
        <v>0.20885245566796143</v>
      </c>
      <c r="K26" s="23">
        <f t="shared" si="14"/>
        <v>39.740399950781118</v>
      </c>
      <c r="L26" s="23">
        <f t="shared" si="15"/>
        <v>40.478803774214612</v>
      </c>
      <c r="M26" s="23">
        <f t="shared" si="16"/>
        <v>21.176805527266254</v>
      </c>
      <c r="N26" s="22">
        <f t="shared" si="10"/>
        <v>101.39600925226199</v>
      </c>
      <c r="O26" s="22">
        <v>101.396009252262</v>
      </c>
    </row>
    <row r="27" spans="1:15" x14ac:dyDescent="0.25">
      <c r="A27" s="33">
        <v>44719</v>
      </c>
      <c r="B27" s="23">
        <v>413.95184326171881</v>
      </c>
      <c r="C27" s="23">
        <v>71.875732421875</v>
      </c>
      <c r="D27" s="23">
        <v>74.533538818359375</v>
      </c>
      <c r="E27" s="23">
        <f t="shared" si="5"/>
        <v>100.30399465691124</v>
      </c>
      <c r="F27" s="23">
        <f t="shared" si="6"/>
        <v>101.68989948337376</v>
      </c>
      <c r="G27" s="23">
        <f t="shared" si="7"/>
        <v>106.52204159232093</v>
      </c>
      <c r="H27" s="6">
        <f t="shared" si="11"/>
        <v>0.39295617356431872</v>
      </c>
      <c r="I27" s="6">
        <f t="shared" si="12"/>
        <v>0.39838566677038495</v>
      </c>
      <c r="J27" s="6">
        <f t="shared" si="13"/>
        <v>0.20865815966529627</v>
      </c>
      <c r="K27" s="23">
        <f t="shared" si="14"/>
        <v>40.12159786276451</v>
      </c>
      <c r="L27" s="23">
        <f t="shared" si="15"/>
        <v>40.675959793349492</v>
      </c>
      <c r="M27" s="23">
        <f t="shared" si="16"/>
        <v>21.304408318464183</v>
      </c>
      <c r="N27" s="22">
        <f t="shared" si="10"/>
        <v>102.10196597457819</v>
      </c>
      <c r="O27" s="22">
        <v>102.10196597457821</v>
      </c>
    </row>
    <row r="28" spans="1:15" x14ac:dyDescent="0.25">
      <c r="A28" s="33">
        <v>44720</v>
      </c>
      <c r="B28" s="23">
        <v>409.4512939453125</v>
      </c>
      <c r="C28" s="23">
        <v>72.463005065917969</v>
      </c>
      <c r="D28" s="23">
        <v>73.075218200683594</v>
      </c>
      <c r="E28" s="23">
        <f t="shared" si="5"/>
        <v>99.21347390689111</v>
      </c>
      <c r="F28" s="23">
        <f t="shared" si="6"/>
        <v>102.52077374551749</v>
      </c>
      <c r="G28" s="23">
        <f t="shared" si="7"/>
        <v>104.43783504646544</v>
      </c>
      <c r="H28" s="6">
        <f t="shared" si="11"/>
        <v>0.39067626441384284</v>
      </c>
      <c r="I28" s="6">
        <f t="shared" si="12"/>
        <v>0.40369953126833885</v>
      </c>
      <c r="J28" s="6">
        <f t="shared" si="13"/>
        <v>0.20562420431781822</v>
      </c>
      <c r="K28" s="23">
        <f t="shared" si="14"/>
        <v>39.685389562756463</v>
      </c>
      <c r="L28" s="23">
        <f t="shared" si="15"/>
        <v>41.008309498206977</v>
      </c>
      <c r="M28" s="23">
        <f t="shared" si="16"/>
        <v>20.887567009293086</v>
      </c>
      <c r="N28" s="22">
        <f t="shared" si="10"/>
        <v>101.58126607025653</v>
      </c>
      <c r="O28" s="22">
        <v>101.5812660702565</v>
      </c>
    </row>
    <row r="29" spans="1:15" x14ac:dyDescent="0.25">
      <c r="A29" s="33">
        <v>44721</v>
      </c>
      <c r="B29" s="23">
        <v>399.71334838867188</v>
      </c>
      <c r="C29" s="23">
        <v>70.730003356933594</v>
      </c>
      <c r="D29" s="23">
        <v>71.319267272949219</v>
      </c>
      <c r="E29" s="23">
        <f t="shared" si="5"/>
        <v>96.85388823289999</v>
      </c>
      <c r="F29" s="23">
        <f t="shared" si="6"/>
        <v>100.06892019699627</v>
      </c>
      <c r="G29" s="23">
        <f t="shared" si="7"/>
        <v>101.92826042108724</v>
      </c>
      <c r="H29" s="6">
        <f t="shared" si="11"/>
        <v>0.39071799734227486</v>
      </c>
      <c r="I29" s="6">
        <f t="shared" si="12"/>
        <v>0.40368774872058205</v>
      </c>
      <c r="J29" s="6">
        <f t="shared" si="13"/>
        <v>0.20559425393714317</v>
      </c>
      <c r="K29" s="23">
        <f t="shared" si="14"/>
        <v>38.741555293160012</v>
      </c>
      <c r="L29" s="23">
        <f t="shared" si="15"/>
        <v>40.027568078798488</v>
      </c>
      <c r="M29" s="23">
        <f t="shared" si="16"/>
        <v>20.385652084217448</v>
      </c>
      <c r="N29" s="22">
        <f t="shared" si="10"/>
        <v>99.15477545617594</v>
      </c>
      <c r="O29" s="22">
        <v>99.154775456175955</v>
      </c>
    </row>
    <row r="30" spans="1:15" x14ac:dyDescent="0.25">
      <c r="A30" s="33">
        <v>44722</v>
      </c>
      <c r="B30" s="23">
        <v>388.1234130859375</v>
      </c>
      <c r="C30" s="23">
        <v>70.129997253417969</v>
      </c>
      <c r="D30" s="23">
        <v>70.773628234863281</v>
      </c>
      <c r="E30" s="23">
        <f t="shared" si="5"/>
        <v>94.045549950071234</v>
      </c>
      <c r="F30" s="23">
        <f t="shared" si="6"/>
        <v>99.220030616326824</v>
      </c>
      <c r="G30" s="23">
        <f t="shared" si="7"/>
        <v>101.14844256685882</v>
      </c>
      <c r="H30" s="6">
        <f t="shared" si="11"/>
        <v>0.38568580369824396</v>
      </c>
      <c r="I30" s="6">
        <f t="shared" si="12"/>
        <v>0.40690662420006796</v>
      </c>
      <c r="J30" s="6">
        <f t="shared" si="13"/>
        <v>0.207407572101688</v>
      </c>
      <c r="K30" s="23">
        <f t="shared" si="14"/>
        <v>37.618219980028506</v>
      </c>
      <c r="L30" s="23">
        <f t="shared" si="15"/>
        <v>39.688012246530711</v>
      </c>
      <c r="M30" s="23">
        <f t="shared" si="16"/>
        <v>20.229688513371762</v>
      </c>
      <c r="N30" s="22">
        <f t="shared" si="10"/>
        <v>97.535920739930987</v>
      </c>
      <c r="O30" s="22">
        <v>97.535920739930987</v>
      </c>
    </row>
    <row r="31" spans="1:15" x14ac:dyDescent="0.25">
      <c r="A31" s="33">
        <v>44725</v>
      </c>
      <c r="B31" s="23">
        <v>373.3870849609375</v>
      </c>
      <c r="C31" s="23">
        <v>67.80999755859375</v>
      </c>
      <c r="D31" s="23">
        <v>67.519668579101563</v>
      </c>
      <c r="E31" s="23">
        <f t="shared" si="5"/>
        <v>90.474814364342819</v>
      </c>
      <c r="F31" s="23">
        <f t="shared" si="6"/>
        <v>95.937691392520435</v>
      </c>
      <c r="G31" s="23">
        <f t="shared" si="7"/>
        <v>96.497939836329621</v>
      </c>
      <c r="H31" s="6">
        <f t="shared" si="11"/>
        <v>0.38555461267804048</v>
      </c>
      <c r="I31" s="6">
        <f t="shared" si="12"/>
        <v>0.40883443316183743</v>
      </c>
      <c r="J31" s="6">
        <f t="shared" si="13"/>
        <v>0.20561095416012215</v>
      </c>
      <c r="K31" s="23">
        <f t="shared" si="14"/>
        <v>36.189925745737142</v>
      </c>
      <c r="L31" s="23">
        <f t="shared" si="15"/>
        <v>38.375076557008157</v>
      </c>
      <c r="M31" s="23">
        <f t="shared" si="16"/>
        <v>19.299587967265925</v>
      </c>
      <c r="N31" s="22">
        <f t="shared" si="10"/>
        <v>93.86459027001122</v>
      </c>
      <c r="O31" s="22">
        <v>93.864590270011234</v>
      </c>
    </row>
    <row r="32" spans="1:15" x14ac:dyDescent="0.25">
      <c r="A32" s="33">
        <v>44726</v>
      </c>
      <c r="B32" s="23">
        <v>372.26193237304688</v>
      </c>
      <c r="C32" s="23">
        <v>68.870002746582031</v>
      </c>
      <c r="D32" s="23">
        <v>65.813323974609375</v>
      </c>
      <c r="E32" s="23">
        <f t="shared" si="5"/>
        <v>90.202180479505543</v>
      </c>
      <c r="F32" s="23">
        <f t="shared" si="6"/>
        <v>97.437388402711562</v>
      </c>
      <c r="G32" s="23">
        <f t="shared" si="7"/>
        <v>94.059261708171618</v>
      </c>
      <c r="H32" s="6">
        <f t="shared" si="11"/>
        <v>0.38438014268964787</v>
      </c>
      <c r="I32" s="6">
        <f t="shared" si="12"/>
        <v>0.41521166182950986</v>
      </c>
      <c r="J32" s="6">
        <f t="shared" si="13"/>
        <v>0.20040819548084227</v>
      </c>
      <c r="K32" s="23">
        <f t="shared" si="14"/>
        <v>36.080872191802236</v>
      </c>
      <c r="L32" s="23">
        <f t="shared" si="15"/>
        <v>38.974955361084604</v>
      </c>
      <c r="M32" s="23">
        <f t="shared" si="16"/>
        <v>18.811852341634324</v>
      </c>
      <c r="N32" s="22">
        <f t="shared" si="10"/>
        <v>93.86767989452116</v>
      </c>
      <c r="O32" s="22">
        <v>93.867679894521174</v>
      </c>
    </row>
    <row r="33" spans="1:15" x14ac:dyDescent="0.25">
      <c r="A33" s="33">
        <v>44727</v>
      </c>
      <c r="B33" s="23">
        <v>377.56903076171881</v>
      </c>
      <c r="C33" s="23">
        <v>69.620002746582031</v>
      </c>
      <c r="D33" s="23">
        <v>66.239913940429688</v>
      </c>
      <c r="E33" s="23">
        <f t="shared" si="5"/>
        <v>91.488134817156592</v>
      </c>
      <c r="F33" s="23">
        <f t="shared" si="6"/>
        <v>98.498489584468956</v>
      </c>
      <c r="G33" s="23">
        <f t="shared" si="7"/>
        <v>94.668936692110321</v>
      </c>
      <c r="H33" s="6">
        <f t="shared" si="11"/>
        <v>0.38550359665850109</v>
      </c>
      <c r="I33" s="6">
        <f t="shared" si="12"/>
        <v>0.41504313183486097</v>
      </c>
      <c r="J33" s="6">
        <f t="shared" si="13"/>
        <v>0.19945327150663797</v>
      </c>
      <c r="K33" s="23">
        <f t="shared" si="14"/>
        <v>36.595253926862654</v>
      </c>
      <c r="L33" s="23">
        <f t="shared" si="15"/>
        <v>39.399395833787565</v>
      </c>
      <c r="M33" s="23">
        <f t="shared" si="16"/>
        <v>18.933787338422068</v>
      </c>
      <c r="N33" s="22">
        <f t="shared" si="10"/>
        <v>94.928437099072283</v>
      </c>
      <c r="O33" s="22">
        <v>94.928437099072283</v>
      </c>
    </row>
    <row r="34" spans="1:15" x14ac:dyDescent="0.25">
      <c r="A34" s="33">
        <v>44728</v>
      </c>
      <c r="B34" s="23">
        <v>365.072998046875</v>
      </c>
      <c r="C34" s="23">
        <v>67.55999755859375</v>
      </c>
      <c r="D34" s="23">
        <v>64.960159301757813</v>
      </c>
      <c r="E34" s="23">
        <f t="shared" si="5"/>
        <v>88.460241551152151</v>
      </c>
      <c r="F34" s="23">
        <f t="shared" si="6"/>
        <v>95.583990998601294</v>
      </c>
      <c r="G34" s="23">
        <f t="shared" si="7"/>
        <v>92.839933547891007</v>
      </c>
      <c r="H34" s="6">
        <f t="shared" si="11"/>
        <v>0.38383506770570114</v>
      </c>
      <c r="I34" s="6">
        <f t="shared" si="12"/>
        <v>0.41474550615277367</v>
      </c>
      <c r="J34" s="6">
        <f t="shared" si="13"/>
        <v>0.20141942614152517</v>
      </c>
      <c r="K34" s="23">
        <f t="shared" si="14"/>
        <v>35.38409662046088</v>
      </c>
      <c r="L34" s="23">
        <f t="shared" si="15"/>
        <v>38.233596399440501</v>
      </c>
      <c r="M34" s="23">
        <f t="shared" si="16"/>
        <v>18.567986709578207</v>
      </c>
      <c r="N34" s="22">
        <f t="shared" si="10"/>
        <v>92.185679729479588</v>
      </c>
      <c r="O34" s="22">
        <v>94.928437099072283</v>
      </c>
    </row>
    <row r="35" spans="1:15" x14ac:dyDescent="0.25">
      <c r="A35" s="33">
        <v>44729</v>
      </c>
      <c r="B35" s="23">
        <v>365.8599853515625</v>
      </c>
      <c r="C35" s="23">
        <v>67.959999084472656</v>
      </c>
      <c r="D35" s="23">
        <v>64.355003356933594</v>
      </c>
      <c r="E35" s="23">
        <f t="shared" si="5"/>
        <v>88.650935158849222</v>
      </c>
      <c r="F35" s="23">
        <f t="shared" si="6"/>
        <v>96.149913787687808</v>
      </c>
      <c r="G35" s="23">
        <f t="shared" si="7"/>
        <v>91.975055162316124</v>
      </c>
      <c r="H35" s="6">
        <f t="shared" si="11"/>
        <v>0.3841221836759659</v>
      </c>
      <c r="I35" s="6">
        <f t="shared" si="12"/>
        <v>0.41661506196413467</v>
      </c>
      <c r="J35" s="6">
        <f t="shared" si="13"/>
        <v>0.19926275435989935</v>
      </c>
      <c r="K35" s="23">
        <f t="shared" si="14"/>
        <v>35.460374063539717</v>
      </c>
      <c r="L35" s="23">
        <f t="shared" si="15"/>
        <v>38.459965515075105</v>
      </c>
      <c r="M35" s="23">
        <f t="shared" si="16"/>
        <v>18.395011032463231</v>
      </c>
      <c r="N35" s="22">
        <f t="shared" si="10"/>
        <v>92.31535061107806</v>
      </c>
      <c r="O35" s="22">
        <v>92.315350611078046</v>
      </c>
    </row>
    <row r="36" spans="1:15" x14ac:dyDescent="0.25">
      <c r="A36" s="33">
        <v>44733</v>
      </c>
      <c r="B36" s="23">
        <v>375.07000732421881</v>
      </c>
      <c r="C36" s="23">
        <v>69.199996948242188</v>
      </c>
      <c r="D36" s="23">
        <v>65.580001831054688</v>
      </c>
      <c r="E36" s="23">
        <f t="shared" si="5"/>
        <v>90.8826005319426</v>
      </c>
      <c r="F36" s="23">
        <f t="shared" si="6"/>
        <v>97.904264719184468</v>
      </c>
      <c r="G36" s="23">
        <f t="shared" si="7"/>
        <v>93.725801745392829</v>
      </c>
      <c r="H36" s="6">
        <f t="shared" si="11"/>
        <v>0.38566811258445244</v>
      </c>
      <c r="I36" s="6">
        <f t="shared" si="12"/>
        <v>0.41546514698317188</v>
      </c>
      <c r="J36" s="6">
        <f t="shared" si="13"/>
        <v>0.19886674043237557</v>
      </c>
      <c r="K36" s="23">
        <f t="shared" si="14"/>
        <v>36.353040212777067</v>
      </c>
      <c r="L36" s="23">
        <f t="shared" si="15"/>
        <v>39.161705887673776</v>
      </c>
      <c r="M36" s="23">
        <f t="shared" si="16"/>
        <v>18.745160349078571</v>
      </c>
      <c r="N36" s="22">
        <f t="shared" si="10"/>
        <v>94.259906449529424</v>
      </c>
      <c r="O36" s="22">
        <v>94.259906449529382</v>
      </c>
    </row>
    <row r="37" spans="1:15" x14ac:dyDescent="0.25">
      <c r="A37" s="33">
        <v>44734</v>
      </c>
      <c r="B37" s="23">
        <v>374.3900146484375</v>
      </c>
      <c r="C37" s="23">
        <v>67.94000244140625</v>
      </c>
      <c r="D37" s="23">
        <v>66.269996643066406</v>
      </c>
      <c r="E37" s="23">
        <f t="shared" si="5"/>
        <v>90.717832617924202</v>
      </c>
      <c r="F37" s="23">
        <f t="shared" si="6"/>
        <v>96.121622505569206</v>
      </c>
      <c r="G37" s="23">
        <f t="shared" si="7"/>
        <v>94.711930369215708</v>
      </c>
      <c r="H37" s="6">
        <f t="shared" si="11"/>
        <v>0.38735954998000499</v>
      </c>
      <c r="I37" s="6">
        <f t="shared" si="12"/>
        <v>0.41043339950505481</v>
      </c>
      <c r="J37" s="6">
        <f t="shared" si="13"/>
        <v>0.20220705051494003</v>
      </c>
      <c r="K37" s="23">
        <f t="shared" si="14"/>
        <v>36.287133047169704</v>
      </c>
      <c r="L37" s="23">
        <f t="shared" si="15"/>
        <v>38.448649002227675</v>
      </c>
      <c r="M37" s="23">
        <f t="shared" si="16"/>
        <v>18.942386073843146</v>
      </c>
      <c r="N37" s="22">
        <f t="shared" si="10"/>
        <v>93.678168123240539</v>
      </c>
      <c r="O37" s="22">
        <v>93.678168123240496</v>
      </c>
    </row>
    <row r="38" spans="1:15" x14ac:dyDescent="0.25">
      <c r="A38" s="33">
        <v>44735</v>
      </c>
      <c r="B38" s="23">
        <v>378.05999755859381</v>
      </c>
      <c r="C38" s="23">
        <v>68.430000305175781</v>
      </c>
      <c r="D38" s="23">
        <v>67.830001831054688</v>
      </c>
      <c r="E38" s="23">
        <f t="shared" si="5"/>
        <v>91.607100179364991</v>
      </c>
      <c r="F38" s="23">
        <f t="shared" si="6"/>
        <v>96.814872255308472</v>
      </c>
      <c r="G38" s="23">
        <f t="shared" si="7"/>
        <v>96.941462740194325</v>
      </c>
      <c r="H38" s="6">
        <f t="shared" si="11"/>
        <v>0.38670291954141744</v>
      </c>
      <c r="I38" s="6">
        <f t="shared" si="12"/>
        <v>0.40868659397419038</v>
      </c>
      <c r="J38" s="6">
        <f t="shared" si="13"/>
        <v>0.20461048648439226</v>
      </c>
      <c r="K38" s="23">
        <f t="shared" si="14"/>
        <v>36.642840071746029</v>
      </c>
      <c r="L38" s="23">
        <f t="shared" si="15"/>
        <v>38.725948902123385</v>
      </c>
      <c r="M38" s="23">
        <f t="shared" si="16"/>
        <v>19.388292548038869</v>
      </c>
      <c r="N38" s="22">
        <f t="shared" si="10"/>
        <v>94.757081521908276</v>
      </c>
      <c r="O38" s="22">
        <v>94.757081521908248</v>
      </c>
    </row>
    <row r="39" spans="1:15" x14ac:dyDescent="0.25">
      <c r="A39" s="33">
        <v>44736</v>
      </c>
      <c r="B39" s="23">
        <v>390.07998657226563</v>
      </c>
      <c r="C39" s="23">
        <v>70.099998474121094</v>
      </c>
      <c r="D39" s="23">
        <v>69.010002136230469</v>
      </c>
      <c r="E39" s="23">
        <f t="shared" si="5"/>
        <v>94.51964407409335</v>
      </c>
      <c r="F39" s="23">
        <f t="shared" si="6"/>
        <v>99.177588296109235</v>
      </c>
      <c r="G39" s="23">
        <f t="shared" si="7"/>
        <v>98.627898720286595</v>
      </c>
      <c r="H39" s="6">
        <f t="shared" si="11"/>
        <v>0.38895183094486518</v>
      </c>
      <c r="I39" s="6">
        <f t="shared" si="12"/>
        <v>0.40811944368123876</v>
      </c>
      <c r="J39" s="6">
        <f t="shared" si="13"/>
        <v>0.20292872537389597</v>
      </c>
      <c r="K39" s="23">
        <f t="shared" si="14"/>
        <v>37.807857629637375</v>
      </c>
      <c r="L39" s="23">
        <f t="shared" si="15"/>
        <v>39.671035318443685</v>
      </c>
      <c r="M39" s="23">
        <f t="shared" si="16"/>
        <v>19.725579744057324</v>
      </c>
      <c r="N39" s="22">
        <f t="shared" si="10"/>
        <v>97.204472692138395</v>
      </c>
      <c r="O39" s="22">
        <v>97.204472692138353</v>
      </c>
    </row>
    <row r="40" spans="1:15" x14ac:dyDescent="0.25">
      <c r="A40" s="33">
        <v>44739</v>
      </c>
      <c r="B40" s="23">
        <v>388.58999633789063</v>
      </c>
      <c r="C40" s="23">
        <v>70.019996643066406</v>
      </c>
      <c r="D40" s="23">
        <v>69.569999694824219</v>
      </c>
      <c r="E40" s="23">
        <f t="shared" si="5"/>
        <v>94.158606975357429</v>
      </c>
      <c r="F40" s="23">
        <f t="shared" si="6"/>
        <v>99.064401579476041</v>
      </c>
      <c r="G40" s="23">
        <f t="shared" si="7"/>
        <v>99.428237523110596</v>
      </c>
      <c r="H40" s="6">
        <f t="shared" si="11"/>
        <v>0.38758426106162924</v>
      </c>
      <c r="I40" s="6">
        <f t="shared" si="12"/>
        <v>0.4077779410409329</v>
      </c>
      <c r="J40" s="6">
        <f t="shared" si="13"/>
        <v>0.20463779789743783</v>
      </c>
      <c r="K40" s="23">
        <f t="shared" si="14"/>
        <v>37.663442790143009</v>
      </c>
      <c r="L40" s="23">
        <f t="shared" si="15"/>
        <v>39.625760631790413</v>
      </c>
      <c r="M40" s="23">
        <f t="shared" si="16"/>
        <v>19.885647504622124</v>
      </c>
      <c r="N40" s="22">
        <f t="shared" si="10"/>
        <v>97.17485092655555</v>
      </c>
      <c r="O40" s="22">
        <v>97.174850926555507</v>
      </c>
    </row>
    <row r="41" spans="1:15" x14ac:dyDescent="0.25">
      <c r="A41" s="33">
        <v>44740</v>
      </c>
      <c r="B41" s="23">
        <v>380.64999389648438</v>
      </c>
      <c r="C41" s="23">
        <v>69.620002746582031</v>
      </c>
      <c r="D41" s="23">
        <v>69.30999755859375</v>
      </c>
      <c r="E41" s="23">
        <f t="shared" si="5"/>
        <v>92.234677959403882</v>
      </c>
      <c r="F41" s="23">
        <f t="shared" si="6"/>
        <v>98.498489584468956</v>
      </c>
      <c r="G41" s="23">
        <f t="shared" si="7"/>
        <v>99.056646977314429</v>
      </c>
      <c r="H41" s="6">
        <f t="shared" si="11"/>
        <v>0.38389288921425979</v>
      </c>
      <c r="I41" s="6">
        <f t="shared" si="12"/>
        <v>0.40996369897301915</v>
      </c>
      <c r="J41" s="6">
        <f t="shared" si="13"/>
        <v>0.20614341181272097</v>
      </c>
      <c r="K41" s="23">
        <f t="shared" si="14"/>
        <v>36.89387118376159</v>
      </c>
      <c r="L41" s="23">
        <f t="shared" si="15"/>
        <v>39.399395833787572</v>
      </c>
      <c r="M41" s="23">
        <f t="shared" si="16"/>
        <v>19.811329395462892</v>
      </c>
      <c r="N41" s="22">
        <f t="shared" si="10"/>
        <v>96.104596413012061</v>
      </c>
      <c r="O41" s="22">
        <v>96.104596413012032</v>
      </c>
    </row>
    <row r="42" spans="1:15" x14ac:dyDescent="0.25">
      <c r="A42" s="33">
        <v>44741</v>
      </c>
      <c r="B42" s="23">
        <v>380.33999633789063</v>
      </c>
      <c r="C42" s="23">
        <v>69.370002746582031</v>
      </c>
      <c r="D42" s="23">
        <v>69.360000610351563</v>
      </c>
      <c r="E42" s="23">
        <f t="shared" si="5"/>
        <v>92.159562957581841</v>
      </c>
      <c r="F42" s="23">
        <f t="shared" si="6"/>
        <v>98.14478919054983</v>
      </c>
      <c r="G42" s="23">
        <f t="shared" si="7"/>
        <v>99.128110472051603</v>
      </c>
      <c r="H42" s="6">
        <f t="shared" si="11"/>
        <v>0.38420884168370373</v>
      </c>
      <c r="I42" s="6">
        <f t="shared" si="12"/>
        <v>0.40916096563465948</v>
      </c>
      <c r="J42" s="6">
        <f t="shared" si="13"/>
        <v>0.20663019268163674</v>
      </c>
      <c r="K42" s="23">
        <f t="shared" si="14"/>
        <v>36.863825183032773</v>
      </c>
      <c r="L42" s="23">
        <f t="shared" si="15"/>
        <v>39.257915676219916</v>
      </c>
      <c r="M42" s="23">
        <f t="shared" si="16"/>
        <v>19.825622094410324</v>
      </c>
      <c r="N42" s="22">
        <f t="shared" si="10"/>
        <v>95.947362953663017</v>
      </c>
      <c r="O42" s="22">
        <v>95.947362953662989</v>
      </c>
    </row>
    <row r="43" spans="1:15" x14ac:dyDescent="0.25">
      <c r="A43" s="33">
        <v>44742</v>
      </c>
      <c r="B43" s="23">
        <v>377.25</v>
      </c>
      <c r="C43" s="23">
        <v>69.199996948242188</v>
      </c>
      <c r="D43" s="23">
        <v>70.129997253417969</v>
      </c>
      <c r="E43" s="23">
        <f t="shared" si="5"/>
        <v>91.410830994647441</v>
      </c>
      <c r="F43" s="23">
        <f t="shared" si="6"/>
        <v>97.904264719184468</v>
      </c>
      <c r="G43" s="23">
        <f t="shared" si="7"/>
        <v>100.2285763259346</v>
      </c>
      <c r="H43" s="6">
        <f t="shared" si="11"/>
        <v>0.3817861847804106</v>
      </c>
      <c r="I43" s="6">
        <f t="shared" si="12"/>
        <v>0.40890663933530402</v>
      </c>
      <c r="J43" s="6">
        <f t="shared" si="13"/>
        <v>0.20930717588428541</v>
      </c>
      <c r="K43" s="23">
        <f t="shared" si="14"/>
        <v>36.564332397859019</v>
      </c>
      <c r="L43" s="23">
        <f t="shared" si="15"/>
        <v>39.161705887673769</v>
      </c>
      <c r="M43" s="23">
        <f t="shared" si="16"/>
        <v>20.045715265186924</v>
      </c>
      <c r="N43" s="22">
        <f t="shared" si="10"/>
        <v>95.771753550719708</v>
      </c>
      <c r="O43" s="22">
        <v>95.771753550719694</v>
      </c>
    </row>
    <row r="44" spans="1:15" x14ac:dyDescent="0.25">
      <c r="A44" s="33">
        <v>44743</v>
      </c>
      <c r="B44" s="23">
        <v>381.239990234375</v>
      </c>
      <c r="C44" s="23">
        <v>68.69000244140625</v>
      </c>
      <c r="D44" s="23">
        <v>71.849998474121094</v>
      </c>
      <c r="E44" s="23">
        <f t="shared" si="5"/>
        <v>92.377639007860822</v>
      </c>
      <c r="F44" s="23">
        <f t="shared" si="6"/>
        <v>97.182723687326614</v>
      </c>
      <c r="G44" s="23">
        <f t="shared" si="7"/>
        <v>102.68677225323503</v>
      </c>
      <c r="H44" s="6">
        <f t="shared" si="11"/>
        <v>0.38346285377315603</v>
      </c>
      <c r="I44" s="6">
        <f t="shared" si="12"/>
        <v>0.40340893059000094</v>
      </c>
      <c r="J44" s="6">
        <f t="shared" si="13"/>
        <v>0.21312821563684303</v>
      </c>
      <c r="K44" s="23">
        <f t="shared" si="14"/>
        <v>36.951055603144368</v>
      </c>
      <c r="L44" s="23">
        <f t="shared" si="15"/>
        <v>38.873089474930623</v>
      </c>
      <c r="M44" s="23">
        <f t="shared" si="16"/>
        <v>20.537354450647012</v>
      </c>
      <c r="N44" s="22">
        <f t="shared" si="10"/>
        <v>96.361499528722007</v>
      </c>
      <c r="O44" s="22"/>
    </row>
    <row r="45" spans="1:15" x14ac:dyDescent="0.25">
      <c r="A45" s="33">
        <v>44747</v>
      </c>
      <c r="B45" s="23">
        <v>381.95999145507813</v>
      </c>
      <c r="C45" s="23">
        <v>68.370002746582031</v>
      </c>
      <c r="D45" s="23">
        <v>69.400001525878906</v>
      </c>
      <c r="E45" s="23">
        <f t="shared" si="5"/>
        <v>92.552101327016914</v>
      </c>
      <c r="F45" s="23">
        <f t="shared" si="6"/>
        <v>96.729987614873295</v>
      </c>
      <c r="G45" s="23">
        <f t="shared" si="7"/>
        <v>99.185279087081653</v>
      </c>
      <c r="H45" s="6">
        <f t="shared" si="11"/>
        <v>0.38745036745342326</v>
      </c>
      <c r="I45" s="6">
        <f t="shared" si="12"/>
        <v>0.40494023050568434</v>
      </c>
      <c r="J45" s="6">
        <f t="shared" si="13"/>
        <v>0.2076094020408922</v>
      </c>
      <c r="K45" s="23">
        <f t="shared" si="14"/>
        <v>37.020840530806801</v>
      </c>
      <c r="L45" s="23">
        <f t="shared" si="15"/>
        <v>38.691995045949298</v>
      </c>
      <c r="M45" s="23">
        <f t="shared" si="16"/>
        <v>19.837055817416335</v>
      </c>
      <c r="N45" s="22">
        <f t="shared" si="10"/>
        <v>95.549891394172448</v>
      </c>
      <c r="O45" s="22"/>
    </row>
    <row r="46" spans="1:15" x14ac:dyDescent="0.25">
      <c r="A46" s="33">
        <v>44748</v>
      </c>
      <c r="B46" s="23">
        <v>383.25</v>
      </c>
      <c r="C46" s="23">
        <v>67.860000610351563</v>
      </c>
      <c r="D46" s="23">
        <v>70.120002746582031</v>
      </c>
      <c r="E46" s="23">
        <f t="shared" si="5"/>
        <v>92.864681189393323</v>
      </c>
      <c r="F46" s="23">
        <f t="shared" si="6"/>
        <v>96.008435788936026</v>
      </c>
      <c r="G46" s="23">
        <f t="shared" si="7"/>
        <v>100.21429235002589</v>
      </c>
      <c r="H46" s="6">
        <f t="shared" si="11"/>
        <v>0.38858724132296457</v>
      </c>
      <c r="I46" s="6">
        <f t="shared" si="12"/>
        <v>0.40174211260003456</v>
      </c>
      <c r="J46" s="6">
        <f t="shared" si="13"/>
        <v>0.20967064607700076</v>
      </c>
      <c r="K46" s="23">
        <f t="shared" si="14"/>
        <v>37.145872475757372</v>
      </c>
      <c r="L46" s="23">
        <f t="shared" si="15"/>
        <v>38.403374315574389</v>
      </c>
      <c r="M46" s="23">
        <f t="shared" si="16"/>
        <v>20.042858470005182</v>
      </c>
      <c r="N46" s="22">
        <f t="shared" si="10"/>
        <v>95.592105261336954</v>
      </c>
      <c r="O46" s="22"/>
    </row>
    <row r="47" spans="1:15" x14ac:dyDescent="0.25">
      <c r="A47" s="33">
        <v>44749</v>
      </c>
      <c r="B47" s="23">
        <v>388.989990234375</v>
      </c>
      <c r="C47" s="23">
        <v>69.279998779296875</v>
      </c>
      <c r="D47" s="23">
        <v>70.050003051757813</v>
      </c>
      <c r="E47" s="23">
        <f t="shared" si="5"/>
        <v>94.255528842740915</v>
      </c>
      <c r="F47" s="23">
        <f t="shared" si="6"/>
        <v>98.017451435817648</v>
      </c>
      <c r="G47" s="23">
        <f t="shared" si="7"/>
        <v>100.11424999967289</v>
      </c>
      <c r="H47" s="6">
        <f t="shared" si="11"/>
        <v>0.3889550938562002</v>
      </c>
      <c r="I47" s="6">
        <f t="shared" si="12"/>
        <v>0.40447905275001889</v>
      </c>
      <c r="J47" s="6">
        <f t="shared" si="13"/>
        <v>0.20656585339378089</v>
      </c>
      <c r="K47" s="23">
        <f t="shared" si="14"/>
        <v>37.702211537096417</v>
      </c>
      <c r="L47" s="23">
        <f t="shared" si="15"/>
        <v>39.206980574327041</v>
      </c>
      <c r="M47" s="23">
        <f t="shared" si="16"/>
        <v>20.022849999934582</v>
      </c>
      <c r="N47" s="22">
        <f t="shared" si="10"/>
        <v>96.932042111358044</v>
      </c>
      <c r="O47" s="22"/>
    </row>
    <row r="48" spans="1:15" x14ac:dyDescent="0.25">
      <c r="A48" s="33">
        <v>44750</v>
      </c>
      <c r="B48" s="23">
        <v>388.67001342773438</v>
      </c>
      <c r="C48" s="23">
        <v>69.209999084472656</v>
      </c>
      <c r="D48" s="23">
        <v>69.819999694824219</v>
      </c>
      <c r="E48" s="23">
        <f t="shared" si="5"/>
        <v>94.177995785632817</v>
      </c>
      <c r="F48" s="23">
        <f t="shared" si="6"/>
        <v>97.918415757283469</v>
      </c>
      <c r="G48" s="23">
        <f t="shared" si="7"/>
        <v>99.785533189199654</v>
      </c>
      <c r="H48" s="6">
        <f t="shared" si="11"/>
        <v>0.38918267548358715</v>
      </c>
      <c r="I48" s="6">
        <f t="shared" si="12"/>
        <v>0.40463964756985504</v>
      </c>
      <c r="J48" s="6">
        <f t="shared" si="13"/>
        <v>0.20617767694655778</v>
      </c>
      <c r="K48" s="23">
        <f t="shared" si="14"/>
        <v>37.671198314253175</v>
      </c>
      <c r="L48" s="23">
        <f t="shared" si="15"/>
        <v>39.167366302913372</v>
      </c>
      <c r="M48" s="23">
        <f t="shared" si="16"/>
        <v>19.957106637839935</v>
      </c>
      <c r="N48" s="22">
        <f t="shared" si="10"/>
        <v>96.795671255006482</v>
      </c>
      <c r="O48" s="22"/>
    </row>
    <row r="49" spans="1:15" x14ac:dyDescent="0.25">
      <c r="A49" s="33">
        <v>44753</v>
      </c>
      <c r="B49" s="23">
        <v>384.23001098632813</v>
      </c>
      <c r="C49" s="23">
        <v>67.239997863769531</v>
      </c>
      <c r="D49" s="23">
        <v>70.260002136230469</v>
      </c>
      <c r="E49" s="23">
        <f t="shared" si="5"/>
        <v>93.102146049947706</v>
      </c>
      <c r="F49" s="23">
        <f t="shared" si="6"/>
        <v>95.131254926147989</v>
      </c>
      <c r="G49" s="23">
        <f t="shared" si="7"/>
        <v>100.41437705073189</v>
      </c>
      <c r="H49" s="6">
        <f t="shared" si="11"/>
        <v>0.39046265673394115</v>
      </c>
      <c r="I49" s="6">
        <f t="shared" si="12"/>
        <v>0.39897257058897162</v>
      </c>
      <c r="J49" s="6">
        <f t="shared" si="13"/>
        <v>0.21056477267708718</v>
      </c>
      <c r="K49" s="23">
        <f t="shared" si="14"/>
        <v>37.240858419979133</v>
      </c>
      <c r="L49" s="23">
        <f t="shared" si="15"/>
        <v>38.052501970459183</v>
      </c>
      <c r="M49" s="23">
        <f t="shared" si="16"/>
        <v>20.082875410146382</v>
      </c>
      <c r="N49" s="22">
        <f t="shared" si="10"/>
        <v>95.376235800584709</v>
      </c>
      <c r="O49" s="22"/>
    </row>
    <row r="50" spans="1:15" x14ac:dyDescent="0.25">
      <c r="A50" s="33">
        <v>44754</v>
      </c>
      <c r="B50" s="23">
        <v>380.82998657226563</v>
      </c>
      <c r="C50" s="23">
        <v>67.050003051757813</v>
      </c>
      <c r="D50" s="23">
        <v>69.919998168945313</v>
      </c>
      <c r="E50" s="23">
        <f t="shared" si="5"/>
        <v>92.278291690526785</v>
      </c>
      <c r="F50" s="23">
        <f t="shared" si="6"/>
        <v>94.862449966743441</v>
      </c>
      <c r="G50" s="23">
        <f t="shared" si="7"/>
        <v>99.928449274875604</v>
      </c>
      <c r="H50" s="6">
        <f t="shared" si="11"/>
        <v>0.38918751105293253</v>
      </c>
      <c r="I50" s="6">
        <f t="shared" si="12"/>
        <v>0.40008630544176249</v>
      </c>
      <c r="J50" s="6">
        <f t="shared" si="13"/>
        <v>0.21072618350530495</v>
      </c>
      <c r="K50" s="23">
        <f t="shared" si="14"/>
        <v>36.911316676210767</v>
      </c>
      <c r="L50" s="23">
        <f t="shared" si="15"/>
        <v>37.944979986697362</v>
      </c>
      <c r="M50" s="23">
        <f t="shared" si="16"/>
        <v>19.985689854975124</v>
      </c>
      <c r="N50" s="22">
        <f t="shared" si="10"/>
        <v>94.841986517883257</v>
      </c>
      <c r="O50" s="22"/>
    </row>
    <row r="51" spans="1:15" x14ac:dyDescent="0.25">
      <c r="A51" s="33">
        <v>44755</v>
      </c>
      <c r="B51" s="23">
        <v>378.82998657226563</v>
      </c>
      <c r="C51" s="23">
        <v>66.959999084472656</v>
      </c>
      <c r="D51" s="23">
        <v>69.629997253417969</v>
      </c>
      <c r="E51" s="23">
        <f t="shared" si="5"/>
        <v>91.79367495894482</v>
      </c>
      <c r="F51" s="23">
        <f t="shared" si="6"/>
        <v>94.735112212011259</v>
      </c>
      <c r="G51" s="23">
        <f t="shared" si="7"/>
        <v>99.513984993756495</v>
      </c>
      <c r="H51" s="6">
        <f t="shared" si="11"/>
        <v>0.38848582038236318</v>
      </c>
      <c r="I51" s="6">
        <f t="shared" si="12"/>
        <v>0.40093446311152481</v>
      </c>
      <c r="J51" s="6">
        <f t="shared" si="13"/>
        <v>0.21057971650611218</v>
      </c>
      <c r="K51" s="23">
        <f t="shared" si="14"/>
        <v>36.717469983577985</v>
      </c>
      <c r="L51" s="23">
        <f t="shared" si="15"/>
        <v>37.894044884804494</v>
      </c>
      <c r="M51" s="23">
        <f t="shared" si="16"/>
        <v>19.902796998751302</v>
      </c>
      <c r="N51" s="22">
        <f t="shared" si="10"/>
        <v>94.51431186713377</v>
      </c>
      <c r="O51" s="22"/>
    </row>
    <row r="52" spans="1:15" x14ac:dyDescent="0.25">
      <c r="A52" s="33">
        <v>44756</v>
      </c>
      <c r="B52" s="23">
        <v>377.91000366210938</v>
      </c>
      <c r="C52" s="23">
        <v>66.529998779296875</v>
      </c>
      <c r="D52" s="23">
        <v>69.629997253417969</v>
      </c>
      <c r="E52" s="23">
        <f t="shared" si="5"/>
        <v>91.570755403429231</v>
      </c>
      <c r="F52" s="23">
        <f t="shared" si="6"/>
        <v>94.126747102707171</v>
      </c>
      <c r="G52" s="23">
        <f t="shared" si="7"/>
        <v>99.513984993756495</v>
      </c>
      <c r="H52" s="6">
        <f t="shared" si="11"/>
        <v>0.38891062751746108</v>
      </c>
      <c r="I52" s="6">
        <f t="shared" si="12"/>
        <v>0.3997661930450806</v>
      </c>
      <c r="J52" s="6">
        <f t="shared" si="13"/>
        <v>0.21132317943745846</v>
      </c>
      <c r="K52" s="23">
        <f t="shared" si="14"/>
        <v>36.628302161371749</v>
      </c>
      <c r="L52" s="23">
        <f t="shared" si="15"/>
        <v>37.650698841082864</v>
      </c>
      <c r="M52" s="23">
        <f t="shared" si="16"/>
        <v>19.902796998751302</v>
      </c>
      <c r="N52" s="22">
        <f t="shared" si="10"/>
        <v>94.181798001205905</v>
      </c>
      <c r="O52" s="22"/>
    </row>
    <row r="53" spans="1:15" x14ac:dyDescent="0.25">
      <c r="A53" s="33">
        <v>44757</v>
      </c>
      <c r="B53" s="23">
        <v>385.1300048828125</v>
      </c>
      <c r="C53" s="23">
        <v>66.739997863769531</v>
      </c>
      <c r="D53" s="23">
        <v>69.760002136230469</v>
      </c>
      <c r="E53" s="23">
        <f t="shared" si="5"/>
        <v>93.320222100226687</v>
      </c>
      <c r="F53" s="23">
        <f t="shared" si="6"/>
        <v>94.423854138309721</v>
      </c>
      <c r="G53" s="23">
        <f t="shared" si="7"/>
        <v>99.69978571855377</v>
      </c>
      <c r="H53" s="6">
        <f t="shared" si="11"/>
        <v>0.39277184709098595</v>
      </c>
      <c r="I53" s="6">
        <f t="shared" si="12"/>
        <v>0.39741688097915062</v>
      </c>
      <c r="J53" s="6">
        <f t="shared" si="13"/>
        <v>0.2098112719298634</v>
      </c>
      <c r="K53" s="23">
        <f t="shared" si="14"/>
        <v>37.328088840090729</v>
      </c>
      <c r="L53" s="23">
        <f t="shared" si="15"/>
        <v>37.769541655323884</v>
      </c>
      <c r="M53" s="23">
        <f t="shared" si="16"/>
        <v>19.93995714371076</v>
      </c>
      <c r="N53" s="22">
        <f t="shared" si="10"/>
        <v>95.037587639125377</v>
      </c>
      <c r="O53" s="22"/>
    </row>
    <row r="54" spans="1:15" x14ac:dyDescent="0.25">
      <c r="A54" s="33">
        <v>44760</v>
      </c>
      <c r="B54" s="23">
        <v>381.95001220703119</v>
      </c>
      <c r="C54" s="23">
        <v>67.150001525878906</v>
      </c>
      <c r="D54" s="23">
        <v>68.790000915527344</v>
      </c>
      <c r="E54" s="23">
        <f t="shared" si="5"/>
        <v>92.549683271730828</v>
      </c>
      <c r="F54" s="23">
        <f t="shared" si="6"/>
        <v>95.003927965495222</v>
      </c>
      <c r="G54" s="23">
        <f t="shared" si="7"/>
        <v>98.313476789520493</v>
      </c>
      <c r="H54" s="6">
        <f t="shared" si="11"/>
        <v>0.39098283372745612</v>
      </c>
      <c r="I54" s="6">
        <f t="shared" si="12"/>
        <v>0.40135096802145659</v>
      </c>
      <c r="J54" s="6">
        <f t="shared" si="13"/>
        <v>0.2076661982510872</v>
      </c>
      <c r="K54" s="23">
        <f t="shared" si="14"/>
        <v>37.019873308692382</v>
      </c>
      <c r="L54" s="23">
        <f t="shared" si="15"/>
        <v>38.001571186198078</v>
      </c>
      <c r="M54" s="23">
        <f t="shared" si="16"/>
        <v>19.662695357904106</v>
      </c>
      <c r="N54" s="22">
        <f t="shared" si="10"/>
        <v>94.684139852794573</v>
      </c>
      <c r="O54" s="22"/>
    </row>
    <row r="55" spans="1:15" x14ac:dyDescent="0.25">
      <c r="A55" s="33">
        <v>44761</v>
      </c>
      <c r="B55" s="23">
        <v>392.26998901367188</v>
      </c>
      <c r="C55" s="23">
        <v>68.199996948242188</v>
      </c>
      <c r="D55" s="23">
        <v>69.230003356933594</v>
      </c>
      <c r="E55" s="23">
        <f t="shared" si="5"/>
        <v>95.050299986748769</v>
      </c>
      <c r="F55" s="23">
        <f t="shared" si="6"/>
        <v>96.489463143507933</v>
      </c>
      <c r="G55" s="23">
        <f t="shared" si="7"/>
        <v>98.942320651052711</v>
      </c>
      <c r="H55" s="6">
        <f t="shared" si="11"/>
        <v>0.39438170944225764</v>
      </c>
      <c r="I55" s="6">
        <f t="shared" si="12"/>
        <v>0.40035307014294003</v>
      </c>
      <c r="J55" s="6">
        <f t="shared" si="13"/>
        <v>0.2052652204148023</v>
      </c>
      <c r="K55" s="23">
        <f t="shared" si="14"/>
        <v>38.020119994699556</v>
      </c>
      <c r="L55" s="23">
        <f t="shared" si="15"/>
        <v>38.595785257403165</v>
      </c>
      <c r="M55" s="23">
        <f t="shared" si="16"/>
        <v>19.788464130210553</v>
      </c>
      <c r="N55" s="22">
        <f t="shared" si="10"/>
        <v>96.404369382313277</v>
      </c>
      <c r="O55" s="22"/>
    </row>
    <row r="56" spans="1:15" x14ac:dyDescent="0.25">
      <c r="A56" s="33">
        <v>44762</v>
      </c>
      <c r="B56" s="23">
        <v>394.76998901367188</v>
      </c>
      <c r="C56" s="23">
        <v>67.80999755859375</v>
      </c>
      <c r="D56" s="23">
        <v>68.30999755859375</v>
      </c>
      <c r="E56" s="23">
        <f t="shared" si="5"/>
        <v>95.656070901226215</v>
      </c>
      <c r="F56" s="23">
        <f t="shared" si="6"/>
        <v>95.937691392520435</v>
      </c>
      <c r="G56" s="23">
        <f t="shared" si="7"/>
        <v>97.627464312958196</v>
      </c>
      <c r="H56" s="6">
        <f t="shared" si="11"/>
        <v>0.39789138487540382</v>
      </c>
      <c r="I56" s="6">
        <f t="shared" si="12"/>
        <v>0.39906281462611987</v>
      </c>
      <c r="J56" s="6">
        <f t="shared" si="13"/>
        <v>0.20304580049847637</v>
      </c>
      <c r="K56" s="23">
        <f t="shared" si="14"/>
        <v>38.262428360490532</v>
      </c>
      <c r="L56" s="23">
        <f t="shared" si="15"/>
        <v>38.375076557008171</v>
      </c>
      <c r="M56" s="23">
        <f t="shared" si="16"/>
        <v>19.525492862591651</v>
      </c>
      <c r="N56" s="22">
        <f t="shared" si="10"/>
        <v>96.16299778009035</v>
      </c>
      <c r="O56" s="22"/>
    </row>
    <row r="57" spans="1:15" x14ac:dyDescent="0.25">
      <c r="A57" s="33">
        <v>44763</v>
      </c>
      <c r="B57" s="23">
        <v>398.79000854492188</v>
      </c>
      <c r="C57" s="23">
        <v>68.480003356933594</v>
      </c>
      <c r="D57" s="23">
        <v>68.489997863769531</v>
      </c>
      <c r="E57" s="23">
        <f t="shared" si="5"/>
        <v>96.630155264291233</v>
      </c>
      <c r="F57" s="23">
        <f t="shared" si="6"/>
        <v>96.885616651724064</v>
      </c>
      <c r="G57" s="23">
        <f t="shared" si="7"/>
        <v>97.884717628694261</v>
      </c>
      <c r="H57" s="6">
        <f t="shared" si="11"/>
        <v>0.39854367833823501</v>
      </c>
      <c r="I57" s="6">
        <f t="shared" si="12"/>
        <v>0.39959730927510301</v>
      </c>
      <c r="J57" s="6">
        <f t="shared" si="13"/>
        <v>0.20185901238666198</v>
      </c>
      <c r="K57" s="23">
        <f t="shared" si="14"/>
        <v>38.652062105716539</v>
      </c>
      <c r="L57" s="23">
        <f t="shared" si="15"/>
        <v>38.754246660689617</v>
      </c>
      <c r="M57" s="23">
        <f t="shared" si="16"/>
        <v>19.576943525738866</v>
      </c>
      <c r="N57" s="22">
        <f t="shared" si="10"/>
        <v>96.983252292145025</v>
      </c>
      <c r="O57" s="22"/>
    </row>
    <row r="58" spans="1:15" x14ac:dyDescent="0.25">
      <c r="A58" s="33">
        <v>44764</v>
      </c>
      <c r="B58" s="23">
        <v>395.08999633789063</v>
      </c>
      <c r="C58" s="23">
        <v>67.610000610351563</v>
      </c>
      <c r="D58" s="23">
        <v>69.430000305175781</v>
      </c>
      <c r="E58" s="23">
        <f t="shared" si="5"/>
        <v>95.733611352998807</v>
      </c>
      <c r="F58" s="23">
        <f t="shared" si="6"/>
        <v>95.654735395016885</v>
      </c>
      <c r="G58" s="23">
        <f t="shared" si="7"/>
        <v>99.22815282240461</v>
      </c>
      <c r="H58" s="6">
        <f t="shared" si="11"/>
        <v>0.39723090788075838</v>
      </c>
      <c r="I58" s="6">
        <f t="shared" si="12"/>
        <v>0.39690362503875165</v>
      </c>
      <c r="J58" s="6">
        <f t="shared" si="13"/>
        <v>0.20586546708049</v>
      </c>
      <c r="K58" s="23">
        <f t="shared" si="14"/>
        <v>38.29344454119957</v>
      </c>
      <c r="L58" s="23">
        <f t="shared" si="15"/>
        <v>38.261894158006747</v>
      </c>
      <c r="M58" s="23">
        <f t="shared" si="16"/>
        <v>19.845630564480935</v>
      </c>
      <c r="N58" s="22">
        <f t="shared" si="10"/>
        <v>96.400969263687244</v>
      </c>
      <c r="O58" s="22"/>
    </row>
    <row r="59" spans="1:15" x14ac:dyDescent="0.25">
      <c r="A59" s="33">
        <v>44767</v>
      </c>
      <c r="B59" s="23">
        <v>395.57000732421881</v>
      </c>
      <c r="C59" s="23">
        <v>67.910003662109375</v>
      </c>
      <c r="D59" s="23">
        <v>70.300003051757813</v>
      </c>
      <c r="E59" s="23">
        <f t="shared" si="5"/>
        <v>95.849922030657694</v>
      </c>
      <c r="F59" s="23">
        <f t="shared" si="6"/>
        <v>96.079180185351603</v>
      </c>
      <c r="G59" s="23">
        <f t="shared" si="7"/>
        <v>100.47154566576195</v>
      </c>
      <c r="H59" s="6">
        <f t="shared" si="11"/>
        <v>0.39580439570894332</v>
      </c>
      <c r="I59" s="6">
        <f t="shared" si="12"/>
        <v>0.39675109846526785</v>
      </c>
      <c r="J59" s="6">
        <f t="shared" si="13"/>
        <v>0.20744450582578897</v>
      </c>
      <c r="K59" s="23">
        <f t="shared" si="14"/>
        <v>38.33996881226313</v>
      </c>
      <c r="L59" s="23">
        <f t="shared" si="15"/>
        <v>38.431672074140636</v>
      </c>
      <c r="M59" s="23">
        <f t="shared" si="16"/>
        <v>20.0943091331524</v>
      </c>
      <c r="N59" s="22">
        <f t="shared" si="10"/>
        <v>96.865950019556152</v>
      </c>
      <c r="O59" s="22"/>
    </row>
    <row r="60" spans="1:15" x14ac:dyDescent="0.25">
      <c r="A60" s="33">
        <v>44768</v>
      </c>
      <c r="B60" s="23">
        <v>390.8900146484375</v>
      </c>
      <c r="C60" s="23">
        <v>67.30999755859375</v>
      </c>
      <c r="D60" s="23">
        <v>70.720001220703125</v>
      </c>
      <c r="E60" s="23">
        <f t="shared" si="5"/>
        <v>94.715920653475365</v>
      </c>
      <c r="F60" s="23">
        <f t="shared" si="6"/>
        <v>95.230290604682168</v>
      </c>
      <c r="G60" s="23">
        <f t="shared" si="7"/>
        <v>101.07179976787994</v>
      </c>
      <c r="H60" s="6">
        <f t="shared" si="11"/>
        <v>0.39385848786693806</v>
      </c>
      <c r="I60" s="6">
        <f t="shared" si="12"/>
        <v>0.39599739935920575</v>
      </c>
      <c r="J60" s="6">
        <f t="shared" si="13"/>
        <v>0.21014411277385625</v>
      </c>
      <c r="K60" s="23">
        <f t="shared" si="14"/>
        <v>37.886368261390203</v>
      </c>
      <c r="L60" s="23">
        <f t="shared" si="15"/>
        <v>38.092116241872858</v>
      </c>
      <c r="M60" s="23">
        <f t="shared" si="16"/>
        <v>20.214359953576</v>
      </c>
      <c r="N60" s="22">
        <f t="shared" si="10"/>
        <v>96.192844456839055</v>
      </c>
      <c r="O60" s="22"/>
    </row>
    <row r="61" spans="1:15" x14ac:dyDescent="0.25">
      <c r="A61" s="33">
        <v>44769</v>
      </c>
      <c r="B61" s="23">
        <v>401.04000854492188</v>
      </c>
      <c r="C61" s="23">
        <v>68.519996643066406</v>
      </c>
      <c r="D61" s="23">
        <v>70.779998779296875</v>
      </c>
      <c r="E61" s="23">
        <f t="shared" si="5"/>
        <v>97.175349087320924</v>
      </c>
      <c r="F61" s="23">
        <f t="shared" si="6"/>
        <v>96.942199215961239</v>
      </c>
      <c r="G61" s="23">
        <f t="shared" si="7"/>
        <v>101.15754723852581</v>
      </c>
      <c r="H61" s="6">
        <f t="shared" si="11"/>
        <v>0.397126316913257</v>
      </c>
      <c r="I61" s="6">
        <f t="shared" si="12"/>
        <v>0.39617350377112232</v>
      </c>
      <c r="J61" s="6">
        <f t="shared" si="13"/>
        <v>0.20670017931562065</v>
      </c>
      <c r="K61" s="23">
        <f t="shared" si="14"/>
        <v>38.870139634928421</v>
      </c>
      <c r="L61" s="23">
        <f t="shared" si="15"/>
        <v>38.77687968638449</v>
      </c>
      <c r="M61" s="23">
        <f t="shared" si="16"/>
        <v>20.231509447705175</v>
      </c>
      <c r="N61" s="22">
        <f t="shared" si="10"/>
        <v>97.878528769018089</v>
      </c>
      <c r="O61" s="22"/>
    </row>
    <row r="62" spans="1:15" x14ac:dyDescent="0.25">
      <c r="A62" s="33">
        <v>44770</v>
      </c>
      <c r="B62" s="23">
        <v>406.07000732421881</v>
      </c>
      <c r="C62" s="23">
        <v>68.550003051757813</v>
      </c>
      <c r="D62" s="23">
        <v>73.319999694824219</v>
      </c>
      <c r="E62" s="23">
        <f t="shared" si="5"/>
        <v>98.394159871462989</v>
      </c>
      <c r="F62" s="23">
        <f t="shared" si="6"/>
        <v>96.984652330258243</v>
      </c>
      <c r="G62" s="23">
        <f t="shared" si="7"/>
        <v>104.78767251444646</v>
      </c>
      <c r="H62" s="6">
        <f t="shared" si="11"/>
        <v>0.39711469560275875</v>
      </c>
      <c r="I62" s="6">
        <f t="shared" si="12"/>
        <v>0.39142598238129733</v>
      </c>
      <c r="J62" s="6">
        <f t="shared" si="13"/>
        <v>0.21145932201594397</v>
      </c>
      <c r="K62" s="23">
        <f t="shared" si="14"/>
        <v>39.357663948585248</v>
      </c>
      <c r="L62" s="23">
        <f t="shared" si="15"/>
        <v>38.793860932103286</v>
      </c>
      <c r="M62" s="23">
        <f t="shared" si="16"/>
        <v>20.957534502889299</v>
      </c>
      <c r="N62" s="22">
        <f t="shared" si="10"/>
        <v>99.109059383577829</v>
      </c>
      <c r="O62" s="22"/>
    </row>
    <row r="63" spans="1:15" x14ac:dyDescent="0.25">
      <c r="A63" s="33">
        <v>44771</v>
      </c>
      <c r="B63" s="23">
        <v>411.989990234375</v>
      </c>
      <c r="C63" s="23">
        <v>68</v>
      </c>
      <c r="D63" s="23">
        <v>73.949996948242188</v>
      </c>
      <c r="E63" s="23">
        <f t="shared" si="5"/>
        <v>99.828621255933484</v>
      </c>
      <c r="F63" s="23">
        <f t="shared" si="6"/>
        <v>96.206507146004384</v>
      </c>
      <c r="G63" s="23">
        <f t="shared" si="7"/>
        <v>105.68805366762344</v>
      </c>
      <c r="H63" s="6">
        <f t="shared" si="11"/>
        <v>0.40111282586671987</v>
      </c>
      <c r="I63" s="6">
        <f t="shared" si="12"/>
        <v>0.38655911964532813</v>
      </c>
      <c r="J63" s="6">
        <f t="shared" si="13"/>
        <v>0.21232805448795206</v>
      </c>
      <c r="K63" s="23">
        <f t="shared" si="14"/>
        <v>39.931448502373442</v>
      </c>
      <c r="L63" s="23">
        <f t="shared" si="15"/>
        <v>38.482602858401741</v>
      </c>
      <c r="M63" s="23">
        <f t="shared" si="16"/>
        <v>21.137610733524696</v>
      </c>
      <c r="N63" s="22">
        <f t="shared" si="10"/>
        <v>99.551662094299871</v>
      </c>
      <c r="O63" s="22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"/>
  <sheetViews>
    <sheetView tabSelected="1" workbookViewId="0">
      <selection activeCell="F8" sqref="F8"/>
    </sheetView>
  </sheetViews>
  <sheetFormatPr defaultRowHeight="15" x14ac:dyDescent="0.25"/>
  <sheetData>
    <row r="7" spans="6:6" x14ac:dyDescent="0.25">
      <c r="F7" t="s">
        <v>30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B46"/>
  <sheetViews>
    <sheetView workbookViewId="0">
      <pane xSplit="1" topLeftCell="BB1" activePane="topRight" state="frozen"/>
      <selection pane="topRight" activeCell="BF38" sqref="BF38"/>
    </sheetView>
  </sheetViews>
  <sheetFormatPr defaultRowHeight="15" x14ac:dyDescent="0.25"/>
  <cols>
    <col min="1" max="1" width="18.28515625" style="7" bestFit="1" customWidth="1"/>
    <col min="2" max="2" width="9.140625" style="7"/>
    <col min="3" max="3" width="18.28515625" bestFit="1" customWidth="1"/>
    <col min="4" max="16" width="12" bestFit="1" customWidth="1"/>
    <col min="17" max="17" width="13.85546875" style="8" bestFit="1" customWidth="1"/>
    <col min="18" max="18" width="12" style="8" customWidth="1"/>
    <col min="19" max="19" width="13.85546875" bestFit="1" customWidth="1"/>
    <col min="20" max="20" width="15" bestFit="1" customWidth="1"/>
    <col min="21" max="21" width="14.5703125" bestFit="1" customWidth="1"/>
    <col min="22" max="22" width="14.140625" bestFit="1" customWidth="1"/>
    <col min="23" max="23" width="14" bestFit="1" customWidth="1"/>
    <col min="24" max="24" width="13.85546875" bestFit="1" customWidth="1"/>
    <col min="25" max="25" width="14.140625" bestFit="1" customWidth="1"/>
    <col min="26" max="26" width="14" bestFit="1" customWidth="1"/>
    <col min="27" max="27" width="14.7109375" bestFit="1" customWidth="1"/>
    <col min="28" max="28" width="14.140625" bestFit="1" customWidth="1"/>
    <col min="29" max="29" width="15" bestFit="1" customWidth="1"/>
    <col min="30" max="31" width="14" bestFit="1" customWidth="1"/>
    <col min="32" max="33" width="14" style="8" customWidth="1"/>
    <col min="34" max="34" width="10.85546875" bestFit="1" customWidth="1"/>
    <col min="35" max="35" width="12" bestFit="1" customWidth="1"/>
    <col min="36" max="36" width="11.5703125" bestFit="1" customWidth="1"/>
    <col min="37" max="37" width="11.140625" bestFit="1" customWidth="1"/>
    <col min="38" max="38" width="11" bestFit="1" customWidth="1"/>
    <col min="39" max="39" width="10.85546875" bestFit="1" customWidth="1"/>
    <col min="40" max="40" width="11.140625" bestFit="1" customWidth="1"/>
    <col min="41" max="41" width="11" bestFit="1" customWidth="1"/>
    <col min="42" max="42" width="11.7109375" bestFit="1" customWidth="1"/>
    <col min="43" max="43" width="11.140625" bestFit="1" customWidth="1"/>
    <col min="44" max="44" width="12" bestFit="1" customWidth="1"/>
    <col min="45" max="46" width="11" bestFit="1" customWidth="1"/>
    <col min="47" max="48" width="11" style="8" customWidth="1"/>
    <col min="49" max="49" width="15.5703125" bestFit="1" customWidth="1"/>
    <col min="50" max="50" width="16.7109375" bestFit="1" customWidth="1"/>
    <col min="51" max="51" width="16.28515625" bestFit="1" customWidth="1"/>
    <col min="52" max="52" width="15.85546875" bestFit="1" customWidth="1"/>
    <col min="53" max="53" width="15.7109375" bestFit="1" customWidth="1"/>
    <col min="54" max="54" width="15.5703125" bestFit="1" customWidth="1"/>
    <col min="55" max="55" width="15.85546875" bestFit="1" customWidth="1"/>
    <col min="56" max="56" width="15.7109375" bestFit="1" customWidth="1"/>
    <col min="57" max="57" width="16.42578125" bestFit="1" customWidth="1"/>
    <col min="58" max="58" width="15.85546875" bestFit="1" customWidth="1"/>
    <col min="59" max="59" width="16.7109375" bestFit="1" customWidth="1"/>
    <col min="60" max="61" width="15.7109375" bestFit="1" customWidth="1"/>
    <col min="62" max="62" width="13.5703125" style="27" bestFit="1" customWidth="1"/>
    <col min="63" max="63" width="9.5703125" style="27" bestFit="1" customWidth="1"/>
    <col min="64" max="64" width="9.5703125" style="26" bestFit="1" customWidth="1"/>
    <col min="65" max="65" width="12.85546875" bestFit="1" customWidth="1"/>
  </cols>
  <sheetData>
    <row r="1" spans="1:80" x14ac:dyDescent="0.25">
      <c r="A1" s="9" t="s">
        <v>1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15</v>
      </c>
      <c r="K1" s="9" t="s">
        <v>10</v>
      </c>
      <c r="L1" s="9" t="s">
        <v>11</v>
      </c>
      <c r="M1" s="9" t="s">
        <v>12</v>
      </c>
      <c r="N1" s="9" t="s">
        <v>16</v>
      </c>
      <c r="O1" s="9" t="s">
        <v>14</v>
      </c>
      <c r="P1" s="9" t="s">
        <v>13</v>
      </c>
      <c r="Q1" s="2" t="str">
        <f>B1&amp;" Cota"</f>
        <v>VALE3.SA Cota</v>
      </c>
      <c r="R1" s="2" t="str">
        <f>C1&amp;" Cota"</f>
        <v>KLBN11.SA Cota</v>
      </c>
      <c r="S1" s="2" t="str">
        <f>D1&amp;" Cota"</f>
        <v>MOVI3.SA Cota</v>
      </c>
      <c r="T1" s="2" t="str">
        <f>E1&amp;" Cota"</f>
        <v>PNVL3.SA Cota</v>
      </c>
      <c r="U1" s="2" t="str">
        <f>F1&amp;" Cota"</f>
        <v>RRRP3.SA Cota</v>
      </c>
      <c r="V1" s="2" t="str">
        <f>G1&amp;" Cota"</f>
        <v>TTEN3.SA Cota</v>
      </c>
      <c r="W1" s="2" t="str">
        <f>H1&amp;" Cota"</f>
        <v>LAVV3.SA Cota</v>
      </c>
      <c r="X1" s="2" t="str">
        <f>I1&amp;" Cota"</f>
        <v>ALSO3.SA Cota</v>
      </c>
      <c r="Y1" s="2" t="str">
        <f>J1&amp;" Cota"</f>
        <v>BPAC11.SA Cota</v>
      </c>
      <c r="Z1" s="2" t="str">
        <f>K1&amp;" Cota"</f>
        <v>YDUQ3.SA Cota</v>
      </c>
      <c r="AA1" s="2" t="str">
        <f>L1&amp;" Cota"</f>
        <v>TUPY3.SA Cota</v>
      </c>
      <c r="AB1" s="2" t="str">
        <f>M1&amp;" Cota"</f>
        <v>MGLU3.SA Cota</v>
      </c>
      <c r="AC1" s="2" t="str">
        <f>N1&amp;" Cota"</f>
        <v>XPBR31.SA Cota</v>
      </c>
      <c r="AD1" s="2" t="str">
        <f>O1&amp;" Cota"</f>
        <v>caixa Cota</v>
      </c>
      <c r="AE1" s="2" t="str">
        <f>P1&amp;" Cota"</f>
        <v>BBAS3.SA Cota</v>
      </c>
      <c r="AF1" s="2" t="str">
        <f t="shared" ref="AF1:AG1" si="0">B1&amp; "%"</f>
        <v>VALE3.SA%</v>
      </c>
      <c r="AG1" s="2" t="str">
        <f t="shared" si="0"/>
        <v>KLBN11.SA%</v>
      </c>
      <c r="AH1" s="2" t="str">
        <f>D1&amp; "%"</f>
        <v>MOVI3.SA%</v>
      </c>
      <c r="AI1" s="2" t="str">
        <f>E1&amp; "%"</f>
        <v>PNVL3.SA%</v>
      </c>
      <c r="AJ1" s="2" t="str">
        <f>F1&amp; "%"</f>
        <v>RRRP3.SA%</v>
      </c>
      <c r="AK1" s="2" t="str">
        <f>G1&amp; "%"</f>
        <v>TTEN3.SA%</v>
      </c>
      <c r="AL1" s="2" t="str">
        <f>H1&amp; "%"</f>
        <v>LAVV3.SA%</v>
      </c>
      <c r="AM1" s="2" t="str">
        <f>I1&amp; "%"</f>
        <v>ALSO3.SA%</v>
      </c>
      <c r="AN1" s="2" t="str">
        <f>J1&amp; "%"</f>
        <v>BPAC11.SA%</v>
      </c>
      <c r="AO1" s="2" t="str">
        <f>K1&amp; "%"</f>
        <v>YDUQ3.SA%</v>
      </c>
      <c r="AP1" s="2" t="str">
        <f>L1&amp; "%"</f>
        <v>TUPY3.SA%</v>
      </c>
      <c r="AQ1" s="2" t="str">
        <f>M1&amp; "%"</f>
        <v>MGLU3.SA%</v>
      </c>
      <c r="AR1" s="2" t="str">
        <f>N1&amp; "%"</f>
        <v>XPBR31.SA%</v>
      </c>
      <c r="AS1" s="2" t="str">
        <f>O1&amp; "%"</f>
        <v>caixa%</v>
      </c>
      <c r="AT1" s="2" t="str">
        <f>P1&amp; "%"</f>
        <v>BBAS3.SA%</v>
      </c>
      <c r="AU1" s="2" t="str">
        <f t="shared" ref="AU1:AV1" si="1">B1&amp; " * Peso"</f>
        <v>VALE3.SA * Peso</v>
      </c>
      <c r="AV1" s="2" t="str">
        <f t="shared" si="1"/>
        <v>KLBN11.SA * Peso</v>
      </c>
      <c r="AW1" s="2" t="str">
        <f>D1&amp; " * Peso"</f>
        <v>MOVI3.SA * Peso</v>
      </c>
      <c r="AX1" s="2" t="str">
        <f>E1&amp; " * Peso"</f>
        <v>PNVL3.SA * Peso</v>
      </c>
      <c r="AY1" s="2" t="str">
        <f>F1&amp; " * Peso"</f>
        <v>RRRP3.SA * Peso</v>
      </c>
      <c r="AZ1" s="2" t="str">
        <f>G1&amp; " * Peso"</f>
        <v>TTEN3.SA * Peso</v>
      </c>
      <c r="BA1" s="2" t="str">
        <f>H1&amp; " * Peso"</f>
        <v>LAVV3.SA * Peso</v>
      </c>
      <c r="BB1" s="2" t="str">
        <f>I1&amp; " * Peso"</f>
        <v>ALSO3.SA * Peso</v>
      </c>
      <c r="BC1" s="2" t="str">
        <f>J1&amp; " * Peso"</f>
        <v>BPAC11.SA * Peso</v>
      </c>
      <c r="BD1" s="2" t="str">
        <f>K1&amp; " * Peso"</f>
        <v>YDUQ3.SA * Peso</v>
      </c>
      <c r="BE1" s="2" t="str">
        <f>L1&amp; " * Peso"</f>
        <v>TUPY3.SA * Peso</v>
      </c>
      <c r="BF1" s="2" t="str">
        <f>M1&amp; " * Peso"</f>
        <v>MGLU3.SA * Peso</v>
      </c>
      <c r="BG1" s="2" t="str">
        <f>N1&amp; " * Peso"</f>
        <v>XPBR31.SA * Peso</v>
      </c>
      <c r="BH1" s="2" t="str">
        <f>O1&amp; " * Peso"</f>
        <v>caixa * Peso</v>
      </c>
      <c r="BI1" s="2" t="str">
        <f t="shared" ref="BI1" si="2">P1&amp; " * Peso"</f>
        <v>BBAS3.SA * Peso</v>
      </c>
      <c r="BJ1" s="34" t="s">
        <v>17</v>
      </c>
      <c r="BK1" s="27" t="s">
        <v>18</v>
      </c>
      <c r="BL1" s="26" t="s">
        <v>29</v>
      </c>
      <c r="BM1" t="s">
        <v>20</v>
      </c>
      <c r="BN1" t="str">
        <f>B1</f>
        <v>VALE3.SA</v>
      </c>
      <c r="BO1" s="23" t="str">
        <f t="shared" ref="BO1:BY1" si="3">C1</f>
        <v>KLBN11.SA</v>
      </c>
      <c r="BP1" s="23" t="str">
        <f t="shared" si="3"/>
        <v>MOVI3.SA</v>
      </c>
      <c r="BQ1" s="23" t="str">
        <f t="shared" si="3"/>
        <v>PNVL3.SA</v>
      </c>
      <c r="BR1" s="23" t="str">
        <f t="shared" si="3"/>
        <v>RRRP3.SA</v>
      </c>
      <c r="BS1" s="23" t="str">
        <f t="shared" si="3"/>
        <v>TTEN3.SA</v>
      </c>
      <c r="BT1" s="23" t="str">
        <f t="shared" si="3"/>
        <v>LAVV3.SA</v>
      </c>
      <c r="BU1" s="23" t="str">
        <f t="shared" si="3"/>
        <v>ALSO3.SA</v>
      </c>
      <c r="BV1" s="23" t="str">
        <f t="shared" si="3"/>
        <v>BPAC11.SA</v>
      </c>
      <c r="BW1" s="23" t="str">
        <f t="shared" si="3"/>
        <v>YDUQ3.SA</v>
      </c>
      <c r="BX1" s="23" t="str">
        <f t="shared" si="3"/>
        <v>TUPY3.SA</v>
      </c>
      <c r="BY1" s="23" t="str">
        <f t="shared" si="3"/>
        <v>MGLU3.SA</v>
      </c>
      <c r="BZ1" s="23" t="str">
        <f t="shared" ref="BZ1" si="4">N1</f>
        <v>XPBR31.SA</v>
      </c>
      <c r="CA1" s="23" t="str">
        <f t="shared" ref="CA1:CB1" si="5">O1</f>
        <v>caixa</v>
      </c>
      <c r="CB1" s="23" t="str">
        <f t="shared" si="5"/>
        <v>BBAS3.SA</v>
      </c>
    </row>
    <row r="2" spans="1:80" x14ac:dyDescent="0.25">
      <c r="A2" s="10">
        <v>44683</v>
      </c>
      <c r="B2" s="8">
        <v>82.919998168945313</v>
      </c>
      <c r="C2" s="8">
        <v>20.665401458740231</v>
      </c>
      <c r="D2" s="8">
        <v>16.145992279052731</v>
      </c>
      <c r="E2" s="8">
        <v>11.69999980926514</v>
      </c>
      <c r="F2" s="8">
        <v>43.869998931884773</v>
      </c>
      <c r="G2" s="8">
        <v>8.9499998092651367</v>
      </c>
      <c r="H2" s="8">
        <v>4.7600002288818359</v>
      </c>
      <c r="I2" s="8">
        <v>20.05606842041016</v>
      </c>
      <c r="J2" s="8">
        <v>23.079999923706051</v>
      </c>
      <c r="K2" s="8">
        <v>15.77999973297119</v>
      </c>
      <c r="L2" s="8">
        <v>20.54000091552734</v>
      </c>
      <c r="M2" s="8">
        <v>4.8000001907348633</v>
      </c>
      <c r="N2" s="8">
        <v>121.9899978637695</v>
      </c>
      <c r="O2" s="8"/>
      <c r="P2" s="8"/>
      <c r="Q2" s="8">
        <f t="shared" ref="Q2:R17" si="6">B2/B$2*100</f>
        <v>100</v>
      </c>
      <c r="R2" s="8">
        <f t="shared" si="6"/>
        <v>100</v>
      </c>
      <c r="S2">
        <f>D2/D$2*100</f>
        <v>100</v>
      </c>
      <c r="T2">
        <f>E2/E$2*100</f>
        <v>100</v>
      </c>
      <c r="U2">
        <f>F2/F$2*100</f>
        <v>100</v>
      </c>
      <c r="V2">
        <f>G2/G$2*100</f>
        <v>100</v>
      </c>
      <c r="W2">
        <f>H2/H$2*100</f>
        <v>100</v>
      </c>
      <c r="X2">
        <f>I2/I$2*100</f>
        <v>100</v>
      </c>
      <c r="Y2">
        <f>J2/J$2*100</f>
        <v>100</v>
      </c>
      <c r="Z2">
        <f>K2/K$2*100</f>
        <v>100</v>
      </c>
      <c r="AA2">
        <f>L2/L$2*100</f>
        <v>100</v>
      </c>
      <c r="AB2">
        <f>M2/M$2*100</f>
        <v>100</v>
      </c>
      <c r="AC2">
        <f>N2/N$2*100</f>
        <v>100</v>
      </c>
      <c r="AD2">
        <f>IFERROR(O2/O$2*100,0)</f>
        <v>0</v>
      </c>
      <c r="AE2" s="8">
        <f>IFERROR(P2/P$2*100,0)</f>
        <v>0</v>
      </c>
      <c r="AF2" s="5">
        <v>0.22035025847584236</v>
      </c>
      <c r="AG2" s="5">
        <v>9.5963683603142128E-2</v>
      </c>
      <c r="AH2" s="5">
        <v>0.10719718024574158</v>
      </c>
      <c r="AI2" s="5">
        <v>5.9448836684331957E-2</v>
      </c>
      <c r="AJ2" s="5">
        <v>0.12167343304691441</v>
      </c>
      <c r="AK2" s="5">
        <v>6.5720905060676862E-2</v>
      </c>
      <c r="AL2" s="5">
        <v>8.163595355389841E-2</v>
      </c>
      <c r="AM2" s="5">
        <v>6.5063421758614196E-2</v>
      </c>
      <c r="AN2" s="5">
        <v>7.6826767793481521E-2</v>
      </c>
      <c r="AO2" s="5">
        <v>3.3287411166861181E-2</v>
      </c>
      <c r="AP2" s="5">
        <v>5.2045773896624195E-2</v>
      </c>
      <c r="AQ2" s="5">
        <v>5.6201842879865828E-3</v>
      </c>
      <c r="AR2" s="5">
        <v>1.5166190425884452E-2</v>
      </c>
      <c r="AS2" s="5">
        <v>0</v>
      </c>
      <c r="AT2" s="5">
        <v>0</v>
      </c>
      <c r="AU2" s="8">
        <f>AF2*Q2</f>
        <v>22.035025847584237</v>
      </c>
      <c r="AV2" s="8">
        <f t="shared" ref="AV2" si="7">AG2*R2</f>
        <v>9.5963683603142123</v>
      </c>
      <c r="AW2">
        <f>AH2*S2</f>
        <v>10.719718024574158</v>
      </c>
      <c r="AX2">
        <f>AI2*T2</f>
        <v>5.9448836684331958</v>
      </c>
      <c r="AY2">
        <f>AJ2*U2</f>
        <v>12.167343304691441</v>
      </c>
      <c r="AZ2">
        <f>AK2*V2</f>
        <v>6.5720905060676866</v>
      </c>
      <c r="BA2">
        <f>AL2*W2</f>
        <v>8.163595355389841</v>
      </c>
      <c r="BB2">
        <f>AM2*X2</f>
        <v>6.5063421758614197</v>
      </c>
      <c r="BC2" s="8">
        <f>IFERROR(AN2*Y2,0)</f>
        <v>7.6826767793481521</v>
      </c>
      <c r="BD2">
        <f>AO2*Z2</f>
        <v>3.3287411166861181</v>
      </c>
      <c r="BE2">
        <f>AP2*AA2</f>
        <v>5.2045773896624192</v>
      </c>
      <c r="BF2">
        <f>AQ2*AB2</f>
        <v>0.56201842879865826</v>
      </c>
      <c r="BG2">
        <f>IFERROR(AR2*AC2,0)</f>
        <v>1.5166190425884452</v>
      </c>
      <c r="BH2">
        <f>AS2*AD2</f>
        <v>0</v>
      </c>
      <c r="BI2" s="8">
        <f>IFERROR(AT2*AE2,0)</f>
        <v>0</v>
      </c>
      <c r="BJ2" s="35">
        <f>SUM(AU2:BI2)</f>
        <v>99.999999999999986</v>
      </c>
      <c r="BK2" s="35">
        <v>99.999999999999986</v>
      </c>
      <c r="BL2" s="22">
        <v>99.999999999999986</v>
      </c>
      <c r="BM2">
        <v>50000</v>
      </c>
      <c r="BN2">
        <f>$BM$2*AF2</f>
        <v>11017.512923792117</v>
      </c>
      <c r="BO2" s="23">
        <f t="shared" ref="BO2:CB2" si="8">$BM$2*AG2</f>
        <v>4798.1841801571063</v>
      </c>
      <c r="BP2" s="23">
        <f t="shared" si="8"/>
        <v>5359.8590122870792</v>
      </c>
      <c r="BQ2" s="23">
        <f t="shared" si="8"/>
        <v>2972.4418342165977</v>
      </c>
      <c r="BR2" s="23">
        <f t="shared" si="8"/>
        <v>6083.6716523457208</v>
      </c>
      <c r="BS2" s="23">
        <f t="shared" si="8"/>
        <v>3286.045253033843</v>
      </c>
      <c r="BT2" s="23">
        <f t="shared" si="8"/>
        <v>4081.7976776949204</v>
      </c>
      <c r="BU2" s="23">
        <f t="shared" si="8"/>
        <v>3253.1710879307097</v>
      </c>
      <c r="BV2" s="23">
        <f t="shared" si="8"/>
        <v>3841.3383896740761</v>
      </c>
      <c r="BW2" s="23">
        <f t="shared" si="8"/>
        <v>1664.370558343059</v>
      </c>
      <c r="BX2" s="23">
        <f t="shared" si="8"/>
        <v>2602.2886948312098</v>
      </c>
      <c r="BY2" s="23">
        <f t="shared" si="8"/>
        <v>281.00921439932915</v>
      </c>
      <c r="BZ2" s="23">
        <f t="shared" si="8"/>
        <v>758.30952129422258</v>
      </c>
      <c r="CA2" s="23">
        <f>IFERROR($BM$2*AS2,0)</f>
        <v>0</v>
      </c>
      <c r="CB2" s="23">
        <f>IFERROR($BM$2*AT2,0)</f>
        <v>0</v>
      </c>
    </row>
    <row r="3" spans="1:80" x14ac:dyDescent="0.25">
      <c r="A3" s="10">
        <v>44684</v>
      </c>
      <c r="B3" s="8">
        <v>82.5</v>
      </c>
      <c r="C3" s="8">
        <v>20.921747207641602</v>
      </c>
      <c r="D3" s="8">
        <v>15.38303852081299</v>
      </c>
      <c r="E3" s="8">
        <v>11.44999980926514</v>
      </c>
      <c r="F3" s="8">
        <v>43.560001373291023</v>
      </c>
      <c r="G3" s="8">
        <v>8.880000114440918</v>
      </c>
      <c r="H3" s="8">
        <v>4.809999942779541</v>
      </c>
      <c r="I3" s="8">
        <v>20.04999923706055</v>
      </c>
      <c r="J3" s="8">
        <v>22.639999389648441</v>
      </c>
      <c r="K3" s="8">
        <v>15.80000019073486</v>
      </c>
      <c r="L3" s="8">
        <v>20.590000152587891</v>
      </c>
      <c r="M3" s="8">
        <v>4.5999999046325684</v>
      </c>
      <c r="N3" s="8">
        <v>117</v>
      </c>
      <c r="O3" s="8"/>
      <c r="P3" s="8"/>
      <c r="Q3" s="8">
        <f t="shared" si="6"/>
        <v>99.49348989602052</v>
      </c>
      <c r="R3" s="8">
        <f t="shared" si="6"/>
        <v>101.24045859652513</v>
      </c>
      <c r="S3">
        <f>D3/D$2*100</f>
        <v>95.274655499311905</v>
      </c>
      <c r="T3">
        <f>E3/E$2*100</f>
        <v>97.863247828414273</v>
      </c>
      <c r="U3">
        <f>F3/F$2*100</f>
        <v>99.293372313331787</v>
      </c>
      <c r="V3">
        <f>G3/G$2*100</f>
        <v>99.217880488089463</v>
      </c>
      <c r="W3">
        <f>H3/H$2*100</f>
        <v>101.05041410700626</v>
      </c>
      <c r="X3">
        <f>I3/I$2*100</f>
        <v>99.969738917805884</v>
      </c>
      <c r="Y3">
        <f>J3/J$2*100</f>
        <v>98.093585201420751</v>
      </c>
      <c r="Z3">
        <f>K3/K$2*100</f>
        <v>100.12674561534929</v>
      </c>
      <c r="AA3">
        <f>L3/L$2*100</f>
        <v>100.24342373335899</v>
      </c>
      <c r="AB3">
        <f>M3/M$2*100</f>
        <v>95.833327538437544</v>
      </c>
      <c r="AC3">
        <f>N3/N$2*100</f>
        <v>95.909502458273664</v>
      </c>
      <c r="AD3" s="8">
        <f t="shared" ref="AD3:AD20" si="9">IFERROR(O3/O$2*100,0)</f>
        <v>0</v>
      </c>
      <c r="AE3" s="8">
        <f t="shared" ref="AE3:AE22" si="10">IFERROR(P3/P$2*100,0)</f>
        <v>0</v>
      </c>
      <c r="AF3" s="6">
        <f>AU3/$BJ3</f>
        <v>0.22121351130771844</v>
      </c>
      <c r="AG3" s="6">
        <f t="shared" ref="AG3" si="11">AV3/$BJ3</f>
        <v>9.8031226046676523E-2</v>
      </c>
      <c r="AH3" s="6">
        <f>AW3/$BJ3</f>
        <v>0.10305383761874851</v>
      </c>
      <c r="AI3" s="6">
        <f>AX3/$BJ3</f>
        <v>5.8703825806880716E-2</v>
      </c>
      <c r="AJ3" s="6">
        <f>AY3/$BJ3</f>
        <v>0.12190441739505874</v>
      </c>
      <c r="AK3" s="6">
        <f>AZ3/$BJ3</f>
        <v>6.5795607509787787E-2</v>
      </c>
      <c r="AL3" s="6">
        <f>BA3/$BJ3</f>
        <v>8.3238258974960455E-2</v>
      </c>
      <c r="AM3" s="6">
        <f>BB3/$BJ3</f>
        <v>6.5630978283360578E-2</v>
      </c>
      <c r="AN3" s="6">
        <f>BC3/$BJ3</f>
        <v>7.6042535695281993E-2</v>
      </c>
      <c r="AO3" s="6">
        <f>BD3/$BJ3</f>
        <v>3.3630516823327988E-2</v>
      </c>
      <c r="AP3" s="6">
        <f>BE3/$BJ3</f>
        <v>5.264350322717367E-2</v>
      </c>
      <c r="AQ3" s="6">
        <f>BF3/$BJ3</f>
        <v>5.4346370456543813E-3</v>
      </c>
      <c r="AR3" s="6">
        <f>BG3/$BJ3</f>
        <v>1.4677144265370227E-2</v>
      </c>
      <c r="AS3" s="6">
        <f>BH3/$BJ3</f>
        <v>0</v>
      </c>
      <c r="AT3" s="6">
        <f>BI3/$BJ3</f>
        <v>0</v>
      </c>
      <c r="AU3" s="8">
        <f t="shared" ref="AU3:BB3" si="12">IFERROR(AU2*(Q3/Q2),0)</f>
        <v>21.923416215251731</v>
      </c>
      <c r="AV3" s="8">
        <f t="shared" si="12"/>
        <v>9.7154073365939482</v>
      </c>
      <c r="AW3" s="8">
        <f t="shared" si="12"/>
        <v>10.213174418410672</v>
      </c>
      <c r="AX3" s="8">
        <f t="shared" si="12"/>
        <v>5.8178562375497043</v>
      </c>
      <c r="AY3" s="8">
        <f t="shared" si="12"/>
        <v>12.081365488168519</v>
      </c>
      <c r="AZ3" s="8">
        <f t="shared" si="12"/>
        <v>6.5206889038793108</v>
      </c>
      <c r="BA3" s="8">
        <f t="shared" si="12"/>
        <v>8.249346912641764</v>
      </c>
      <c r="BB3" s="8">
        <f t="shared" si="12"/>
        <v>6.5043732863077519</v>
      </c>
      <c r="BC3" s="8">
        <f>IFERROR(BC2*(Y3/Y2),0)</f>
        <v>7.5362130922996471</v>
      </c>
      <c r="BD3" s="8">
        <f t="shared" ref="BD3:BG3" si="13">IFERROR(BD2*(Z3/Z2),0)</f>
        <v>3.3329601500978465</v>
      </c>
      <c r="BE3" s="8">
        <f t="shared" si="13"/>
        <v>5.2172465662498935</v>
      </c>
      <c r="BF3" s="8">
        <f t="shared" si="13"/>
        <v>0.53860096169699856</v>
      </c>
      <c r="BG3" s="8">
        <f t="shared" si="13"/>
        <v>1.4545817779340113</v>
      </c>
      <c r="BH3">
        <f>IFERROR(BH2*(AD3/AD2),0)</f>
        <v>0</v>
      </c>
      <c r="BI3" s="8">
        <f>IFERROR(BI2*(AE3/AE2),0)</f>
        <v>0</v>
      </c>
      <c r="BJ3" s="35">
        <f t="shared" ref="BJ3:BJ26" si="14">SUM(AU3:BI3)</f>
        <v>99.105231347081798</v>
      </c>
      <c r="BK3" s="35">
        <v>99.105230831164718</v>
      </c>
      <c r="BL3" s="22">
        <v>99.105230773752936</v>
      </c>
      <c r="BM3">
        <f>SUM(BN3:CB3)</f>
        <v>49552.615673540895</v>
      </c>
      <c r="BN3" s="23">
        <f t="shared" ref="BN3:BZ3" si="15">IFERROR(BN2*(B3/B2),0)</f>
        <v>10961.708107625866</v>
      </c>
      <c r="BO3" s="23">
        <f t="shared" si="15"/>
        <v>4857.7036682969738</v>
      </c>
      <c r="BP3" s="23">
        <f t="shared" si="15"/>
        <v>5106.5872092053369</v>
      </c>
      <c r="BQ3" s="23">
        <f t="shared" si="15"/>
        <v>2908.928118774852</v>
      </c>
      <c r="BR3" s="23">
        <f t="shared" si="15"/>
        <v>6040.6827440842599</v>
      </c>
      <c r="BS3" s="23">
        <f t="shared" si="15"/>
        <v>3260.3444519396553</v>
      </c>
      <c r="BT3" s="23">
        <f t="shared" si="15"/>
        <v>4124.673456320882</v>
      </c>
      <c r="BU3" s="23">
        <f t="shared" si="15"/>
        <v>3252.1866431538756</v>
      </c>
      <c r="BV3" s="23">
        <f t="shared" si="15"/>
        <v>3768.1065461498238</v>
      </c>
      <c r="BW3" s="23">
        <f t="shared" si="15"/>
        <v>1666.4800750489233</v>
      </c>
      <c r="BX3" s="23">
        <f t="shared" si="15"/>
        <v>2608.6232831249467</v>
      </c>
      <c r="BY3" s="23">
        <f t="shared" si="15"/>
        <v>269.30048084849932</v>
      </c>
      <c r="BZ3" s="23">
        <f t="shared" si="15"/>
        <v>727.29088896700569</v>
      </c>
      <c r="CA3" s="23">
        <f>IFERROR(CA2*(O3/O2),0)</f>
        <v>0</v>
      </c>
      <c r="CB3" s="23">
        <f>IFERROR(CB2*(P3/P2),0)</f>
        <v>0</v>
      </c>
    </row>
    <row r="4" spans="1:80" x14ac:dyDescent="0.25">
      <c r="A4" s="10">
        <v>44685</v>
      </c>
      <c r="B4" s="8">
        <v>81.80999755859375</v>
      </c>
      <c r="C4" s="8">
        <v>21.927410125732418</v>
      </c>
      <c r="D4" s="8">
        <v>16.184139251708981</v>
      </c>
      <c r="E4" s="8">
        <v>11.63000011444092</v>
      </c>
      <c r="F4" s="8">
        <v>45.599998474121087</v>
      </c>
      <c r="G4" s="8">
        <v>9.3199996948242188</v>
      </c>
      <c r="H4" s="8">
        <v>4.9800000190734863</v>
      </c>
      <c r="I4" s="8">
        <v>20.110000610351559</v>
      </c>
      <c r="J4" s="8">
        <v>23.020000457763668</v>
      </c>
      <c r="K4" s="8">
        <v>16.5</v>
      </c>
      <c r="L4" s="8">
        <v>21.159999847412109</v>
      </c>
      <c r="M4" s="8">
        <v>4.9499998092651367</v>
      </c>
      <c r="N4" s="8">
        <v>107.59999847412109</v>
      </c>
      <c r="O4" s="8"/>
      <c r="P4" s="8"/>
      <c r="Q4" s="8">
        <f t="shared" si="6"/>
        <v>98.661359581689823</v>
      </c>
      <c r="R4" s="8">
        <f t="shared" si="6"/>
        <v>106.10686741078739</v>
      </c>
      <c r="S4">
        <f>D4/D$2*100</f>
        <v>100.236262795107</v>
      </c>
      <c r="T4">
        <f>E4/E$2*100</f>
        <v>99.40171200029603</v>
      </c>
      <c r="U4">
        <f>F4/F$2*100</f>
        <v>103.94346839379325</v>
      </c>
      <c r="V4">
        <f>G4/G$2*100</f>
        <v>104.13407702172299</v>
      </c>
      <c r="W4">
        <f>H4/H$2*100</f>
        <v>104.62184410951866</v>
      </c>
      <c r="X4">
        <f>I4/I$2*100</f>
        <v>100.26890708991856</v>
      </c>
      <c r="Y4">
        <f>J4/J$2*100</f>
        <v>99.74003697512687</v>
      </c>
      <c r="Z4">
        <f>K4/K$2*100</f>
        <v>104.56273941199392</v>
      </c>
      <c r="AA4">
        <f>L4/L$2*100</f>
        <v>103.01849515214032</v>
      </c>
      <c r="AB4">
        <f>M4/M$2*100</f>
        <v>103.12499192853801</v>
      </c>
      <c r="AC4">
        <f>N4/N$2*100</f>
        <v>88.203951437298798</v>
      </c>
      <c r="AD4" s="8">
        <f t="shared" si="9"/>
        <v>0</v>
      </c>
      <c r="AE4" s="8">
        <f t="shared" si="10"/>
        <v>0</v>
      </c>
      <c r="AF4" s="6">
        <f t="shared" ref="AF4:AF26" si="16">AU4/$BJ4</f>
        <v>0.2140721379487556</v>
      </c>
      <c r="AG4" s="6">
        <f t="shared" ref="AG4:AG26" si="17">AV4/$BJ4</f>
        <v>0.10026512267066311</v>
      </c>
      <c r="AH4" s="6">
        <f>AW4/$BJ4</f>
        <v>0.10580537090941197</v>
      </c>
      <c r="AI4" s="6">
        <f>AX4/$BJ4</f>
        <v>5.8188439604074806E-2</v>
      </c>
      <c r="AJ4" s="6">
        <f>AY4/$BJ4</f>
        <v>0.12453529461439411</v>
      </c>
      <c r="AK4" s="6">
        <f>AZ4/$BJ4</f>
        <v>6.7390067894570999E-2</v>
      </c>
      <c r="AL4" s="6">
        <f>BA4/$BJ4</f>
        <v>8.4101419678626471E-2</v>
      </c>
      <c r="AM4" s="6">
        <f>BB4/$BJ4</f>
        <v>6.4239576188300646E-2</v>
      </c>
      <c r="AN4" s="6">
        <f>BC4/$BJ4</f>
        <v>7.5453879358819975E-2</v>
      </c>
      <c r="AO4" s="6">
        <f>BD4/$BJ4</f>
        <v>3.427334237643874E-2</v>
      </c>
      <c r="AP4" s="6">
        <f>BE4/$BJ4</f>
        <v>5.2795895251951663E-2</v>
      </c>
      <c r="AQ4" s="6">
        <f>BF4/$BJ4</f>
        <v>5.7070801302447878E-3</v>
      </c>
      <c r="AR4" s="6">
        <f>BG4/$BJ4</f>
        <v>1.3172373373747036E-2</v>
      </c>
      <c r="AS4" s="6">
        <f>BH4/$BJ4</f>
        <v>0</v>
      </c>
      <c r="AT4" s="6">
        <f>BI4/$BJ4</f>
        <v>0</v>
      </c>
      <c r="AU4" s="8">
        <f t="shared" ref="AU4:AU26" si="18">IFERROR(AU3*(Q4/Q3),0)</f>
        <v>21.740056085403378</v>
      </c>
      <c r="AV4" s="8">
        <f t="shared" ref="AV4:AV26" si="19">IFERROR(AV3*(R4/R3),0)</f>
        <v>10.182405852329353</v>
      </c>
      <c r="AW4" s="8">
        <f t="shared" ref="AW4:AW26" si="20">IFERROR(AW3*(S4/S3),0)</f>
        <v>10.745044730006605</v>
      </c>
      <c r="AX4" s="8">
        <f t="shared" ref="AX4:AX26" si="21">IFERROR(AX3*(T4/T3),0)</f>
        <v>5.9093161428485983</v>
      </c>
      <c r="AY4" s="8">
        <f t="shared" ref="AY4:AY26" si="22">IFERROR(AY3*(U4/U3),0)</f>
        <v>12.647158642276265</v>
      </c>
      <c r="AZ4" s="8">
        <f t="shared" ref="AZ4:AZ26" si="23">IFERROR(AZ3*(V4/V3),0)</f>
        <v>6.8437857895258682</v>
      </c>
      <c r="BA4" s="8">
        <f t="shared" ref="BA4:BA26" si="24">IFERROR(BA3*(W4/W3),0)</f>
        <v>8.5409040064478656</v>
      </c>
      <c r="BB4" s="8">
        <f t="shared" ref="BB4:BB26" si="25">IFERROR(BB3*(X4/X3),0)</f>
        <v>6.5238381912666723</v>
      </c>
      <c r="BC4" s="8">
        <f t="shared" ref="BC4:BC26" si="26">IFERROR(BC3*(Y4/Y3),0)</f>
        <v>7.6627046604013334</v>
      </c>
      <c r="BD4" s="8">
        <f t="shared" ref="BD4:BD26" si="27">IFERROR(BD3*(Z4/Z3),0)</f>
        <v>3.4806228995404016</v>
      </c>
      <c r="BE4" s="8">
        <f t="shared" ref="BE4:BE26" si="28">IFERROR(BE3*(AA4/AA3),0)</f>
        <v>5.3616773058587706</v>
      </c>
      <c r="BF4" s="8">
        <f t="shared" ref="BF4:BF46" si="29">IFERROR(BF3*(AB4/AB3),0)</f>
        <v>0.57958145933551242</v>
      </c>
      <c r="BG4" s="8">
        <f t="shared" ref="BG4:BG26" si="30">IFERROR(BG3*(AC4/AC3),0)</f>
        <v>1.3377179238135382</v>
      </c>
      <c r="BH4" s="8">
        <f t="shared" ref="BH4:BH26" si="31">IFERROR(BH3*(AD4/AD3),0)</f>
        <v>0</v>
      </c>
      <c r="BI4" s="8">
        <f t="shared" ref="BI4:BI26" si="32">IFERROR(BI3*(AE4/AE3),0)</f>
        <v>0</v>
      </c>
      <c r="BJ4" s="35">
        <f t="shared" si="14"/>
        <v>101.55481368905417</v>
      </c>
      <c r="BK4" s="35">
        <v>101.5548135010629</v>
      </c>
      <c r="BL4" s="22">
        <v>101.5548136860623</v>
      </c>
      <c r="BM4" s="23">
        <f t="shared" ref="BM4:BM20" si="33">SUM(BN4:CB4)</f>
        <v>50777.406844527082</v>
      </c>
      <c r="BN4" s="23">
        <f t="shared" ref="BN4:BN46" si="34">IFERROR(BN3*(B4/B3),0)</f>
        <v>10870.02804270169</v>
      </c>
      <c r="BO4" s="23">
        <f t="shared" ref="BO4:BO46" si="35">IFERROR(BO3*(C4/C3),0)</f>
        <v>5091.2029261646767</v>
      </c>
      <c r="BP4" s="23">
        <f t="shared" ref="BP4:BP46" si="36">IFERROR(BP3*(D4/D3),0)</f>
        <v>5372.5223650033031</v>
      </c>
      <c r="BQ4" s="23">
        <f t="shared" ref="BQ4:BQ46" si="37">IFERROR(BQ3*(E4/E3),0)</f>
        <v>2954.6580714242996</v>
      </c>
      <c r="BR4" s="23">
        <f t="shared" ref="BR4:BR46" si="38">IFERROR(BR3*(F4/F3),0)</f>
        <v>6323.5793211381333</v>
      </c>
      <c r="BS4" s="23">
        <f t="shared" ref="BS4:BS46" si="39">IFERROR(BS3*(G4/G3),0)</f>
        <v>3421.8928947629342</v>
      </c>
      <c r="BT4" s="23">
        <f t="shared" ref="BT4:BT46" si="40">IFERROR(BT3*(H4/H3),0)</f>
        <v>4270.4520032239334</v>
      </c>
      <c r="BU4" s="23">
        <f t="shared" ref="BU4:BU46" si="41">IFERROR(BU3*(I4/I3),0)</f>
        <v>3261.9190956333355</v>
      </c>
      <c r="BV4" s="23">
        <f t="shared" ref="BV4:BV46" si="42">IFERROR(BV3*(J4/J3),0)</f>
        <v>3831.3523302006665</v>
      </c>
      <c r="BW4" s="23">
        <f t="shared" ref="BW4:BW46" si="43">IFERROR(BW3*(K4/K3),0)</f>
        <v>1740.3114497702009</v>
      </c>
      <c r="BX4" s="23">
        <f t="shared" ref="BX4:BX46" si="44">IFERROR(BX3*(L4/L3),0)</f>
        <v>2680.8386529293848</v>
      </c>
      <c r="BY4" s="23">
        <f t="shared" ref="BY4:BY46" si="45">IFERROR(BY3*(M4/M3),0)</f>
        <v>289.79072966775624</v>
      </c>
      <c r="BZ4" s="23">
        <f t="shared" ref="BZ4:BZ46" si="46">IFERROR(BZ3*(N4/N3),0)</f>
        <v>668.85896190676908</v>
      </c>
      <c r="CA4" s="23">
        <f t="shared" ref="CA4:CA46" si="47">IFERROR(CA3*(O4/O3),0)</f>
        <v>0</v>
      </c>
      <c r="CB4" s="23">
        <f t="shared" ref="CB4:CB46" si="48">IFERROR(CB3*(P4/P3),0)</f>
        <v>0</v>
      </c>
    </row>
    <row r="5" spans="1:80" x14ac:dyDescent="0.25">
      <c r="A5" s="10">
        <v>44686</v>
      </c>
      <c r="B5" s="8">
        <v>80.330001831054688</v>
      </c>
      <c r="C5" s="8">
        <v>22.183757781982418</v>
      </c>
      <c r="D5" s="8">
        <v>15.909311294555661</v>
      </c>
      <c r="E5" s="8">
        <v>11.180000305175779</v>
      </c>
      <c r="F5" s="8">
        <v>44.380001068115227</v>
      </c>
      <c r="G5" s="8">
        <v>8.9099998474121094</v>
      </c>
      <c r="H5" s="8">
        <v>4.869999885559082</v>
      </c>
      <c r="I5" s="8">
        <v>19.170000076293949</v>
      </c>
      <c r="J5" s="8">
        <v>22.120000839233398</v>
      </c>
      <c r="K5" s="8">
        <v>15.560000419616699</v>
      </c>
      <c r="L5" s="8">
        <v>21.069999694824219</v>
      </c>
      <c r="M5" s="8">
        <v>4.4200000762939453</v>
      </c>
      <c r="N5" s="8">
        <v>106.6999969482422</v>
      </c>
      <c r="O5" s="8"/>
      <c r="P5" s="8"/>
      <c r="Q5" s="8">
        <f t="shared" si="6"/>
        <v>96.876511824549681</v>
      </c>
      <c r="R5" s="8">
        <f t="shared" si="6"/>
        <v>107.34733523698381</v>
      </c>
      <c r="S5">
        <f>D5/D$2*100</f>
        <v>98.534119300898396</v>
      </c>
      <c r="T5">
        <f>E5/E$2*100</f>
        <v>95.555559721654205</v>
      </c>
      <c r="U5">
        <f>F5/F$2*100</f>
        <v>101.16253054170873</v>
      </c>
      <c r="V5">
        <f>G5/G$2*100</f>
        <v>99.55307304239696</v>
      </c>
      <c r="W5">
        <f>H5/H$2*100</f>
        <v>102.31091704596589</v>
      </c>
      <c r="X5">
        <f>I5/I$2*100</f>
        <v>95.582043671059182</v>
      </c>
      <c r="Y5">
        <f>J5/J$2*100</f>
        <v>95.84055854572766</v>
      </c>
      <c r="Z5">
        <f>K5/K$2*100</f>
        <v>98.605834492539202</v>
      </c>
      <c r="AA5">
        <f>L5/L$2*100</f>
        <v>102.58032500327798</v>
      </c>
      <c r="AB5">
        <f>M5/M$2*100</f>
        <v>92.0833312637277</v>
      </c>
      <c r="AC5">
        <f>N5/N$2*100</f>
        <v>87.466184782950663</v>
      </c>
      <c r="AD5" s="8">
        <f t="shared" si="9"/>
        <v>0</v>
      </c>
      <c r="AE5" s="8">
        <f t="shared" si="10"/>
        <v>0</v>
      </c>
      <c r="AF5" s="6">
        <f t="shared" si="16"/>
        <v>0.21531398078422745</v>
      </c>
      <c r="AG5" s="6">
        <f t="shared" si="17"/>
        <v>0.1039054556869736</v>
      </c>
      <c r="AH5" s="6">
        <f>AW5/$BJ5</f>
        <v>0.10653938216863393</v>
      </c>
      <c r="AI5" s="6">
        <f>AX5/$BJ5</f>
        <v>5.7298004134225394E-2</v>
      </c>
      <c r="AJ5" s="6">
        <f>AY5/$BJ5</f>
        <v>0.12415254298924783</v>
      </c>
      <c r="AK5" s="6">
        <f>AZ5/$BJ5</f>
        <v>6.5993077137688247E-2</v>
      </c>
      <c r="AL5" s="6">
        <f>BA5/$BJ5</f>
        <v>8.4244900248707275E-2</v>
      </c>
      <c r="AM5" s="6">
        <f>BB5/$BJ5</f>
        <v>6.2726836412368217E-2</v>
      </c>
      <c r="AN5" s="6">
        <f>BC5/$BJ5</f>
        <v>7.4268058587906097E-2</v>
      </c>
      <c r="AO5" s="6">
        <f>BD5/$BJ5</f>
        <v>3.3107226984328858E-2</v>
      </c>
      <c r="AP5" s="6">
        <f>BE5/$BJ5</f>
        <v>5.3850496823659097E-2</v>
      </c>
      <c r="AQ5" s="6">
        <f>BF5/$BJ5</f>
        <v>5.2200150095122544E-3</v>
      </c>
      <c r="AR5" s="6">
        <f>BG5/$BJ5</f>
        <v>1.3380023032521763E-2</v>
      </c>
      <c r="AS5" s="6">
        <f>BH5/$BJ5</f>
        <v>0</v>
      </c>
      <c r="AT5" s="6">
        <f>BI5/$BJ5</f>
        <v>0</v>
      </c>
      <c r="AU5" s="8">
        <f t="shared" si="18"/>
        <v>21.346764420777522</v>
      </c>
      <c r="AV5" s="8">
        <f t="shared" si="19"/>
        <v>10.301445714322345</v>
      </c>
      <c r="AW5" s="8">
        <f t="shared" si="20"/>
        <v>10.562579747053809</v>
      </c>
      <c r="AX5" s="8">
        <f t="shared" si="21"/>
        <v>5.68066686417255</v>
      </c>
      <c r="AY5" s="8">
        <f t="shared" si="22"/>
        <v>12.308792386723029</v>
      </c>
      <c r="AZ5" s="8">
        <f t="shared" si="23"/>
        <v>6.5427180619179994</v>
      </c>
      <c r="BA5" s="8">
        <f t="shared" si="24"/>
        <v>8.3522492720212256</v>
      </c>
      <c r="BB5" s="8">
        <f t="shared" si="25"/>
        <v>6.218894819920405</v>
      </c>
      <c r="BC5" s="8">
        <f t="shared" si="26"/>
        <v>7.3631203365901898</v>
      </c>
      <c r="BD5" s="8">
        <f t="shared" si="27"/>
        <v>3.2823329562046144</v>
      </c>
      <c r="BE5" s="8">
        <f t="shared" si="28"/>
        <v>5.3388724013628313</v>
      </c>
      <c r="BF5" s="8">
        <f t="shared" si="29"/>
        <v>0.51752529155386606</v>
      </c>
      <c r="BG5" s="8">
        <f t="shared" si="30"/>
        <v>1.3265288142438267</v>
      </c>
      <c r="BH5" s="8">
        <f t="shared" si="31"/>
        <v>0</v>
      </c>
      <c r="BI5" s="8">
        <f t="shared" si="32"/>
        <v>0</v>
      </c>
      <c r="BJ5" s="35">
        <f t="shared" si="14"/>
        <v>99.142491086864212</v>
      </c>
      <c r="BK5" s="35">
        <v>99.142490262572963</v>
      </c>
      <c r="BL5" s="22">
        <v>99.14248983909205</v>
      </c>
      <c r="BM5" s="23">
        <f t="shared" si="33"/>
        <v>49571.245543432116</v>
      </c>
      <c r="BN5" s="23">
        <f t="shared" si="34"/>
        <v>10673.382210388761</v>
      </c>
      <c r="BO5" s="23">
        <f t="shared" si="35"/>
        <v>5150.7228571611722</v>
      </c>
      <c r="BP5" s="23">
        <f t="shared" si="36"/>
        <v>5281.2898735269046</v>
      </c>
      <c r="BQ5" s="23">
        <f t="shared" si="37"/>
        <v>2840.333432086275</v>
      </c>
      <c r="BR5" s="23">
        <f t="shared" si="38"/>
        <v>6154.3961933615155</v>
      </c>
      <c r="BS5" s="23">
        <f t="shared" si="39"/>
        <v>3271.359030958999</v>
      </c>
      <c r="BT5" s="23">
        <f t="shared" si="40"/>
        <v>4176.1246360106124</v>
      </c>
      <c r="BU5" s="23">
        <f t="shared" si="41"/>
        <v>3109.4474099602016</v>
      </c>
      <c r="BV5" s="23">
        <f t="shared" si="42"/>
        <v>3681.5601682950955</v>
      </c>
      <c r="BW5" s="23">
        <f t="shared" si="43"/>
        <v>1641.1664781023073</v>
      </c>
      <c r="BX5" s="23">
        <f t="shared" si="44"/>
        <v>2669.4362006814154</v>
      </c>
      <c r="BY5" s="23">
        <f t="shared" si="45"/>
        <v>258.76264577693303</v>
      </c>
      <c r="BZ5" s="23">
        <f t="shared" si="46"/>
        <v>663.26440712191334</v>
      </c>
      <c r="CA5" s="23">
        <f t="shared" si="47"/>
        <v>0</v>
      </c>
      <c r="CB5" s="23">
        <f t="shared" si="48"/>
        <v>0</v>
      </c>
    </row>
    <row r="6" spans="1:80" x14ac:dyDescent="0.25">
      <c r="A6" s="10">
        <v>44687</v>
      </c>
      <c r="B6" s="8">
        <v>79.760002136230469</v>
      </c>
      <c r="C6" s="8">
        <v>22.055583953857418</v>
      </c>
      <c r="D6" s="8">
        <v>15.375375747680661</v>
      </c>
      <c r="E6" s="8">
        <v>10.960000038146971</v>
      </c>
      <c r="F6" s="8">
        <v>44</v>
      </c>
      <c r="G6" s="8">
        <v>8.3400001525878906</v>
      </c>
      <c r="H6" s="8">
        <v>4.8600001335144043</v>
      </c>
      <c r="I6" s="8">
        <v>18.629999160766602</v>
      </c>
      <c r="J6" s="8">
        <v>21.89999961853027</v>
      </c>
      <c r="K6" s="8">
        <v>15.11999988555908</v>
      </c>
      <c r="L6" s="8">
        <v>20.530000686645511</v>
      </c>
      <c r="M6" s="8">
        <v>4.3000001907348633</v>
      </c>
      <c r="N6" s="8">
        <v>102.8000030517578</v>
      </c>
      <c r="O6" s="8"/>
      <c r="P6" s="8"/>
      <c r="Q6" s="8">
        <f t="shared" si="6"/>
        <v>96.189102626031769</v>
      </c>
      <c r="R6" s="8">
        <f t="shared" si="6"/>
        <v>106.72710132388559</v>
      </c>
      <c r="S6">
        <f>D6/D$2*100</f>
        <v>95.227196210344772</v>
      </c>
      <c r="T6">
        <f>E6/E$2*100</f>
        <v>93.675215528361207</v>
      </c>
      <c r="U6">
        <f>F6/F$2*100</f>
        <v>100.29633250804741</v>
      </c>
      <c r="V6">
        <f>G6/G$2*100</f>
        <v>93.184361232658702</v>
      </c>
      <c r="W6">
        <f>H6/H$2*100</f>
        <v>102.10083823159938</v>
      </c>
      <c r="X6">
        <f>I6/I$2*100</f>
        <v>92.889587182539174</v>
      </c>
      <c r="Y6">
        <f>J6/J$2*100</f>
        <v>94.887347014400234</v>
      </c>
      <c r="Z6">
        <f>K6/K$2*100</f>
        <v>95.817491390490417</v>
      </c>
      <c r="AA6">
        <f>L6/L$2*100</f>
        <v>99.951313396124192</v>
      </c>
      <c r="AB6">
        <f>M6/M$2*100</f>
        <v>89.583333747254457</v>
      </c>
      <c r="AC6">
        <f>N6/N$2*100</f>
        <v>84.269206370966714</v>
      </c>
      <c r="AD6" s="8">
        <f t="shared" si="9"/>
        <v>0</v>
      </c>
      <c r="AE6" s="8">
        <f t="shared" si="10"/>
        <v>0</v>
      </c>
      <c r="AF6" s="6">
        <f t="shared" si="16"/>
        <v>0.21764762591270506</v>
      </c>
      <c r="AG6" s="6">
        <f t="shared" si="17"/>
        <v>0.10517102857017945</v>
      </c>
      <c r="AH6" s="6">
        <f>AW6/$BJ6</f>
        <v>0.10482354817347046</v>
      </c>
      <c r="AI6" s="6">
        <f>AX6/$BJ6</f>
        <v>5.7185057019095965E-2</v>
      </c>
      <c r="AJ6" s="6">
        <f>AY6/$BJ6</f>
        <v>0.12531276464694088</v>
      </c>
      <c r="AK6" s="6">
        <f>AZ6/$BJ6</f>
        <v>6.2887027167490062E-2</v>
      </c>
      <c r="AL6" s="6">
        <f>BA6/$BJ6</f>
        <v>8.5590443034450028E-2</v>
      </c>
      <c r="AM6" s="6">
        <f>BB6/$BJ6</f>
        <v>6.206095142658187E-2</v>
      </c>
      <c r="AN6" s="6">
        <f>BC6/$BJ6</f>
        <v>7.4857507641696241E-2</v>
      </c>
      <c r="AO6" s="6">
        <f>BD6/$BJ6</f>
        <v>3.2752112244427228E-2</v>
      </c>
      <c r="AP6" s="6">
        <f>BE6/$BJ6</f>
        <v>5.341810443522621E-2</v>
      </c>
      <c r="AQ6" s="6">
        <f>BF6/$BJ6</f>
        <v>5.1700206002437965E-3</v>
      </c>
      <c r="AR6" s="6">
        <f>BG6/$BJ6</f>
        <v>1.3123809127492735E-2</v>
      </c>
      <c r="AS6" s="6">
        <f>BH6/$BJ6</f>
        <v>0</v>
      </c>
      <c r="AT6" s="6">
        <f>BI6/$BJ6</f>
        <v>0</v>
      </c>
      <c r="AU6" s="8">
        <f>IFERROR(AU5*(Q6/Q5),0)</f>
        <v>21.195293626205427</v>
      </c>
      <c r="AV6" s="8">
        <f t="shared" si="19"/>
        <v>10.241925783325849</v>
      </c>
      <c r="AW6" s="8">
        <f t="shared" si="20"/>
        <v>10.208086916456926</v>
      </c>
      <c r="AX6" s="8">
        <f t="shared" si="21"/>
        <v>5.5688825893151428</v>
      </c>
      <c r="AY6" s="8">
        <f t="shared" si="22"/>
        <v>12.203399098268969</v>
      </c>
      <c r="AZ6" s="8">
        <f t="shared" si="23"/>
        <v>6.12416055771138</v>
      </c>
      <c r="BA6" s="8">
        <f t="shared" si="24"/>
        <v>8.3350992876889425</v>
      </c>
      <c r="BB6" s="8">
        <f t="shared" si="25"/>
        <v>6.0437143878411099</v>
      </c>
      <c r="BC6" s="8">
        <f t="shared" si="26"/>
        <v>7.2898881756148288</v>
      </c>
      <c r="BD6" s="8">
        <f t="shared" si="27"/>
        <v>3.1895162328924354</v>
      </c>
      <c r="BE6" s="8">
        <f t="shared" si="28"/>
        <v>5.2020434576853045</v>
      </c>
      <c r="BF6" s="8">
        <f t="shared" si="29"/>
        <v>0.50347484479177773</v>
      </c>
      <c r="BG6" s="8">
        <f t="shared" si="30"/>
        <v>1.2780428308602365</v>
      </c>
      <c r="BH6" s="8">
        <f t="shared" si="31"/>
        <v>0</v>
      </c>
      <c r="BI6" s="8">
        <f t="shared" si="32"/>
        <v>0</v>
      </c>
      <c r="BJ6" s="35">
        <f t="shared" si="14"/>
        <v>97.383527788658327</v>
      </c>
      <c r="BK6" s="35">
        <v>97.383526807936605</v>
      </c>
      <c r="BL6" s="22">
        <v>97.383526582762912</v>
      </c>
      <c r="BM6" s="23">
        <f t="shared" si="33"/>
        <v>48691.763894329175</v>
      </c>
      <c r="BN6" s="23">
        <f t="shared" si="34"/>
        <v>10597.646813102714</v>
      </c>
      <c r="BO6" s="23">
        <f t="shared" si="35"/>
        <v>5120.9628916629244</v>
      </c>
      <c r="BP6" s="23">
        <f t="shared" si="36"/>
        <v>5104.0434582284643</v>
      </c>
      <c r="BQ6" s="23">
        <f t="shared" si="37"/>
        <v>2784.4412946575712</v>
      </c>
      <c r="BR6" s="23">
        <f t="shared" si="38"/>
        <v>6101.699549134486</v>
      </c>
      <c r="BS6" s="23">
        <f t="shared" si="39"/>
        <v>3062.0802788556898</v>
      </c>
      <c r="BT6" s="23">
        <f t="shared" si="40"/>
        <v>4167.5496438444716</v>
      </c>
      <c r="BU6" s="23">
        <f t="shared" si="41"/>
        <v>3021.857193920554</v>
      </c>
      <c r="BV6" s="23">
        <f t="shared" si="42"/>
        <v>3644.9440878074147</v>
      </c>
      <c r="BW6" s="23">
        <f t="shared" si="43"/>
        <v>1594.7581164462179</v>
      </c>
      <c r="BX6" s="23">
        <f t="shared" si="44"/>
        <v>2601.021728842652</v>
      </c>
      <c r="BY6" s="23">
        <f t="shared" si="45"/>
        <v>251.73742239588887</v>
      </c>
      <c r="BZ6" s="23">
        <f t="shared" si="46"/>
        <v>639.02141543011805</v>
      </c>
      <c r="CA6" s="23">
        <f t="shared" si="47"/>
        <v>0</v>
      </c>
      <c r="CB6" s="23">
        <f t="shared" si="48"/>
        <v>0</v>
      </c>
    </row>
    <row r="7" spans="1:80" x14ac:dyDescent="0.25">
      <c r="A7" s="10">
        <v>44690</v>
      </c>
      <c r="B7" s="8">
        <v>76.489997863769531</v>
      </c>
      <c r="C7" s="8">
        <v>21.569999694824219</v>
      </c>
      <c r="D7" s="8">
        <v>14.930429458618161</v>
      </c>
      <c r="E7" s="8">
        <v>10.680000305175779</v>
      </c>
      <c r="F7" s="8">
        <v>40.169998168945313</v>
      </c>
      <c r="G7" s="8">
        <v>8.130000114440918</v>
      </c>
      <c r="H7" s="8">
        <v>4.7800002098083496</v>
      </c>
      <c r="I7" s="8">
        <v>18.85000038146973</v>
      </c>
      <c r="J7" s="8">
        <v>22.690000534057621</v>
      </c>
      <c r="K7" s="8">
        <v>14.60000038146973</v>
      </c>
      <c r="L7" s="8">
        <v>19.629999160766602</v>
      </c>
      <c r="M7" s="8">
        <v>3.910000085830688</v>
      </c>
      <c r="N7" s="8">
        <v>97.489997863769531</v>
      </c>
      <c r="O7" s="8"/>
      <c r="P7" s="8"/>
      <c r="Q7" s="8">
        <f t="shared" si="6"/>
        <v>92.245537328552544</v>
      </c>
      <c r="R7" s="8">
        <f t="shared" si="6"/>
        <v>104.37735621971862</v>
      </c>
      <c r="S7">
        <f>D7/D$2*100</f>
        <v>92.471426968216747</v>
      </c>
      <c r="T7">
        <f>E7/E$2*100</f>
        <v>91.282055378482724</v>
      </c>
      <c r="U7">
        <f>F7/F$2*100</f>
        <v>91.565988481822615</v>
      </c>
      <c r="V7">
        <f>G7/G$2*100</f>
        <v>90.837992041347917</v>
      </c>
      <c r="W7">
        <f>H7/H$2*100</f>
        <v>100.42016764631987</v>
      </c>
      <c r="X7">
        <f>I7/I$2*100</f>
        <v>93.986518126787658</v>
      </c>
      <c r="Y7">
        <f>J7/J$2*100</f>
        <v>98.310227942211341</v>
      </c>
      <c r="Z7">
        <f>K7/K$2*100</f>
        <v>92.522183957735223</v>
      </c>
      <c r="AA7">
        <f>L7/L$2*100</f>
        <v>95.569611907500857</v>
      </c>
      <c r="AB7">
        <f>M7/M$2*100</f>
        <v>81.458331884609379</v>
      </c>
      <c r="AC7">
        <f>N7/N$2*100</f>
        <v>79.916386237370062</v>
      </c>
      <c r="AD7" s="8">
        <f t="shared" si="9"/>
        <v>0</v>
      </c>
      <c r="AE7" s="8">
        <f t="shared" si="10"/>
        <v>0</v>
      </c>
      <c r="AF7" s="6">
        <f t="shared" si="16"/>
        <v>0.21536085496189397</v>
      </c>
      <c r="AG7" s="6">
        <f t="shared" si="17"/>
        <v>0.10612581537092805</v>
      </c>
      <c r="AH7" s="6">
        <f>AW7/$BJ7</f>
        <v>0.10502646751038451</v>
      </c>
      <c r="AI7" s="6">
        <f>AX7/$BJ7</f>
        <v>5.7495864513901089E-2</v>
      </c>
      <c r="AJ7" s="6">
        <f>AY7/$BJ7</f>
        <v>0.11804233384760579</v>
      </c>
      <c r="AK7" s="6">
        <f>AZ7/$BJ7</f>
        <v>6.3252675261416258E-2</v>
      </c>
      <c r="AL7" s="6">
        <f>BA7/$BJ7</f>
        <v>8.6858084871716978E-2</v>
      </c>
      <c r="AM7" s="6">
        <f>BB7/$BJ7</f>
        <v>6.4790345787845496E-2</v>
      </c>
      <c r="AN7" s="6">
        <f>BC7/$BJ7</f>
        <v>8.0023787524881762E-2</v>
      </c>
      <c r="AO7" s="6">
        <f>BD7/$BJ7</f>
        <v>3.2631251722259211E-2</v>
      </c>
      <c r="AP7" s="6">
        <f>BE7/$BJ7</f>
        <v>5.2700305221787744E-2</v>
      </c>
      <c r="AQ7" s="6">
        <f>BF7/$BJ7</f>
        <v>4.8505826184973835E-3</v>
      </c>
      <c r="AR7" s="6">
        <f>BG7/$BJ7</f>
        <v>1.2841630786881648E-2</v>
      </c>
      <c r="AS7" s="6">
        <f>BH7/$BJ7</f>
        <v>0</v>
      </c>
      <c r="AT7" s="6">
        <f>BI7/$BJ7</f>
        <v>0</v>
      </c>
      <c r="AU7" s="8">
        <f t="shared" si="18"/>
        <v>20.326327993589519</v>
      </c>
      <c r="AV7" s="8">
        <f t="shared" si="19"/>
        <v>10.016435587601537</v>
      </c>
      <c r="AW7" s="8">
        <f t="shared" si="20"/>
        <v>9.9126762242928574</v>
      </c>
      <c r="AX7" s="8">
        <f t="shared" si="21"/>
        <v>5.4266120024055651</v>
      </c>
      <c r="AY7" s="8">
        <f t="shared" si="22"/>
        <v>11.141148168917578</v>
      </c>
      <c r="AZ7" s="8">
        <f t="shared" si="23"/>
        <v>5.9699550508519472</v>
      </c>
      <c r="BA7" s="8">
        <f t="shared" si="24"/>
        <v>8.197896141849661</v>
      </c>
      <c r="BB7" s="8">
        <f t="shared" si="25"/>
        <v>6.115084468506824</v>
      </c>
      <c r="BC7" s="8">
        <f t="shared" si="26"/>
        <v>7.5528570538405102</v>
      </c>
      <c r="BD7" s="8">
        <f t="shared" si="27"/>
        <v>3.0798239794570996</v>
      </c>
      <c r="BE7" s="8">
        <f t="shared" si="28"/>
        <v>4.9739944127259124</v>
      </c>
      <c r="BF7" s="8">
        <f t="shared" si="29"/>
        <v>0.45781083698347813</v>
      </c>
      <c r="BG7" s="8">
        <f t="shared" si="30"/>
        <v>1.212027131824486</v>
      </c>
      <c r="BH7" s="8">
        <f t="shared" si="31"/>
        <v>0</v>
      </c>
      <c r="BI7" s="8">
        <f t="shared" si="32"/>
        <v>0</v>
      </c>
      <c r="BJ7" s="35">
        <f t="shared" si="14"/>
        <v>94.382649052846986</v>
      </c>
      <c r="BK7" s="35">
        <v>94.382648046109395</v>
      </c>
      <c r="BL7" s="22">
        <v>94.382647881848825</v>
      </c>
      <c r="BM7" s="23">
        <f t="shared" si="33"/>
        <v>47191.324526423487</v>
      </c>
      <c r="BN7" s="23">
        <f t="shared" si="34"/>
        <v>10163.163996794759</v>
      </c>
      <c r="BO7" s="23">
        <f t="shared" si="35"/>
        <v>5008.217793800769</v>
      </c>
      <c r="BP7" s="23">
        <f t="shared" si="36"/>
        <v>4956.3381121464299</v>
      </c>
      <c r="BQ7" s="23">
        <f t="shared" si="37"/>
        <v>2713.3060012027827</v>
      </c>
      <c r="BR7" s="23">
        <f t="shared" si="38"/>
        <v>5570.574084458789</v>
      </c>
      <c r="BS7" s="23">
        <f t="shared" si="39"/>
        <v>2984.9775254259725</v>
      </c>
      <c r="BT7" s="23">
        <f t="shared" si="40"/>
        <v>4098.948070924831</v>
      </c>
      <c r="BU7" s="23">
        <f t="shared" si="41"/>
        <v>3057.5422342534116</v>
      </c>
      <c r="BV7" s="23">
        <f t="shared" si="42"/>
        <v>3776.4285269202546</v>
      </c>
      <c r="BW7" s="23">
        <f t="shared" si="43"/>
        <v>1539.9119897285498</v>
      </c>
      <c r="BX7" s="23">
        <f t="shared" si="44"/>
        <v>2486.9972063629557</v>
      </c>
      <c r="BY7" s="23">
        <f t="shared" si="45"/>
        <v>228.90541849173906</v>
      </c>
      <c r="BZ7" s="23">
        <f t="shared" si="46"/>
        <v>606.01356591224283</v>
      </c>
      <c r="CA7" s="23">
        <f t="shared" si="47"/>
        <v>0</v>
      </c>
      <c r="CB7" s="23">
        <f t="shared" si="48"/>
        <v>0</v>
      </c>
    </row>
    <row r="8" spans="1:80" x14ac:dyDescent="0.25">
      <c r="A8" s="10">
        <v>44691</v>
      </c>
      <c r="B8" s="8">
        <v>75.540000915527344</v>
      </c>
      <c r="C8" s="8">
        <v>21</v>
      </c>
      <c r="D8" s="8">
        <v>15.543466567993161</v>
      </c>
      <c r="E8" s="8">
        <v>10.89000034332275</v>
      </c>
      <c r="F8" s="8">
        <v>40.459999084472663</v>
      </c>
      <c r="G8" s="8">
        <v>8.5100002288818359</v>
      </c>
      <c r="H8" s="8">
        <v>4.8400001525878906</v>
      </c>
      <c r="I8" s="8">
        <v>18.870000839233398</v>
      </c>
      <c r="J8" s="8">
        <v>23.370000839233398</v>
      </c>
      <c r="K8" s="8">
        <v>14.680000305175779</v>
      </c>
      <c r="L8" s="8">
        <v>19.360000610351559</v>
      </c>
      <c r="M8" s="8">
        <v>3.9500000476837158</v>
      </c>
      <c r="N8" s="8">
        <v>96.199996948242188</v>
      </c>
      <c r="O8" s="8"/>
      <c r="P8" s="8"/>
      <c r="Q8" s="8">
        <f t="shared" si="6"/>
        <v>91.099858397992733</v>
      </c>
      <c r="R8" s="8">
        <f t="shared" si="6"/>
        <v>101.61912432201143</v>
      </c>
      <c r="S8">
        <f>D8/D$2*100</f>
        <v>96.268264590704248</v>
      </c>
      <c r="T8">
        <f>E8/E$2*100</f>
        <v>93.076927528657237</v>
      </c>
      <c r="U8">
        <f>F8/F$2*100</f>
        <v>92.227034578444645</v>
      </c>
      <c r="V8">
        <f>G8/G$2*100</f>
        <v>95.083803466366462</v>
      </c>
      <c r="W8">
        <f>H8/H$2*100</f>
        <v>101.68067058527951</v>
      </c>
      <c r="X8">
        <f>I8/I$2*100</f>
        <v>94.086240850825206</v>
      </c>
      <c r="Y8">
        <f>J8/J$2*100</f>
        <v>101.25650310435867</v>
      </c>
      <c r="Z8">
        <f>K8/K$2*100</f>
        <v>93.02915433200522</v>
      </c>
      <c r="AA8">
        <f>L8/L$2*100</f>
        <v>94.255110746934037</v>
      </c>
      <c r="AB8">
        <f>M8/M$2*100</f>
        <v>82.291664390100465</v>
      </c>
      <c r="AC8">
        <f>N8/N$2*100</f>
        <v>78.858921741823522</v>
      </c>
      <c r="AD8" s="8">
        <f t="shared" si="9"/>
        <v>0</v>
      </c>
      <c r="AE8" s="8">
        <f t="shared" si="10"/>
        <v>0</v>
      </c>
      <c r="AF8" s="6">
        <f t="shared" si="16"/>
        <v>0.21127830127023775</v>
      </c>
      <c r="AG8" s="6">
        <f t="shared" si="17"/>
        <v>0.10263748189097639</v>
      </c>
      <c r="AH8" s="6">
        <f>AW8/$BJ8</f>
        <v>0.10861508209197789</v>
      </c>
      <c r="AI8" s="6">
        <f>AX8/$BJ8</f>
        <v>5.8238345634943955E-2</v>
      </c>
      <c r="AJ8" s="6">
        <f>AY8/$BJ8</f>
        <v>0.11810754353281307</v>
      </c>
      <c r="AK8" s="6">
        <f>AZ8/$BJ8</f>
        <v>6.5770888905661573E-2</v>
      </c>
      <c r="AL8" s="6">
        <f>BA8/$BJ8</f>
        <v>8.7366211139743549E-2</v>
      </c>
      <c r="AM8" s="6">
        <f>BB8/$BJ8</f>
        <v>6.4429779745393587E-2</v>
      </c>
      <c r="AN8" s="6">
        <f>BC8/$BJ8</f>
        <v>8.1876471316915431E-2</v>
      </c>
      <c r="AO8" s="6">
        <f>BD8/$BJ8</f>
        <v>3.2592878953287413E-2</v>
      </c>
      <c r="AP8" s="6">
        <f>BE8/$BJ8</f>
        <v>5.163141280045988E-2</v>
      </c>
      <c r="AQ8" s="6">
        <f>BF8/$BJ8</f>
        <v>4.8677698102722235E-3</v>
      </c>
      <c r="AR8" s="6">
        <f>BG8/$BJ8</f>
        <v>1.2587832907317267E-2</v>
      </c>
      <c r="AS8" s="6">
        <f>BH8/$BJ8</f>
        <v>0</v>
      </c>
      <c r="AT8" s="6">
        <f>BI8/$BJ8</f>
        <v>0</v>
      </c>
      <c r="AU8" s="8">
        <f t="shared" si="18"/>
        <v>20.07387734511034</v>
      </c>
      <c r="AV8" s="8">
        <f t="shared" si="19"/>
        <v>9.7517454944658706</v>
      </c>
      <c r="AW8" s="8">
        <f t="shared" si="20"/>
        <v>10.319686511274462</v>
      </c>
      <c r="AX8" s="8">
        <f t="shared" si="21"/>
        <v>5.5333150637305462</v>
      </c>
      <c r="AY8" s="8">
        <f t="shared" si="22"/>
        <v>11.221579916895843</v>
      </c>
      <c r="AZ8" s="8">
        <f t="shared" si="23"/>
        <v>6.2489936204211283</v>
      </c>
      <c r="BA8" s="8">
        <f t="shared" si="24"/>
        <v>8.3007985012291226</v>
      </c>
      <c r="BB8" s="8">
        <f t="shared" si="25"/>
        <v>6.1215727701597968</v>
      </c>
      <c r="BC8" s="8">
        <f t="shared" si="26"/>
        <v>7.7792098515785062</v>
      </c>
      <c r="BD8" s="8">
        <f t="shared" si="27"/>
        <v>3.0966997107548431</v>
      </c>
      <c r="BE8" s="8">
        <f t="shared" si="28"/>
        <v>4.9055801825362018</v>
      </c>
      <c r="BF8" s="8">
        <f t="shared" si="29"/>
        <v>0.46249431923750761</v>
      </c>
      <c r="BG8" s="8">
        <f t="shared" si="30"/>
        <v>1.1959894239164153</v>
      </c>
      <c r="BH8" s="8">
        <f t="shared" si="31"/>
        <v>0</v>
      </c>
      <c r="BI8" s="8">
        <f t="shared" si="32"/>
        <v>0</v>
      </c>
      <c r="BJ8" s="35">
        <f t="shared" si="14"/>
        <v>95.011542711310582</v>
      </c>
      <c r="BK8" s="35">
        <v>95.011541837803733</v>
      </c>
      <c r="BL8" s="22">
        <v>95.011541492231729</v>
      </c>
      <c r="BM8" s="23">
        <f t="shared" si="33"/>
        <v>47505.771355655277</v>
      </c>
      <c r="BN8" s="23">
        <f t="shared" si="34"/>
        <v>10036.938672555169</v>
      </c>
      <c r="BO8" s="23">
        <f t="shared" si="35"/>
        <v>4875.8727472329356</v>
      </c>
      <c r="BP8" s="23">
        <f t="shared" si="36"/>
        <v>5159.8432556372327</v>
      </c>
      <c r="BQ8" s="23">
        <f t="shared" si="37"/>
        <v>2766.6575318652731</v>
      </c>
      <c r="BR8" s="23">
        <f t="shared" si="38"/>
        <v>5610.7899584479219</v>
      </c>
      <c r="BS8" s="23">
        <f t="shared" si="39"/>
        <v>3124.4968102105636</v>
      </c>
      <c r="BT8" s="23">
        <f t="shared" si="40"/>
        <v>4150.3992506145614</v>
      </c>
      <c r="BU8" s="23">
        <f t="shared" si="41"/>
        <v>3060.7863850798981</v>
      </c>
      <c r="BV8" s="23">
        <f t="shared" si="42"/>
        <v>3889.6049257892523</v>
      </c>
      <c r="BW8" s="23">
        <f t="shared" si="43"/>
        <v>1548.3498553774214</v>
      </c>
      <c r="BX8" s="23">
        <f t="shared" si="44"/>
        <v>2452.7900912681002</v>
      </c>
      <c r="BY8" s="23">
        <f t="shared" si="45"/>
        <v>231.24715961875378</v>
      </c>
      <c r="BZ8" s="23">
        <f t="shared" si="46"/>
        <v>597.99471195820752</v>
      </c>
      <c r="CA8" s="23">
        <f t="shared" si="47"/>
        <v>0</v>
      </c>
      <c r="CB8" s="23">
        <f t="shared" si="48"/>
        <v>0</v>
      </c>
    </row>
    <row r="9" spans="1:80" x14ac:dyDescent="0.25">
      <c r="A9" s="10">
        <v>44692</v>
      </c>
      <c r="B9" s="8">
        <v>78.69000244140625</v>
      </c>
      <c r="C9" s="8">
        <v>21.159999847412109</v>
      </c>
      <c r="D9" s="8">
        <v>15.533578872680661</v>
      </c>
      <c r="E9" s="8">
        <v>10.69999980926514</v>
      </c>
      <c r="F9" s="8">
        <v>41.520000457763672</v>
      </c>
      <c r="G9" s="8">
        <v>8.3999996185302734</v>
      </c>
      <c r="H9" s="8">
        <v>4.7399997711181641</v>
      </c>
      <c r="I9" s="8">
        <v>19.04000091552734</v>
      </c>
      <c r="J9" s="8">
        <v>22.629999160766602</v>
      </c>
      <c r="K9" s="8">
        <v>14.25</v>
      </c>
      <c r="L9" s="8">
        <v>19.389999389648441</v>
      </c>
      <c r="M9" s="8">
        <v>3.9300000667572021</v>
      </c>
      <c r="N9" s="8">
        <v>93.180000305175781</v>
      </c>
      <c r="O9" s="8"/>
      <c r="P9" s="8"/>
      <c r="Q9" s="8">
        <f t="shared" si="6"/>
        <v>94.898702579659172</v>
      </c>
      <c r="R9" s="8">
        <f t="shared" si="6"/>
        <v>102.39336453085306</v>
      </c>
      <c r="S9">
        <f>D9/D$2*100</f>
        <v>96.207025274212512</v>
      </c>
      <c r="T9">
        <f>E9/E$2*100</f>
        <v>91.452991313657051</v>
      </c>
      <c r="U9">
        <f>F9/F$2*100</f>
        <v>94.643267537412413</v>
      </c>
      <c r="V9">
        <f>G9/G$2*100</f>
        <v>93.854746341273696</v>
      </c>
      <c r="W9">
        <f>H9/H$2*100</f>
        <v>99.579822336093244</v>
      </c>
      <c r="X9">
        <f>I9/I$2*100</f>
        <v>94.933864984979749</v>
      </c>
      <c r="Y9">
        <f>J9/J$2*100</f>
        <v>98.050256653262622</v>
      </c>
      <c r="Z9">
        <f>K9/K$2*100</f>
        <v>90.304184037631103</v>
      </c>
      <c r="AA9">
        <f>L9/L$2*100</f>
        <v>94.401161272541373</v>
      </c>
      <c r="AB9">
        <f>M9/M$2*100</f>
        <v>81.874998137354922</v>
      </c>
      <c r="AC9">
        <f>N9/N$2*100</f>
        <v>76.383311695138431</v>
      </c>
      <c r="AD9" s="8">
        <f t="shared" si="9"/>
        <v>0</v>
      </c>
      <c r="AE9" s="8">
        <f t="shared" si="10"/>
        <v>0</v>
      </c>
      <c r="AF9" s="6">
        <f t="shared" si="16"/>
        <v>0.21885434436742826</v>
      </c>
      <c r="AG9" s="6">
        <f t="shared" si="17"/>
        <v>0.10283952371246349</v>
      </c>
      <c r="AH9" s="6">
        <f>AW9/$BJ9</f>
        <v>0.10793728277101688</v>
      </c>
      <c r="AI9" s="6">
        <f>AX9/$BJ9</f>
        <v>5.6901355028083231E-2</v>
      </c>
      <c r="AJ9" s="6">
        <f>AY9/$BJ9</f>
        <v>0.1205221361364001</v>
      </c>
      <c r="AK9" s="6">
        <f>AZ9/$BJ9</f>
        <v>6.4556668271570625E-2</v>
      </c>
      <c r="AL9" s="6">
        <f>BA9/$BJ9</f>
        <v>8.508130640503786E-2</v>
      </c>
      <c r="AM9" s="6">
        <f>BB9/$BJ9</f>
        <v>6.4645663125920849E-2</v>
      </c>
      <c r="AN9" s="6">
        <f>BC9/$BJ9</f>
        <v>7.8839276431831473E-2</v>
      </c>
      <c r="AO9" s="6">
        <f>BD9/$BJ9</f>
        <v>3.146076118371384E-2</v>
      </c>
      <c r="AP9" s="6">
        <f>BE9/$BJ9</f>
        <v>5.1421428848689645E-2</v>
      </c>
      <c r="AQ9" s="6">
        <f>BF9/$BJ9</f>
        <v>4.8159635621264126E-3</v>
      </c>
      <c r="AR9" s="6">
        <f>BG9/$BJ9</f>
        <v>1.2124290155717372E-2</v>
      </c>
      <c r="AS9" s="6">
        <f>BH9/$BJ9</f>
        <v>0</v>
      </c>
      <c r="AT9" s="6">
        <f>BI9/$BJ9</f>
        <v>0</v>
      </c>
      <c r="AU9" s="8">
        <f t="shared" si="18"/>
        <v>20.910953642449989</v>
      </c>
      <c r="AV9" s="8">
        <f t="shared" si="19"/>
        <v>9.8260444368999789</v>
      </c>
      <c r="AW9" s="8">
        <f t="shared" si="20"/>
        <v>10.313121829226372</v>
      </c>
      <c r="AX9" s="8">
        <f t="shared" si="21"/>
        <v>5.4367739448992278</v>
      </c>
      <c r="AY9" s="8">
        <f t="shared" si="22"/>
        <v>11.515571276054557</v>
      </c>
      <c r="AZ9" s="8">
        <f t="shared" si="23"/>
        <v>6.1682188737887582</v>
      </c>
      <c r="BA9" s="8">
        <f t="shared" si="24"/>
        <v>8.1292937511347638</v>
      </c>
      <c r="BB9" s="8">
        <f t="shared" si="25"/>
        <v>6.1767220966930738</v>
      </c>
      <c r="BC9" s="8">
        <f t="shared" si="26"/>
        <v>7.5328842999914754</v>
      </c>
      <c r="BD9" s="8">
        <f t="shared" si="27"/>
        <v>3.0059925041485291</v>
      </c>
      <c r="BE9" s="8">
        <f t="shared" si="28"/>
        <v>4.9131814951694448</v>
      </c>
      <c r="BF9" s="8">
        <f t="shared" si="29"/>
        <v>0.46015257811049287</v>
      </c>
      <c r="BG9" s="8">
        <f t="shared" si="30"/>
        <v>1.1584438505281565</v>
      </c>
      <c r="BH9" s="8">
        <f t="shared" si="31"/>
        <v>0</v>
      </c>
      <c r="BI9" s="8">
        <f t="shared" si="32"/>
        <v>0</v>
      </c>
      <c r="BJ9" s="35">
        <f t="shared" si="14"/>
        <v>95.547354579094815</v>
      </c>
      <c r="BK9" s="35">
        <v>95.547353551973629</v>
      </c>
      <c r="BL9" s="22">
        <v>95.547353360791448</v>
      </c>
      <c r="BM9" s="23">
        <f t="shared" si="33"/>
        <v>47773.677289547406</v>
      </c>
      <c r="BN9" s="23">
        <f t="shared" si="34"/>
        <v>10455.476821224995</v>
      </c>
      <c r="BO9" s="23">
        <f t="shared" si="35"/>
        <v>4913.0222184499899</v>
      </c>
      <c r="BP9" s="23">
        <f t="shared" si="36"/>
        <v>5156.5609146131874</v>
      </c>
      <c r="BQ9" s="23">
        <f t="shared" si="37"/>
        <v>2718.3869724496139</v>
      </c>
      <c r="BR9" s="23">
        <f t="shared" si="38"/>
        <v>5757.7856380272779</v>
      </c>
      <c r="BS9" s="23">
        <f t="shared" si="39"/>
        <v>3084.1094368943786</v>
      </c>
      <c r="BT9" s="23">
        <f t="shared" si="40"/>
        <v>4064.6468755673818</v>
      </c>
      <c r="BU9" s="23">
        <f t="shared" si="41"/>
        <v>3088.3610483465363</v>
      </c>
      <c r="BV9" s="23">
        <f t="shared" si="42"/>
        <v>3766.4421499957371</v>
      </c>
      <c r="BW9" s="23">
        <f t="shared" si="43"/>
        <v>1502.9962520742645</v>
      </c>
      <c r="BX9" s="23">
        <f t="shared" si="44"/>
        <v>2456.5907475847216</v>
      </c>
      <c r="BY9" s="23">
        <f t="shared" si="45"/>
        <v>230.07628905524643</v>
      </c>
      <c r="BZ9" s="23">
        <f t="shared" si="46"/>
        <v>579.2219252640781</v>
      </c>
      <c r="CA9" s="23">
        <f t="shared" si="47"/>
        <v>0</v>
      </c>
      <c r="CB9" s="23">
        <f t="shared" si="48"/>
        <v>0</v>
      </c>
    </row>
    <row r="10" spans="1:80" x14ac:dyDescent="0.25">
      <c r="A10" s="10">
        <v>44693</v>
      </c>
      <c r="B10" s="8">
        <v>77.900001525878906</v>
      </c>
      <c r="C10" s="8">
        <v>20.89999961853027</v>
      </c>
      <c r="D10" s="8">
        <v>15.800546646118161</v>
      </c>
      <c r="E10" s="8">
        <v>10.64000034332275</v>
      </c>
      <c r="F10" s="8">
        <v>41.090000152587891</v>
      </c>
      <c r="G10" s="8">
        <v>8.7399997711181641</v>
      </c>
      <c r="H10" s="8">
        <v>4.8600001335144043</v>
      </c>
      <c r="I10" s="8">
        <v>19.569999694824219</v>
      </c>
      <c r="J10" s="8">
        <v>23.659999847412109</v>
      </c>
      <c r="K10" s="8">
        <v>15.10999965667725</v>
      </c>
      <c r="L10" s="8">
        <v>19.979999542236332</v>
      </c>
      <c r="M10" s="8">
        <v>4.179999828338623</v>
      </c>
      <c r="N10" s="8">
        <v>101.8199996948242</v>
      </c>
      <c r="O10" s="8"/>
      <c r="P10" s="8"/>
      <c r="Q10" s="8">
        <f t="shared" si="6"/>
        <v>93.945975935939586</v>
      </c>
      <c r="R10" s="8">
        <f t="shared" si="6"/>
        <v>101.13522188406759</v>
      </c>
      <c r="S10">
        <f>D10/D$2*100</f>
        <v>97.860486819489324</v>
      </c>
      <c r="T10">
        <f>E10/E$2*100</f>
        <v>90.94017535707151</v>
      </c>
      <c r="U10">
        <f>F10/F$2*100</f>
        <v>93.663098137719871</v>
      </c>
      <c r="V10">
        <f>G10/G$2*100</f>
        <v>97.653630808689201</v>
      </c>
      <c r="W10">
        <f>H10/H$2*100</f>
        <v>102.10083823159938</v>
      </c>
      <c r="X10">
        <f>I10/I$2*100</f>
        <v>97.576450601398577</v>
      </c>
      <c r="Y10">
        <f>J10/J$2*100</f>
        <v>102.5129979446418</v>
      </c>
      <c r="Z10">
        <f>K10/K$2*100</f>
        <v>95.754118582815806</v>
      </c>
      <c r="AA10">
        <f>L10/L$2*100</f>
        <v>97.273605899074369</v>
      </c>
      <c r="AB10">
        <f>M10/M$2*100</f>
        <v>87.083326296674159</v>
      </c>
      <c r="AC10">
        <f>N10/N$2*100</f>
        <v>83.465859068651</v>
      </c>
      <c r="AD10" s="8">
        <f t="shared" si="9"/>
        <v>0</v>
      </c>
      <c r="AE10" s="8">
        <f t="shared" si="10"/>
        <v>0</v>
      </c>
      <c r="AF10" s="6">
        <f t="shared" si="16"/>
        <v>0.21411441053636479</v>
      </c>
      <c r="AG10" s="6">
        <f t="shared" si="17"/>
        <v>0.10038376787072539</v>
      </c>
      <c r="AH10" s="6">
        <f>AW10/$BJ10</f>
        <v>0.10850378407819758</v>
      </c>
      <c r="AI10" s="6">
        <f>AX10/$BJ10</f>
        <v>5.5918214909684356E-2</v>
      </c>
      <c r="AJ10" s="6">
        <f>AY10/$BJ10</f>
        <v>0.1178741114403495</v>
      </c>
      <c r="AK10" s="6">
        <f>AZ10/$BJ10</f>
        <v>6.6381350202481759E-2</v>
      </c>
      <c r="AL10" s="6">
        <f>BA10/$BJ10</f>
        <v>8.6211445804465756E-2</v>
      </c>
      <c r="AM10" s="6">
        <f>BB10/$BJ10</f>
        <v>6.5665320285469578E-2</v>
      </c>
      <c r="AN10" s="6">
        <f>BC10/$BJ10</f>
        <v>8.1460232934822491E-2</v>
      </c>
      <c r="AO10" s="6">
        <f>BD10/$BJ10</f>
        <v>3.2967926581891946E-2</v>
      </c>
      <c r="AP10" s="6">
        <f>BE10/$BJ10</f>
        <v>5.2364219776228439E-2</v>
      </c>
      <c r="AQ10" s="6">
        <f>BF10/$BJ10</f>
        <v>5.0622048636091866E-3</v>
      </c>
      <c r="AR10" s="6">
        <f>BG10/$BJ10</f>
        <v>1.3093010715709145E-2</v>
      </c>
      <c r="AS10" s="6">
        <f>BH10/$BJ10</f>
        <v>0</v>
      </c>
      <c r="AT10" s="6">
        <f>BI10/$BJ10</f>
        <v>0</v>
      </c>
      <c r="AU10" s="8">
        <f t="shared" si="18"/>
        <v>20.701020080249556</v>
      </c>
      <c r="AV10" s="8">
        <f t="shared" si="19"/>
        <v>9.7053084340162386</v>
      </c>
      <c r="AW10" s="8">
        <f t="shared" si="20"/>
        <v>10.490368244524813</v>
      </c>
      <c r="AX10" s="8">
        <f t="shared" si="21"/>
        <v>5.4062876328470546</v>
      </c>
      <c r="AY10" s="8">
        <f t="shared" si="22"/>
        <v>11.396310700226431</v>
      </c>
      <c r="AZ10" s="8">
        <f t="shared" si="23"/>
        <v>6.4178849992082521</v>
      </c>
      <c r="BA10" s="8">
        <f t="shared" si="24"/>
        <v>8.3350992876889425</v>
      </c>
      <c r="BB10" s="8">
        <f t="shared" si="25"/>
        <v>6.348657759187379</v>
      </c>
      <c r="BC10" s="8">
        <f t="shared" si="26"/>
        <v>7.8757422889066451</v>
      </c>
      <c r="BD10" s="8">
        <f t="shared" si="27"/>
        <v>3.1874067161865729</v>
      </c>
      <c r="BE10" s="8">
        <f t="shared" si="28"/>
        <v>5.062680098732554</v>
      </c>
      <c r="BF10" s="8">
        <f t="shared" si="29"/>
        <v>0.48942434219817688</v>
      </c>
      <c r="BG10" s="8">
        <f t="shared" si="30"/>
        <v>1.2658591126951959</v>
      </c>
      <c r="BH10" s="8">
        <f t="shared" si="31"/>
        <v>0</v>
      </c>
      <c r="BI10" s="8">
        <f t="shared" si="32"/>
        <v>0</v>
      </c>
      <c r="BJ10" s="35">
        <f t="shared" si="14"/>
        <v>96.682049696667818</v>
      </c>
      <c r="BK10" s="35">
        <v>96.682048434733275</v>
      </c>
      <c r="BL10" s="22">
        <v>96.682048457426106</v>
      </c>
      <c r="BM10" s="23">
        <f t="shared" si="33"/>
        <v>48341.024848333902</v>
      </c>
      <c r="BN10" s="23">
        <f t="shared" si="34"/>
        <v>10350.510040124776</v>
      </c>
      <c r="BO10" s="23">
        <f t="shared" si="35"/>
        <v>4852.6542170081193</v>
      </c>
      <c r="BP10" s="23">
        <f t="shared" si="36"/>
        <v>5245.184122262408</v>
      </c>
      <c r="BQ10" s="23">
        <f t="shared" si="37"/>
        <v>2703.1438164235274</v>
      </c>
      <c r="BR10" s="23">
        <f t="shared" si="38"/>
        <v>5698.1553501132148</v>
      </c>
      <c r="BS10" s="23">
        <f t="shared" si="39"/>
        <v>3208.9424996041257</v>
      </c>
      <c r="BT10" s="23">
        <f t="shared" si="40"/>
        <v>4167.5496438444716</v>
      </c>
      <c r="BU10" s="23">
        <f t="shared" si="41"/>
        <v>3174.3288795936896</v>
      </c>
      <c r="BV10" s="23">
        <f t="shared" si="42"/>
        <v>3937.871144453321</v>
      </c>
      <c r="BW10" s="23">
        <f t="shared" si="43"/>
        <v>1593.7033580932864</v>
      </c>
      <c r="BX10" s="23">
        <f t="shared" si="44"/>
        <v>2531.3400493662762</v>
      </c>
      <c r="BY10" s="23">
        <f t="shared" si="45"/>
        <v>244.71217109908844</v>
      </c>
      <c r="BZ10" s="23">
        <f t="shared" si="46"/>
        <v>632.92955634759767</v>
      </c>
      <c r="CA10" s="23">
        <f t="shared" si="47"/>
        <v>0</v>
      </c>
      <c r="CB10" s="23">
        <f t="shared" si="48"/>
        <v>0</v>
      </c>
    </row>
    <row r="11" spans="1:80" x14ac:dyDescent="0.25">
      <c r="A11" s="10">
        <v>44694</v>
      </c>
      <c r="B11" s="8">
        <v>77.80999755859375</v>
      </c>
      <c r="C11" s="8">
        <v>22.159999847412109</v>
      </c>
      <c r="D11" s="8">
        <v>16.215829849243161</v>
      </c>
      <c r="E11" s="8">
        <v>10.930000305175779</v>
      </c>
      <c r="F11" s="8">
        <v>42.270000457763672</v>
      </c>
      <c r="G11" s="8">
        <v>8.8500003814697266</v>
      </c>
      <c r="H11" s="8">
        <v>4.9200000762939453</v>
      </c>
      <c r="I11" s="8">
        <v>19.690000534057621</v>
      </c>
      <c r="J11" s="8">
        <v>24.25</v>
      </c>
      <c r="K11" s="8">
        <v>16.940000534057621</v>
      </c>
      <c r="L11" s="8">
        <v>22.10000038146973</v>
      </c>
      <c r="M11" s="8">
        <v>4.380000114440918</v>
      </c>
      <c r="N11" s="8">
        <v>102.1999969482422</v>
      </c>
      <c r="O11" s="8"/>
      <c r="P11" s="8"/>
      <c r="Q11" s="8">
        <f t="shared" si="6"/>
        <v>93.837432798852461</v>
      </c>
      <c r="R11" s="8">
        <f t="shared" si="6"/>
        <v>107.23237045094885</v>
      </c>
      <c r="S11">
        <f>D11/D$2*100</f>
        <v>100.43253811214214</v>
      </c>
      <c r="T11">
        <f>E11/E$2*100</f>
        <v>93.418807550068479</v>
      </c>
      <c r="U11">
        <f>F11/F$2*100</f>
        <v>96.352864114254118</v>
      </c>
      <c r="V11">
        <f>G11/G$2*100</f>
        <v>98.882687933781966</v>
      </c>
      <c r="W11">
        <f>H11/H$2*100</f>
        <v>103.36134117055904</v>
      </c>
      <c r="X11">
        <f>I11/I$2*100</f>
        <v>98.174777435541614</v>
      </c>
      <c r="Y11">
        <f>J11/J$2*100</f>
        <v>105.06932443744165</v>
      </c>
      <c r="Z11">
        <f>K11/K$2*100</f>
        <v>107.3510825140427</v>
      </c>
      <c r="AA11">
        <f>L11/L$2*100</f>
        <v>107.5949337702468</v>
      </c>
      <c r="AB11">
        <f>M11/M$2*100</f>
        <v>91.249998758236615</v>
      </c>
      <c r="AC11">
        <f>N11/N$2*100</f>
        <v>83.777357765324751</v>
      </c>
      <c r="AD11" s="8">
        <f t="shared" si="9"/>
        <v>0</v>
      </c>
      <c r="AE11" s="8">
        <f t="shared" si="10"/>
        <v>0</v>
      </c>
      <c r="AF11" s="6">
        <f t="shared" si="16"/>
        <v>0.20809464238773023</v>
      </c>
      <c r="AG11" s="6">
        <f t="shared" si="17"/>
        <v>0.10356285954409486</v>
      </c>
      <c r="AH11" s="6">
        <f>AW11/$BJ11</f>
        <v>0.108350025223287</v>
      </c>
      <c r="AI11" s="6">
        <f>AX11/$BJ11</f>
        <v>5.5891903026548728E-2</v>
      </c>
      <c r="AJ11" s="6">
        <f>AY11/$BJ11</f>
        <v>0.11798630691580846</v>
      </c>
      <c r="AK11" s="6">
        <f>AZ11/$BJ11</f>
        <v>6.5402600345256287E-2</v>
      </c>
      <c r="AL11" s="6">
        <f>BA11/$BJ11</f>
        <v>8.4920163698221654E-2</v>
      </c>
      <c r="AM11" s="6">
        <f>BB11/$BJ11</f>
        <v>6.4284762216007027E-2</v>
      </c>
      <c r="AN11" s="6">
        <f>BC11/$BJ11</f>
        <v>8.1238092780063748E-2</v>
      </c>
      <c r="AO11" s="6">
        <f>BD11/$BJ11</f>
        <v>3.5963145117870653E-2</v>
      </c>
      <c r="AP11" s="6">
        <f>BE11/$BJ11</f>
        <v>5.6357083496942746E-2</v>
      </c>
      <c r="AQ11" s="6">
        <f>BF11/$BJ11</f>
        <v>5.1612469656444043E-3</v>
      </c>
      <c r="AR11" s="6">
        <f>BG11/$BJ11</f>
        <v>1.2787168282523954E-2</v>
      </c>
      <c r="AS11" s="6">
        <f>BH11/$BJ11</f>
        <v>0</v>
      </c>
      <c r="AT11" s="6">
        <f>BI11/$BJ11</f>
        <v>0</v>
      </c>
      <c r="AU11" s="8">
        <f t="shared" si="18"/>
        <v>20.677102571936629</v>
      </c>
      <c r="AV11" s="8">
        <f t="shared" si="19"/>
        <v>10.290413269969783</v>
      </c>
      <c r="AW11" s="8">
        <f t="shared" si="20"/>
        <v>10.76608489054461</v>
      </c>
      <c r="AX11" s="8">
        <f t="shared" si="21"/>
        <v>5.5536394332890584</v>
      </c>
      <c r="AY11" s="8">
        <f t="shared" si="22"/>
        <v>11.723583760684139</v>
      </c>
      <c r="AZ11" s="8">
        <f t="shared" si="23"/>
        <v>6.498659745840623</v>
      </c>
      <c r="BA11" s="8">
        <f t="shared" si="24"/>
        <v>8.4380016470684058</v>
      </c>
      <c r="BB11" s="8">
        <f t="shared" si="25"/>
        <v>6.3875869503467229</v>
      </c>
      <c r="BC11" s="8">
        <f t="shared" si="26"/>
        <v>8.0721365907733045</v>
      </c>
      <c r="BD11" s="8">
        <f t="shared" si="27"/>
        <v>3.5734396228525811</v>
      </c>
      <c r="BE11" s="8">
        <f t="shared" si="28"/>
        <v>5.5998615954285196</v>
      </c>
      <c r="BF11" s="8">
        <f t="shared" si="29"/>
        <v>0.51284180929983658</v>
      </c>
      <c r="BG11" s="8">
        <f t="shared" si="30"/>
        <v>1.2705833612463648</v>
      </c>
      <c r="BH11" s="8">
        <f t="shared" si="31"/>
        <v>0</v>
      </c>
      <c r="BI11" s="8">
        <f t="shared" si="32"/>
        <v>0</v>
      </c>
      <c r="BJ11" s="35">
        <f t="shared" si="14"/>
        <v>99.363935249280601</v>
      </c>
      <c r="BK11" s="35">
        <v>99.363934178576102</v>
      </c>
      <c r="BL11" s="22">
        <v>99.363933977468079</v>
      </c>
      <c r="BM11" s="23">
        <f t="shared" si="33"/>
        <v>49681.967624640281</v>
      </c>
      <c r="BN11" s="23">
        <f t="shared" si="34"/>
        <v>10338.551285968313</v>
      </c>
      <c r="BO11" s="23">
        <f t="shared" si="35"/>
        <v>5145.206634984891</v>
      </c>
      <c r="BP11" s="23">
        <f t="shared" si="36"/>
        <v>5383.0424452723064</v>
      </c>
      <c r="BQ11" s="23">
        <f t="shared" si="37"/>
        <v>2776.8197166445293</v>
      </c>
      <c r="BR11" s="23">
        <f t="shared" si="38"/>
        <v>5861.7918803420689</v>
      </c>
      <c r="BS11" s="23">
        <f t="shared" si="39"/>
        <v>3249.3298729203111</v>
      </c>
      <c r="BT11" s="23">
        <f t="shared" si="40"/>
        <v>4219.000823534202</v>
      </c>
      <c r="BU11" s="23">
        <f t="shared" si="41"/>
        <v>3193.7934751733624</v>
      </c>
      <c r="BV11" s="23">
        <f t="shared" si="42"/>
        <v>4036.0682953866517</v>
      </c>
      <c r="BW11" s="23">
        <f t="shared" si="43"/>
        <v>1786.7198114262908</v>
      </c>
      <c r="BX11" s="23">
        <f t="shared" si="44"/>
        <v>2799.9307977142589</v>
      </c>
      <c r="BY11" s="23">
        <f t="shared" si="45"/>
        <v>256.42090464991827</v>
      </c>
      <c r="BZ11" s="23">
        <f t="shared" si="46"/>
        <v>635.29168062318217</v>
      </c>
      <c r="CA11" s="23">
        <f t="shared" si="47"/>
        <v>0</v>
      </c>
      <c r="CB11" s="23">
        <f t="shared" si="48"/>
        <v>0</v>
      </c>
    </row>
    <row r="12" spans="1:80" x14ac:dyDescent="0.25">
      <c r="A12" s="10">
        <v>44697</v>
      </c>
      <c r="B12" s="8">
        <v>80.139999389648438</v>
      </c>
      <c r="C12" s="8">
        <v>21.829999923706051</v>
      </c>
      <c r="D12" s="8">
        <v>16.858530044555661</v>
      </c>
      <c r="E12" s="8">
        <v>10.97000026702881</v>
      </c>
      <c r="F12" s="8">
        <v>43.029998779296882</v>
      </c>
      <c r="G12" s="8">
        <v>8.9600000381469727</v>
      </c>
      <c r="H12" s="8">
        <v>5.0999999046325684</v>
      </c>
      <c r="I12" s="8">
        <v>19.870000839233398</v>
      </c>
      <c r="J12" s="8">
        <v>24.520000457763668</v>
      </c>
      <c r="K12" s="8">
        <v>16.829999923706051</v>
      </c>
      <c r="L12" s="8">
        <v>21.989999771118161</v>
      </c>
      <c r="M12" s="8">
        <v>4.380000114440918</v>
      </c>
      <c r="N12" s="8">
        <v>95.949996948242188</v>
      </c>
      <c r="O12" s="8"/>
      <c r="P12" s="8"/>
      <c r="Q12" s="8">
        <f t="shared" si="6"/>
        <v>96.647372358073653</v>
      </c>
      <c r="R12" s="8">
        <f t="shared" si="6"/>
        <v>105.63549886650408</v>
      </c>
      <c r="S12">
        <f>D12/D$2*100</f>
        <v>104.41309368410484</v>
      </c>
      <c r="T12">
        <f>E12/E$2*100</f>
        <v>93.760687571479721</v>
      </c>
      <c r="U12">
        <f>F12/F$2*100</f>
        <v>98.085251486118963</v>
      </c>
      <c r="V12">
        <f>G12/G$2*100</f>
        <v>100.11173440329554</v>
      </c>
      <c r="W12">
        <f>H12/H$2*100</f>
        <v>107.14284998743796</v>
      </c>
      <c r="X12">
        <f>I12/I$2*100</f>
        <v>99.072262931714931</v>
      </c>
      <c r="Y12">
        <f>J12/J$2*100</f>
        <v>106.23917044548408</v>
      </c>
      <c r="Z12">
        <f>K12/K$2*100</f>
        <v>106.65399371674869</v>
      </c>
      <c r="AA12">
        <f>L12/L$2*100</f>
        <v>107.05939041363277</v>
      </c>
      <c r="AB12">
        <f>M12/M$2*100</f>
        <v>91.249998758236615</v>
      </c>
      <c r="AC12">
        <f>N12/N$2*100</f>
        <v>78.653986907510969</v>
      </c>
      <c r="AD12" s="8">
        <f t="shared" si="9"/>
        <v>0</v>
      </c>
      <c r="AE12" s="8">
        <f t="shared" si="10"/>
        <v>0</v>
      </c>
      <c r="AF12" s="6">
        <f t="shared" si="16"/>
        <v>0.21107017466865252</v>
      </c>
      <c r="AG12" s="6">
        <f t="shared" si="17"/>
        <v>0.10047084435912891</v>
      </c>
      <c r="AH12" s="6">
        <f>AW12/$BJ12</f>
        <v>0.11093320991936564</v>
      </c>
      <c r="AI12" s="6">
        <f>AX12/$BJ12</f>
        <v>5.5244290253994605E-2</v>
      </c>
      <c r="AJ12" s="6">
        <f>AY12/$BJ12</f>
        <v>0.11828310764109896</v>
      </c>
      <c r="AK12" s="6">
        <f>AZ12/$BJ12</f>
        <v>6.5209635903335172E-2</v>
      </c>
      <c r="AL12" s="6">
        <f>BA12/$BJ12</f>
        <v>8.6689783549655577E-2</v>
      </c>
      <c r="AM12" s="6">
        <f>BB12/$BJ12</f>
        <v>6.3886962010385268E-2</v>
      </c>
      <c r="AN12" s="6">
        <f>BC12/$BJ12</f>
        <v>8.0894777982713981E-2</v>
      </c>
      <c r="AO12" s="6">
        <f>BD12/$BJ12</f>
        <v>3.5186850616459257E-2</v>
      </c>
      <c r="AP12" s="6">
        <f>BE12/$BJ12</f>
        <v>5.522471600772693E-2</v>
      </c>
      <c r="AQ12" s="6">
        <f>BF12/$BJ12</f>
        <v>5.0828427972334812E-3</v>
      </c>
      <c r="AR12" s="6">
        <f>BG12/$BJ12</f>
        <v>1.182280429024969E-2</v>
      </c>
      <c r="AS12" s="6">
        <f>BH12/$BJ12</f>
        <v>0</v>
      </c>
      <c r="AT12" s="6">
        <f>BI12/$BJ12</f>
        <v>0</v>
      </c>
      <c r="AU12" s="8">
        <f t="shared" si="18"/>
        <v>21.296273480112514</v>
      </c>
      <c r="AV12" s="8">
        <f t="shared" si="19"/>
        <v>10.137171590485275</v>
      </c>
      <c r="AW12" s="8">
        <f t="shared" si="20"/>
        <v>11.192789223670486</v>
      </c>
      <c r="AX12" s="8">
        <f t="shared" si="21"/>
        <v>5.5739638028475715</v>
      </c>
      <c r="AY12" s="8">
        <f t="shared" si="22"/>
        <v>11.934369279586058</v>
      </c>
      <c r="AZ12" s="8">
        <f t="shared" si="23"/>
        <v>6.5794337921786843</v>
      </c>
      <c r="BA12" s="8">
        <f t="shared" si="24"/>
        <v>8.7467087252067905</v>
      </c>
      <c r="BB12" s="8">
        <f t="shared" si="25"/>
        <v>6.4459804277064867</v>
      </c>
      <c r="BC12" s="8">
        <f t="shared" si="26"/>
        <v>8.1620120783873116</v>
      </c>
      <c r="BD12" s="8">
        <f t="shared" si="27"/>
        <v>3.5502353414372423</v>
      </c>
      <c r="BE12" s="8">
        <f t="shared" si="28"/>
        <v>5.5719888269783473</v>
      </c>
      <c r="BF12" s="8">
        <f t="shared" si="29"/>
        <v>0.51284180929983658</v>
      </c>
      <c r="BG12" s="8">
        <f t="shared" si="30"/>
        <v>1.1928813431943341</v>
      </c>
      <c r="BH12" s="8">
        <f t="shared" si="31"/>
        <v>0</v>
      </c>
      <c r="BI12" s="8">
        <f t="shared" si="32"/>
        <v>0</v>
      </c>
      <c r="BJ12" s="35">
        <f t="shared" si="14"/>
        <v>100.89664972109094</v>
      </c>
      <c r="BK12" s="35">
        <v>100.89664861840301</v>
      </c>
      <c r="BL12" s="22">
        <v>100.89664839887121</v>
      </c>
      <c r="BM12" s="23">
        <f t="shared" si="33"/>
        <v>50448.324860545457</v>
      </c>
      <c r="BN12" s="23">
        <f t="shared" si="34"/>
        <v>10648.136740056256</v>
      </c>
      <c r="BO12" s="23">
        <f t="shared" si="35"/>
        <v>5068.5857952426377</v>
      </c>
      <c r="BP12" s="23">
        <f t="shared" si="36"/>
        <v>5596.3946118352442</v>
      </c>
      <c r="BQ12" s="23">
        <f t="shared" si="37"/>
        <v>2786.9819014237855</v>
      </c>
      <c r="BR12" s="23">
        <f t="shared" si="38"/>
        <v>5967.1846397930267</v>
      </c>
      <c r="BS12" s="23">
        <f t="shared" si="39"/>
        <v>3289.7168960893428</v>
      </c>
      <c r="BT12" s="23">
        <f t="shared" si="40"/>
        <v>4373.3543626033943</v>
      </c>
      <c r="BU12" s="23">
        <f t="shared" si="41"/>
        <v>3222.9902138532443</v>
      </c>
      <c r="BV12" s="23">
        <f t="shared" si="42"/>
        <v>4081.0060391936545</v>
      </c>
      <c r="BW12" s="23">
        <f t="shared" si="43"/>
        <v>1775.1176707186212</v>
      </c>
      <c r="BX12" s="23">
        <f t="shared" si="44"/>
        <v>2785.9944134891725</v>
      </c>
      <c r="BY12" s="23">
        <f t="shared" si="45"/>
        <v>256.42090464991827</v>
      </c>
      <c r="BZ12" s="23">
        <f t="shared" si="46"/>
        <v>596.4406715971669</v>
      </c>
      <c r="CA12" s="23">
        <f t="shared" si="47"/>
        <v>0</v>
      </c>
      <c r="CB12" s="23">
        <f t="shared" si="48"/>
        <v>0</v>
      </c>
    </row>
    <row r="13" spans="1:80" x14ac:dyDescent="0.25">
      <c r="A13" s="10">
        <v>44698</v>
      </c>
      <c r="B13" s="8">
        <v>79.800003051757813</v>
      </c>
      <c r="C13" s="8">
        <v>22.270000457763668</v>
      </c>
      <c r="D13" s="8">
        <v>16.789316177368161</v>
      </c>
      <c r="E13" s="8">
        <v>11.19999980926514</v>
      </c>
      <c r="F13" s="8">
        <v>43.169998168945313</v>
      </c>
      <c r="G13" s="8">
        <v>9.1000003814697266</v>
      </c>
      <c r="H13" s="8">
        <v>5.2100000381469727</v>
      </c>
      <c r="I13" s="8">
        <v>20.120000839233398</v>
      </c>
      <c r="J13" s="8">
        <v>24.829999923706051</v>
      </c>
      <c r="K13" s="8">
        <v>17.559999465942379</v>
      </c>
      <c r="L13" s="8">
        <v>22.579999923706051</v>
      </c>
      <c r="M13" s="8">
        <v>3.940000057220459</v>
      </c>
      <c r="N13" s="8">
        <v>99.010002136230469</v>
      </c>
      <c r="O13" s="8"/>
      <c r="P13" s="8"/>
      <c r="Q13" s="8">
        <f t="shared" si="6"/>
        <v>96.23734299796935</v>
      </c>
      <c r="R13" s="8">
        <f t="shared" si="6"/>
        <v>107.76466405565419</v>
      </c>
      <c r="S13">
        <f>D13/D$2*100</f>
        <v>103.98441846866268</v>
      </c>
      <c r="T13">
        <f>E13/E$2*100</f>
        <v>95.726495656828519</v>
      </c>
      <c r="U13">
        <f>F13/F$2*100</f>
        <v>98.404374789189475</v>
      </c>
      <c r="V13">
        <f>G13/G$2*100</f>
        <v>101.67598408269582</v>
      </c>
      <c r="W13">
        <f>H13/H$2*100</f>
        <v>109.45377705099074</v>
      </c>
      <c r="X13">
        <f>I13/I$2*100</f>
        <v>100.31876845193737</v>
      </c>
      <c r="Y13">
        <f>J13/J$2*100</f>
        <v>107.58232238208343</v>
      </c>
      <c r="Z13">
        <f>K13/K$2*100</f>
        <v>111.28009989285366</v>
      </c>
      <c r="AA13">
        <f>L13/L$2*100</f>
        <v>109.93183504016575</v>
      </c>
      <c r="AB13">
        <f>M13/M$2*100</f>
        <v>82.0833312637277</v>
      </c>
      <c r="AC13">
        <f>N13/N$2*100</f>
        <v>81.162393532294672</v>
      </c>
      <c r="AD13" s="8">
        <f t="shared" si="9"/>
        <v>0</v>
      </c>
      <c r="AE13" s="8">
        <f t="shared" si="10"/>
        <v>0</v>
      </c>
      <c r="AF13" s="6">
        <f t="shared" si="16"/>
        <v>0.20813356827382445</v>
      </c>
      <c r="AG13" s="6">
        <f t="shared" si="17"/>
        <v>0.10150051155312761</v>
      </c>
      <c r="AH13" s="6">
        <f>AW13/$BJ13</f>
        <v>0.10940484886680032</v>
      </c>
      <c r="AI13" s="6">
        <f>AX13/$BJ13</f>
        <v>5.5854795066752602E-2</v>
      </c>
      <c r="AJ13" s="6">
        <f>AY13/$BJ13</f>
        <v>0.11751548839442864</v>
      </c>
      <c r="AK13" s="6">
        <f>AZ13/$BJ13</f>
        <v>6.5585353175211594E-2</v>
      </c>
      <c r="AL13" s="6">
        <f>BA13/$BJ13</f>
        <v>8.7699509480965498E-2</v>
      </c>
      <c r="AM13" s="6">
        <f>BB13/$BJ13</f>
        <v>6.4062522171529537E-2</v>
      </c>
      <c r="AN13" s="6">
        <f>BC13/$BJ13</f>
        <v>8.1121956956172997E-2</v>
      </c>
      <c r="AO13" s="6">
        <f>BD13/$BJ13</f>
        <v>3.6356533592222809E-2</v>
      </c>
      <c r="AP13" s="6">
        <f>BE13/$BJ13</f>
        <v>5.6155705744574173E-2</v>
      </c>
      <c r="AQ13" s="6">
        <f>BF13/$BJ13</f>
        <v>4.5278337410168358E-3</v>
      </c>
      <c r="AR13" s="6">
        <f>BG13/$BJ13</f>
        <v>1.2081372983372909E-2</v>
      </c>
      <c r="AS13" s="6">
        <f>BH13/$BJ13</f>
        <v>0</v>
      </c>
      <c r="AT13" s="6">
        <f>BI13/$BJ13</f>
        <v>0</v>
      </c>
      <c r="AU13" s="8">
        <f t="shared" si="18"/>
        <v>21.205923404630848</v>
      </c>
      <c r="AV13" s="8">
        <f t="shared" si="19"/>
        <v>10.341494125035702</v>
      </c>
      <c r="AW13" s="8">
        <f t="shared" si="20"/>
        <v>11.146836449333851</v>
      </c>
      <c r="AX13" s="8">
        <f t="shared" si="21"/>
        <v>5.6908288066662109</v>
      </c>
      <c r="AY13" s="8">
        <f t="shared" si="22"/>
        <v>11.973198107435918</v>
      </c>
      <c r="AZ13" s="8">
        <f t="shared" si="23"/>
        <v>6.6822376968497439</v>
      </c>
      <c r="BA13" s="8">
        <f t="shared" si="24"/>
        <v>8.9353634596334324</v>
      </c>
      <c r="BB13" s="8">
        <f t="shared" si="25"/>
        <v>6.527082342093161</v>
      </c>
      <c r="BC13" s="8">
        <f t="shared" si="26"/>
        <v>8.2652021003317966</v>
      </c>
      <c r="BD13" s="8">
        <f t="shared" si="27"/>
        <v>3.7042264398228042</v>
      </c>
      <c r="BE13" s="8">
        <f t="shared" si="28"/>
        <v>5.7214874305414556</v>
      </c>
      <c r="BF13" s="8">
        <f t="shared" si="29"/>
        <v>0.46132344867400021</v>
      </c>
      <c r="BG13" s="8">
        <f t="shared" si="30"/>
        <v>1.2309243157313539</v>
      </c>
      <c r="BH13" s="8">
        <f t="shared" si="31"/>
        <v>0</v>
      </c>
      <c r="BI13" s="8">
        <f t="shared" si="32"/>
        <v>0</v>
      </c>
      <c r="BJ13" s="35">
        <f t="shared" si="14"/>
        <v>101.88612812678028</v>
      </c>
      <c r="BK13" s="35">
        <v>101.8861272009064</v>
      </c>
      <c r="BL13" s="22">
        <v>101.88612680998909</v>
      </c>
      <c r="BM13" s="23">
        <f t="shared" si="33"/>
        <v>50943.064063390128</v>
      </c>
      <c r="BN13" s="23">
        <f t="shared" si="34"/>
        <v>10602.961702315422</v>
      </c>
      <c r="BO13" s="23">
        <f t="shared" si="35"/>
        <v>5170.7470625178503</v>
      </c>
      <c r="BP13" s="23">
        <f t="shared" si="36"/>
        <v>5573.4182246669279</v>
      </c>
      <c r="BQ13" s="23">
        <f t="shared" si="37"/>
        <v>2845.4144033331058</v>
      </c>
      <c r="BR13" s="23">
        <f t="shared" si="38"/>
        <v>5986.5990537179568</v>
      </c>
      <c r="BS13" s="23">
        <f t="shared" si="39"/>
        <v>3341.1188484248719</v>
      </c>
      <c r="BT13" s="23">
        <f t="shared" si="40"/>
        <v>4467.6817298167152</v>
      </c>
      <c r="BU13" s="23">
        <f t="shared" si="41"/>
        <v>3263.5411710465805</v>
      </c>
      <c r="BV13" s="23">
        <f t="shared" si="42"/>
        <v>4132.6010501658957</v>
      </c>
      <c r="BW13" s="23">
        <f t="shared" si="43"/>
        <v>1852.1132199114022</v>
      </c>
      <c r="BX13" s="23">
        <f t="shared" si="44"/>
        <v>2860.7437152707266</v>
      </c>
      <c r="BY13" s="23">
        <f t="shared" si="45"/>
        <v>230.66172433700007</v>
      </c>
      <c r="BZ13" s="23">
        <f t="shared" si="46"/>
        <v>615.46215786567677</v>
      </c>
      <c r="CA13" s="23">
        <f t="shared" si="47"/>
        <v>0</v>
      </c>
      <c r="CB13" s="23">
        <f t="shared" si="48"/>
        <v>0</v>
      </c>
    </row>
    <row r="14" spans="1:80" x14ac:dyDescent="0.25">
      <c r="A14" s="10">
        <v>44699</v>
      </c>
      <c r="B14" s="8">
        <v>77.779998779296875</v>
      </c>
      <c r="C14" s="8">
        <v>22</v>
      </c>
      <c r="D14" s="8">
        <v>16.255380630493161</v>
      </c>
      <c r="E14" s="8">
        <v>10.61999988555908</v>
      </c>
      <c r="F14" s="8">
        <v>41.360000610351563</v>
      </c>
      <c r="G14" s="8">
        <v>9</v>
      </c>
      <c r="H14" s="8">
        <v>5.0399999618530273</v>
      </c>
      <c r="I14" s="8">
        <v>19.35000038146973</v>
      </c>
      <c r="J14" s="8">
        <v>23.870000839233398</v>
      </c>
      <c r="K14" s="8">
        <v>17.579999923706051</v>
      </c>
      <c r="L14" s="8">
        <v>22.14999961853027</v>
      </c>
      <c r="M14" s="8">
        <v>3.720000028610229</v>
      </c>
      <c r="N14" s="8">
        <v>95.730003356933594</v>
      </c>
      <c r="O14" s="8"/>
      <c r="P14" s="8"/>
      <c r="Q14" s="8">
        <f t="shared" si="6"/>
        <v>93.801254820126815</v>
      </c>
      <c r="R14" s="8">
        <f t="shared" si="6"/>
        <v>106.45813024210722</v>
      </c>
      <c r="S14">
        <f>D14/D$2*100</f>
        <v>100.67749537810906</v>
      </c>
      <c r="T14">
        <f>E14/E$2*100</f>
        <v>90.769231270834581</v>
      </c>
      <c r="U14">
        <f>F14/F$2*100</f>
        <v>94.278553948837825</v>
      </c>
      <c r="V14">
        <f>G14/G$2*100</f>
        <v>100.55866136089861</v>
      </c>
      <c r="W14">
        <f>H14/H$2*100</f>
        <v>105.88234704847829</v>
      </c>
      <c r="X14">
        <f>I14/I$2*100</f>
        <v>96.479529167232513</v>
      </c>
      <c r="Y14">
        <f>J14/J$2*100</f>
        <v>103.42288092781109</v>
      </c>
      <c r="Z14">
        <f>K14/K$2*100</f>
        <v>111.40684550820295</v>
      </c>
      <c r="AA14">
        <f>L14/L$2*100</f>
        <v>107.83835750360575</v>
      </c>
      <c r="AB14">
        <f>M14/M$2*100</f>
        <v>77.499997516473229</v>
      </c>
      <c r="AC14">
        <f>N14/N$2*100</f>
        <v>78.473649506772375</v>
      </c>
      <c r="AD14" s="8">
        <f t="shared" si="9"/>
        <v>0</v>
      </c>
      <c r="AE14" s="8">
        <f t="shared" si="10"/>
        <v>0</v>
      </c>
      <c r="AF14" s="6">
        <f t="shared" si="16"/>
        <v>0.20884841374349045</v>
      </c>
      <c r="AG14" s="6">
        <f t="shared" si="17"/>
        <v>0.10322733443673549</v>
      </c>
      <c r="AH14" s="6">
        <f>AW14/$BJ14</f>
        <v>0.10904976475104343</v>
      </c>
      <c r="AI14" s="6">
        <f>AX14/$BJ14</f>
        <v>5.4524411475937694E-2</v>
      </c>
      <c r="AJ14" s="6">
        <f>AY14/$BJ14</f>
        <v>0.11590912923378699</v>
      </c>
      <c r="AK14" s="6">
        <f>AZ14/$BJ14</f>
        <v>6.6777781621558494E-2</v>
      </c>
      <c r="AL14" s="6">
        <f>BA14/$BJ14</f>
        <v>8.734016299393503E-2</v>
      </c>
      <c r="AM14" s="6">
        <f>BB14/$BJ14</f>
        <v>6.3428003803032332E-2</v>
      </c>
      <c r="AN14" s="6">
        <f>BC14/$BJ14</f>
        <v>8.0285693299207581E-2</v>
      </c>
      <c r="AO14" s="6">
        <f>BD14/$BJ14</f>
        <v>3.7471481703584351E-2</v>
      </c>
      <c r="AP14" s="6">
        <f>BE14/$BJ14</f>
        <v>5.6711052016889342E-2</v>
      </c>
      <c r="AQ14" s="6">
        <f>BF14/$BJ14</f>
        <v>4.4010997681979899E-3</v>
      </c>
      <c r="AR14" s="6">
        <f>BG14/$BJ14</f>
        <v>1.2025671152600793E-2</v>
      </c>
      <c r="AS14" s="6">
        <f>BH14/$BJ14</f>
        <v>0</v>
      </c>
      <c r="AT14" s="6">
        <f>BI14/$BJ14</f>
        <v>0</v>
      </c>
      <c r="AU14" s="8">
        <f t="shared" si="18"/>
        <v>20.669130744973302</v>
      </c>
      <c r="AV14" s="8">
        <f t="shared" si="19"/>
        <v>10.216114327535673</v>
      </c>
      <c r="AW14" s="8">
        <f t="shared" si="20"/>
        <v>10.79234361873697</v>
      </c>
      <c r="AX14" s="8">
        <f t="shared" si="21"/>
        <v>5.3961252057822024</v>
      </c>
      <c r="AY14" s="8">
        <f t="shared" si="22"/>
        <v>11.471195321653827</v>
      </c>
      <c r="AZ14" s="8">
        <f t="shared" si="23"/>
        <v>6.6088062363283724</v>
      </c>
      <c r="BA14" s="8">
        <f t="shared" si="24"/>
        <v>8.6438063658273272</v>
      </c>
      <c r="BB14" s="8">
        <f t="shared" si="25"/>
        <v>6.277288297280168</v>
      </c>
      <c r="BC14" s="8">
        <f t="shared" si="26"/>
        <v>7.9456456575738343</v>
      </c>
      <c r="BD14" s="8">
        <f t="shared" si="27"/>
        <v>3.7084454732345327</v>
      </c>
      <c r="BE14" s="8">
        <f t="shared" si="28"/>
        <v>5.612530772015992</v>
      </c>
      <c r="BF14" s="8">
        <f t="shared" si="29"/>
        <v>0.43556426836108197</v>
      </c>
      <c r="BG14" s="8">
        <f t="shared" si="30"/>
        <v>1.1901463118338236</v>
      </c>
      <c r="BH14" s="8">
        <f t="shared" si="31"/>
        <v>0</v>
      </c>
      <c r="BI14" s="8">
        <f t="shared" si="32"/>
        <v>0</v>
      </c>
      <c r="BJ14" s="35">
        <f t="shared" si="14"/>
        <v>98.967142601137112</v>
      </c>
      <c r="BK14" s="35">
        <v>98.967142144889948</v>
      </c>
      <c r="BL14" s="22">
        <v>98.967141326222617</v>
      </c>
      <c r="BM14" s="23">
        <f t="shared" si="33"/>
        <v>49483.571300568554</v>
      </c>
      <c r="BN14" s="23">
        <f t="shared" si="34"/>
        <v>10334.565372486648</v>
      </c>
      <c r="BO14" s="23">
        <f t="shared" si="35"/>
        <v>5108.0571637678368</v>
      </c>
      <c r="BP14" s="23">
        <f t="shared" si="36"/>
        <v>5396.1718093684876</v>
      </c>
      <c r="BQ14" s="23">
        <f t="shared" si="37"/>
        <v>2698.0626028911015</v>
      </c>
      <c r="BR14" s="23">
        <f t="shared" si="38"/>
        <v>5735.5976608269111</v>
      </c>
      <c r="BS14" s="23">
        <f t="shared" si="39"/>
        <v>3304.4031181641863</v>
      </c>
      <c r="BT14" s="23">
        <f t="shared" si="40"/>
        <v>4321.9031829136638</v>
      </c>
      <c r="BU14" s="23">
        <f t="shared" si="41"/>
        <v>3138.6441486400849</v>
      </c>
      <c r="BV14" s="23">
        <f t="shared" si="42"/>
        <v>3972.8228287869147</v>
      </c>
      <c r="BW14" s="23">
        <f t="shared" si="43"/>
        <v>1854.2227366172665</v>
      </c>
      <c r="BX14" s="23">
        <f t="shared" si="44"/>
        <v>2806.2653860079949</v>
      </c>
      <c r="BY14" s="23">
        <f t="shared" si="45"/>
        <v>217.78213418054094</v>
      </c>
      <c r="BZ14" s="23">
        <f t="shared" si="46"/>
        <v>595.07315591691167</v>
      </c>
      <c r="CA14" s="23">
        <f t="shared" si="47"/>
        <v>0</v>
      </c>
      <c r="CB14" s="23">
        <f t="shared" si="48"/>
        <v>0</v>
      </c>
    </row>
    <row r="15" spans="1:80" x14ac:dyDescent="0.25">
      <c r="A15" s="10">
        <v>44700</v>
      </c>
      <c r="B15" s="8">
        <v>79.849998474121094</v>
      </c>
      <c r="C15" s="8">
        <v>21.75</v>
      </c>
      <c r="D15" s="8">
        <v>16.324594497680661</v>
      </c>
      <c r="E15" s="8">
        <v>10.69999980926514</v>
      </c>
      <c r="F15" s="8">
        <v>41.830001831054688</v>
      </c>
      <c r="G15" s="8">
        <v>8.8999996185302734</v>
      </c>
      <c r="H15" s="8">
        <v>5.1399998664855957</v>
      </c>
      <c r="I15" s="8">
        <v>19.10000038146973</v>
      </c>
      <c r="J15" s="8">
        <v>24.54000091552734</v>
      </c>
      <c r="K15" s="8">
        <v>17.969999313354489</v>
      </c>
      <c r="L15" s="8">
        <v>22.139999389648441</v>
      </c>
      <c r="M15" s="8">
        <v>3.7300000190734859</v>
      </c>
      <c r="N15" s="8">
        <v>102</v>
      </c>
      <c r="O15" s="8"/>
      <c r="P15" s="8"/>
      <c r="Q15" s="8">
        <f t="shared" si="6"/>
        <v>96.297636562208737</v>
      </c>
      <c r="R15" s="8">
        <f t="shared" si="6"/>
        <v>105.24837876208328</v>
      </c>
      <c r="S15">
        <f>D15/D$2*100</f>
        <v>101.1061705935512</v>
      </c>
      <c r="T15">
        <f>E15/E$2*100</f>
        <v>91.452991313657051</v>
      </c>
      <c r="U15">
        <f>F15/F$2*100</f>
        <v>95.349903919538477</v>
      </c>
      <c r="V15">
        <f>G15/G$2*100</f>
        <v>99.441338639101389</v>
      </c>
      <c r="W15">
        <f>H15/H$2*100</f>
        <v>107.98318528007771</v>
      </c>
      <c r="X15">
        <f>I15/I$2*100</f>
        <v>95.233023647010086</v>
      </c>
      <c r="Y15">
        <f>J15/J$2*100</f>
        <v>106.32582754180031</v>
      </c>
      <c r="Z15">
        <f>K15/K$2*100</f>
        <v>113.87832457187848</v>
      </c>
      <c r="AA15">
        <f>L15/L$2*100</f>
        <v>107.78967089972997</v>
      </c>
      <c r="AB15">
        <f>M15/M$2*100</f>
        <v>77.708330642845993</v>
      </c>
      <c r="AC15">
        <f>N15/N$2*100</f>
        <v>83.613412399520627</v>
      </c>
      <c r="AD15" s="8">
        <f t="shared" si="9"/>
        <v>0</v>
      </c>
      <c r="AE15" s="8">
        <f t="shared" si="10"/>
        <v>0</v>
      </c>
      <c r="AF15" s="6">
        <f t="shared" si="16"/>
        <v>0.2121561595371684</v>
      </c>
      <c r="AG15" s="6">
        <f t="shared" si="17"/>
        <v>0.10098311832686924</v>
      </c>
      <c r="AH15" s="6">
        <f>AW15/$BJ15</f>
        <v>0.10836461090866707</v>
      </c>
      <c r="AI15" s="6">
        <f>AX15/$BJ15</f>
        <v>5.4358533091408402E-2</v>
      </c>
      <c r="AJ15" s="6">
        <f>AY15/$BJ15</f>
        <v>0.1159958560285196</v>
      </c>
      <c r="AK15" s="6">
        <f>AZ15/$BJ15</f>
        <v>6.5342681085491641E-2</v>
      </c>
      <c r="AL15" s="6">
        <f>BA15/$BJ15</f>
        <v>8.8138175581368716E-2</v>
      </c>
      <c r="AM15" s="6">
        <f>BB15/$BJ15</f>
        <v>6.1951371520798659E-2</v>
      </c>
      <c r="AN15" s="6">
        <f>BC15/$BJ15</f>
        <v>8.1672864218635191E-2</v>
      </c>
      <c r="AO15" s="6">
        <f>BD15/$BJ15</f>
        <v>3.7900727126077061E-2</v>
      </c>
      <c r="AP15" s="6">
        <f>BE15/$BJ15</f>
        <v>5.6090468715929355E-2</v>
      </c>
      <c r="AQ15" s="6">
        <f>BF15/$BJ15</f>
        <v>4.3666118440856315E-3</v>
      </c>
      <c r="AR15" s="6">
        <f>BG15/$BJ15</f>
        <v>1.2678822014981177E-2</v>
      </c>
      <c r="AS15" s="6">
        <f>BH15/$BJ15</f>
        <v>0</v>
      </c>
      <c r="AT15" s="6">
        <f>BI15/$BJ15</f>
        <v>0</v>
      </c>
      <c r="AU15" s="8">
        <f t="shared" si="18"/>
        <v>21.219209107095423</v>
      </c>
      <c r="AV15" s="8">
        <f t="shared" si="19"/>
        <v>10.100022119268221</v>
      </c>
      <c r="AW15" s="8">
        <f t="shared" si="20"/>
        <v>10.838296393073604</v>
      </c>
      <c r="AX15" s="8">
        <f t="shared" si="21"/>
        <v>5.4367739448992278</v>
      </c>
      <c r="AY15" s="8">
        <f t="shared" si="22"/>
        <v>11.601550150583686</v>
      </c>
      <c r="AZ15" s="8">
        <f t="shared" si="23"/>
        <v>6.535374775807</v>
      </c>
      <c r="BA15" s="8">
        <f t="shared" si="24"/>
        <v>8.8153102981264304</v>
      </c>
      <c r="BB15" s="8">
        <f t="shared" si="25"/>
        <v>6.1961863828934955</v>
      </c>
      <c r="BC15" s="8">
        <f t="shared" si="26"/>
        <v>8.1686696630036586</v>
      </c>
      <c r="BD15" s="8">
        <f t="shared" si="27"/>
        <v>3.7907146130173892</v>
      </c>
      <c r="BE15" s="8">
        <f t="shared" si="28"/>
        <v>5.6099968400388791</v>
      </c>
      <c r="BF15" s="8">
        <f t="shared" si="29"/>
        <v>0.43673513892458932</v>
      </c>
      <c r="BG15" s="8">
        <f t="shared" si="30"/>
        <v>1.2680969346091382</v>
      </c>
      <c r="BH15" s="8">
        <f t="shared" si="31"/>
        <v>0</v>
      </c>
      <c r="BI15" s="8">
        <f t="shared" si="32"/>
        <v>0</v>
      </c>
      <c r="BJ15" s="35">
        <f t="shared" si="14"/>
        <v>100.01693636134073</v>
      </c>
      <c r="BK15" s="35">
        <v>100.01693572827951</v>
      </c>
      <c r="BL15" s="22">
        <v>100.0169350809978</v>
      </c>
      <c r="BM15" s="23">
        <f t="shared" si="33"/>
        <v>50008.468180670367</v>
      </c>
      <c r="BN15" s="23">
        <f t="shared" si="34"/>
        <v>10609.604553547711</v>
      </c>
      <c r="BO15" s="23">
        <f t="shared" si="35"/>
        <v>5050.011059634111</v>
      </c>
      <c r="BP15" s="23">
        <f t="shared" si="36"/>
        <v>5419.1481965368039</v>
      </c>
      <c r="BQ15" s="23">
        <f t="shared" si="37"/>
        <v>2718.3869724496139</v>
      </c>
      <c r="BR15" s="23">
        <f t="shared" si="38"/>
        <v>5800.7750752918409</v>
      </c>
      <c r="BS15" s="23">
        <f t="shared" si="39"/>
        <v>3267.6873879035006</v>
      </c>
      <c r="BT15" s="23">
        <f t="shared" si="40"/>
        <v>4407.6551490632155</v>
      </c>
      <c r="BU15" s="23">
        <f t="shared" si="41"/>
        <v>3098.0931914467487</v>
      </c>
      <c r="BV15" s="23">
        <f t="shared" si="42"/>
        <v>4084.3348315018266</v>
      </c>
      <c r="BW15" s="23">
        <f t="shared" si="43"/>
        <v>1895.3573065086948</v>
      </c>
      <c r="BX15" s="23">
        <f t="shared" si="44"/>
        <v>2804.9984200194376</v>
      </c>
      <c r="BY15" s="23">
        <f t="shared" si="45"/>
        <v>218.3675694622946</v>
      </c>
      <c r="BZ15" s="23">
        <f t="shared" si="46"/>
        <v>634.04846730456904</v>
      </c>
      <c r="CA15" s="23">
        <f t="shared" si="47"/>
        <v>0</v>
      </c>
      <c r="CB15" s="23">
        <f t="shared" si="48"/>
        <v>0</v>
      </c>
    </row>
    <row r="16" spans="1:80" x14ac:dyDescent="0.25">
      <c r="A16" s="10">
        <v>44701</v>
      </c>
      <c r="B16" s="8">
        <v>81.260002136230469</v>
      </c>
      <c r="C16" s="8">
        <v>21.819999694824219</v>
      </c>
      <c r="D16" s="8">
        <v>16.275156021118161</v>
      </c>
      <c r="E16" s="8">
        <v>10.85000038146973</v>
      </c>
      <c r="F16" s="8">
        <v>42.560001373291023</v>
      </c>
      <c r="G16" s="8">
        <v>8.8000001907348633</v>
      </c>
      <c r="H16" s="8">
        <v>5.1599998474121094</v>
      </c>
      <c r="I16" s="8">
        <v>19.010000228881839</v>
      </c>
      <c r="J16" s="8">
        <v>24.670000076293949</v>
      </c>
      <c r="K16" s="8">
        <v>17.729999542236332</v>
      </c>
      <c r="L16" s="8">
        <v>22.319999694824219</v>
      </c>
      <c r="M16" s="8">
        <v>3.6700000762939449</v>
      </c>
      <c r="N16" s="8">
        <v>103.86000061035161</v>
      </c>
      <c r="O16" s="8"/>
      <c r="P16" s="8"/>
      <c r="Q16" s="8">
        <f t="shared" si="6"/>
        <v>97.998075169595779</v>
      </c>
      <c r="R16" s="8">
        <f t="shared" si="6"/>
        <v>105.58710769974256</v>
      </c>
      <c r="S16">
        <f>D16/D$2*100</f>
        <v>100.79997401109253</v>
      </c>
      <c r="T16">
        <f>E16/E$2*100</f>
        <v>92.735047507246094</v>
      </c>
      <c r="U16">
        <f>F16/F$2*100</f>
        <v>97.013910210876148</v>
      </c>
      <c r="V16">
        <f>G16/G$2*100</f>
        <v>98.324026572883355</v>
      </c>
      <c r="W16">
        <f>H16/H$2*100</f>
        <v>108.40335292639757</v>
      </c>
      <c r="X16">
        <f>I16/I$2*100</f>
        <v>94.784280898923427</v>
      </c>
      <c r="Y16">
        <f>J16/J$2*100</f>
        <v>106.88908213970471</v>
      </c>
      <c r="Z16">
        <f>K16/K$2*100</f>
        <v>112.35741344906842</v>
      </c>
      <c r="AA16">
        <f>L16/L$2*100</f>
        <v>108.66601119745461</v>
      </c>
      <c r="AB16">
        <f>M16/M$2*100</f>
        <v>76.458331884609379</v>
      </c>
      <c r="AC16">
        <f>N16/N$2*100</f>
        <v>85.138128067135227</v>
      </c>
      <c r="AD16" s="8">
        <f t="shared" si="9"/>
        <v>0</v>
      </c>
      <c r="AE16" s="8">
        <f t="shared" si="10"/>
        <v>0</v>
      </c>
      <c r="AF16" s="6">
        <f t="shared" si="16"/>
        <v>0.21453164005794223</v>
      </c>
      <c r="AG16" s="6">
        <f t="shared" si="17"/>
        <v>0.10066489544784366</v>
      </c>
      <c r="AH16" s="6">
        <f>AW16/$BJ16</f>
        <v>0.10735048844621627</v>
      </c>
      <c r="AI16" s="6">
        <f>AX16/$BJ16</f>
        <v>5.4770600487276382E-2</v>
      </c>
      <c r="AJ16" s="6">
        <f>AY16/$BJ16</f>
        <v>0.11727083418697096</v>
      </c>
      <c r="AK16" s="6">
        <f>AZ16/$BJ16</f>
        <v>6.419828613580289E-2</v>
      </c>
      <c r="AL16" s="6">
        <f>BA16/$BJ16</f>
        <v>8.791934180009349E-2</v>
      </c>
      <c r="AM16" s="6">
        <f>BB16/$BJ16</f>
        <v>6.1267965928087254E-2</v>
      </c>
      <c r="AN16" s="6">
        <f>BC16/$BJ16</f>
        <v>8.1584217609769416E-2</v>
      </c>
      <c r="AO16" s="6">
        <f>BD16/$BJ16</f>
        <v>3.715711583494747E-2</v>
      </c>
      <c r="AP16" s="6">
        <f>BE16/$BJ16</f>
        <v>5.6187465111215557E-2</v>
      </c>
      <c r="AQ16" s="6">
        <f>BF16/$BJ16</f>
        <v>4.2690930232363528E-3</v>
      </c>
      <c r="AR16" s="6">
        <f>BG16/$BJ16</f>
        <v>1.2828055930598015E-2</v>
      </c>
      <c r="AS16" s="6">
        <f>BH16/$BJ16</f>
        <v>0</v>
      </c>
      <c r="AT16" s="6">
        <f>BI16/$BJ16</f>
        <v>0</v>
      </c>
      <c r="AU16" s="8">
        <f t="shared" si="18"/>
        <v>21.59390119375546</v>
      </c>
      <c r="AV16" s="8">
        <f t="shared" si="19"/>
        <v>10.132527795868985</v>
      </c>
      <c r="AW16" s="8">
        <f t="shared" si="20"/>
        <v>10.805472982833152</v>
      </c>
      <c r="AX16" s="8">
        <f t="shared" si="21"/>
        <v>5.5129906941720384</v>
      </c>
      <c r="AY16" s="8">
        <f t="shared" si="22"/>
        <v>11.804015508662404</v>
      </c>
      <c r="AZ16" s="8">
        <f t="shared" si="23"/>
        <v>6.4619440155799364</v>
      </c>
      <c r="BA16" s="8">
        <f t="shared" si="24"/>
        <v>8.8496110845862503</v>
      </c>
      <c r="BB16" s="8">
        <f t="shared" si="25"/>
        <v>6.1669896442136141</v>
      </c>
      <c r="BC16" s="8">
        <f t="shared" si="26"/>
        <v>8.2119426932054722</v>
      </c>
      <c r="BD16" s="8">
        <f t="shared" si="27"/>
        <v>3.7400874191241584</v>
      </c>
      <c r="BE16" s="8">
        <f t="shared" si="28"/>
        <v>5.6556066490307559</v>
      </c>
      <c r="BF16" s="8">
        <f t="shared" si="29"/>
        <v>0.42970991554354515</v>
      </c>
      <c r="BG16" s="8">
        <f t="shared" si="30"/>
        <v>1.2912210627695107</v>
      </c>
      <c r="BH16" s="8">
        <f t="shared" si="31"/>
        <v>0</v>
      </c>
      <c r="BI16" s="8">
        <f t="shared" si="32"/>
        <v>0</v>
      </c>
      <c r="BJ16" s="35">
        <f t="shared" si="14"/>
        <v>100.65602065934529</v>
      </c>
      <c r="BK16" s="35">
        <v>100.6560192582124</v>
      </c>
      <c r="BL16" s="22">
        <v>100.6560193828798</v>
      </c>
      <c r="BM16" s="23">
        <f t="shared" si="33"/>
        <v>50328.010329672637</v>
      </c>
      <c r="BN16" s="23">
        <f t="shared" si="34"/>
        <v>10796.95059687773</v>
      </c>
      <c r="BO16" s="23">
        <f t="shared" si="35"/>
        <v>5066.2638979344929</v>
      </c>
      <c r="BP16" s="23">
        <f t="shared" si="36"/>
        <v>5402.7364914165773</v>
      </c>
      <c r="BQ16" s="23">
        <f t="shared" si="37"/>
        <v>2756.4953470860191</v>
      </c>
      <c r="BR16" s="23">
        <f t="shared" si="38"/>
        <v>5902.0077543312009</v>
      </c>
      <c r="BS16" s="23">
        <f t="shared" si="39"/>
        <v>3230.9720077899688</v>
      </c>
      <c r="BT16" s="23">
        <f t="shared" si="40"/>
        <v>4424.8055422931266</v>
      </c>
      <c r="BU16" s="23">
        <f t="shared" si="41"/>
        <v>3083.4948221068075</v>
      </c>
      <c r="BV16" s="23">
        <f t="shared" si="42"/>
        <v>4105.9713466027333</v>
      </c>
      <c r="BW16" s="23">
        <f t="shared" si="43"/>
        <v>1870.0437095620794</v>
      </c>
      <c r="BX16" s="23">
        <f t="shared" si="44"/>
        <v>2827.8033245153765</v>
      </c>
      <c r="BY16" s="23">
        <f t="shared" si="45"/>
        <v>214.85495777177249</v>
      </c>
      <c r="BZ16" s="23">
        <f t="shared" si="46"/>
        <v>645.61053138475529</v>
      </c>
      <c r="CA16" s="23">
        <f t="shared" si="47"/>
        <v>0</v>
      </c>
      <c r="CB16" s="23">
        <f t="shared" si="48"/>
        <v>0</v>
      </c>
    </row>
    <row r="17" spans="1:80" x14ac:dyDescent="0.25">
      <c r="A17" s="10">
        <v>44704</v>
      </c>
      <c r="B17" s="8">
        <v>82.919998168945313</v>
      </c>
      <c r="C17" s="8">
        <v>22.229999542236332</v>
      </c>
      <c r="D17" s="8">
        <v>16.888193130493161</v>
      </c>
      <c r="E17" s="8">
        <v>10.77999973297119</v>
      </c>
      <c r="F17" s="8">
        <v>43.720001220703118</v>
      </c>
      <c r="G17" s="8">
        <v>8.7600002288818359</v>
      </c>
      <c r="H17" s="8">
        <v>5.25</v>
      </c>
      <c r="I17" s="8">
        <v>19.469999313354489</v>
      </c>
      <c r="J17" s="8">
        <v>24.440000534057621</v>
      </c>
      <c r="K17" s="8">
        <v>17.95999908447266</v>
      </c>
      <c r="L17" s="8">
        <v>22.280000686645511</v>
      </c>
      <c r="M17" s="8">
        <v>3.7000000476837158</v>
      </c>
      <c r="N17" s="8">
        <v>103.61000061035161</v>
      </c>
      <c r="O17" s="8"/>
      <c r="P17" s="8"/>
      <c r="Q17" s="8">
        <f t="shared" si="6"/>
        <v>100</v>
      </c>
      <c r="R17" s="8">
        <f t="shared" si="6"/>
        <v>107.57109938860813</v>
      </c>
      <c r="S17">
        <f>D17/D$2*100</f>
        <v>104.59681163358003</v>
      </c>
      <c r="T17">
        <f>E17/E$2*100</f>
        <v>92.136751356479436</v>
      </c>
      <c r="U17">
        <f>F17/F$2*100</f>
        <v>99.658085901906333</v>
      </c>
      <c r="V17">
        <f>G17/G$2*100</f>
        <v>97.877099615280315</v>
      </c>
      <c r="W17">
        <f>H17/H$2*100</f>
        <v>110.29411234363047</v>
      </c>
      <c r="X17">
        <f>I17/I$2*100</f>
        <v>97.077846491293101</v>
      </c>
      <c r="Y17">
        <f>J17/J$2*100</f>
        <v>105.89255032429475</v>
      </c>
      <c r="Z17">
        <f>K17/K$2*100</f>
        <v>113.81495176420387</v>
      </c>
      <c r="AA17">
        <f>L17/L$2*100</f>
        <v>108.47127406797148</v>
      </c>
      <c r="AB17">
        <f>M17/M$2*100</f>
        <v>77.0833312637277</v>
      </c>
      <c r="AC17">
        <f>N17/N$2*100</f>
        <v>84.933193232822674</v>
      </c>
      <c r="AD17" s="8">
        <f t="shared" si="9"/>
        <v>0</v>
      </c>
      <c r="AE17" s="8">
        <f t="shared" si="10"/>
        <v>0</v>
      </c>
      <c r="AF17" s="6">
        <f t="shared" si="16"/>
        <v>0.21557075297752409</v>
      </c>
      <c r="AG17" s="6">
        <f t="shared" si="17"/>
        <v>0.10099009756696653</v>
      </c>
      <c r="AH17" s="6">
        <f>AW17/$BJ17</f>
        <v>0.10969278992186209</v>
      </c>
      <c r="AI17" s="6">
        <f>AX17/$BJ17</f>
        <v>5.3586146916138278E-2</v>
      </c>
      <c r="AJ17" s="6">
        <f>AY17/$BJ17</f>
        <v>0.1186272814593497</v>
      </c>
      <c r="AK17" s="6">
        <f>AZ17/$BJ17</f>
        <v>6.2930459298147792E-2</v>
      </c>
      <c r="AL17" s="6">
        <f>BA17/$BJ17</f>
        <v>8.8086646018777373E-2</v>
      </c>
      <c r="AM17" s="6">
        <f>BB17/$BJ17</f>
        <v>6.1792150187822456E-2</v>
      </c>
      <c r="AN17" s="6">
        <f>BC17/$BJ17</f>
        <v>7.958921929257412E-2</v>
      </c>
      <c r="AO17" s="6">
        <f>BD17/$BJ17</f>
        <v>3.7064283881287095E-2</v>
      </c>
      <c r="AP17" s="6">
        <f>BE17/$BJ17</f>
        <v>5.523018352607964E-2</v>
      </c>
      <c r="AQ17" s="6">
        <f>BF17/$BJ17</f>
        <v>4.2382571751288615E-3</v>
      </c>
      <c r="AR17" s="6">
        <f>BG17/$BJ17</f>
        <v>1.2601731778341941E-2</v>
      </c>
      <c r="AS17" s="6">
        <f>BH17/$BJ17</f>
        <v>0</v>
      </c>
      <c r="AT17" s="6">
        <f>BI17/$BJ17</f>
        <v>0</v>
      </c>
      <c r="AU17" s="8">
        <f t="shared" si="18"/>
        <v>22.035025847584237</v>
      </c>
      <c r="AV17" s="8">
        <f t="shared" si="19"/>
        <v>10.322918946570542</v>
      </c>
      <c r="AW17" s="8">
        <f t="shared" si="20"/>
        <v>11.212483269814758</v>
      </c>
      <c r="AX17" s="8">
        <f t="shared" si="21"/>
        <v>5.477422684016247</v>
      </c>
      <c r="AY17" s="8">
        <f t="shared" si="22"/>
        <v>12.125741442569243</v>
      </c>
      <c r="AZ17" s="8">
        <f t="shared" si="23"/>
        <v>6.43257157143025</v>
      </c>
      <c r="BA17" s="8">
        <f t="shared" si="24"/>
        <v>9.0039650325530705</v>
      </c>
      <c r="BB17" s="8">
        <f t="shared" si="25"/>
        <v>6.3162168696810079</v>
      </c>
      <c r="BC17" s="8">
        <f t="shared" si="26"/>
        <v>8.1353823748241538</v>
      </c>
      <c r="BD17" s="8">
        <f t="shared" si="27"/>
        <v>3.7886050963115263</v>
      </c>
      <c r="BE17" s="8">
        <f t="shared" si="28"/>
        <v>5.6454714044204</v>
      </c>
      <c r="BF17" s="8">
        <f t="shared" si="29"/>
        <v>0.43322252723406729</v>
      </c>
      <c r="BG17" s="8">
        <f t="shared" si="30"/>
        <v>1.2881129820474295</v>
      </c>
      <c r="BH17" s="8">
        <f t="shared" si="31"/>
        <v>0</v>
      </c>
      <c r="BI17" s="8">
        <f t="shared" si="32"/>
        <v>0</v>
      </c>
      <c r="BJ17" s="35">
        <f t="shared" si="14"/>
        <v>102.21714004905694</v>
      </c>
      <c r="BK17" s="35">
        <v>102.217139407212</v>
      </c>
      <c r="BL17" s="22">
        <v>102.2171387245108</v>
      </c>
      <c r="BM17" s="23">
        <f t="shared" si="33"/>
        <v>51108.570024528475</v>
      </c>
      <c r="BN17" s="23">
        <f t="shared" si="34"/>
        <v>11017.512923792119</v>
      </c>
      <c r="BO17" s="23">
        <f t="shared" si="35"/>
        <v>5161.4594732852729</v>
      </c>
      <c r="BP17" s="23">
        <f t="shared" si="36"/>
        <v>5606.2416349073792</v>
      </c>
      <c r="BQ17" s="23">
        <f t="shared" si="37"/>
        <v>2738.7113420081232</v>
      </c>
      <c r="BR17" s="23">
        <f t="shared" si="38"/>
        <v>6062.8707212846202</v>
      </c>
      <c r="BS17" s="23">
        <f t="shared" si="39"/>
        <v>3216.2857857151253</v>
      </c>
      <c r="BT17" s="23">
        <f t="shared" si="40"/>
        <v>4501.9825162765374</v>
      </c>
      <c r="BU17" s="23">
        <f t="shared" si="41"/>
        <v>3158.1084348405052</v>
      </c>
      <c r="BV17" s="23">
        <f t="shared" si="42"/>
        <v>4067.6911874120742</v>
      </c>
      <c r="BW17" s="23">
        <f t="shared" si="43"/>
        <v>1894.3025481557636</v>
      </c>
      <c r="BX17" s="23">
        <f t="shared" si="44"/>
        <v>2822.7357022101978</v>
      </c>
      <c r="BY17" s="23">
        <f t="shared" si="45"/>
        <v>216.61126361703356</v>
      </c>
      <c r="BZ17" s="23">
        <f t="shared" si="46"/>
        <v>644.05649102371467</v>
      </c>
      <c r="CA17" s="23">
        <f t="shared" si="47"/>
        <v>0</v>
      </c>
      <c r="CB17" s="23">
        <f t="shared" si="48"/>
        <v>0</v>
      </c>
    </row>
    <row r="18" spans="1:80" x14ac:dyDescent="0.25">
      <c r="A18" s="10">
        <v>44705</v>
      </c>
      <c r="B18" s="8">
        <v>84.040000915527344</v>
      </c>
      <c r="C18" s="8">
        <v>22.090000152587891</v>
      </c>
      <c r="D18" s="8">
        <v>16.453134536743161</v>
      </c>
      <c r="E18" s="8">
        <v>10.52000045776367</v>
      </c>
      <c r="F18" s="8">
        <v>45.200000762939453</v>
      </c>
      <c r="G18" s="8">
        <v>9.2100000381469727</v>
      </c>
      <c r="H18" s="8">
        <v>5.1999998092651367</v>
      </c>
      <c r="I18" s="8">
        <v>19.010000228881839</v>
      </c>
      <c r="J18" s="8">
        <v>24.260000228881839</v>
      </c>
      <c r="K18" s="8">
        <v>17.670000076293949</v>
      </c>
      <c r="L18" s="8">
        <v>21.639999389648441</v>
      </c>
      <c r="M18" s="8">
        <v>3.7100000381469731</v>
      </c>
      <c r="N18" s="8">
        <v>99.800003051757813</v>
      </c>
      <c r="O18" s="8"/>
      <c r="P18" s="8"/>
      <c r="Q18" s="8">
        <f t="shared" ref="Q18:R26" si="49">B18/B$2*100</f>
        <v>101.35070281152213</v>
      </c>
      <c r="R18" s="8">
        <f t="shared" si="49"/>
        <v>106.89364151328955</v>
      </c>
      <c r="S18">
        <f>D18/D$2*100</f>
        <v>101.90228170794376</v>
      </c>
      <c r="T18">
        <f>E18/E$2*100</f>
        <v>89.914535292837883</v>
      </c>
      <c r="U18">
        <f>F18/F$2*100</f>
        <v>103.03168877008572</v>
      </c>
      <c r="V18">
        <f>G18/G$2*100</f>
        <v>102.90503055220941</v>
      </c>
      <c r="W18">
        <f>H18/H$2*100</f>
        <v>109.24368821903734</v>
      </c>
      <c r="X18">
        <f>I18/I$2*100</f>
        <v>94.784280898923427</v>
      </c>
      <c r="Y18">
        <f>J18/J$2*100</f>
        <v>105.11265298559979</v>
      </c>
      <c r="Z18">
        <f>K18/K$2*100</f>
        <v>111.97718869014767</v>
      </c>
      <c r="AA18">
        <f>L18/L$2*100</f>
        <v>105.35539642205931</v>
      </c>
      <c r="AB18">
        <f>M18/M$2*100</f>
        <v>77.291664390100465</v>
      </c>
      <c r="AC18">
        <f>N18/N$2*100</f>
        <v>81.809988359216106</v>
      </c>
      <c r="AD18" s="8">
        <f t="shared" si="9"/>
        <v>0</v>
      </c>
      <c r="AE18" s="8">
        <f t="shared" si="10"/>
        <v>0</v>
      </c>
      <c r="AF18" s="6">
        <f t="shared" si="16"/>
        <v>0.21850781601581595</v>
      </c>
      <c r="AG18" s="6">
        <f t="shared" si="17"/>
        <v>0.10036572586298387</v>
      </c>
      <c r="AH18" s="6">
        <f>AW18/$BJ18</f>
        <v>0.10687937794861009</v>
      </c>
      <c r="AI18" s="6">
        <f>AX18/$BJ18</f>
        <v>5.2299786023732961E-2</v>
      </c>
      <c r="AJ18" s="6">
        <f>AY18/$BJ18</f>
        <v>0.12265725116862589</v>
      </c>
      <c r="AK18" s="6">
        <f>AZ18/$BJ18</f>
        <v>6.6170861498470332E-2</v>
      </c>
      <c r="AL18" s="6">
        <f>BA18/$BJ18</f>
        <v>8.7257842656882051E-2</v>
      </c>
      <c r="AM18" s="6">
        <f>BB18/$BJ18</f>
        <v>6.0339244275422477E-2</v>
      </c>
      <c r="AN18" s="6">
        <f>BC18/$BJ18</f>
        <v>7.9012209602892208E-2</v>
      </c>
      <c r="AO18" s="6">
        <f>BD18/$BJ18</f>
        <v>3.6470038995368222E-2</v>
      </c>
      <c r="AP18" s="6">
        <f>BE18/$BJ18</f>
        <v>5.3649898369737388E-2</v>
      </c>
      <c r="AQ18" s="6">
        <f>BF18/$BJ18</f>
        <v>4.2502048573945551E-3</v>
      </c>
      <c r="AR18" s="6">
        <f>BG18/$BJ18</f>
        <v>1.2139742724063889E-2</v>
      </c>
      <c r="AS18" s="6">
        <f>BH18/$BJ18</f>
        <v>0</v>
      </c>
      <c r="AT18" s="6">
        <f>BI18/$BJ18</f>
        <v>0</v>
      </c>
      <c r="AU18" s="8">
        <f t="shared" si="18"/>
        <v>22.332653561227183</v>
      </c>
      <c r="AV18" s="8">
        <f t="shared" si="19"/>
        <v>10.257907593369014</v>
      </c>
      <c r="AW18" s="8">
        <f t="shared" si="20"/>
        <v>10.923637259698781</v>
      </c>
      <c r="AX18" s="8">
        <f t="shared" si="21"/>
        <v>5.3453145241715214</v>
      </c>
      <c r="AY18" s="8">
        <f t="shared" si="22"/>
        <v>12.536219285277546</v>
      </c>
      <c r="AZ18" s="8">
        <f t="shared" si="23"/>
        <v>6.763011743187807</v>
      </c>
      <c r="BA18" s="8">
        <f t="shared" si="24"/>
        <v>8.9182126575058902</v>
      </c>
      <c r="BB18" s="8">
        <f t="shared" si="25"/>
        <v>6.1669896442136141</v>
      </c>
      <c r="BC18" s="8">
        <f t="shared" si="26"/>
        <v>8.0754653830814824</v>
      </c>
      <c r="BD18" s="8">
        <f t="shared" si="27"/>
        <v>3.727430721238143</v>
      </c>
      <c r="BE18" s="8">
        <f t="shared" si="28"/>
        <v>5.4833031409717101</v>
      </c>
      <c r="BF18" s="8">
        <f t="shared" si="29"/>
        <v>0.43439339779757463</v>
      </c>
      <c r="BG18" s="8">
        <f t="shared" si="30"/>
        <v>1.2407458621952618</v>
      </c>
      <c r="BH18" s="8">
        <f t="shared" si="31"/>
        <v>0</v>
      </c>
      <c r="BI18" s="8">
        <f t="shared" si="32"/>
        <v>0</v>
      </c>
      <c r="BJ18" s="35">
        <f t="shared" si="14"/>
        <v>102.20528477393555</v>
      </c>
      <c r="BK18" s="35">
        <v>102.20528363363189</v>
      </c>
      <c r="BL18" s="22">
        <v>102.2052834835112</v>
      </c>
      <c r="BM18" s="23">
        <f t="shared" si="33"/>
        <v>51102.642386967767</v>
      </c>
      <c r="BN18" s="23">
        <f t="shared" si="34"/>
        <v>11166.326780613592</v>
      </c>
      <c r="BO18" s="23">
        <f t="shared" si="35"/>
        <v>5128.9537966845073</v>
      </c>
      <c r="BP18" s="23">
        <f t="shared" si="36"/>
        <v>5461.8186298493902</v>
      </c>
      <c r="BQ18" s="23">
        <f t="shared" si="37"/>
        <v>2672.6572620857605</v>
      </c>
      <c r="BR18" s="23">
        <f t="shared" si="38"/>
        <v>6268.109642638773</v>
      </c>
      <c r="BS18" s="23">
        <f t="shared" si="39"/>
        <v>3381.5058715939035</v>
      </c>
      <c r="BT18" s="23">
        <f t="shared" si="40"/>
        <v>4459.1063287529478</v>
      </c>
      <c r="BU18" s="23">
        <f t="shared" si="41"/>
        <v>3083.494822106808</v>
      </c>
      <c r="BV18" s="23">
        <f t="shared" si="42"/>
        <v>4037.7326915407384</v>
      </c>
      <c r="BW18" s="23">
        <f t="shared" si="43"/>
        <v>1863.7153606190718</v>
      </c>
      <c r="BX18" s="23">
        <f t="shared" si="44"/>
        <v>2741.651570485853</v>
      </c>
      <c r="BY18" s="23">
        <f t="shared" si="45"/>
        <v>217.19669889878728</v>
      </c>
      <c r="BZ18" s="23">
        <f t="shared" si="46"/>
        <v>620.37293109763095</v>
      </c>
      <c r="CA18" s="23">
        <f t="shared" si="47"/>
        <v>0</v>
      </c>
      <c r="CB18" s="23">
        <f t="shared" si="48"/>
        <v>0</v>
      </c>
    </row>
    <row r="19" spans="1:80" x14ac:dyDescent="0.25">
      <c r="A19" s="10">
        <v>44706</v>
      </c>
      <c r="B19" s="8">
        <v>84.300003051757813</v>
      </c>
      <c r="C19" s="8">
        <v>21.60000038146973</v>
      </c>
      <c r="D19" s="8">
        <v>16.818979263305661</v>
      </c>
      <c r="E19" s="8">
        <v>11.44999980926514</v>
      </c>
      <c r="F19" s="8">
        <v>46.599998474121087</v>
      </c>
      <c r="G19" s="8">
        <v>9.1999998092651367</v>
      </c>
      <c r="H19" s="8">
        <v>5.1700000762939453</v>
      </c>
      <c r="I19" s="8">
        <v>19</v>
      </c>
      <c r="J19" s="8">
        <v>24.680000305175781</v>
      </c>
      <c r="K19" s="8">
        <v>17.670000076293949</v>
      </c>
      <c r="L19" s="8">
        <v>22.639999389648441</v>
      </c>
      <c r="M19" s="8">
        <v>3.7100000381469731</v>
      </c>
      <c r="N19" s="8">
        <v>102.36000061035161</v>
      </c>
      <c r="O19" s="8"/>
      <c r="P19" s="8"/>
      <c r="Q19" s="8">
        <f t="shared" si="49"/>
        <v>101.66426062866138</v>
      </c>
      <c r="R19" s="8">
        <f t="shared" si="49"/>
        <v>104.52252972000321</v>
      </c>
      <c r="S19">
        <f>D19/D$2*100</f>
        <v>104.16813641813789</v>
      </c>
      <c r="T19">
        <f>E19/E$2*100</f>
        <v>97.863247828414273</v>
      </c>
      <c r="U19">
        <f>F19/F$2*100</f>
        <v>106.22293049624886</v>
      </c>
      <c r="V19">
        <f>G19/G$2*100</f>
        <v>102.79329614891385</v>
      </c>
      <c r="W19">
        <f>H19/H$2*100</f>
        <v>108.61344175835097</v>
      </c>
      <c r="X19">
        <f>I19/I$2*100</f>
        <v>94.734419536904625</v>
      </c>
      <c r="Y19">
        <f>J19/J$2*100</f>
        <v>106.93241068786283</v>
      </c>
      <c r="Z19">
        <f>K19/K$2*100</f>
        <v>111.97718869014767</v>
      </c>
      <c r="AA19">
        <f>L19/L$2*100</f>
        <v>110.22394537740061</v>
      </c>
      <c r="AB19">
        <f>M19/M$2*100</f>
        <v>77.291664390100465</v>
      </c>
      <c r="AC19">
        <f>N19/N$2*100</f>
        <v>83.908519061259923</v>
      </c>
      <c r="AD19" s="8">
        <f t="shared" si="9"/>
        <v>0</v>
      </c>
      <c r="AE19" s="8">
        <f t="shared" si="10"/>
        <v>0</v>
      </c>
      <c r="AF19" s="6">
        <f t="shared" si="16"/>
        <v>0.21641367360825994</v>
      </c>
      <c r="AG19" s="6">
        <f t="shared" si="17"/>
        <v>9.6899078917112733E-2</v>
      </c>
      <c r="AH19" s="6">
        <f t="shared" ref="AH19:AT26" si="50">AW19/$BJ19</f>
        <v>0.10787506805996931</v>
      </c>
      <c r="AI19" s="6">
        <f t="shared" si="50"/>
        <v>5.6203817098152198E-2</v>
      </c>
      <c r="AJ19" s="6">
        <f t="shared" si="50"/>
        <v>0.12485814172817844</v>
      </c>
      <c r="AK19" s="6">
        <f t="shared" si="50"/>
        <v>6.5263619249762719E-2</v>
      </c>
      <c r="AL19" s="6">
        <f t="shared" si="50"/>
        <v>8.5657988610529173E-2</v>
      </c>
      <c r="AM19" s="6">
        <f t="shared" si="50"/>
        <v>5.9545305041052973E-2</v>
      </c>
      <c r="AN19" s="6">
        <f t="shared" si="50"/>
        <v>7.9364218903067926E-2</v>
      </c>
      <c r="AO19" s="6">
        <f t="shared" si="50"/>
        <v>3.6009111595156074E-2</v>
      </c>
      <c r="AP19" s="6">
        <f t="shared" si="50"/>
        <v>5.5419710051895547E-2</v>
      </c>
      <c r="AQ19" s="6">
        <f t="shared" si="50"/>
        <v>4.19648854863117E-3</v>
      </c>
      <c r="AR19" s="6">
        <f t="shared" si="50"/>
        <v>1.2293778588231634E-2</v>
      </c>
      <c r="AS19" s="6">
        <f t="shared" si="50"/>
        <v>0</v>
      </c>
      <c r="AT19" s="6">
        <f t="shared" si="50"/>
        <v>0</v>
      </c>
      <c r="AU19" s="8">
        <f t="shared" si="18"/>
        <v>22.401746107280939</v>
      </c>
      <c r="AV19" s="8">
        <f t="shared" si="19"/>
        <v>10.030366971450405</v>
      </c>
      <c r="AW19" s="8">
        <f t="shared" si="20"/>
        <v>11.166530495478124</v>
      </c>
      <c r="AX19" s="8">
        <f t="shared" si="21"/>
        <v>5.8178562375497043</v>
      </c>
      <c r="AY19" s="8">
        <f t="shared" si="22"/>
        <v>12.924508621782378</v>
      </c>
      <c r="AZ19" s="8">
        <f t="shared" si="23"/>
        <v>6.7556684570768084</v>
      </c>
      <c r="BA19" s="8">
        <f t="shared" si="24"/>
        <v>8.866761886713789</v>
      </c>
      <c r="BB19" s="8">
        <f t="shared" si="25"/>
        <v>6.1637454933871254</v>
      </c>
      <c r="BC19" s="8">
        <f t="shared" si="26"/>
        <v>8.2152714855136431</v>
      </c>
      <c r="BD19" s="8">
        <f t="shared" si="27"/>
        <v>3.727430721238143</v>
      </c>
      <c r="BE19" s="8">
        <f t="shared" si="28"/>
        <v>5.7366905391060499</v>
      </c>
      <c r="BF19" s="8">
        <f t="shared" si="29"/>
        <v>0.43439339779757463</v>
      </c>
      <c r="BG19" s="8">
        <f t="shared" si="30"/>
        <v>1.2725725784370234</v>
      </c>
      <c r="BH19" s="8">
        <f t="shared" si="31"/>
        <v>0</v>
      </c>
      <c r="BI19" s="8">
        <f t="shared" si="32"/>
        <v>0</v>
      </c>
      <c r="BJ19" s="35">
        <f t="shared" si="14"/>
        <v>103.51354299281172</v>
      </c>
      <c r="BK19" s="35">
        <v>103.5135425277808</v>
      </c>
      <c r="BL19" s="22">
        <v>103.51354167369399</v>
      </c>
      <c r="BM19" s="23">
        <f t="shared" si="33"/>
        <v>51756.771496405854</v>
      </c>
      <c r="BN19" s="23">
        <f t="shared" si="34"/>
        <v>11200.873053640471</v>
      </c>
      <c r="BO19" s="23">
        <f t="shared" si="35"/>
        <v>5015.1834857252024</v>
      </c>
      <c r="BP19" s="23">
        <f t="shared" si="36"/>
        <v>5583.265247739062</v>
      </c>
      <c r="BQ19" s="23">
        <f t="shared" si="37"/>
        <v>2908.9281187748516</v>
      </c>
      <c r="BR19" s="23">
        <f t="shared" si="38"/>
        <v>6462.2543108911887</v>
      </c>
      <c r="BS19" s="23">
        <f t="shared" si="39"/>
        <v>3377.8342285384042</v>
      </c>
      <c r="BT19" s="23">
        <f t="shared" si="40"/>
        <v>4433.3809433568968</v>
      </c>
      <c r="BU19" s="23">
        <f t="shared" si="41"/>
        <v>3081.8727466935638</v>
      </c>
      <c r="BV19" s="23">
        <f t="shared" si="42"/>
        <v>4107.6357427568191</v>
      </c>
      <c r="BW19" s="23">
        <f t="shared" si="43"/>
        <v>1863.7153606190718</v>
      </c>
      <c r="BX19" s="23">
        <f t="shared" si="44"/>
        <v>2868.3452695530227</v>
      </c>
      <c r="BY19" s="23">
        <f t="shared" si="45"/>
        <v>217.19669889878728</v>
      </c>
      <c r="BZ19" s="23">
        <f t="shared" si="46"/>
        <v>636.28628921851168</v>
      </c>
      <c r="CA19" s="23">
        <f t="shared" si="47"/>
        <v>0</v>
      </c>
      <c r="CB19" s="23">
        <f t="shared" si="48"/>
        <v>0</v>
      </c>
    </row>
    <row r="20" spans="1:80" x14ac:dyDescent="0.25">
      <c r="A20" s="10">
        <v>44707</v>
      </c>
      <c r="B20" s="8">
        <v>84.25</v>
      </c>
      <c r="C20" s="8">
        <v>22.170000076293949</v>
      </c>
      <c r="D20" s="8">
        <v>17.1551628112793</v>
      </c>
      <c r="E20" s="8">
        <v>11.85999965667725</v>
      </c>
      <c r="F20" s="8">
        <v>48.180000305175781</v>
      </c>
      <c r="G20" s="8">
        <v>9.0799999237060547</v>
      </c>
      <c r="H20" s="8">
        <v>5.2800002098083496</v>
      </c>
      <c r="I20" s="8">
        <v>18.85000038146973</v>
      </c>
      <c r="J20" s="8">
        <v>24.95000076293945</v>
      </c>
      <c r="K20" s="8">
        <v>18.059999465942379</v>
      </c>
      <c r="L20" s="8">
        <v>22.75</v>
      </c>
      <c r="M20" s="8">
        <v>4.070000171661377</v>
      </c>
      <c r="N20" s="8">
        <v>107.9300003051758</v>
      </c>
      <c r="O20" s="8"/>
      <c r="P20" s="8"/>
      <c r="Q20" s="8">
        <f t="shared" si="49"/>
        <v>101.60395786351187</v>
      </c>
      <c r="R20" s="8">
        <f t="shared" si="49"/>
        <v>107.28076161771037</v>
      </c>
      <c r="S20">
        <f>D20/D$2*100</f>
        <v>106.25028499199665</v>
      </c>
      <c r="T20">
        <f>E20/E$2*100</f>
        <v>101.36752008564484</v>
      </c>
      <c r="U20">
        <f>F20/F$2*100</f>
        <v>109.82448479194855</v>
      </c>
      <c r="V20">
        <f>G20/G$2*100</f>
        <v>101.45251527610471</v>
      </c>
      <c r="W20">
        <f>H20/H$2*100</f>
        <v>110.92436882190373</v>
      </c>
      <c r="X20">
        <f>I20/I$2*100</f>
        <v>93.986518126787658</v>
      </c>
      <c r="Y20">
        <f>J20/J$2*100</f>
        <v>108.10225669590525</v>
      </c>
      <c r="Z20">
        <f>K20/K$2*100</f>
        <v>114.44866775382316</v>
      </c>
      <c r="AA20">
        <f>L20/L$2*100</f>
        <v>110.7594887340146</v>
      </c>
      <c r="AB20">
        <f>M20/M$2*100</f>
        <v>84.791666873627236</v>
      </c>
      <c r="AC20">
        <f>N20/N$2*100</f>
        <v>88.47446691957893</v>
      </c>
      <c r="AD20" s="8">
        <f t="shared" si="9"/>
        <v>0</v>
      </c>
      <c r="AE20" s="8">
        <f t="shared" si="10"/>
        <v>0</v>
      </c>
      <c r="AF20" s="6">
        <f t="shared" si="16"/>
        <v>0.21322752048855478</v>
      </c>
      <c r="AG20" s="6">
        <f t="shared" si="17"/>
        <v>9.8050051243655123E-2</v>
      </c>
      <c r="AH20" s="6">
        <f t="shared" si="50"/>
        <v>0.10847571766090733</v>
      </c>
      <c r="AI20" s="6">
        <f t="shared" si="50"/>
        <v>5.7393306955703424E-2</v>
      </c>
      <c r="AJ20" s="6">
        <f t="shared" si="50"/>
        <v>0.12726647148917739</v>
      </c>
      <c r="AK20" s="6">
        <f t="shared" si="50"/>
        <v>6.3501710125365526E-2</v>
      </c>
      <c r="AL20" s="6">
        <f t="shared" si="50"/>
        <v>8.6243724358721102E-2</v>
      </c>
      <c r="AM20" s="6">
        <f t="shared" si="50"/>
        <v>5.824002156907724E-2</v>
      </c>
      <c r="AN20" s="6">
        <f t="shared" si="50"/>
        <v>7.9098161495620101E-2</v>
      </c>
      <c r="AO20" s="6">
        <f t="shared" si="50"/>
        <v>3.6283554744052662E-2</v>
      </c>
      <c r="AP20" s="6">
        <f t="shared" si="50"/>
        <v>5.4901660491758243E-2</v>
      </c>
      <c r="AQ20" s="6">
        <f t="shared" si="50"/>
        <v>4.5386092733791005E-3</v>
      </c>
      <c r="AR20" s="6">
        <f t="shared" si="50"/>
        <v>1.2779490104028103E-2</v>
      </c>
      <c r="AS20" s="6">
        <f t="shared" si="50"/>
        <v>0</v>
      </c>
      <c r="AT20" s="6">
        <f t="shared" si="50"/>
        <v>0</v>
      </c>
      <c r="AU20" s="8">
        <f t="shared" si="18"/>
        <v>22.388458377393437</v>
      </c>
      <c r="AV20" s="8">
        <f t="shared" si="19"/>
        <v>10.295057064586068</v>
      </c>
      <c r="AW20" s="8">
        <f t="shared" si="20"/>
        <v>11.389730951448474</v>
      </c>
      <c r="AX20" s="8">
        <f t="shared" si="21"/>
        <v>6.0261811466672395</v>
      </c>
      <c r="AY20" s="8">
        <f t="shared" si="22"/>
        <v>13.362722097245021</v>
      </c>
      <c r="AZ20" s="8">
        <f t="shared" si="23"/>
        <v>6.6675511246277468</v>
      </c>
      <c r="BA20" s="8">
        <f t="shared" si="24"/>
        <v>9.0554166211404272</v>
      </c>
      <c r="BB20" s="8">
        <f t="shared" si="25"/>
        <v>6.1150844685068231</v>
      </c>
      <c r="BC20" s="8">
        <f t="shared" si="26"/>
        <v>8.3051469731276502</v>
      </c>
      <c r="BD20" s="8">
        <f t="shared" si="27"/>
        <v>3.8096998610209982</v>
      </c>
      <c r="BE20" s="8">
        <f t="shared" si="28"/>
        <v>5.7645633075562204</v>
      </c>
      <c r="BF20" s="8">
        <f t="shared" si="29"/>
        <v>0.47654479391535209</v>
      </c>
      <c r="BG20" s="8">
        <f t="shared" si="30"/>
        <v>1.3418206131309487</v>
      </c>
      <c r="BH20" s="8">
        <v>0</v>
      </c>
      <c r="BI20" s="8">
        <f t="shared" si="32"/>
        <v>0</v>
      </c>
      <c r="BJ20" s="35">
        <f t="shared" si="14"/>
        <v>104.99797740036639</v>
      </c>
      <c r="BK20" s="35">
        <v>104.99797588343</v>
      </c>
      <c r="BL20" s="22">
        <v>104.9979760548817</v>
      </c>
      <c r="BM20" s="23">
        <f t="shared" si="33"/>
        <v>52498.98870018321</v>
      </c>
      <c r="BN20" s="23">
        <f t="shared" si="34"/>
        <v>11194.229188696718</v>
      </c>
      <c r="BO20" s="23">
        <f t="shared" si="35"/>
        <v>5147.5285322930349</v>
      </c>
      <c r="BP20" s="23">
        <f t="shared" si="36"/>
        <v>5694.8654757242366</v>
      </c>
      <c r="BQ20" s="23">
        <f t="shared" si="37"/>
        <v>3013.0905733336199</v>
      </c>
      <c r="BR20" s="23">
        <f t="shared" si="38"/>
        <v>6681.3610486225089</v>
      </c>
      <c r="BS20" s="23">
        <f t="shared" si="39"/>
        <v>3333.7755623138733</v>
      </c>
      <c r="BT20" s="23">
        <f t="shared" si="40"/>
        <v>4527.7083105702168</v>
      </c>
      <c r="BU20" s="23">
        <f t="shared" si="41"/>
        <v>3057.542234253413</v>
      </c>
      <c r="BV20" s="23">
        <f t="shared" si="42"/>
        <v>4152.5734865638215</v>
      </c>
      <c r="BW20" s="23">
        <f t="shared" si="43"/>
        <v>1904.8499305104995</v>
      </c>
      <c r="BX20" s="23">
        <f t="shared" si="44"/>
        <v>2882.2816537781077</v>
      </c>
      <c r="BY20" s="23">
        <f t="shared" si="45"/>
        <v>238.27239695767597</v>
      </c>
      <c r="BZ20" s="23">
        <f t="shared" si="46"/>
        <v>670.91030656547446</v>
      </c>
      <c r="CA20" s="23">
        <f t="shared" si="47"/>
        <v>0</v>
      </c>
      <c r="CB20" s="23">
        <f t="shared" si="48"/>
        <v>0</v>
      </c>
    </row>
    <row r="21" spans="1:80" s="14" customFormat="1" x14ac:dyDescent="0.25">
      <c r="A21" s="13">
        <v>44708</v>
      </c>
      <c r="B21" s="14">
        <v>85.720001220703125</v>
      </c>
      <c r="C21" s="14">
        <v>22.20000076293945</v>
      </c>
      <c r="D21" s="14">
        <v>17.8967399597168</v>
      </c>
      <c r="E21" s="14">
        <v>12.22999954223633</v>
      </c>
      <c r="F21" s="14">
        <v>48.959999084472663</v>
      </c>
      <c r="G21" s="14">
        <v>9.1499996185302734</v>
      </c>
      <c r="H21" s="14">
        <v>5.3299999237060547</v>
      </c>
      <c r="I21" s="14">
        <v>19.20999908447266</v>
      </c>
      <c r="J21" s="16">
        <v>25.20000076293945</v>
      </c>
      <c r="K21" s="14">
        <v>17.25</v>
      </c>
      <c r="L21" s="14">
        <v>22.530000686645511</v>
      </c>
      <c r="M21" s="14">
        <v>4</v>
      </c>
      <c r="N21" s="16">
        <v>110.01999664306641</v>
      </c>
      <c r="O21" s="14">
        <v>1</v>
      </c>
      <c r="Q21" s="14">
        <f t="shared" si="49"/>
        <v>103.3767524283502</v>
      </c>
      <c r="R21" s="14">
        <f t="shared" si="49"/>
        <v>107.4259351179949</v>
      </c>
      <c r="S21" s="14">
        <f>D21/D$2*100</f>
        <v>110.84323372887668</v>
      </c>
      <c r="T21" s="14">
        <f>E21/E$2*100</f>
        <v>104.5299123214642</v>
      </c>
      <c r="U21" s="14">
        <f>F21/F$2*100</f>
        <v>111.60246244931744</v>
      </c>
      <c r="V21" s="14">
        <f>G21/G$2*100</f>
        <v>102.23463478801524</v>
      </c>
      <c r="W21" s="14">
        <f>H21/H$2*100</f>
        <v>111.97478292890999</v>
      </c>
      <c r="X21" s="14">
        <f>I21/I$2*100</f>
        <v>95.781479609051928</v>
      </c>
      <c r="Y21" s="14">
        <f>J21/J$2*100</f>
        <v>109.18544560763144</v>
      </c>
      <c r="Z21" s="14">
        <f>K21/K$2*100</f>
        <v>109.31559120344818</v>
      </c>
      <c r="AA21" s="14">
        <f>L21/L$2*100</f>
        <v>109.6884113068068</v>
      </c>
      <c r="AB21" s="14">
        <f>M21/M$2*100</f>
        <v>83.333330021964315</v>
      </c>
      <c r="AC21" s="14">
        <f>N21/N$2*100</f>
        <v>90.187719132456735</v>
      </c>
      <c r="AD21" s="14">
        <f>IFERROR(O21/O$21*100,0)</f>
        <v>100</v>
      </c>
      <c r="AE21" s="14">
        <f t="shared" si="10"/>
        <v>0</v>
      </c>
      <c r="AF21" s="15">
        <f t="shared" ref="AF21:AF24" si="51">AU21/$BJ21</f>
        <v>0.21425362507664492</v>
      </c>
      <c r="AG21" s="15">
        <f t="shared" ref="AG21:AG24" si="52">AV21/$BJ21</f>
        <v>9.6963388206339027E-2</v>
      </c>
      <c r="AH21" s="15">
        <f t="shared" ref="AH21:AH24" si="53">AW21/$BJ21</f>
        <v>0.11175945589763249</v>
      </c>
      <c r="AI21" s="15">
        <f t="shared" ref="AI21:AI24" si="54">AX21/$BJ21</f>
        <v>5.8448810398827822E-2</v>
      </c>
      <c r="AJ21" s="15">
        <f t="shared" ref="AJ21:AJ24" si="55">AY21/$BJ21</f>
        <v>0.12772069374965958</v>
      </c>
      <c r="AK21" s="15">
        <f t="shared" ref="AK21:AK24" si="56">AZ21/$BJ21</f>
        <v>6.3196542012734405E-2</v>
      </c>
      <c r="AL21" s="15">
        <f t="shared" ref="AL21:AL24" si="57">BA21/$BJ21</f>
        <v>8.5979205736277028E-2</v>
      </c>
      <c r="AM21" s="15">
        <f t="shared" ref="AM21:AM24" si="58">BB21/$BJ21</f>
        <v>5.861518917087382E-2</v>
      </c>
      <c r="AN21" s="15">
        <f t="shared" ref="AN21:AN24" si="59">BC21/$BJ21</f>
        <v>0</v>
      </c>
      <c r="AO21" s="15">
        <f t="shared" ref="AO21:AO24" si="60">BD21/$BJ21</f>
        <v>3.4225819691282307E-2</v>
      </c>
      <c r="AP21" s="15">
        <f t="shared" ref="AP21:AP24" si="61">BE21/$BJ21</f>
        <v>5.3695506918684327E-2</v>
      </c>
      <c r="AQ21" s="15">
        <f t="shared" ref="AQ21:AQ24" si="62">BF21/$BJ21</f>
        <v>4.4051532632467917E-3</v>
      </c>
      <c r="AR21" s="15">
        <f t="shared" ref="AR21:AR24" si="63">BG21/$BJ21</f>
        <v>0</v>
      </c>
      <c r="AS21" s="15">
        <f t="shared" ref="AS21:AS24" si="64">BH21/$BJ21</f>
        <v>9.0736609877797539E-2</v>
      </c>
      <c r="AT21" s="15">
        <f t="shared" ref="AT21:AT24" si="65">BI21/$BJ21</f>
        <v>0</v>
      </c>
      <c r="AU21" s="14">
        <f t="shared" si="18"/>
        <v>22.779094117980133</v>
      </c>
      <c r="AV21" s="14">
        <f t="shared" si="19"/>
        <v>10.308988448434933</v>
      </c>
      <c r="AW21" s="14">
        <f t="shared" si="20"/>
        <v>11.882082105055254</v>
      </c>
      <c r="AX21" s="14">
        <f t="shared" si="21"/>
        <v>6.2141816862262633</v>
      </c>
      <c r="AY21" s="14">
        <f t="shared" si="22"/>
        <v>13.579054742697805</v>
      </c>
      <c r="AZ21" s="14">
        <f t="shared" si="23"/>
        <v>6.7189527268161227</v>
      </c>
      <c r="BA21" s="14">
        <f t="shared" si="24"/>
        <v>9.1411681783923502</v>
      </c>
      <c r="BB21" s="14">
        <f t="shared" si="25"/>
        <v>6.2318708044678512</v>
      </c>
      <c r="BC21" s="16">
        <v>0</v>
      </c>
      <c r="BD21" s="14">
        <f t="shared" si="27"/>
        <v>3.6388330313376929</v>
      </c>
      <c r="BE21" s="14">
        <f t="shared" si="28"/>
        <v>5.7088182539539849</v>
      </c>
      <c r="BF21" s="8">
        <f t="shared" si="29"/>
        <v>0.46834867205504432</v>
      </c>
      <c r="BG21" s="16">
        <v>0</v>
      </c>
      <c r="BH21" s="16">
        <f>BG20+BC20</f>
        <v>9.6469675862585991</v>
      </c>
      <c r="BI21" s="14">
        <f t="shared" si="32"/>
        <v>0</v>
      </c>
      <c r="BJ21" s="35">
        <f t="shared" si="14"/>
        <v>106.31836035367603</v>
      </c>
      <c r="BK21" s="35">
        <v>106.318586677019</v>
      </c>
      <c r="BL21" s="22">
        <v>106.3185863593999</v>
      </c>
      <c r="BM21" s="14">
        <f t="shared" ref="BM21:BM46" si="66">SUM(BN21:CB21)</f>
        <v>53213.780882990875</v>
      </c>
      <c r="BN21" s="14">
        <f t="shared" si="34"/>
        <v>11389.547058990069</v>
      </c>
      <c r="BO21" s="14">
        <f t="shared" si="35"/>
        <v>5154.4942242174666</v>
      </c>
      <c r="BP21" s="14">
        <f t="shared" si="36"/>
        <v>5941.0410525276266</v>
      </c>
      <c r="BQ21" s="14">
        <f t="shared" si="37"/>
        <v>3107.090843113132</v>
      </c>
      <c r="BR21" s="14">
        <f t="shared" si="38"/>
        <v>6789.5273713489005</v>
      </c>
      <c r="BS21" s="14">
        <f t="shared" si="39"/>
        <v>3359.4763634080614</v>
      </c>
      <c r="BT21" s="14">
        <f t="shared" si="40"/>
        <v>4570.5840891961789</v>
      </c>
      <c r="BU21" s="14">
        <f t="shared" si="41"/>
        <v>3115.9354022339271</v>
      </c>
      <c r="BV21" s="14">
        <f t="shared" si="42"/>
        <v>4194.1824380626531</v>
      </c>
      <c r="BW21" s="14">
        <f t="shared" si="43"/>
        <v>1819.4165156688468</v>
      </c>
      <c r="BX21" s="14">
        <f t="shared" si="44"/>
        <v>2854.4091269769901</v>
      </c>
      <c r="BY21" s="14">
        <f t="shared" si="45"/>
        <v>234.17433602752209</v>
      </c>
      <c r="BZ21" s="14">
        <f t="shared" si="46"/>
        <v>683.90206121951076</v>
      </c>
      <c r="CA21" s="14">
        <f t="shared" si="47"/>
        <v>0</v>
      </c>
      <c r="CB21" s="14">
        <f t="shared" si="48"/>
        <v>0</v>
      </c>
    </row>
    <row r="22" spans="1:80" x14ac:dyDescent="0.25">
      <c r="A22" s="10">
        <v>44711</v>
      </c>
      <c r="B22" s="8">
        <v>86.650001525878906</v>
      </c>
      <c r="C22" s="8">
        <v>22.129999160766602</v>
      </c>
      <c r="D22" s="8">
        <v>17.461679458618161</v>
      </c>
      <c r="E22" s="8">
        <v>11.64000034332275</v>
      </c>
      <c r="F22" s="8">
        <v>49.310001373291023</v>
      </c>
      <c r="G22" s="8">
        <v>9.4099998474121094</v>
      </c>
      <c r="H22" s="8">
        <v>5.2800002098083496</v>
      </c>
      <c r="I22" s="8">
        <v>19.219999313354489</v>
      </c>
      <c r="J22" s="8">
        <v>24.89999961853027</v>
      </c>
      <c r="K22" s="8">
        <v>16.54000091552734</v>
      </c>
      <c r="L22" s="8">
        <v>22.420000076293949</v>
      </c>
      <c r="M22" s="8">
        <v>3.839999914169312</v>
      </c>
      <c r="N22" s="8">
        <v>109.90000152587891</v>
      </c>
      <c r="O22" s="8">
        <v>1</v>
      </c>
      <c r="P22" s="8"/>
      <c r="Q22" s="8">
        <f t="shared" si="49"/>
        <v>104.4983157733963</v>
      </c>
      <c r="R22" s="8">
        <f t="shared" si="49"/>
        <v>107.08719695066429</v>
      </c>
      <c r="S22">
        <f>D22/D$2*100</f>
        <v>108.1486919901006</v>
      </c>
      <c r="T22">
        <f>E22/E$2*100</f>
        <v>99.487184043414459</v>
      </c>
      <c r="U22">
        <f>F22/F$2*100</f>
        <v>112.4002794024516</v>
      </c>
      <c r="V22">
        <f>G22/G$2*100</f>
        <v>105.13966534022465</v>
      </c>
      <c r="W22">
        <f>H22/H$2*100</f>
        <v>110.92436882190373</v>
      </c>
      <c r="X22">
        <f>I22/I$2*100</f>
        <v>95.831340971070674</v>
      </c>
      <c r="Y22">
        <f>J22/J$2*100</f>
        <v>107.88561395511466</v>
      </c>
      <c r="Z22">
        <f>K22/K$2*100</f>
        <v>104.81623064269247</v>
      </c>
      <c r="AA22">
        <f>L22/L$2*100</f>
        <v>109.15286795019279</v>
      </c>
      <c r="AB22">
        <f>M22/M$2*100</f>
        <v>79.999995032946487</v>
      </c>
      <c r="AC22">
        <f>N22/N$2*100</f>
        <v>90.089354414620189</v>
      </c>
      <c r="AD22" s="8">
        <f t="shared" ref="AD22:AD26" si="67">IFERROR(O22/O$21*100,0)</f>
        <v>100</v>
      </c>
      <c r="AE22" s="8">
        <f t="shared" si="10"/>
        <v>0</v>
      </c>
      <c r="AF22" s="6">
        <f t="shared" si="51"/>
        <v>0.21732399623669132</v>
      </c>
      <c r="AG22" s="6">
        <f t="shared" si="52"/>
        <v>9.6990520129924901E-2</v>
      </c>
      <c r="AH22" s="6">
        <f t="shared" si="53"/>
        <v>0.10941817330824932</v>
      </c>
      <c r="AI22" s="6">
        <f t="shared" si="54"/>
        <v>5.5820706172332056E-2</v>
      </c>
      <c r="AJ22" s="6">
        <f t="shared" si="55"/>
        <v>0.12907673756502283</v>
      </c>
      <c r="AK22" s="6">
        <f t="shared" si="56"/>
        <v>6.5216119409458845E-2</v>
      </c>
      <c r="AL22" s="6">
        <f t="shared" si="57"/>
        <v>8.5465977346173991E-2</v>
      </c>
      <c r="AM22" s="6">
        <f t="shared" si="58"/>
        <v>5.8847672704082039E-2</v>
      </c>
      <c r="AN22" s="6">
        <f t="shared" si="59"/>
        <v>0</v>
      </c>
      <c r="AO22" s="6">
        <f t="shared" si="60"/>
        <v>3.2930125469270682E-2</v>
      </c>
      <c r="AP22" s="6">
        <f t="shared" si="61"/>
        <v>5.3617362787640746E-2</v>
      </c>
      <c r="AQ22" s="6">
        <f t="shared" si="62"/>
        <v>4.2435111121793909E-3</v>
      </c>
      <c r="AR22" s="6">
        <f t="shared" si="63"/>
        <v>0</v>
      </c>
      <c r="AS22" s="6">
        <f t="shared" si="64"/>
        <v>9.1049097758973935E-2</v>
      </c>
      <c r="AT22" s="6">
        <f t="shared" si="65"/>
        <v>0</v>
      </c>
      <c r="AU22" s="8">
        <f t="shared" si="18"/>
        <v>23.026230890958072</v>
      </c>
      <c r="AV22" s="8">
        <f t="shared" si="19"/>
        <v>10.27648188612091</v>
      </c>
      <c r="AW22" s="8">
        <f t="shared" si="20"/>
        <v>11.593234828604</v>
      </c>
      <c r="AX22" s="8">
        <f t="shared" si="21"/>
        <v>5.9143973563810217</v>
      </c>
      <c r="AY22" s="8">
        <f t="shared" si="22"/>
        <v>13.676127870328667</v>
      </c>
      <c r="AZ22" s="8">
        <f t="shared" si="23"/>
        <v>6.909873963936243</v>
      </c>
      <c r="BA22" s="8">
        <f t="shared" si="24"/>
        <v>9.0554166211404272</v>
      </c>
      <c r="BB22" s="8">
        <f t="shared" si="25"/>
        <v>6.2351149552943355</v>
      </c>
      <c r="BC22" s="8">
        <f t="shared" si="26"/>
        <v>0</v>
      </c>
      <c r="BD22" s="8">
        <f t="shared" si="27"/>
        <v>3.4890609663638585</v>
      </c>
      <c r="BE22" s="8">
        <f t="shared" si="28"/>
        <v>5.6809454855038126</v>
      </c>
      <c r="BF22" s="8">
        <f t="shared" si="29"/>
        <v>0.44961471512317042</v>
      </c>
      <c r="BG22" s="8">
        <f t="shared" si="30"/>
        <v>0</v>
      </c>
      <c r="BH22" s="8">
        <f t="shared" si="31"/>
        <v>9.6469675862585991</v>
      </c>
      <c r="BI22" s="8">
        <f t="shared" si="32"/>
        <v>0</v>
      </c>
      <c r="BJ22" s="35">
        <f t="shared" si="14"/>
        <v>105.95346712601311</v>
      </c>
      <c r="BK22" s="35">
        <v>105.94008669307</v>
      </c>
      <c r="BL22" s="22" t="e">
        <v>#N/A</v>
      </c>
      <c r="BM22" s="23">
        <f t="shared" si="66"/>
        <v>52980.657427869221</v>
      </c>
      <c r="BN22" s="23">
        <f t="shared" si="34"/>
        <v>11513.115445479038</v>
      </c>
      <c r="BO22" s="23">
        <f t="shared" si="35"/>
        <v>5138.2409430604557</v>
      </c>
      <c r="BP22" s="23">
        <f t="shared" si="36"/>
        <v>5796.6174143019998</v>
      </c>
      <c r="BQ22" s="23">
        <f t="shared" si="37"/>
        <v>2957.1986781905111</v>
      </c>
      <c r="BR22" s="23">
        <f t="shared" si="38"/>
        <v>6838.0639351643331</v>
      </c>
      <c r="BS22" s="23">
        <f t="shared" si="39"/>
        <v>3454.9369819681215</v>
      </c>
      <c r="BT22" s="23">
        <f t="shared" si="40"/>
        <v>4527.7083105702177</v>
      </c>
      <c r="BU22" s="23">
        <f t="shared" si="41"/>
        <v>3117.5574776471694</v>
      </c>
      <c r="BV22" s="23">
        <f t="shared" si="42"/>
        <v>4144.2515057933906</v>
      </c>
      <c r="BW22" s="23">
        <f t="shared" si="43"/>
        <v>1744.5304831819299</v>
      </c>
      <c r="BX22" s="23">
        <f t="shared" si="44"/>
        <v>2840.4727427519042</v>
      </c>
      <c r="BY22" s="23">
        <f t="shared" si="45"/>
        <v>224.80735756158512</v>
      </c>
      <c r="BZ22" s="23">
        <f t="shared" si="46"/>
        <v>683.15615219856204</v>
      </c>
      <c r="CA22" s="23">
        <f t="shared" si="47"/>
        <v>0</v>
      </c>
      <c r="CB22" s="23">
        <f t="shared" si="48"/>
        <v>0</v>
      </c>
    </row>
    <row r="23" spans="1:80" s="14" customFormat="1" x14ac:dyDescent="0.25">
      <c r="A23" s="13">
        <v>44712</v>
      </c>
      <c r="B23" s="14">
        <v>86.209999084472656</v>
      </c>
      <c r="C23" s="14">
        <v>22.270000457763668</v>
      </c>
      <c r="D23" s="14">
        <v>17.6693229675293</v>
      </c>
      <c r="E23" s="14">
        <v>11.52999973297119</v>
      </c>
      <c r="F23" s="14">
        <v>48.75</v>
      </c>
      <c r="G23" s="14">
        <v>9.6000003814697266</v>
      </c>
      <c r="H23" s="14">
        <v>5.1399998664855957</v>
      </c>
      <c r="I23" s="14">
        <v>19.309999465942379</v>
      </c>
      <c r="K23" s="14">
        <v>16.180000305175781</v>
      </c>
      <c r="L23" s="14">
        <v>23.10000038146973</v>
      </c>
      <c r="M23" s="14">
        <v>3.720000028610229</v>
      </c>
      <c r="O23" s="14">
        <v>1</v>
      </c>
      <c r="P23" s="14">
        <v>36.3485107421875</v>
      </c>
      <c r="Q23" s="14">
        <f t="shared" si="49"/>
        <v>103.96768088299295</v>
      </c>
      <c r="R23" s="14">
        <f t="shared" si="49"/>
        <v>107.76466405565419</v>
      </c>
      <c r="S23" s="14">
        <f>D23/D$2*100</f>
        <v>109.4347294495668</v>
      </c>
      <c r="T23" s="14">
        <f>E23/E$2*100</f>
        <v>98.54700787123663</v>
      </c>
      <c r="U23" s="14">
        <f>F23/F$2*100</f>
        <v>111.12377749471163</v>
      </c>
      <c r="V23" s="14">
        <f>G23/G$2*100</f>
        <v>107.26257638052353</v>
      </c>
      <c r="W23" s="14">
        <f>H23/H$2*100</f>
        <v>107.98318528007771</v>
      </c>
      <c r="X23" s="14">
        <f>I23/I$2*100</f>
        <v>96.280083719157332</v>
      </c>
      <c r="Y23" s="14">
        <f>J23/J$2*100</f>
        <v>0</v>
      </c>
      <c r="Z23" s="14">
        <f>K23/K$2*100</f>
        <v>102.53485791491377</v>
      </c>
      <c r="AA23" s="14">
        <f>L23/L$2*100</f>
        <v>112.46348272558811</v>
      </c>
      <c r="AB23" s="14">
        <f>M23/M$2*100</f>
        <v>77.499997516473229</v>
      </c>
      <c r="AC23" s="14">
        <f>N23/N$2*100</f>
        <v>0</v>
      </c>
      <c r="AD23" s="14">
        <f t="shared" si="67"/>
        <v>100</v>
      </c>
      <c r="AE23" s="14">
        <f>IFERROR(P23/P$23*100,0)</f>
        <v>100</v>
      </c>
      <c r="AF23" s="15">
        <f t="shared" si="51"/>
        <v>0.21707763752362016</v>
      </c>
      <c r="AG23" s="15">
        <f t="shared" si="52"/>
        <v>9.7991059889053392E-2</v>
      </c>
      <c r="AH23" s="15">
        <f t="shared" si="53"/>
        <v>0.1111582486799923</v>
      </c>
      <c r="AI23" s="15">
        <f t="shared" si="54"/>
        <v>5.5512395509569018E-2</v>
      </c>
      <c r="AJ23" s="15">
        <f t="shared" si="55"/>
        <v>0.12811675310321513</v>
      </c>
      <c r="AK23" s="15">
        <f t="shared" si="56"/>
        <v>6.6796687400893159E-2</v>
      </c>
      <c r="AL23" s="15">
        <f t="shared" si="57"/>
        <v>8.352967075357827E-2</v>
      </c>
      <c r="AM23" s="15">
        <f t="shared" si="58"/>
        <v>5.9357626175299501E-2</v>
      </c>
      <c r="AN23" s="15">
        <f t="shared" si="59"/>
        <v>0</v>
      </c>
      <c r="AO23" s="15">
        <f t="shared" si="60"/>
        <v>3.2341094987939606E-2</v>
      </c>
      <c r="AP23" s="15">
        <f t="shared" si="61"/>
        <v>5.5462592323600041E-2</v>
      </c>
      <c r="AQ23" s="15">
        <f t="shared" si="62"/>
        <v>4.1271990092007294E-3</v>
      </c>
      <c r="AR23" s="15">
        <f t="shared" si="63"/>
        <v>0</v>
      </c>
      <c r="AS23" s="15">
        <f t="shared" si="64"/>
        <v>4.4264517322019366E-2</v>
      </c>
      <c r="AT23" s="15">
        <f t="shared" si="65"/>
        <v>4.4264517322019366E-2</v>
      </c>
      <c r="AU23" s="14">
        <f>IFERROR(AU22*(Q23/Q22),0)</f>
        <v>22.909305355701392</v>
      </c>
      <c r="AV23" s="14">
        <f>IFERROR(AV22*(R23/R22),0)</f>
        <v>10.341494125035698</v>
      </c>
      <c r="AW23" s="14">
        <f>IFERROR(AW22*(S23/S22),0)</f>
        <v>11.731094417949175</v>
      </c>
      <c r="AX23" s="14">
        <f>IFERROR(AX22*(T23/T22),0)</f>
        <v>5.8585049766667217</v>
      </c>
      <c r="AY23" s="14">
        <f>IFERROR(AY22*(U23/U22),0)</f>
        <v>13.520811500923008</v>
      </c>
      <c r="AZ23" s="14">
        <f>IFERROR(AZ22*(V23/V22),0)</f>
        <v>7.0493935988679883</v>
      </c>
      <c r="BA23" s="14">
        <f>IFERROR(BA22*(W23/W22),0)</f>
        <v>8.8153102981264269</v>
      </c>
      <c r="BB23" s="14">
        <f>IFERROR(BB22*(X23/X22),0)</f>
        <v>6.2643116939742169</v>
      </c>
      <c r="BC23" s="14">
        <f>IFERROR(BC22*(Y23/Y22),0)</f>
        <v>0</v>
      </c>
      <c r="BD23" s="14">
        <f>IFERROR(BD22*(Z23/Z22),0)</f>
        <v>3.4131199743494252</v>
      </c>
      <c r="BE23" s="14">
        <f>IFERROR(BE22*(AA23/AA22),0)</f>
        <v>5.8532489935628611</v>
      </c>
      <c r="BF23" s="8">
        <f>IFERROR(BF22*(AB23/AB22),0)</f>
        <v>0.43556426836108192</v>
      </c>
      <c r="BG23" s="14">
        <f>IFERROR(BG22*(AC23/AC22),0)</f>
        <v>0</v>
      </c>
      <c r="BH23" s="8">
        <v>4.6714592775247734</v>
      </c>
      <c r="BI23" s="14">
        <f>BH23</f>
        <v>4.6714592775247734</v>
      </c>
      <c r="BJ23" s="35">
        <f t="shared" si="14"/>
        <v>105.53507775856754</v>
      </c>
      <c r="BK23" s="35">
        <v>106.75983200383961</v>
      </c>
      <c r="BL23" s="22">
        <v>105.9400872318229</v>
      </c>
      <c r="BM23" s="14">
        <f t="shared" si="66"/>
        <v>48096.079601758996</v>
      </c>
      <c r="BN23" s="14">
        <f t="shared" si="34"/>
        <v>11454.652677850698</v>
      </c>
      <c r="BO23" s="14">
        <f t="shared" si="35"/>
        <v>5170.7470625178494</v>
      </c>
      <c r="BP23" s="14">
        <f t="shared" si="36"/>
        <v>5865.5472089745872</v>
      </c>
      <c r="BQ23" s="14">
        <f t="shared" si="37"/>
        <v>2929.2524883333617</v>
      </c>
      <c r="BR23" s="14">
        <f t="shared" si="38"/>
        <v>6760.405750461503</v>
      </c>
      <c r="BS23" s="14">
        <f t="shared" si="39"/>
        <v>3524.6967994339939</v>
      </c>
      <c r="BT23" s="14">
        <f t="shared" si="40"/>
        <v>4407.6551490632173</v>
      </c>
      <c r="BU23" s="14">
        <f t="shared" si="41"/>
        <v>3132.1558469871106</v>
      </c>
      <c r="BV23" s="14">
        <f t="shared" si="42"/>
        <v>0</v>
      </c>
      <c r="BW23" s="14">
        <f t="shared" si="43"/>
        <v>1706.5599871747129</v>
      </c>
      <c r="BX23" s="14">
        <f t="shared" si="44"/>
        <v>2926.6244967814282</v>
      </c>
      <c r="BY23" s="14">
        <f t="shared" si="45"/>
        <v>217.78213418054091</v>
      </c>
      <c r="BZ23" s="14">
        <f t="shared" si="46"/>
        <v>0</v>
      </c>
      <c r="CA23" s="14">
        <f t="shared" si="47"/>
        <v>0</v>
      </c>
      <c r="CB23" s="14">
        <f t="shared" si="48"/>
        <v>0</v>
      </c>
    </row>
    <row r="24" spans="1:80" x14ac:dyDescent="0.25">
      <c r="A24" s="10">
        <v>44713</v>
      </c>
      <c r="B24" s="8">
        <v>88.239997863769531</v>
      </c>
      <c r="C24" s="8">
        <v>22.690000534057621</v>
      </c>
      <c r="D24" s="8">
        <v>17.857187271118161</v>
      </c>
      <c r="E24" s="8">
        <v>11.35999965667725</v>
      </c>
      <c r="F24" s="8">
        <v>48.770000457763672</v>
      </c>
      <c r="G24" s="8">
        <v>9.75</v>
      </c>
      <c r="H24" s="8">
        <v>5.130000114440918</v>
      </c>
      <c r="I24" s="8">
        <v>18.659999847412109</v>
      </c>
      <c r="J24" s="8"/>
      <c r="K24" s="8">
        <v>16.45000076293945</v>
      </c>
      <c r="L24" s="8">
        <v>23.469999313354489</v>
      </c>
      <c r="M24" s="8">
        <v>3.7100000381469731</v>
      </c>
      <c r="N24" s="8"/>
      <c r="O24" s="8">
        <v>1</v>
      </c>
      <c r="P24" s="8">
        <v>36.417991638183587</v>
      </c>
      <c r="Q24" s="8">
        <f t="shared" si="49"/>
        <v>106.41582225313728</v>
      </c>
      <c r="R24" s="8">
        <f t="shared" si="49"/>
        <v>109.7970469112813</v>
      </c>
      <c r="S24">
        <f>D24/D$2*100</f>
        <v>110.59826464976994</v>
      </c>
      <c r="T24">
        <f>E24/E$2*100</f>
        <v>97.094015742473374</v>
      </c>
      <c r="U24">
        <f>F24/F$2*100</f>
        <v>111.16936778021567</v>
      </c>
      <c r="V24">
        <f>G24/G$2*100</f>
        <v>108.93854980764016</v>
      </c>
      <c r="W24">
        <f>H24/H$2*100</f>
        <v>107.77310646571121</v>
      </c>
      <c r="X24">
        <f>I24/I$2*100</f>
        <v>93.039171268595524</v>
      </c>
      <c r="Y24">
        <f>J24/J$2*100</f>
        <v>0</v>
      </c>
      <c r="Z24">
        <f>K24/K$2*100</f>
        <v>104.24588746074781</v>
      </c>
      <c r="AA24">
        <f>L24/L$2*100</f>
        <v>114.26484063889303</v>
      </c>
      <c r="AB24">
        <f>M24/M$2*100</f>
        <v>77.291664390100465</v>
      </c>
      <c r="AC24">
        <f>N24/N$2*100</f>
        <v>0</v>
      </c>
      <c r="AD24" s="8">
        <f t="shared" si="67"/>
        <v>100</v>
      </c>
      <c r="AE24" s="8">
        <f t="shared" ref="AE24:AE26" si="68">IFERROR(P24/P$23*100,0)</f>
        <v>100.19115197453041</v>
      </c>
      <c r="AF24" s="6">
        <f t="shared" si="51"/>
        <v>0.22047822800842481</v>
      </c>
      <c r="AG24" s="6">
        <f t="shared" si="52"/>
        <v>9.9070307309064493E-2</v>
      </c>
      <c r="AH24" s="6">
        <f t="shared" si="53"/>
        <v>0.11147503433520738</v>
      </c>
      <c r="AI24" s="6">
        <f t="shared" si="54"/>
        <v>5.4272742100697213E-2</v>
      </c>
      <c r="AJ24" s="6">
        <f t="shared" si="55"/>
        <v>0.12718234791065663</v>
      </c>
      <c r="AK24" s="6">
        <f t="shared" si="56"/>
        <v>6.7317978445082E-2</v>
      </c>
      <c r="AL24" s="6">
        <f t="shared" si="57"/>
        <v>8.2725197284797505E-2</v>
      </c>
      <c r="AM24" s="6">
        <f t="shared" si="58"/>
        <v>5.691787444852759E-2</v>
      </c>
      <c r="AN24" s="6">
        <f t="shared" si="59"/>
        <v>0</v>
      </c>
      <c r="AO24" s="6">
        <f t="shared" si="60"/>
        <v>3.2627582148562075E-2</v>
      </c>
      <c r="AP24" s="6">
        <f t="shared" si="61"/>
        <v>5.5917021415708285E-2</v>
      </c>
      <c r="AQ24" s="6">
        <f t="shared" si="62"/>
        <v>4.0844083592881291E-3</v>
      </c>
      <c r="AR24" s="6">
        <f t="shared" si="63"/>
        <v>0</v>
      </c>
      <c r="AS24" s="6">
        <f t="shared" si="64"/>
        <v>4.3923658646597419E-2</v>
      </c>
      <c r="AT24" s="6">
        <f t="shared" si="65"/>
        <v>4.4007619587386387E-2</v>
      </c>
      <c r="AU24" s="8">
        <f t="shared" si="18"/>
        <v>23.448753939398095</v>
      </c>
      <c r="AV24" s="8">
        <f t="shared" si="19"/>
        <v>10.536529070353549</v>
      </c>
      <c r="AW24" s="8">
        <f t="shared" si="20"/>
        <v>11.855822110527615</v>
      </c>
      <c r="AX24" s="8">
        <f t="shared" si="21"/>
        <v>5.7721262849002555</v>
      </c>
      <c r="AY24" s="8">
        <f t="shared" si="22"/>
        <v>13.526358627473872</v>
      </c>
      <c r="AZ24" s="8">
        <f t="shared" si="23"/>
        <v>7.1595400893557386</v>
      </c>
      <c r="BA24" s="8">
        <f t="shared" si="24"/>
        <v>8.7981603137941455</v>
      </c>
      <c r="BB24" s="8">
        <f t="shared" si="25"/>
        <v>6.0534468403205706</v>
      </c>
      <c r="BC24" s="8">
        <f t="shared" si="26"/>
        <v>0</v>
      </c>
      <c r="BD24" s="8">
        <f t="shared" si="27"/>
        <v>3.4700757183602504</v>
      </c>
      <c r="BE24" s="8">
        <f t="shared" si="28"/>
        <v>5.9470020602256239</v>
      </c>
      <c r="BF24" s="8">
        <f t="shared" si="29"/>
        <v>0.43439339779757458</v>
      </c>
      <c r="BG24" s="8">
        <f t="shared" si="30"/>
        <v>0</v>
      </c>
      <c r="BH24" s="8">
        <f t="shared" si="31"/>
        <v>4.6714592775247734</v>
      </c>
      <c r="BI24" s="8">
        <f t="shared" si="32"/>
        <v>4.6803888641731461</v>
      </c>
      <c r="BJ24" s="27">
        <f t="shared" si="14"/>
        <v>106.35405659420522</v>
      </c>
      <c r="BK24" s="27">
        <v>107.3836479175993</v>
      </c>
      <c r="BL24" s="22">
        <v>106.7598321085808</v>
      </c>
      <c r="BM24" s="23">
        <f t="shared" si="66"/>
        <v>48501.104226253658</v>
      </c>
      <c r="BN24" s="23">
        <f t="shared" si="34"/>
        <v>11724.376969699049</v>
      </c>
      <c r="BO24" s="23">
        <f t="shared" si="35"/>
        <v>5268.2645351767751</v>
      </c>
      <c r="BP24" s="23">
        <f t="shared" si="36"/>
        <v>5927.9110552638076</v>
      </c>
      <c r="BQ24" s="23">
        <f t="shared" si="37"/>
        <v>2886.063142450128</v>
      </c>
      <c r="BR24" s="23">
        <f t="shared" si="38"/>
        <v>6763.1793137369368</v>
      </c>
      <c r="BS24" s="23">
        <f t="shared" si="39"/>
        <v>3579.770044677869</v>
      </c>
      <c r="BT24" s="23">
        <f t="shared" si="40"/>
        <v>4399.0801568970764</v>
      </c>
      <c r="BU24" s="23">
        <f t="shared" si="41"/>
        <v>3026.7234201602869</v>
      </c>
      <c r="BV24" s="23">
        <f t="shared" si="42"/>
        <v>0</v>
      </c>
      <c r="BW24" s="23">
        <f t="shared" si="43"/>
        <v>1735.0378591801255</v>
      </c>
      <c r="BX24" s="23">
        <f t="shared" si="44"/>
        <v>2973.50103011281</v>
      </c>
      <c r="BY24" s="23">
        <f t="shared" si="45"/>
        <v>217.1966988987873</v>
      </c>
      <c r="BZ24" s="23">
        <f t="shared" si="46"/>
        <v>0</v>
      </c>
      <c r="CA24" s="23">
        <f t="shared" si="47"/>
        <v>0</v>
      </c>
      <c r="CB24" s="23">
        <f t="shared" si="48"/>
        <v>0</v>
      </c>
    </row>
    <row r="25" spans="1:80" x14ac:dyDescent="0.25">
      <c r="A25" s="10">
        <v>44714</v>
      </c>
      <c r="B25" s="8">
        <v>89.900001525878906</v>
      </c>
      <c r="C25" s="8">
        <v>22.75</v>
      </c>
      <c r="D25" s="8">
        <v>17.698984146118161</v>
      </c>
      <c r="E25" s="8">
        <v>11.47999954223633</v>
      </c>
      <c r="F25" s="8">
        <v>48.560001373291023</v>
      </c>
      <c r="G25" s="8">
        <v>9.3999996185302734</v>
      </c>
      <c r="H25" s="8">
        <v>5.179999828338623</v>
      </c>
      <c r="I25" s="8">
        <v>19.110000610351559</v>
      </c>
      <c r="J25" s="8"/>
      <c r="K25" s="8">
        <v>16.64999961853027</v>
      </c>
      <c r="L25" s="8">
        <v>24.360000610351559</v>
      </c>
      <c r="M25" s="8">
        <v>3.7999999523162842</v>
      </c>
      <c r="N25" s="8"/>
      <c r="O25" s="8">
        <v>1</v>
      </c>
      <c r="P25" s="8">
        <v>36.447772979736328</v>
      </c>
      <c r="Q25" s="8">
        <f t="shared" si="49"/>
        <v>108.41775628445166</v>
      </c>
      <c r="R25" s="8">
        <f t="shared" si="49"/>
        <v>110.08738468217905</v>
      </c>
      <c r="S25">
        <f>D25/D$2*100</f>
        <v>109.6184355859022</v>
      </c>
      <c r="T25">
        <f>E25/E$2*100</f>
        <v>98.119655806706987</v>
      </c>
      <c r="U25">
        <f>F25/F$2*100</f>
        <v>110.6906828256099</v>
      </c>
      <c r="V25">
        <f>G25/G$2*100</f>
        <v>105.02793093692911</v>
      </c>
      <c r="W25">
        <f>H25/H$2*100</f>
        <v>108.82352057271747</v>
      </c>
      <c r="X25">
        <f>I25/I$2*100</f>
        <v>95.282885009028846</v>
      </c>
      <c r="Y25">
        <f>J25/J$2*100</f>
        <v>0</v>
      </c>
      <c r="Z25">
        <f>K25/K$2*100</f>
        <v>105.51330735285931</v>
      </c>
      <c r="AA25">
        <f>L25/L$2*100</f>
        <v>118.59785552364055</v>
      </c>
      <c r="AB25">
        <f>M25/M$2*100</f>
        <v>79.166662527455387</v>
      </c>
      <c r="AC25">
        <f>N25/N$2*100</f>
        <v>0</v>
      </c>
      <c r="AD25" s="8">
        <f t="shared" si="67"/>
        <v>100</v>
      </c>
      <c r="AE25" s="8">
        <f t="shared" si="68"/>
        <v>100.27308474411201</v>
      </c>
      <c r="AF25" s="6">
        <f t="shared" si="16"/>
        <v>0.22331679742910085</v>
      </c>
      <c r="AG25" s="6">
        <f t="shared" si="17"/>
        <v>9.8753358868853391E-2</v>
      </c>
      <c r="AH25" s="6">
        <f t="shared" si="50"/>
        <v>0.10984350260863114</v>
      </c>
      <c r="AI25" s="6">
        <f t="shared" si="50"/>
        <v>5.4526395353060739E-2</v>
      </c>
      <c r="AJ25" s="6">
        <f t="shared" si="50"/>
        <v>0.12589666910014516</v>
      </c>
      <c r="AK25" s="6">
        <f t="shared" si="50"/>
        <v>6.4523179065016506E-2</v>
      </c>
      <c r="AL25" s="6">
        <f t="shared" si="50"/>
        <v>8.304464886984507E-2</v>
      </c>
      <c r="AM25" s="6">
        <f t="shared" si="50"/>
        <v>5.7950769811627098E-2</v>
      </c>
      <c r="AN25" s="6">
        <f t="shared" si="50"/>
        <v>0</v>
      </c>
      <c r="AO25" s="6">
        <f t="shared" si="50"/>
        <v>3.2831798093050285E-2</v>
      </c>
      <c r="AP25" s="6">
        <f t="shared" si="50"/>
        <v>5.7699190259052111E-2</v>
      </c>
      <c r="AQ25" s="6">
        <f t="shared" si="50"/>
        <v>4.1591090210234558E-3</v>
      </c>
      <c r="AR25" s="6">
        <f t="shared" si="50"/>
        <v>0</v>
      </c>
      <c r="AS25" s="6">
        <f t="shared" si="50"/>
        <v>4.3667665893464741E-2</v>
      </c>
      <c r="AT25" s="6">
        <f t="shared" si="50"/>
        <v>4.3786915627129601E-2</v>
      </c>
      <c r="AU25" s="8">
        <f t="shared" si="18"/>
        <v>23.889880620649802</v>
      </c>
      <c r="AV25" s="8">
        <f t="shared" si="19"/>
        <v>10.564390952338021</v>
      </c>
      <c r="AW25" s="8">
        <f t="shared" si="20"/>
        <v>11.75078719775817</v>
      </c>
      <c r="AX25" s="8">
        <f t="shared" si="21"/>
        <v>5.8330993935757869</v>
      </c>
      <c r="AY25" s="8">
        <f t="shared" si="22"/>
        <v>13.468115385699083</v>
      </c>
      <c r="AZ25" s="8">
        <f t="shared" si="23"/>
        <v>6.9025306778252462</v>
      </c>
      <c r="BA25" s="8">
        <f t="shared" si="24"/>
        <v>8.8839118710460685</v>
      </c>
      <c r="BB25" s="8">
        <f t="shared" si="25"/>
        <v>6.1994305337199815</v>
      </c>
      <c r="BC25" s="8">
        <f t="shared" si="26"/>
        <v>0</v>
      </c>
      <c r="BD25" s="8">
        <f t="shared" si="27"/>
        <v>3.5122648454300252</v>
      </c>
      <c r="BE25" s="8">
        <f t="shared" si="28"/>
        <v>6.1725171732078996</v>
      </c>
      <c r="BF25" s="8">
        <f t="shared" si="29"/>
        <v>0.44493123286914082</v>
      </c>
      <c r="BG25" s="8">
        <f t="shared" si="30"/>
        <v>0</v>
      </c>
      <c r="BH25" s="8">
        <f t="shared" si="31"/>
        <v>4.6714592775247734</v>
      </c>
      <c r="BI25" s="8">
        <f t="shared" si="32"/>
        <v>4.6842163201390985</v>
      </c>
      <c r="BJ25" s="27">
        <f t="shared" si="14"/>
        <v>106.97753548178308</v>
      </c>
      <c r="BK25" s="27">
        <v>105.62688670442211</v>
      </c>
      <c r="BL25" s="22">
        <v>107.383647980444</v>
      </c>
      <c r="BM25" s="23">
        <f t="shared" si="66"/>
        <v>48810.929942059614</v>
      </c>
      <c r="BN25" s="23">
        <f t="shared" si="34"/>
        <v>11944.940310324902</v>
      </c>
      <c r="BO25" s="23">
        <f t="shared" si="35"/>
        <v>5282.1954761690122</v>
      </c>
      <c r="BP25" s="23">
        <f t="shared" si="36"/>
        <v>5875.3935988790845</v>
      </c>
      <c r="BQ25" s="23">
        <f t="shared" si="37"/>
        <v>2916.5496967878939</v>
      </c>
      <c r="BR25" s="23">
        <f t="shared" si="38"/>
        <v>6734.0576928495411</v>
      </c>
      <c r="BS25" s="23">
        <f t="shared" si="39"/>
        <v>3451.2653389126226</v>
      </c>
      <c r="BT25" s="23">
        <f t="shared" si="40"/>
        <v>4441.9559355230376</v>
      </c>
      <c r="BU25" s="23">
        <f t="shared" si="41"/>
        <v>3099.7152668599924</v>
      </c>
      <c r="BV25" s="23">
        <f t="shared" si="42"/>
        <v>0</v>
      </c>
      <c r="BW25" s="23">
        <f t="shared" si="43"/>
        <v>1756.1324227150128</v>
      </c>
      <c r="BX25" s="23">
        <f t="shared" si="44"/>
        <v>3086.2585866039472</v>
      </c>
      <c r="BY25" s="23">
        <f t="shared" si="45"/>
        <v>222.46561643457039</v>
      </c>
      <c r="BZ25" s="23">
        <f t="shared" si="46"/>
        <v>0</v>
      </c>
      <c r="CA25" s="23">
        <f t="shared" si="47"/>
        <v>0</v>
      </c>
      <c r="CB25" s="23">
        <f t="shared" si="48"/>
        <v>0</v>
      </c>
    </row>
    <row r="26" spans="1:80" x14ac:dyDescent="0.25">
      <c r="A26" s="10">
        <v>44715</v>
      </c>
      <c r="B26" s="8">
        <v>88.459999084472656</v>
      </c>
      <c r="C26" s="8">
        <v>22.20000076293945</v>
      </c>
      <c r="D26" s="8">
        <v>16.6805534362793</v>
      </c>
      <c r="E26" s="8">
        <v>11.329999923706049</v>
      </c>
      <c r="F26" s="8">
        <v>48.599998474121087</v>
      </c>
      <c r="G26" s="8">
        <v>9.3599996566772461</v>
      </c>
      <c r="H26" s="8">
        <v>5.179999828338623</v>
      </c>
      <c r="I26" s="8">
        <v>18.920000076293949</v>
      </c>
      <c r="J26" s="8"/>
      <c r="K26" s="8">
        <v>15.72000026702881</v>
      </c>
      <c r="L26" s="8">
        <v>24.379999160766602</v>
      </c>
      <c r="M26" s="8">
        <v>3.589999914169312</v>
      </c>
      <c r="N26" s="8"/>
      <c r="O26" s="8">
        <v>1</v>
      </c>
      <c r="P26" s="8">
        <v>35.941551208496087</v>
      </c>
      <c r="Q26" s="8">
        <f t="shared" si="49"/>
        <v>106.68113969833897</v>
      </c>
      <c r="R26" s="8">
        <f t="shared" si="49"/>
        <v>107.4259351179949</v>
      </c>
      <c r="S26">
        <f>D26/D$2*100</f>
        <v>103.31079780039343</v>
      </c>
      <c r="T26">
        <f>E26/E$2*100</f>
        <v>96.837607764180561</v>
      </c>
      <c r="U26">
        <f>F26/F$2*100</f>
        <v>110.78185470116013</v>
      </c>
      <c r="V26">
        <f>G26/G$2*100</f>
        <v>104.58100397932604</v>
      </c>
      <c r="W26">
        <f>H26/H$2*100</f>
        <v>108.82352057271747</v>
      </c>
      <c r="X26">
        <f>I26/I$2*100</f>
        <v>94.335538150836754</v>
      </c>
      <c r="Y26">
        <f>J26/J$2*100</f>
        <v>0</v>
      </c>
      <c r="Z26">
        <f>K26/K$2*100</f>
        <v>99.619775241079296</v>
      </c>
      <c r="AA26">
        <f>L26/L$2*100</f>
        <v>118.69521944537202</v>
      </c>
      <c r="AB26">
        <f>M26/M$2*100</f>
        <v>74.791661906573708</v>
      </c>
      <c r="AC26">
        <f>N26/N$2*100</f>
        <v>0</v>
      </c>
      <c r="AD26" s="8">
        <f t="shared" si="67"/>
        <v>100</v>
      </c>
      <c r="AE26" s="8">
        <f t="shared" si="68"/>
        <v>98.880395577750363</v>
      </c>
      <c r="AF26" s="6">
        <f t="shared" si="16"/>
        <v>0.22339653764405426</v>
      </c>
      <c r="AG26" s="6">
        <f t="shared" si="17"/>
        <v>9.7969587582205697E-2</v>
      </c>
      <c r="AH26" s="6">
        <f t="shared" si="50"/>
        <v>0.105245686146165</v>
      </c>
      <c r="AI26" s="6">
        <f t="shared" si="50"/>
        <v>5.4709486650010158E-2</v>
      </c>
      <c r="AJ26" s="6">
        <f t="shared" si="50"/>
        <v>0.1280971952001223</v>
      </c>
      <c r="AK26" s="6">
        <f t="shared" si="50"/>
        <v>6.5317803090822413E-2</v>
      </c>
      <c r="AL26" s="6">
        <f t="shared" si="50"/>
        <v>8.4426632785215505E-2</v>
      </c>
      <c r="AM26" s="6">
        <f t="shared" si="50"/>
        <v>5.8329393094956571E-2</v>
      </c>
      <c r="AN26" s="6">
        <f t="shared" si="50"/>
        <v>0</v>
      </c>
      <c r="AO26" s="6">
        <f t="shared" si="50"/>
        <v>3.1513802205001565E-2</v>
      </c>
      <c r="AP26" s="6">
        <f t="shared" si="50"/>
        <v>5.8707545752284152E-2</v>
      </c>
      <c r="AQ26" s="6">
        <f t="shared" si="50"/>
        <v>3.9946521452733459E-3</v>
      </c>
      <c r="AR26" s="6">
        <f t="shared" si="50"/>
        <v>0</v>
      </c>
      <c r="AS26" s="6">
        <f t="shared" si="50"/>
        <v>4.4394359457804101E-2</v>
      </c>
      <c r="AT26" s="6">
        <f t="shared" si="50"/>
        <v>4.3897318246085129E-2</v>
      </c>
      <c r="AU26" s="8">
        <f t="shared" si="18"/>
        <v>23.507216707026434</v>
      </c>
      <c r="AV26" s="8">
        <f t="shared" si="19"/>
        <v>10.308988448434933</v>
      </c>
      <c r="AW26" s="8">
        <f t="shared" si="20"/>
        <v>11.074626213140135</v>
      </c>
      <c r="AX26" s="8">
        <f t="shared" si="21"/>
        <v>5.7568831288741658</v>
      </c>
      <c r="AY26" s="8">
        <f t="shared" si="22"/>
        <v>13.479208580794605</v>
      </c>
      <c r="AZ26" s="8">
        <f t="shared" si="23"/>
        <v>6.8731582336755581</v>
      </c>
      <c r="BA26" s="8">
        <f t="shared" si="24"/>
        <v>8.8839118710460685</v>
      </c>
      <c r="BB26" s="8">
        <f t="shared" si="25"/>
        <v>6.1377929055337317</v>
      </c>
      <c r="BC26" s="8">
        <f t="shared" si="26"/>
        <v>0</v>
      </c>
      <c r="BD26" s="8">
        <f t="shared" si="27"/>
        <v>3.316084418800104</v>
      </c>
      <c r="BE26" s="8">
        <f t="shared" si="28"/>
        <v>6.1775845538640244</v>
      </c>
      <c r="BF26" s="8">
        <f t="shared" si="29"/>
        <v>0.42034292311973009</v>
      </c>
      <c r="BG26" s="8">
        <f t="shared" si="30"/>
        <v>0</v>
      </c>
      <c r="BH26" s="8">
        <f t="shared" si="31"/>
        <v>4.6714592775247734</v>
      </c>
      <c r="BI26" s="8">
        <f t="shared" si="32"/>
        <v>4.619157412870015</v>
      </c>
      <c r="BJ26" s="27">
        <f t="shared" si="14"/>
        <v>105.22641467470426</v>
      </c>
      <c r="BK26" s="27">
        <v>103.88580316541071</v>
      </c>
      <c r="BL26" s="22">
        <v>105.6268876073792</v>
      </c>
      <c r="BM26" s="23">
        <f t="shared" si="66"/>
        <v>47967.898992154755</v>
      </c>
      <c r="BN26" s="23">
        <f t="shared" si="34"/>
        <v>11753.608353513218</v>
      </c>
      <c r="BO26" s="23">
        <f t="shared" si="35"/>
        <v>5154.4942242174675</v>
      </c>
      <c r="BP26" s="23">
        <f t="shared" si="36"/>
        <v>5537.3131065700672</v>
      </c>
      <c r="BQ26" s="23">
        <f t="shared" si="37"/>
        <v>2878.4415644370833</v>
      </c>
      <c r="BR26" s="23">
        <f t="shared" si="38"/>
        <v>6739.6042903973021</v>
      </c>
      <c r="BS26" s="23">
        <f t="shared" si="39"/>
        <v>3436.5791168377791</v>
      </c>
      <c r="BT26" s="23">
        <f t="shared" si="40"/>
        <v>4441.9559355230376</v>
      </c>
      <c r="BU26" s="23">
        <f t="shared" si="41"/>
        <v>3068.8964527668677</v>
      </c>
      <c r="BV26" s="23">
        <f t="shared" si="42"/>
        <v>0</v>
      </c>
      <c r="BW26" s="23">
        <f t="shared" si="43"/>
        <v>1658.0422094000521</v>
      </c>
      <c r="BX26" s="23">
        <f t="shared" si="44"/>
        <v>3088.7922769320103</v>
      </c>
      <c r="BY26" s="23">
        <f t="shared" si="45"/>
        <v>210.17146155986501</v>
      </c>
      <c r="BZ26" s="23">
        <f t="shared" si="46"/>
        <v>0</v>
      </c>
      <c r="CA26" s="23">
        <f t="shared" si="47"/>
        <v>0</v>
      </c>
      <c r="CB26" s="23">
        <f t="shared" si="48"/>
        <v>0</v>
      </c>
    </row>
    <row r="27" spans="1:80" x14ac:dyDescent="0.25">
      <c r="A27" s="10">
        <v>44718</v>
      </c>
      <c r="B27" s="8">
        <v>88.550003051757813</v>
      </c>
      <c r="C27" s="8">
        <v>22.239999771118161</v>
      </c>
      <c r="D27" s="8">
        <v>16.324594497680661</v>
      </c>
      <c r="E27" s="8">
        <v>10.989999771118161</v>
      </c>
      <c r="F27" s="8">
        <v>46.860000610351563</v>
      </c>
      <c r="G27" s="8">
        <v>8.9600000381469727</v>
      </c>
      <c r="H27" s="8">
        <v>5.0900001525878906</v>
      </c>
      <c r="I27" s="8">
        <v>18.60000038146973</v>
      </c>
      <c r="J27" s="8"/>
      <c r="K27" s="8">
        <v>15.170000076293951</v>
      </c>
      <c r="L27" s="8">
        <v>23.829999923706051</v>
      </c>
      <c r="M27" s="8">
        <v>3.4000000953674321</v>
      </c>
      <c r="N27" s="8"/>
      <c r="O27" s="8">
        <v>1</v>
      </c>
      <c r="P27" s="8">
        <v>35.494888305664063</v>
      </c>
      <c r="Q27" s="8">
        <f t="shared" ref="Q27:Q46" si="69">B27/B$2*100</f>
        <v>106.78968283542606</v>
      </c>
      <c r="R27" s="8">
        <f t="shared" ref="R27:R46" si="70">C27/C$2*100</f>
        <v>107.61949055536964</v>
      </c>
      <c r="S27" s="8">
        <f t="shared" ref="S27:S46" si="71">D27/D$2*100</f>
        <v>101.1061705935512</v>
      </c>
      <c r="T27" s="8">
        <f t="shared" ref="T27:T46" si="72">E27/E$2*100</f>
        <v>93.931623506653935</v>
      </c>
      <c r="U27" s="8">
        <f t="shared" ref="U27:U46" si="73">F27/F$2*100</f>
        <v>106.81559551234375</v>
      </c>
      <c r="V27" s="8">
        <f t="shared" ref="V27:V46" si="74">G27/G$2*100</f>
        <v>100.11173440329554</v>
      </c>
      <c r="W27" s="8">
        <f t="shared" ref="W27:W46" si="75">H27/H$2*100</f>
        <v>106.93277117307144</v>
      </c>
      <c r="X27" s="8">
        <f t="shared" ref="X27:X46" si="76">I27/I$2*100</f>
        <v>92.74001260656523</v>
      </c>
      <c r="Y27" s="8">
        <f t="shared" ref="Y27:Y46" si="77">J27/J$2*100</f>
        <v>0</v>
      </c>
      <c r="Z27" s="8">
        <f t="shared" ref="Z27:Z46" si="78">K27/K$2*100</f>
        <v>96.134349385300126</v>
      </c>
      <c r="AA27" s="8">
        <f t="shared" ref="AA27:AA46" si="79">L27/L$2*100</f>
        <v>116.01752123434237</v>
      </c>
      <c r="AB27" s="8">
        <f t="shared" ref="AB27:AB46" si="80">M27/M$2*100</f>
        <v>70.833332505491086</v>
      </c>
      <c r="AC27" s="8">
        <f t="shared" ref="AC27:AC46" si="81">N27/N$2*100</f>
        <v>0</v>
      </c>
      <c r="AD27" s="8">
        <f t="shared" ref="AD27:AD46" si="82">IFERROR(O27/O$21*100,0)</f>
        <v>100</v>
      </c>
      <c r="AE27" s="8">
        <f>IFERROR(P27/P$23*100,0)</f>
        <v>97.651561455769112</v>
      </c>
      <c r="AF27" s="6">
        <f t="shared" ref="AF27:AF46" si="83">AU27/$BJ27</f>
        <v>0.22737524516360555</v>
      </c>
      <c r="AG27" s="6">
        <f t="shared" ref="AG27:AG46" si="84">AV27/$BJ27</f>
        <v>9.9792559454661575E-2</v>
      </c>
      <c r="AH27" s="6">
        <f t="shared" ref="AH27:AH46" si="85">AW27/$BJ27</f>
        <v>0.10472764623153941</v>
      </c>
      <c r="AI27" s="6">
        <f t="shared" ref="AI27:AI46" si="86">AX27/$BJ27</f>
        <v>5.3957958369201031E-2</v>
      </c>
      <c r="AJ27" s="6">
        <f t="shared" ref="AJ27:AJ46" si="87">AY27/$BJ27</f>
        <v>0.12558296932321525</v>
      </c>
      <c r="AK27" s="6">
        <f t="shared" ref="AK27:AK46" si="88">AZ27/$BJ27</f>
        <v>6.3575361809764988E-2</v>
      </c>
      <c r="AL27" s="6">
        <f t="shared" ref="AL27:AL46" si="89">BA27/$BJ27</f>
        <v>8.4351461375055156E-2</v>
      </c>
      <c r="AM27" s="6">
        <f t="shared" ref="AM27:AM46" si="90">BB27/$BJ27</f>
        <v>5.8304808004606509E-2</v>
      </c>
      <c r="AN27" s="6">
        <f t="shared" ref="AN27:AN46" si="91">BC27/$BJ27</f>
        <v>0</v>
      </c>
      <c r="AO27" s="6">
        <f t="shared" ref="AO27:AO46" si="92">BD27/$BJ27</f>
        <v>3.0921384511148894E-2</v>
      </c>
      <c r="AP27" s="6">
        <f t="shared" ref="AP27:AP46" si="93">BE27/$BJ27</f>
        <v>5.8345769560910879E-2</v>
      </c>
      <c r="AQ27" s="6">
        <f t="shared" ref="AQ27:AQ46" si="94">BF27/$BJ27</f>
        <v>3.8467020638093567E-3</v>
      </c>
      <c r="AR27" s="6">
        <f t="shared" ref="AR27:AR46" si="95">BG27/$BJ27</f>
        <v>0</v>
      </c>
      <c r="AS27" s="6">
        <f t="shared" ref="AS27:AS46" si="96">BH27/$BJ27</f>
        <v>4.5139099066741559E-2</v>
      </c>
      <c r="AT27" s="6">
        <f t="shared" ref="AT27:AT46" si="97">BI27/$BJ27</f>
        <v>4.4079035065739638E-2</v>
      </c>
      <c r="AU27" s="8">
        <f t="shared" ref="AU27:AU46" si="98">IFERROR(AU26*(Q27/Q26),0)</f>
        <v>23.531134215339353</v>
      </c>
      <c r="AV27" s="8">
        <f t="shared" ref="AV27:AV46" si="99">IFERROR(AV26*(R27/R26),0)</f>
        <v>10.32756274118683</v>
      </c>
      <c r="AW27" s="8">
        <f t="shared" ref="AW27:AW46" si="100">IFERROR(AW26*(S27/S26),0)</f>
        <v>10.838296393073604</v>
      </c>
      <c r="AX27" s="8">
        <f t="shared" ref="AX27:AX46" si="101">IFERROR(AX26*(T27/T26),0)</f>
        <v>5.5841257453412254</v>
      </c>
      <c r="AY27" s="8">
        <f t="shared" ref="AY27:AY46" si="102">IFERROR(AY26*(U27/U26),0)</f>
        <v>12.996620208937447</v>
      </c>
      <c r="AZ27" s="8">
        <f t="shared" ref="AZ27:AZ46" si="103">IFERROR(AZ26*(V27/V26),0)</f>
        <v>6.5794337921786861</v>
      </c>
      <c r="BA27" s="8">
        <f t="shared" ref="BA27:BA46" si="104">IFERROR(BA26*(W27/W26),0)</f>
        <v>8.7295587408745039</v>
      </c>
      <c r="BB27" s="8">
        <f t="shared" ref="BB27:BB46" si="105">IFERROR(BB26*(X27/X26),0)</f>
        <v>6.0339825541201506</v>
      </c>
      <c r="BC27" s="8">
        <f t="shared" ref="BC27:BC46" si="106">IFERROR(BC26*(Y27/Y26),0)</f>
        <v>0</v>
      </c>
      <c r="BD27" s="8">
        <f t="shared" ref="BD27:BD46" si="107">IFERROR(BD26*(Z27/Z26),0)</f>
        <v>3.2000636152471738</v>
      </c>
      <c r="BE27" s="8">
        <f t="shared" ref="BE27:BE46" si="108">IFERROR(BE26*(AA27/AA26),0)</f>
        <v>6.0382216782093794</v>
      </c>
      <c r="BF27" s="8">
        <f t="shared" si="29"/>
        <v>0.3980963824130902</v>
      </c>
      <c r="BG27" s="8">
        <f t="shared" ref="BG27:BG46" si="109">IFERROR(BG26*(AC27/AC26),0)</f>
        <v>0</v>
      </c>
      <c r="BH27" s="8">
        <f t="shared" ref="BH27:BH46" si="110">IFERROR(BH26*(AD27/AD26),0)</f>
        <v>4.6714592775247734</v>
      </c>
      <c r="BI27" s="8">
        <f t="shared" ref="BI27:BI46" si="111">IFERROR(BI26*(AE27/AE26),0)</f>
        <v>4.5617529272733321</v>
      </c>
      <c r="BJ27" s="27">
        <f t="shared" ref="BJ27:BJ46" si="112">SUM(AU27:BI27)</f>
        <v>103.49030827171957</v>
      </c>
      <c r="BK27" s="27">
        <v>103.91149395716231</v>
      </c>
      <c r="BL27" s="22">
        <v>103.88580333382259</v>
      </c>
      <c r="BM27" s="23">
        <f t="shared" si="66"/>
        <v>47128.548033460727</v>
      </c>
      <c r="BN27" s="23">
        <f t="shared" si="34"/>
        <v>11765.567107669682</v>
      </c>
      <c r="BO27" s="23">
        <f t="shared" si="35"/>
        <v>5163.7813705934168</v>
      </c>
      <c r="BP27" s="23">
        <f t="shared" si="36"/>
        <v>5419.1481965368021</v>
      </c>
      <c r="BQ27" s="23">
        <f t="shared" si="37"/>
        <v>2792.0628726706136</v>
      </c>
      <c r="BR27" s="23">
        <f t="shared" si="38"/>
        <v>6498.3101044687237</v>
      </c>
      <c r="BS27" s="23">
        <f t="shared" si="39"/>
        <v>3289.7168960893432</v>
      </c>
      <c r="BT27" s="23">
        <f t="shared" si="40"/>
        <v>4364.7793704372561</v>
      </c>
      <c r="BU27" s="23">
        <f t="shared" si="41"/>
        <v>3016.9912770600772</v>
      </c>
      <c r="BV27" s="23">
        <f t="shared" si="42"/>
        <v>0</v>
      </c>
      <c r="BW27" s="23">
        <f t="shared" si="43"/>
        <v>1600.0318076235872</v>
      </c>
      <c r="BX27" s="23">
        <f t="shared" si="44"/>
        <v>3019.1108391046882</v>
      </c>
      <c r="BY27" s="23">
        <f t="shared" si="45"/>
        <v>199.04819120654508</v>
      </c>
      <c r="BZ27" s="23">
        <f t="shared" si="46"/>
        <v>0</v>
      </c>
      <c r="CA27" s="23">
        <f t="shared" si="47"/>
        <v>0</v>
      </c>
      <c r="CB27" s="23">
        <f t="shared" si="48"/>
        <v>0</v>
      </c>
    </row>
    <row r="28" spans="1:80" x14ac:dyDescent="0.25">
      <c r="A28" s="10">
        <v>44719</v>
      </c>
      <c r="B28" s="8">
        <v>90.620002746582031</v>
      </c>
      <c r="C28" s="8">
        <v>22.229999542236332</v>
      </c>
      <c r="D28" s="8">
        <v>16.364145278930661</v>
      </c>
      <c r="E28" s="8">
        <v>10.760000228881839</v>
      </c>
      <c r="F28" s="8">
        <v>46.860000610351563</v>
      </c>
      <c r="G28" s="8">
        <v>8.9200000762939453</v>
      </c>
      <c r="H28" s="8">
        <v>5</v>
      </c>
      <c r="I28" s="8">
        <v>18.45999908447266</v>
      </c>
      <c r="J28" s="8"/>
      <c r="K28" s="8">
        <v>15.180000305175779</v>
      </c>
      <c r="L28" s="8">
        <v>23.219999313354489</v>
      </c>
      <c r="M28" s="8">
        <v>3.2899999618530269</v>
      </c>
      <c r="N28" s="8"/>
      <c r="O28" s="8">
        <v>1</v>
      </c>
      <c r="P28" s="8">
        <v>35.246742248535163</v>
      </c>
      <c r="Q28" s="8">
        <f t="shared" si="69"/>
        <v>109.286064577508</v>
      </c>
      <c r="R28" s="8">
        <f t="shared" si="70"/>
        <v>107.57109938860813</v>
      </c>
      <c r="S28" s="8">
        <f t="shared" si="71"/>
        <v>101.35112785951814</v>
      </c>
      <c r="T28" s="8">
        <f t="shared" si="72"/>
        <v>91.965815421305194</v>
      </c>
      <c r="U28" s="8">
        <f t="shared" si="73"/>
        <v>106.81559551234375</v>
      </c>
      <c r="V28" s="8">
        <f t="shared" si="74"/>
        <v>99.664807445692503</v>
      </c>
      <c r="W28" s="8">
        <f t="shared" si="75"/>
        <v>105.04201175583856</v>
      </c>
      <c r="X28" s="8">
        <f t="shared" si="76"/>
        <v>92.04196304838463</v>
      </c>
      <c r="Y28" s="8">
        <f t="shared" si="77"/>
        <v>0</v>
      </c>
      <c r="Z28" s="8">
        <f t="shared" si="78"/>
        <v>96.197722192974737</v>
      </c>
      <c r="AA28" s="8">
        <f t="shared" si="79"/>
        <v>113.04770340005771</v>
      </c>
      <c r="AB28" s="8">
        <f t="shared" si="80"/>
        <v>68.541663148337079</v>
      </c>
      <c r="AC28" s="8">
        <f t="shared" si="81"/>
        <v>0</v>
      </c>
      <c r="AD28" s="8">
        <f t="shared" si="82"/>
        <v>100</v>
      </c>
      <c r="AE28" s="8">
        <f>IFERROR(P28/P$23*100,0)</f>
        <v>96.968875832446187</v>
      </c>
      <c r="AF28" s="6">
        <f t="shared" si="83"/>
        <v>0.23262654492912146</v>
      </c>
      <c r="AG28" s="6">
        <f t="shared" si="84"/>
        <v>9.9720267839486565E-2</v>
      </c>
      <c r="AH28" s="6">
        <f t="shared" si="85"/>
        <v>0.10495251897811693</v>
      </c>
      <c r="AI28" s="6">
        <f t="shared" si="86"/>
        <v>5.2814199967545668E-2</v>
      </c>
      <c r="AJ28" s="6">
        <f t="shared" si="87"/>
        <v>0.12554844758069997</v>
      </c>
      <c r="AK28" s="6">
        <f t="shared" si="88"/>
        <v>6.3274145168747672E-2</v>
      </c>
      <c r="AL28" s="6">
        <f t="shared" si="89"/>
        <v>8.2837201682310013E-2</v>
      </c>
      <c r="AM28" s="6">
        <f t="shared" si="90"/>
        <v>5.7850043672599272E-2</v>
      </c>
      <c r="AN28" s="6">
        <f t="shared" si="91"/>
        <v>0</v>
      </c>
      <c r="AO28" s="6">
        <f t="shared" si="92"/>
        <v>3.0933262581980144E-2</v>
      </c>
      <c r="AP28" s="6">
        <f t="shared" si="93"/>
        <v>5.683660566571818E-2</v>
      </c>
      <c r="AQ28" s="6">
        <f t="shared" si="94"/>
        <v>3.7212265742895862E-3</v>
      </c>
      <c r="AR28" s="6">
        <f t="shared" si="95"/>
        <v>0</v>
      </c>
      <c r="AS28" s="6">
        <f t="shared" si="96"/>
        <v>4.5126690693506312E-2</v>
      </c>
      <c r="AT28" s="6">
        <f t="shared" si="97"/>
        <v>4.3758844665878191E-2</v>
      </c>
      <c r="AU28" s="8">
        <f t="shared" si="98"/>
        <v>24.081212577461478</v>
      </c>
      <c r="AV28" s="8">
        <f t="shared" si="99"/>
        <v>10.322918946570541</v>
      </c>
      <c r="AW28" s="8">
        <f t="shared" si="100"/>
        <v>10.864555121265965</v>
      </c>
      <c r="AX28" s="8">
        <f t="shared" si="101"/>
        <v>5.4672607415225887</v>
      </c>
      <c r="AY28" s="8">
        <f t="shared" si="102"/>
        <v>12.996620208937447</v>
      </c>
      <c r="AZ28" s="8">
        <f t="shared" si="103"/>
        <v>6.5500613480289998</v>
      </c>
      <c r="BA28" s="8">
        <f t="shared" si="104"/>
        <v>8.5752047929076838</v>
      </c>
      <c r="BB28" s="8">
        <f t="shared" si="105"/>
        <v>5.9885650613078321</v>
      </c>
      <c r="BC28" s="8">
        <f t="shared" si="106"/>
        <v>0</v>
      </c>
      <c r="BD28" s="8">
        <f t="shared" si="107"/>
        <v>3.2021731319530371</v>
      </c>
      <c r="BE28" s="8">
        <f t="shared" si="108"/>
        <v>5.8836552106920381</v>
      </c>
      <c r="BF28" s="8">
        <f t="shared" si="29"/>
        <v>0.38521677829875295</v>
      </c>
      <c r="BG28" s="8">
        <f t="shared" si="109"/>
        <v>0</v>
      </c>
      <c r="BH28" s="8">
        <f t="shared" si="110"/>
        <v>4.6714592775247734</v>
      </c>
      <c r="BI28" s="8">
        <f t="shared" si="111"/>
        <v>4.5298615463862859</v>
      </c>
      <c r="BJ28" s="27">
        <f t="shared" si="112"/>
        <v>103.51876474285743</v>
      </c>
      <c r="BK28" s="27">
        <v>102.0731127820393</v>
      </c>
      <c r="BL28" s="22">
        <v>103.91149476210541</v>
      </c>
      <c r="BM28" s="23">
        <f t="shared" si="66"/>
        <v>47158.721959473201</v>
      </c>
      <c r="BN28" s="23">
        <f t="shared" si="34"/>
        <v>12040.606288730745</v>
      </c>
      <c r="BO28" s="23">
        <f t="shared" si="35"/>
        <v>5161.4594732852738</v>
      </c>
      <c r="BP28" s="23">
        <f t="shared" si="36"/>
        <v>5432.2775606329824</v>
      </c>
      <c r="BQ28" s="23">
        <f t="shared" si="37"/>
        <v>2733.6303707612951</v>
      </c>
      <c r="BR28" s="23">
        <f t="shared" si="38"/>
        <v>6498.3101044687237</v>
      </c>
      <c r="BS28" s="23">
        <f t="shared" si="39"/>
        <v>3275.0306740144997</v>
      </c>
      <c r="BT28" s="23">
        <f t="shared" si="40"/>
        <v>4287.6023964538463</v>
      </c>
      <c r="BU28" s="23">
        <f t="shared" si="41"/>
        <v>2994.282530653918</v>
      </c>
      <c r="BV28" s="23">
        <f t="shared" si="42"/>
        <v>0</v>
      </c>
      <c r="BW28" s="23">
        <f t="shared" si="43"/>
        <v>1601.0865659765184</v>
      </c>
      <c r="BX28" s="23">
        <f t="shared" si="44"/>
        <v>2941.8276053460177</v>
      </c>
      <c r="BY28" s="23">
        <f t="shared" si="45"/>
        <v>192.60838914937642</v>
      </c>
      <c r="BZ28" s="23">
        <f t="shared" si="46"/>
        <v>0</v>
      </c>
      <c r="CA28" s="23">
        <f t="shared" si="47"/>
        <v>0</v>
      </c>
      <c r="CB28" s="23">
        <f t="shared" si="48"/>
        <v>0</v>
      </c>
    </row>
    <row r="29" spans="1:80" x14ac:dyDescent="0.25">
      <c r="A29" s="10">
        <v>44720</v>
      </c>
      <c r="B29" s="8">
        <v>87.5</v>
      </c>
      <c r="C29" s="8">
        <v>21.940000534057621</v>
      </c>
      <c r="D29" s="8">
        <v>15.503915786743161</v>
      </c>
      <c r="E29" s="8">
        <v>10.670000076293951</v>
      </c>
      <c r="F29" s="8">
        <v>46.790000915527337</v>
      </c>
      <c r="G29" s="8">
        <v>8.8100004196166992</v>
      </c>
      <c r="H29" s="8">
        <v>4.9000000953674316</v>
      </c>
      <c r="I29" s="8">
        <v>18.670000076293949</v>
      </c>
      <c r="J29" s="8"/>
      <c r="K29" s="8">
        <v>14.920000076293951</v>
      </c>
      <c r="L29" s="8">
        <v>23.430000305175781</v>
      </c>
      <c r="M29" s="8">
        <v>3.220000028610229</v>
      </c>
      <c r="N29" s="8"/>
      <c r="O29" s="8">
        <v>1</v>
      </c>
      <c r="P29" s="8">
        <v>34.929111480712891</v>
      </c>
      <c r="Q29" s="8">
        <f t="shared" si="69"/>
        <v>105.52339837456721</v>
      </c>
      <c r="R29" s="8">
        <f t="shared" si="70"/>
        <v>106.16779247120947</v>
      </c>
      <c r="S29" s="8">
        <f t="shared" si="71"/>
        <v>96.023307324737303</v>
      </c>
      <c r="T29" s="8">
        <f t="shared" si="72"/>
        <v>91.196583335364323</v>
      </c>
      <c r="U29" s="8">
        <f t="shared" si="73"/>
        <v>106.65603386080846</v>
      </c>
      <c r="V29" s="8">
        <f t="shared" si="74"/>
        <v>98.435760976178926</v>
      </c>
      <c r="W29" s="8">
        <f t="shared" si="75"/>
        <v>102.94117352423915</v>
      </c>
      <c r="X29" s="8">
        <f t="shared" si="76"/>
        <v>93.089032630614327</v>
      </c>
      <c r="Y29" s="8">
        <f t="shared" si="77"/>
        <v>0</v>
      </c>
      <c r="Z29" s="8">
        <f t="shared" si="78"/>
        <v>94.550065454815368</v>
      </c>
      <c r="AA29" s="8">
        <f t="shared" si="79"/>
        <v>114.07010350940992</v>
      </c>
      <c r="AB29" s="8">
        <f t="shared" si="80"/>
        <v>67.083331263727686</v>
      </c>
      <c r="AC29" s="8">
        <f t="shared" si="81"/>
        <v>0</v>
      </c>
      <c r="AD29" s="8">
        <f t="shared" si="82"/>
        <v>100</v>
      </c>
      <c r="AE29" s="8">
        <f>IFERROR(P29/P$23*100,0)</f>
        <v>96.095027739809993</v>
      </c>
      <c r="AF29" s="6">
        <f t="shared" si="83"/>
        <v>0.22867045841808592</v>
      </c>
      <c r="AG29" s="6">
        <f t="shared" si="84"/>
        <v>0.10019531762341484</v>
      </c>
      <c r="AH29" s="6">
        <f t="shared" si="85"/>
        <v>0.10122965363014193</v>
      </c>
      <c r="AI29" s="6">
        <f t="shared" si="86"/>
        <v>5.3317485240902754E-2</v>
      </c>
      <c r="AJ29" s="6">
        <f t="shared" si="87"/>
        <v>0.12762299162144025</v>
      </c>
      <c r="AK29" s="6">
        <f t="shared" si="88"/>
        <v>6.3621538576332362E-2</v>
      </c>
      <c r="AL29" s="6">
        <f t="shared" si="89"/>
        <v>8.26453291612846E-2</v>
      </c>
      <c r="AM29" s="6">
        <f t="shared" si="90"/>
        <v>5.9563902725029455E-2</v>
      </c>
      <c r="AN29" s="6">
        <f t="shared" si="91"/>
        <v>0</v>
      </c>
      <c r="AO29" s="6">
        <f t="shared" si="92"/>
        <v>3.0952061755559743E-2</v>
      </c>
      <c r="AP29" s="6">
        <f t="shared" si="93"/>
        <v>5.8385504232203123E-2</v>
      </c>
      <c r="AQ29" s="6">
        <f t="shared" si="94"/>
        <v>3.7077710256346848E-3</v>
      </c>
      <c r="AR29" s="6">
        <f t="shared" si="95"/>
        <v>0</v>
      </c>
      <c r="AS29" s="6">
        <f t="shared" si="96"/>
        <v>4.5940984342297604E-2</v>
      </c>
      <c r="AT29" s="6">
        <f t="shared" si="97"/>
        <v>4.414700164767265E-2</v>
      </c>
      <c r="AU29" s="8">
        <f t="shared" si="98"/>
        <v>23.25210810708516</v>
      </c>
      <c r="AV29" s="8">
        <f t="shared" si="99"/>
        <v>10.188252445551194</v>
      </c>
      <c r="AW29" s="8">
        <f t="shared" si="100"/>
        <v>10.2934277830821</v>
      </c>
      <c r="AX29" s="8">
        <f t="shared" si="101"/>
        <v>5.4215307888731417</v>
      </c>
      <c r="AY29" s="8">
        <f t="shared" si="102"/>
        <v>12.977205795012512</v>
      </c>
      <c r="AZ29" s="8">
        <f t="shared" si="103"/>
        <v>6.4692873016909385</v>
      </c>
      <c r="BA29" s="8">
        <f t="shared" si="104"/>
        <v>8.4037008606085806</v>
      </c>
      <c r="BB29" s="8">
        <f t="shared" si="105"/>
        <v>6.0566909911470592</v>
      </c>
      <c r="BC29" s="8">
        <f t="shared" si="106"/>
        <v>0</v>
      </c>
      <c r="BD29" s="8">
        <f t="shared" si="107"/>
        <v>3.147326904648077</v>
      </c>
      <c r="BE29" s="8">
        <f t="shared" si="108"/>
        <v>5.9368668156152671</v>
      </c>
      <c r="BF29" s="8">
        <f t="shared" si="29"/>
        <v>0.37702068435420139</v>
      </c>
      <c r="BG29" s="8">
        <f t="shared" si="109"/>
        <v>0</v>
      </c>
      <c r="BH29" s="8">
        <f t="shared" si="110"/>
        <v>4.6714592775247734</v>
      </c>
      <c r="BI29" s="8">
        <f t="shared" si="111"/>
        <v>4.4890400885913593</v>
      </c>
      <c r="BJ29" s="27">
        <f t="shared" si="112"/>
        <v>101.68391784378437</v>
      </c>
      <c r="BK29" s="27">
        <v>101.1654202104976</v>
      </c>
      <c r="BL29" s="22">
        <v>102.073113202656</v>
      </c>
      <c r="BM29" s="23">
        <f t="shared" si="66"/>
        <v>46261.709238834112</v>
      </c>
      <c r="BN29" s="23">
        <f t="shared" si="34"/>
        <v>11626.054053542586</v>
      </c>
      <c r="BO29" s="23">
        <f t="shared" si="35"/>
        <v>5094.1262227755997</v>
      </c>
      <c r="BP29" s="23">
        <f t="shared" si="36"/>
        <v>5146.7138915410505</v>
      </c>
      <c r="BQ29" s="23">
        <f t="shared" si="37"/>
        <v>2710.7653944365716</v>
      </c>
      <c r="BR29" s="23">
        <f t="shared" si="38"/>
        <v>6488.6028975062572</v>
      </c>
      <c r="BS29" s="23">
        <f t="shared" si="39"/>
        <v>3234.6436508454681</v>
      </c>
      <c r="BT29" s="23">
        <f t="shared" si="40"/>
        <v>4201.8504303042946</v>
      </c>
      <c r="BU29" s="23">
        <f t="shared" si="41"/>
        <v>3028.345495573531</v>
      </c>
      <c r="BV29" s="23">
        <f t="shared" si="42"/>
        <v>0</v>
      </c>
      <c r="BW29" s="23">
        <f t="shared" si="43"/>
        <v>1573.6634523240384</v>
      </c>
      <c r="BX29" s="23">
        <f t="shared" si="44"/>
        <v>2968.4334078076313</v>
      </c>
      <c r="BY29" s="23">
        <f t="shared" si="45"/>
        <v>188.51034217710065</v>
      </c>
      <c r="BZ29" s="23">
        <f t="shared" si="46"/>
        <v>0</v>
      </c>
      <c r="CA29" s="23">
        <f t="shared" si="47"/>
        <v>0</v>
      </c>
      <c r="CB29" s="23">
        <f t="shared" si="48"/>
        <v>0</v>
      </c>
    </row>
    <row r="30" spans="1:80" x14ac:dyDescent="0.25">
      <c r="A30" s="10">
        <v>44721</v>
      </c>
      <c r="B30" s="8">
        <v>84.540000915527344</v>
      </c>
      <c r="C30" s="8">
        <v>21.79000091552734</v>
      </c>
      <c r="D30" s="8">
        <v>15.760995864868161</v>
      </c>
      <c r="E30" s="8">
        <v>10.55000019073486</v>
      </c>
      <c r="F30" s="8">
        <v>46.020000457763672</v>
      </c>
      <c r="G30" s="8">
        <v>8.8299999237060547</v>
      </c>
      <c r="H30" s="8">
        <v>4.9800000190734863</v>
      </c>
      <c r="I30" s="8">
        <v>18.29000091552734</v>
      </c>
      <c r="J30" s="8"/>
      <c r="K30" s="8">
        <v>14.989999771118161</v>
      </c>
      <c r="L30" s="8">
        <v>23.590000152587891</v>
      </c>
      <c r="M30" s="8">
        <v>3.0099999904632568</v>
      </c>
      <c r="N30" s="8"/>
      <c r="O30" s="8">
        <v>1</v>
      </c>
      <c r="P30" s="8">
        <v>34.879486083984382</v>
      </c>
      <c r="Q30" s="8">
        <f t="shared" si="69"/>
        <v>101.95369365937678</v>
      </c>
      <c r="R30" s="8">
        <f t="shared" si="70"/>
        <v>105.44194342912931</v>
      </c>
      <c r="S30" s="8">
        <f t="shared" si="71"/>
        <v>97.615529553522379</v>
      </c>
      <c r="T30" s="8">
        <f t="shared" si="72"/>
        <v>90.170943271130611</v>
      </c>
      <c r="U30" s="8">
        <f t="shared" si="73"/>
        <v>104.90084699846271</v>
      </c>
      <c r="V30" s="8">
        <f t="shared" si="74"/>
        <v>98.659219127190852</v>
      </c>
      <c r="W30" s="8">
        <f t="shared" si="75"/>
        <v>104.62184410951866</v>
      </c>
      <c r="X30" s="8">
        <f t="shared" si="76"/>
        <v>91.194348424312452</v>
      </c>
      <c r="Y30" s="8">
        <f t="shared" si="77"/>
        <v>0</v>
      </c>
      <c r="Z30" s="8">
        <f t="shared" si="78"/>
        <v>94.993663021410697</v>
      </c>
      <c r="AA30" s="8">
        <f t="shared" si="79"/>
        <v>114.84907059938291</v>
      </c>
      <c r="AB30" s="8">
        <f t="shared" si="80"/>
        <v>62.708330642846001</v>
      </c>
      <c r="AC30" s="8">
        <f t="shared" si="81"/>
        <v>0</v>
      </c>
      <c r="AD30" s="8">
        <f t="shared" si="82"/>
        <v>100</v>
      </c>
      <c r="AE30" s="8">
        <f>IFERROR(P30/P$23*100,0)</f>
        <v>95.95850110992825</v>
      </c>
      <c r="AF30" s="6">
        <f t="shared" si="83"/>
        <v>0.22292359536529632</v>
      </c>
      <c r="AG30" s="6">
        <f t="shared" si="84"/>
        <v>0.1004060361614811</v>
      </c>
      <c r="AH30" s="6">
        <f t="shared" si="85"/>
        <v>0.10383452642491552</v>
      </c>
      <c r="AI30" s="6">
        <f t="shared" si="86"/>
        <v>5.3192387486770847E-2</v>
      </c>
      <c r="AJ30" s="6">
        <f t="shared" si="87"/>
        <v>0.12665264587348157</v>
      </c>
      <c r="AK30" s="6">
        <f t="shared" si="88"/>
        <v>6.4339950072552068E-2</v>
      </c>
      <c r="AL30" s="6">
        <f t="shared" si="89"/>
        <v>8.4750711120329031E-2</v>
      </c>
      <c r="AM30" s="6">
        <f t="shared" si="90"/>
        <v>5.8876818537626274E-2</v>
      </c>
      <c r="AN30" s="6">
        <f t="shared" si="91"/>
        <v>0</v>
      </c>
      <c r="AO30" s="6">
        <f t="shared" si="92"/>
        <v>3.1377198512238254E-2</v>
      </c>
      <c r="AP30" s="6">
        <f t="shared" si="93"/>
        <v>5.9313351694361E-2</v>
      </c>
      <c r="AQ30" s="6">
        <f t="shared" si="94"/>
        <v>3.4971584210562487E-3</v>
      </c>
      <c r="AR30" s="6">
        <f t="shared" si="95"/>
        <v>0</v>
      </c>
      <c r="AS30" s="6">
        <f t="shared" si="96"/>
        <v>4.6354518847301816E-2</v>
      </c>
      <c r="AT30" s="6">
        <f t="shared" si="97"/>
        <v>4.4481101482590019E-2</v>
      </c>
      <c r="AU30" s="8">
        <f t="shared" si="98"/>
        <v>22.465522750410518</v>
      </c>
      <c r="AV30" s="8">
        <f t="shared" si="99"/>
        <v>10.11859729773337</v>
      </c>
      <c r="AW30" s="8">
        <f t="shared" si="100"/>
        <v>10.464109516332449</v>
      </c>
      <c r="AX30" s="8">
        <f t="shared" si="101"/>
        <v>5.360557680197604</v>
      </c>
      <c r="AY30" s="8">
        <f t="shared" si="102"/>
        <v>12.763646183832062</v>
      </c>
      <c r="AZ30" s="8">
        <f t="shared" si="103"/>
        <v>6.4839731736186277</v>
      </c>
      <c r="BA30" s="8">
        <f t="shared" si="104"/>
        <v>8.5409040064478621</v>
      </c>
      <c r="BB30" s="8">
        <f t="shared" si="105"/>
        <v>5.9334163535330546</v>
      </c>
      <c r="BC30" s="8">
        <f t="shared" si="106"/>
        <v>0</v>
      </c>
      <c r="BD30" s="8">
        <f t="shared" si="107"/>
        <v>3.1620931192399553</v>
      </c>
      <c r="BE30" s="8">
        <f t="shared" si="108"/>
        <v>5.9774087606529127</v>
      </c>
      <c r="BF30" s="8">
        <f t="shared" si="29"/>
        <v>0.3524323746047906</v>
      </c>
      <c r="BG30" s="8">
        <f t="shared" si="109"/>
        <v>0</v>
      </c>
      <c r="BH30" s="8">
        <f t="shared" si="110"/>
        <v>4.6714592775247734</v>
      </c>
      <c r="BI30" s="8">
        <f t="shared" si="111"/>
        <v>4.4826623026734564</v>
      </c>
      <c r="BJ30" s="27">
        <f t="shared" si="112"/>
        <v>100.77678279680143</v>
      </c>
      <c r="BK30" s="27">
        <v>99.379238020692341</v>
      </c>
      <c r="BL30" s="22">
        <v>101.1654210122247</v>
      </c>
      <c r="BM30" s="23">
        <f t="shared" si="66"/>
        <v>45811.330608301614</v>
      </c>
      <c r="BN30" s="23">
        <f t="shared" si="34"/>
        <v>11232.761375205264</v>
      </c>
      <c r="BO30" s="23">
        <f t="shared" si="35"/>
        <v>5059.2986488666884</v>
      </c>
      <c r="BP30" s="23">
        <f t="shared" si="36"/>
        <v>5232.0547581662249</v>
      </c>
      <c r="BQ30" s="23">
        <f t="shared" si="37"/>
        <v>2680.2788400988029</v>
      </c>
      <c r="BR30" s="23">
        <f t="shared" si="38"/>
        <v>6381.8230919160324</v>
      </c>
      <c r="BS30" s="23">
        <f t="shared" si="39"/>
        <v>3241.9865868093129</v>
      </c>
      <c r="BT30" s="23">
        <f t="shared" si="40"/>
        <v>4270.4520032239352</v>
      </c>
      <c r="BU30" s="23">
        <f t="shared" si="41"/>
        <v>2966.708176766529</v>
      </c>
      <c r="BV30" s="23">
        <f t="shared" si="42"/>
        <v>0</v>
      </c>
      <c r="BW30" s="23">
        <f t="shared" si="43"/>
        <v>1581.0465596199774</v>
      </c>
      <c r="BX30" s="23">
        <f t="shared" si="44"/>
        <v>2988.7043803264542</v>
      </c>
      <c r="BY30" s="23">
        <f t="shared" si="45"/>
        <v>176.21618730239527</v>
      </c>
      <c r="BZ30" s="23">
        <f t="shared" si="46"/>
        <v>0</v>
      </c>
      <c r="CA30" s="23">
        <f t="shared" si="47"/>
        <v>0</v>
      </c>
      <c r="CB30" s="23">
        <f t="shared" si="48"/>
        <v>0</v>
      </c>
    </row>
    <row r="31" spans="1:80" x14ac:dyDescent="0.25">
      <c r="A31" s="10">
        <v>44722</v>
      </c>
      <c r="B31" s="8">
        <v>84.55999755859375</v>
      </c>
      <c r="C31" s="8">
        <v>21.360000610351559</v>
      </c>
      <c r="D31" s="8">
        <v>15.335824966430661</v>
      </c>
      <c r="E31" s="8">
        <v>10.27999973297119</v>
      </c>
      <c r="F31" s="8">
        <v>44.569999694824219</v>
      </c>
      <c r="G31" s="8">
        <v>8.630000114440918</v>
      </c>
      <c r="H31" s="8">
        <v>4.9099998474121094</v>
      </c>
      <c r="I31" s="8">
        <v>17.909999847412109</v>
      </c>
      <c r="J31" s="8"/>
      <c r="K31" s="8">
        <v>14.25</v>
      </c>
      <c r="L31" s="8">
        <v>23.079999923706051</v>
      </c>
      <c r="M31" s="8">
        <v>2.9000000953674321</v>
      </c>
      <c r="N31" s="8"/>
      <c r="O31" s="8">
        <v>1</v>
      </c>
      <c r="P31" s="8">
        <v>34.293857574462891</v>
      </c>
      <c r="Q31" s="8">
        <f t="shared" si="69"/>
        <v>101.97780924489051</v>
      </c>
      <c r="R31" s="8">
        <f t="shared" si="70"/>
        <v>103.36116940674071</v>
      </c>
      <c r="S31" s="8">
        <f t="shared" si="71"/>
        <v>94.982238944377826</v>
      </c>
      <c r="T31" s="8">
        <f t="shared" si="72"/>
        <v>87.863247013307955</v>
      </c>
      <c r="U31" s="8">
        <f t="shared" si="73"/>
        <v>101.5956252108105</v>
      </c>
      <c r="V31" s="8">
        <f t="shared" si="74"/>
        <v>96.42458433917561</v>
      </c>
      <c r="W31" s="8">
        <f t="shared" si="75"/>
        <v>103.15125233860564</v>
      </c>
      <c r="X31" s="8">
        <f t="shared" si="76"/>
        <v>89.299654707928227</v>
      </c>
      <c r="Y31" s="8">
        <f t="shared" si="77"/>
        <v>0</v>
      </c>
      <c r="Z31" s="8">
        <f t="shared" si="78"/>
        <v>90.304184037631103</v>
      </c>
      <c r="AA31" s="8">
        <f t="shared" si="79"/>
        <v>112.36610951783641</v>
      </c>
      <c r="AB31" s="8">
        <f t="shared" si="80"/>
        <v>60.416666252745543</v>
      </c>
      <c r="AC31" s="8">
        <f t="shared" si="81"/>
        <v>0</v>
      </c>
      <c r="AD31" s="8">
        <f t="shared" si="82"/>
        <v>100</v>
      </c>
      <c r="AE31" s="8">
        <f>IFERROR(P31/P$23*100,0)</f>
        <v>94.347352544103273</v>
      </c>
      <c r="AF31" s="6">
        <f t="shared" si="83"/>
        <v>0.22698473613042858</v>
      </c>
      <c r="AG31" s="6">
        <f t="shared" si="84"/>
        <v>0.10019400474591439</v>
      </c>
      <c r="AH31" s="6">
        <f t="shared" si="85"/>
        <v>0.10284973466335352</v>
      </c>
      <c r="AI31" s="6">
        <f t="shared" si="86"/>
        <v>5.2762822612409638E-2</v>
      </c>
      <c r="AJ31" s="6">
        <f t="shared" si="87"/>
        <v>0.12486714457966504</v>
      </c>
      <c r="AK31" s="6">
        <f t="shared" si="88"/>
        <v>6.4013079771484682E-2</v>
      </c>
      <c r="AL31" s="6">
        <f t="shared" si="89"/>
        <v>8.506156841657167E-2</v>
      </c>
      <c r="AM31" s="6">
        <f t="shared" si="90"/>
        <v>5.8689997429770151E-2</v>
      </c>
      <c r="AN31" s="6">
        <f t="shared" si="91"/>
        <v>0</v>
      </c>
      <c r="AO31" s="6">
        <f t="shared" si="92"/>
        <v>3.0364441997562473E-2</v>
      </c>
      <c r="AP31" s="6">
        <f t="shared" si="93"/>
        <v>5.9074251335014712E-2</v>
      </c>
      <c r="AQ31" s="6">
        <f t="shared" si="94"/>
        <v>3.4299258025714393E-3</v>
      </c>
      <c r="AR31" s="6">
        <f t="shared" si="95"/>
        <v>0</v>
      </c>
      <c r="AS31" s="6">
        <f t="shared" si="96"/>
        <v>4.718782700908801E-2</v>
      </c>
      <c r="AT31" s="6">
        <f t="shared" si="97"/>
        <v>4.4520465506165854E-2</v>
      </c>
      <c r="AU31" s="8">
        <f t="shared" si="98"/>
        <v>22.470836625911765</v>
      </c>
      <c r="AV31" s="8">
        <f t="shared" si="99"/>
        <v>9.918918557799234</v>
      </c>
      <c r="AW31" s="8">
        <f t="shared" si="100"/>
        <v>10.181828188264562</v>
      </c>
      <c r="AX31" s="8">
        <f t="shared" si="101"/>
        <v>5.2233678222492612</v>
      </c>
      <c r="AY31" s="8">
        <f t="shared" si="102"/>
        <v>12.361488501946956</v>
      </c>
      <c r="AZ31" s="8">
        <f t="shared" si="103"/>
        <v>6.3371109528701925</v>
      </c>
      <c r="BA31" s="8">
        <f t="shared" si="104"/>
        <v>8.4208508449408619</v>
      </c>
      <c r="BB31" s="8">
        <f t="shared" si="105"/>
        <v>5.8101410971605514</v>
      </c>
      <c r="BC31" s="8">
        <f t="shared" si="106"/>
        <v>0</v>
      </c>
      <c r="BD31" s="8">
        <f t="shared" si="107"/>
        <v>3.0059925041485296</v>
      </c>
      <c r="BE31" s="8">
        <f t="shared" si="108"/>
        <v>5.8481811296086255</v>
      </c>
      <c r="BF31" s="8">
        <f t="shared" si="29"/>
        <v>0.33955279840620967</v>
      </c>
      <c r="BG31" s="8">
        <f t="shared" si="109"/>
        <v>0</v>
      </c>
      <c r="BH31" s="8">
        <f t="shared" si="110"/>
        <v>4.6714592775247734</v>
      </c>
      <c r="BI31" s="8">
        <f t="shared" si="111"/>
        <v>4.4073981535205187</v>
      </c>
      <c r="BJ31" s="27">
        <f t="shared" si="112"/>
        <v>98.997126454352028</v>
      </c>
      <c r="BK31" s="27">
        <v>96.156849386493548</v>
      </c>
      <c r="BL31" s="22">
        <v>99.379238553308383</v>
      </c>
      <c r="BM31" s="23">
        <f t="shared" si="66"/>
        <v>44959.134511653378</v>
      </c>
      <c r="BN31" s="23">
        <f t="shared" si="34"/>
        <v>11235.418312955886</v>
      </c>
      <c r="BO31" s="23">
        <f t="shared" si="35"/>
        <v>4959.4592788996197</v>
      </c>
      <c r="BP31" s="23">
        <f t="shared" si="36"/>
        <v>5090.9140941322812</v>
      </c>
      <c r="BQ31" s="23">
        <f t="shared" si="37"/>
        <v>2611.6839111246313</v>
      </c>
      <c r="BR31" s="23">
        <f t="shared" si="38"/>
        <v>6180.7442509734801</v>
      </c>
      <c r="BS31" s="23">
        <f t="shared" si="39"/>
        <v>3168.5554764350954</v>
      </c>
      <c r="BT31" s="23">
        <f t="shared" si="40"/>
        <v>4210.4254224704355</v>
      </c>
      <c r="BU31" s="23">
        <f t="shared" si="41"/>
        <v>2905.0705485802778</v>
      </c>
      <c r="BV31" s="23">
        <f t="shared" si="42"/>
        <v>0</v>
      </c>
      <c r="BW31" s="23">
        <f t="shared" si="43"/>
        <v>1502.9962520742645</v>
      </c>
      <c r="BX31" s="23">
        <f t="shared" si="44"/>
        <v>2924.0905648043108</v>
      </c>
      <c r="BY31" s="23">
        <f t="shared" si="45"/>
        <v>169.7763992031048</v>
      </c>
      <c r="BZ31" s="23">
        <f t="shared" si="46"/>
        <v>0</v>
      </c>
      <c r="CA31" s="23">
        <f t="shared" si="47"/>
        <v>0</v>
      </c>
      <c r="CB31" s="23">
        <f t="shared" si="48"/>
        <v>0</v>
      </c>
    </row>
    <row r="32" spans="1:80" x14ac:dyDescent="0.25">
      <c r="A32" s="10">
        <v>44725</v>
      </c>
      <c r="B32" s="8">
        <v>81.879997253417969</v>
      </c>
      <c r="C32" s="8">
        <v>21.340000152587891</v>
      </c>
      <c r="D32" s="8">
        <v>14.356943130493161</v>
      </c>
      <c r="E32" s="8">
        <v>9.8999996185302734</v>
      </c>
      <c r="F32" s="8">
        <v>42.659999847412109</v>
      </c>
      <c r="G32" s="8">
        <v>8.4799995422363281</v>
      </c>
      <c r="H32" s="8">
        <v>4.7399997711181641</v>
      </c>
      <c r="I32" s="8">
        <v>17.270000457763668</v>
      </c>
      <c r="J32" s="8"/>
      <c r="K32" s="8">
        <v>13.35000038146973</v>
      </c>
      <c r="L32" s="8">
        <v>22.319999694824219</v>
      </c>
      <c r="M32" s="8">
        <v>2.6700000762939449</v>
      </c>
      <c r="N32" s="8"/>
      <c r="O32" s="8">
        <v>1</v>
      </c>
      <c r="P32" s="8">
        <v>33.509716033935547</v>
      </c>
      <c r="Q32" s="8">
        <f t="shared" si="69"/>
        <v>98.745777932353079</v>
      </c>
      <c r="R32" s="8">
        <f t="shared" si="70"/>
        <v>103.2643870732177</v>
      </c>
      <c r="S32" s="8">
        <f t="shared" si="71"/>
        <v>88.919546611696191</v>
      </c>
      <c r="T32" s="8">
        <f t="shared" si="72"/>
        <v>84.615382734370129</v>
      </c>
      <c r="U32" s="8">
        <f t="shared" si="73"/>
        <v>97.241852942938564</v>
      </c>
      <c r="V32" s="8">
        <f t="shared" si="74"/>
        <v>94.74860025647979</v>
      </c>
      <c r="W32" s="8">
        <f t="shared" si="75"/>
        <v>99.579822336093244</v>
      </c>
      <c r="X32" s="8">
        <f t="shared" si="76"/>
        <v>86.108603619385178</v>
      </c>
      <c r="Y32" s="8">
        <f t="shared" si="77"/>
        <v>0</v>
      </c>
      <c r="Z32" s="8">
        <f t="shared" si="78"/>
        <v>84.600764305311444</v>
      </c>
      <c r="AA32" s="8">
        <f t="shared" si="79"/>
        <v>108.66601119745461</v>
      </c>
      <c r="AB32" s="8">
        <f t="shared" si="80"/>
        <v>55.6249993791183</v>
      </c>
      <c r="AC32" s="8">
        <f t="shared" si="81"/>
        <v>0</v>
      </c>
      <c r="AD32" s="8">
        <f t="shared" si="82"/>
        <v>100</v>
      </c>
      <c r="AE32" s="8">
        <f>IFERROR(P32/P$23*100,0)</f>
        <v>92.190065974402799</v>
      </c>
      <c r="AF32" s="6">
        <f t="shared" si="83"/>
        <v>0.22716504112624944</v>
      </c>
      <c r="AG32" s="6">
        <f t="shared" si="84"/>
        <v>0.1034586672813477</v>
      </c>
      <c r="AH32" s="6">
        <f t="shared" si="85"/>
        <v>9.9515332674577836E-2</v>
      </c>
      <c r="AI32" s="6">
        <f t="shared" si="86"/>
        <v>5.251726269220211E-2</v>
      </c>
      <c r="AJ32" s="6">
        <f t="shared" si="87"/>
        <v>0.12352600203967866</v>
      </c>
      <c r="AK32" s="6">
        <f t="shared" si="88"/>
        <v>6.501083381191422E-2</v>
      </c>
      <c r="AL32" s="6">
        <f t="shared" si="89"/>
        <v>8.4871565863429949E-2</v>
      </c>
      <c r="AM32" s="6">
        <f t="shared" si="90"/>
        <v>5.8491511465248988E-2</v>
      </c>
      <c r="AN32" s="6">
        <f t="shared" si="91"/>
        <v>0</v>
      </c>
      <c r="AO32" s="6">
        <f t="shared" si="92"/>
        <v>2.940110850979416E-2</v>
      </c>
      <c r="AP32" s="6">
        <f t="shared" si="93"/>
        <v>5.9045743321043516E-2</v>
      </c>
      <c r="AQ32" s="6">
        <f t="shared" si="94"/>
        <v>3.2638483636634251E-3</v>
      </c>
      <c r="AR32" s="6">
        <f t="shared" si="95"/>
        <v>0</v>
      </c>
      <c r="AS32" s="6">
        <f t="shared" si="96"/>
        <v>4.8771034223659492E-2</v>
      </c>
      <c r="AT32" s="6">
        <f t="shared" si="97"/>
        <v>4.4962048627190269E-2</v>
      </c>
      <c r="AU32" s="8">
        <f t="shared" si="98"/>
        <v>21.758657690792127</v>
      </c>
      <c r="AV32" s="8">
        <f t="shared" si="99"/>
        <v>9.9096309685666579</v>
      </c>
      <c r="AW32" s="8">
        <f t="shared" si="100"/>
        <v>9.5319246655036149</v>
      </c>
      <c r="AX32" s="8">
        <f t="shared" si="101"/>
        <v>5.0302860691578113</v>
      </c>
      <c r="AY32" s="8">
        <f t="shared" si="102"/>
        <v>11.831750083410528</v>
      </c>
      <c r="AZ32" s="8">
        <f t="shared" si="103"/>
        <v>6.2269637620881353</v>
      </c>
      <c r="BA32" s="8">
        <f t="shared" si="104"/>
        <v>8.1292937511347603</v>
      </c>
      <c r="BB32" s="8">
        <f t="shared" si="105"/>
        <v>5.6025203943333901</v>
      </c>
      <c r="BC32" s="8">
        <f t="shared" si="106"/>
        <v>0</v>
      </c>
      <c r="BD32" s="8">
        <f t="shared" si="107"/>
        <v>2.8161404264616157</v>
      </c>
      <c r="BE32" s="8">
        <f t="shared" si="108"/>
        <v>5.6556066490307551</v>
      </c>
      <c r="BF32" s="8">
        <f t="shared" si="29"/>
        <v>0.31262274752978403</v>
      </c>
      <c r="BG32" s="8">
        <f t="shared" si="109"/>
        <v>0</v>
      </c>
      <c r="BH32" s="8">
        <f t="shared" si="110"/>
        <v>4.6714592775247734</v>
      </c>
      <c r="BI32" s="8">
        <f t="shared" si="111"/>
        <v>4.3066213899174501</v>
      </c>
      <c r="BJ32" s="27">
        <f t="shared" si="112"/>
        <v>95.783477875451425</v>
      </c>
      <c r="BK32" s="27">
        <v>94.506761281317097</v>
      </c>
      <c r="BM32" s="23">
        <f t="shared" si="66"/>
        <v>43402.698604004596</v>
      </c>
      <c r="BN32" s="23">
        <f t="shared" si="34"/>
        <v>10879.328845396067</v>
      </c>
      <c r="BO32" s="23">
        <f t="shared" si="35"/>
        <v>4954.8154842833319</v>
      </c>
      <c r="BP32" s="23">
        <f t="shared" si="36"/>
        <v>4765.9623327518066</v>
      </c>
      <c r="BQ32" s="23">
        <f t="shared" si="37"/>
        <v>2515.1430345789063</v>
      </c>
      <c r="BR32" s="23">
        <f t="shared" si="38"/>
        <v>5915.8750417052661</v>
      </c>
      <c r="BS32" s="23">
        <f t="shared" si="39"/>
        <v>3113.4818810440665</v>
      </c>
      <c r="BT32" s="23">
        <f t="shared" si="40"/>
        <v>4064.6468755673845</v>
      </c>
      <c r="BU32" s="23">
        <f t="shared" si="41"/>
        <v>2801.2601971666963</v>
      </c>
      <c r="BV32" s="23">
        <f t="shared" si="42"/>
        <v>0</v>
      </c>
      <c r="BW32" s="23">
        <f t="shared" si="43"/>
        <v>1408.0702132308074</v>
      </c>
      <c r="BX32" s="23">
        <f t="shared" si="44"/>
        <v>2827.8033245153761</v>
      </c>
      <c r="BY32" s="23">
        <f t="shared" si="45"/>
        <v>156.31137376489198</v>
      </c>
      <c r="BZ32" s="23">
        <f t="shared" si="46"/>
        <v>0</v>
      </c>
      <c r="CA32" s="23">
        <f t="shared" si="47"/>
        <v>0</v>
      </c>
      <c r="CB32" s="23">
        <f t="shared" si="48"/>
        <v>0</v>
      </c>
    </row>
    <row r="33" spans="1:80" x14ac:dyDescent="0.25">
      <c r="A33" s="10">
        <v>44726</v>
      </c>
      <c r="B33" s="8">
        <v>81.720001220703125</v>
      </c>
      <c r="C33" s="8">
        <v>20.920000076293949</v>
      </c>
      <c r="D33" s="8">
        <v>13.852669715881349</v>
      </c>
      <c r="E33" s="8">
        <v>9.7799997329711914</v>
      </c>
      <c r="F33" s="8">
        <v>40.840000152587891</v>
      </c>
      <c r="G33" s="8">
        <v>8.369999885559082</v>
      </c>
      <c r="H33" s="8">
        <v>4.690000057220459</v>
      </c>
      <c r="I33" s="8">
        <v>17.059999465942379</v>
      </c>
      <c r="J33" s="8"/>
      <c r="K33" s="8">
        <v>13.47000026702881</v>
      </c>
      <c r="L33" s="8">
        <v>21.180000305175781</v>
      </c>
      <c r="M33" s="8">
        <v>2.5399999618530269</v>
      </c>
      <c r="N33" s="8"/>
      <c r="O33" s="8">
        <v>1</v>
      </c>
      <c r="P33" s="8">
        <v>33.520000457763672</v>
      </c>
      <c r="Q33" s="8">
        <f t="shared" si="69"/>
        <v>98.552825645512854</v>
      </c>
      <c r="R33" s="8">
        <f t="shared" si="70"/>
        <v>101.23200421759064</v>
      </c>
      <c r="S33" s="8">
        <f t="shared" si="71"/>
        <v>85.796335564047922</v>
      </c>
      <c r="T33" s="8">
        <f t="shared" si="72"/>
        <v>83.589742670136488</v>
      </c>
      <c r="U33" s="8">
        <f t="shared" si="73"/>
        <v>93.093232612105965</v>
      </c>
      <c r="V33" s="8">
        <f t="shared" si="74"/>
        <v>93.519553786966199</v>
      </c>
      <c r="W33" s="8">
        <f t="shared" si="75"/>
        <v>98.529408229086997</v>
      </c>
      <c r="X33" s="8">
        <f t="shared" si="76"/>
        <v>85.061534037155482</v>
      </c>
      <c r="Y33" s="8">
        <f t="shared" si="77"/>
        <v>0</v>
      </c>
      <c r="Z33" s="8">
        <f t="shared" si="78"/>
        <v>85.361219866716482</v>
      </c>
      <c r="AA33" s="8">
        <f t="shared" si="79"/>
        <v>103.11586835989199</v>
      </c>
      <c r="AB33" s="8">
        <f t="shared" si="80"/>
        <v>52.916663769218765</v>
      </c>
      <c r="AC33" s="8">
        <f t="shared" si="81"/>
        <v>0</v>
      </c>
      <c r="AD33" s="8">
        <f t="shared" si="82"/>
        <v>100</v>
      </c>
      <c r="AE33" s="8">
        <f>IFERROR(P33/P$23*100,0)</f>
        <v>92.218359908922082</v>
      </c>
      <c r="AF33" s="6">
        <f t="shared" si="83"/>
        <v>0.23069568169861676</v>
      </c>
      <c r="AG33" s="6">
        <f t="shared" si="84"/>
        <v>0.10320044398424431</v>
      </c>
      <c r="AH33" s="6">
        <f t="shared" si="85"/>
        <v>9.7703229932442168E-2</v>
      </c>
      <c r="AI33" s="6">
        <f t="shared" si="86"/>
        <v>5.2790183203822526E-2</v>
      </c>
      <c r="AJ33" s="6">
        <f t="shared" si="87"/>
        <v>0.12032910694302056</v>
      </c>
      <c r="AK33" s="6">
        <f t="shared" si="88"/>
        <v>6.5292422449562751E-2</v>
      </c>
      <c r="AL33" s="6">
        <f t="shared" si="89"/>
        <v>8.5448445167265491E-2</v>
      </c>
      <c r="AM33" s="6">
        <f t="shared" si="90"/>
        <v>5.8793177251310308E-2</v>
      </c>
      <c r="AN33" s="6">
        <f t="shared" si="91"/>
        <v>0</v>
      </c>
      <c r="AO33" s="6">
        <f t="shared" si="92"/>
        <v>3.0185436025828696E-2</v>
      </c>
      <c r="AP33" s="6">
        <f t="shared" si="93"/>
        <v>5.7012199266910799E-2</v>
      </c>
      <c r="AQ33" s="6">
        <f t="shared" si="94"/>
        <v>3.159365215419309E-3</v>
      </c>
      <c r="AR33" s="6">
        <f t="shared" si="95"/>
        <v>0</v>
      </c>
      <c r="AS33" s="6">
        <f t="shared" si="96"/>
        <v>4.9626013304220569E-2</v>
      </c>
      <c r="AT33" s="6">
        <f t="shared" si="97"/>
        <v>4.5764295557335695E-2</v>
      </c>
      <c r="AU33" s="8">
        <f t="shared" si="98"/>
        <v>21.716140604513377</v>
      </c>
      <c r="AV33" s="8">
        <f t="shared" si="99"/>
        <v>9.7145960232488129</v>
      </c>
      <c r="AW33" s="8">
        <f t="shared" si="100"/>
        <v>9.1971252478833723</v>
      </c>
      <c r="AX33" s="8">
        <f t="shared" si="101"/>
        <v>4.9693129604822772</v>
      </c>
      <c r="AY33" s="8">
        <f t="shared" si="102"/>
        <v>11.326973205349899</v>
      </c>
      <c r="AZ33" s="8">
        <f t="shared" si="103"/>
        <v>6.1461897157500722</v>
      </c>
      <c r="BA33" s="8">
        <f t="shared" si="104"/>
        <v>8.0435421938828391</v>
      </c>
      <c r="BB33" s="8">
        <f t="shared" si="105"/>
        <v>5.5343944644941629</v>
      </c>
      <c r="BC33" s="8">
        <f t="shared" si="106"/>
        <v>0</v>
      </c>
      <c r="BD33" s="8">
        <f t="shared" si="107"/>
        <v>2.8414540234082319</v>
      </c>
      <c r="BE33" s="8">
        <f t="shared" si="108"/>
        <v>5.3667451698130026</v>
      </c>
      <c r="BF33" s="8">
        <f t="shared" si="29"/>
        <v>0.29740140228843209</v>
      </c>
      <c r="BG33" s="8">
        <f t="shared" si="109"/>
        <v>0</v>
      </c>
      <c r="BH33" s="8">
        <f t="shared" si="110"/>
        <v>4.6714592775247734</v>
      </c>
      <c r="BI33" s="8">
        <f t="shared" si="111"/>
        <v>4.307943129546528</v>
      </c>
      <c r="BJ33" s="27">
        <f t="shared" si="112"/>
        <v>94.133277418185784</v>
      </c>
      <c r="BK33" s="27">
        <v>95.023988619213782</v>
      </c>
      <c r="BM33" s="23">
        <f t="shared" si="66"/>
        <v>42576.93750555726</v>
      </c>
      <c r="BN33" s="23">
        <f t="shared" si="34"/>
        <v>10858.070302256694</v>
      </c>
      <c r="BO33" s="23">
        <f t="shared" si="35"/>
        <v>4857.2980116244089</v>
      </c>
      <c r="BP33" s="23">
        <f t="shared" si="36"/>
        <v>4598.5626239416852</v>
      </c>
      <c r="BQ33" s="23">
        <f t="shared" si="37"/>
        <v>2484.6564802411399</v>
      </c>
      <c r="BR33" s="23">
        <f t="shared" si="38"/>
        <v>5663.4866026749514</v>
      </c>
      <c r="BS33" s="23">
        <f t="shared" si="39"/>
        <v>3073.0948578750354</v>
      </c>
      <c r="BT33" s="23">
        <f t="shared" si="40"/>
        <v>4021.7710969414229</v>
      </c>
      <c r="BU33" s="23">
        <f t="shared" si="41"/>
        <v>2767.1972322470833</v>
      </c>
      <c r="BV33" s="23">
        <f t="shared" si="42"/>
        <v>0</v>
      </c>
      <c r="BW33" s="23">
        <f t="shared" si="43"/>
        <v>1420.7270117041155</v>
      </c>
      <c r="BX33" s="23">
        <f t="shared" si="44"/>
        <v>2683.3725849064999</v>
      </c>
      <c r="BY33" s="23">
        <f t="shared" si="45"/>
        <v>148.70070114421603</v>
      </c>
      <c r="BZ33" s="23">
        <f t="shared" si="46"/>
        <v>0</v>
      </c>
      <c r="CA33" s="23">
        <f t="shared" si="47"/>
        <v>0</v>
      </c>
      <c r="CB33" s="23">
        <f t="shared" si="48"/>
        <v>0</v>
      </c>
    </row>
    <row r="34" spans="1:80" x14ac:dyDescent="0.25">
      <c r="A34" s="10">
        <v>44727</v>
      </c>
      <c r="B34" s="8">
        <v>81.669998168945313</v>
      </c>
      <c r="C34" s="8">
        <v>20.64999961853027</v>
      </c>
      <c r="D34" s="8">
        <v>14.119637489318849</v>
      </c>
      <c r="E34" s="8">
        <v>9.7700004577636719</v>
      </c>
      <c r="F34" s="8">
        <v>40.610000610351563</v>
      </c>
      <c r="G34" s="8">
        <v>8.2700004577636719</v>
      </c>
      <c r="H34" s="8">
        <v>4.8000001907348633</v>
      </c>
      <c r="I34" s="8">
        <v>17.54000091552734</v>
      </c>
      <c r="J34" s="8"/>
      <c r="K34" s="8">
        <v>13.739999771118161</v>
      </c>
      <c r="L34" s="8">
        <v>21.75</v>
      </c>
      <c r="M34" s="8">
        <v>2.5499999523162842</v>
      </c>
      <c r="N34" s="8"/>
      <c r="O34" s="8">
        <v>1</v>
      </c>
      <c r="P34" s="8">
        <v>34.049999237060547</v>
      </c>
      <c r="Q34" s="8">
        <f t="shared" si="69"/>
        <v>98.492522880363325</v>
      </c>
      <c r="R34" s="8">
        <f t="shared" si="70"/>
        <v>99.925470404043622</v>
      </c>
      <c r="S34" s="8">
        <f t="shared" si="71"/>
        <v>87.449797109324734</v>
      </c>
      <c r="T34" s="8">
        <f t="shared" si="72"/>
        <v>83.504278778080689</v>
      </c>
      <c r="U34" s="8">
        <f t="shared" si="73"/>
        <v>92.568957371996106</v>
      </c>
      <c r="V34" s="8">
        <f t="shared" si="74"/>
        <v>92.402241720748165</v>
      </c>
      <c r="W34" s="8">
        <f t="shared" si="75"/>
        <v>100.84033529263976</v>
      </c>
      <c r="X34" s="8">
        <f t="shared" si="76"/>
        <v>87.454831863645168</v>
      </c>
      <c r="Y34" s="8">
        <f t="shared" si="77"/>
        <v>0</v>
      </c>
      <c r="Z34" s="8">
        <f t="shared" si="78"/>
        <v>87.072243368986918</v>
      </c>
      <c r="AA34" s="8">
        <f t="shared" si="79"/>
        <v>105.8909397786733</v>
      </c>
      <c r="AB34" s="8">
        <f t="shared" si="80"/>
        <v>53.124996895591536</v>
      </c>
      <c r="AC34" s="8">
        <f t="shared" si="81"/>
        <v>0</v>
      </c>
      <c r="AD34" s="8">
        <f t="shared" si="82"/>
        <v>100</v>
      </c>
      <c r="AE34" s="8">
        <f>IFERROR(P34/P$23*100,0)</f>
        <v>93.67646305668525</v>
      </c>
      <c r="AF34" s="6">
        <f t="shared" si="83"/>
        <v>0.2293089465436057</v>
      </c>
      <c r="AG34" s="6">
        <f t="shared" si="84"/>
        <v>0.10131815773750939</v>
      </c>
      <c r="AH34" s="6">
        <f t="shared" si="85"/>
        <v>9.9048143716889414E-2</v>
      </c>
      <c r="AI34" s="6">
        <f t="shared" si="86"/>
        <v>5.2451300756814777E-2</v>
      </c>
      <c r="AJ34" s="6">
        <f t="shared" si="87"/>
        <v>0.11900502694305672</v>
      </c>
      <c r="AK34" s="6">
        <f t="shared" si="88"/>
        <v>6.4163820616059616E-2</v>
      </c>
      <c r="AL34" s="6">
        <f t="shared" si="89"/>
        <v>8.6980104241373618E-2</v>
      </c>
      <c r="AM34" s="6">
        <f t="shared" si="90"/>
        <v>6.0120818093309172E-2</v>
      </c>
      <c r="AN34" s="6">
        <f t="shared" si="91"/>
        <v>0</v>
      </c>
      <c r="AO34" s="6">
        <f t="shared" si="92"/>
        <v>3.0624141817986041E-2</v>
      </c>
      <c r="AP34" s="6">
        <f t="shared" si="93"/>
        <v>5.8230222049911705E-2</v>
      </c>
      <c r="AQ34" s="6">
        <f t="shared" si="94"/>
        <v>3.1546679024330106E-3</v>
      </c>
      <c r="AR34" s="6">
        <f t="shared" si="95"/>
        <v>0</v>
      </c>
      <c r="AS34" s="6">
        <f t="shared" si="96"/>
        <v>4.9357907549701589E-2</v>
      </c>
      <c r="AT34" s="6">
        <f t="shared" si="97"/>
        <v>4.6236742031349073E-2</v>
      </c>
      <c r="AU34" s="8">
        <f t="shared" si="98"/>
        <v>21.702852874625872</v>
      </c>
      <c r="AV34" s="8">
        <f t="shared" si="99"/>
        <v>9.5892162257487801</v>
      </c>
      <c r="AW34" s="8">
        <f t="shared" si="100"/>
        <v>9.3743716631818117</v>
      </c>
      <c r="AX34" s="8">
        <f t="shared" si="101"/>
        <v>4.964232231521045</v>
      </c>
      <c r="AY34" s="8">
        <f t="shared" si="102"/>
        <v>11.263182837024237</v>
      </c>
      <c r="AZ34" s="8">
        <f t="shared" si="103"/>
        <v>6.0727589555230086</v>
      </c>
      <c r="BA34" s="8">
        <f t="shared" si="104"/>
        <v>8.2321969283094791</v>
      </c>
      <c r="BB34" s="8">
        <f t="shared" si="105"/>
        <v>5.6901106103730363</v>
      </c>
      <c r="BC34" s="8">
        <f t="shared" si="106"/>
        <v>0</v>
      </c>
      <c r="BD34" s="8">
        <f t="shared" si="107"/>
        <v>2.8984095662444709</v>
      </c>
      <c r="BE34" s="8">
        <f t="shared" si="108"/>
        <v>5.5111759094218788</v>
      </c>
      <c r="BF34" s="8">
        <f t="shared" si="29"/>
        <v>0.29857227285193944</v>
      </c>
      <c r="BG34" s="8">
        <f t="shared" si="109"/>
        <v>0</v>
      </c>
      <c r="BH34" s="8">
        <f t="shared" si="110"/>
        <v>4.6714592775247734</v>
      </c>
      <c r="BI34" s="8">
        <f t="shared" si="111"/>
        <v>4.3760578243185906</v>
      </c>
      <c r="BJ34" s="27">
        <f t="shared" si="112"/>
        <v>94.644597176668938</v>
      </c>
      <c r="BK34" s="27">
        <v>92.105007177334656</v>
      </c>
      <c r="BM34" s="23">
        <f t="shared" si="66"/>
        <v>42798.540037412793</v>
      </c>
      <c r="BN34" s="23">
        <f t="shared" si="34"/>
        <v>10851.426437312941</v>
      </c>
      <c r="BO34" s="23">
        <f t="shared" si="35"/>
        <v>4794.6081128743926</v>
      </c>
      <c r="BP34" s="23">
        <f t="shared" si="36"/>
        <v>4687.1858315909049</v>
      </c>
      <c r="BQ34" s="23">
        <f t="shared" si="37"/>
        <v>2482.1161157605234</v>
      </c>
      <c r="BR34" s="23">
        <f t="shared" si="38"/>
        <v>5631.591418512121</v>
      </c>
      <c r="BS34" s="23">
        <f t="shared" si="39"/>
        <v>3036.3794777615035</v>
      </c>
      <c r="BT34" s="23">
        <f t="shared" si="40"/>
        <v>4116.0984641547439</v>
      </c>
      <c r="BU34" s="23">
        <f t="shared" si="41"/>
        <v>2845.0553051865199</v>
      </c>
      <c r="BV34" s="23">
        <f t="shared" si="42"/>
        <v>0</v>
      </c>
      <c r="BW34" s="23">
        <f t="shared" si="43"/>
        <v>1449.2047831222351</v>
      </c>
      <c r="BX34" s="23">
        <f t="shared" si="44"/>
        <v>2755.587954710938</v>
      </c>
      <c r="BY34" s="23">
        <f t="shared" si="45"/>
        <v>149.28613642596974</v>
      </c>
      <c r="BZ34" s="23">
        <f t="shared" si="46"/>
        <v>0</v>
      </c>
      <c r="CA34" s="23">
        <f t="shared" si="47"/>
        <v>0</v>
      </c>
      <c r="CB34" s="23">
        <f t="shared" si="48"/>
        <v>0</v>
      </c>
    </row>
    <row r="35" spans="1:80" x14ac:dyDescent="0.25">
      <c r="A35" s="10">
        <v>44729</v>
      </c>
      <c r="B35" s="8">
        <v>77.410003662109375</v>
      </c>
      <c r="C35" s="8">
        <v>20.360000610351559</v>
      </c>
      <c r="D35" s="8">
        <v>13.842782020568849</v>
      </c>
      <c r="E35" s="8">
        <v>9.619999885559082</v>
      </c>
      <c r="F35" s="8">
        <v>36.75</v>
      </c>
      <c r="G35" s="8">
        <v>8.5600004196166992</v>
      </c>
      <c r="H35" s="8">
        <v>4.6599998474121094</v>
      </c>
      <c r="I35" s="8">
        <v>17.159999847412109</v>
      </c>
      <c r="J35" s="8"/>
      <c r="K35" s="8">
        <v>13.329999923706049</v>
      </c>
      <c r="L35" s="8">
        <v>21.45000076293945</v>
      </c>
      <c r="M35" s="8">
        <v>2.380000114440918</v>
      </c>
      <c r="N35" s="8"/>
      <c r="O35" s="8">
        <v>1</v>
      </c>
      <c r="P35" s="8">
        <v>34.130001068115227</v>
      </c>
      <c r="Q35" s="8">
        <f t="shared" si="69"/>
        <v>93.35504748129685</v>
      </c>
      <c r="R35" s="8">
        <f t="shared" si="70"/>
        <v>98.522163486644942</v>
      </c>
      <c r="S35" s="8">
        <f t="shared" si="71"/>
        <v>85.735096247556186</v>
      </c>
      <c r="T35" s="8">
        <f t="shared" si="72"/>
        <v>82.222222584491647</v>
      </c>
      <c r="U35" s="8">
        <f t="shared" si="73"/>
        <v>83.770232265244147</v>
      </c>
      <c r="V35" s="8">
        <f t="shared" si="74"/>
        <v>95.642464827265073</v>
      </c>
      <c r="W35" s="8">
        <f t="shared" si="75"/>
        <v>97.899151750813729</v>
      </c>
      <c r="X35" s="8">
        <f t="shared" si="76"/>
        <v>85.560138147260943</v>
      </c>
      <c r="Y35" s="8">
        <f t="shared" si="77"/>
        <v>0</v>
      </c>
      <c r="Z35" s="8">
        <f t="shared" si="78"/>
        <v>84.47401868996208</v>
      </c>
      <c r="AA35" s="8">
        <f t="shared" si="79"/>
        <v>104.43037880647896</v>
      </c>
      <c r="AB35" s="8">
        <f t="shared" si="80"/>
        <v>49.583333747254457</v>
      </c>
      <c r="AC35" s="8">
        <f t="shared" si="81"/>
        <v>0</v>
      </c>
      <c r="AD35" s="8">
        <f t="shared" si="82"/>
        <v>100</v>
      </c>
      <c r="AE35" s="8">
        <f>IFERROR(P35/P$23*100,0)</f>
        <v>93.896559642270617</v>
      </c>
      <c r="AF35" s="6">
        <f t="shared" si="83"/>
        <v>0.22426677093107825</v>
      </c>
      <c r="AG35" s="6">
        <f t="shared" si="84"/>
        <v>0.10307525355973217</v>
      </c>
      <c r="AH35" s="6">
        <f t="shared" si="85"/>
        <v>0.10019719481740387</v>
      </c>
      <c r="AI35" s="6">
        <f t="shared" si="86"/>
        <v>5.3290050812129154E-2</v>
      </c>
      <c r="AJ35" s="6">
        <f t="shared" si="87"/>
        <v>0.11112174252936176</v>
      </c>
      <c r="AK35" s="6">
        <f t="shared" si="88"/>
        <v>6.8527968437211775E-2</v>
      </c>
      <c r="AL35" s="6">
        <f t="shared" si="89"/>
        <v>8.7131253163593644E-2</v>
      </c>
      <c r="AM35" s="6">
        <f t="shared" si="90"/>
        <v>6.0690670877539578E-2</v>
      </c>
      <c r="AN35" s="6">
        <f t="shared" si="91"/>
        <v>0</v>
      </c>
      <c r="AO35" s="6">
        <f t="shared" si="92"/>
        <v>3.0656088234487205E-2</v>
      </c>
      <c r="AP35" s="6">
        <f t="shared" si="93"/>
        <v>5.9255120489087987E-2</v>
      </c>
      <c r="AQ35" s="6">
        <f t="shared" si="94"/>
        <v>3.038084446397651E-3</v>
      </c>
      <c r="AR35" s="6">
        <f t="shared" si="95"/>
        <v>0</v>
      </c>
      <c r="AS35" s="6">
        <f t="shared" si="96"/>
        <v>5.0929114928168512E-2</v>
      </c>
      <c r="AT35" s="6">
        <f t="shared" si="97"/>
        <v>4.7820686773808303E-2</v>
      </c>
      <c r="AU35" s="8">
        <f t="shared" si="98"/>
        <v>20.570808842528294</v>
      </c>
      <c r="AV35" s="8">
        <f t="shared" si="99"/>
        <v>9.4545497247294321</v>
      </c>
      <c r="AW35" s="8">
        <f t="shared" si="100"/>
        <v>9.1905605658352805</v>
      </c>
      <c r="AX35" s="8">
        <f t="shared" si="101"/>
        <v>4.8880154822482336</v>
      </c>
      <c r="AY35" s="8">
        <f t="shared" si="102"/>
        <v>10.192611746849648</v>
      </c>
      <c r="AZ35" s="8">
        <f t="shared" si="103"/>
        <v>6.2857093506818185</v>
      </c>
      <c r="BA35" s="8">
        <f t="shared" si="104"/>
        <v>7.9920906052954788</v>
      </c>
      <c r="BB35" s="8">
        <f t="shared" si="105"/>
        <v>5.566835354000534</v>
      </c>
      <c r="BC35" s="8">
        <f t="shared" si="106"/>
        <v>0</v>
      </c>
      <c r="BD35" s="8">
        <f t="shared" si="107"/>
        <v>2.811921393049885</v>
      </c>
      <c r="BE35" s="8">
        <f t="shared" si="108"/>
        <v>5.4351598833008188</v>
      </c>
      <c r="BF35" s="8">
        <f t="shared" si="29"/>
        <v>0.27866747327231428</v>
      </c>
      <c r="BG35" s="8">
        <f t="shared" si="109"/>
        <v>0</v>
      </c>
      <c r="BH35" s="8">
        <f t="shared" si="110"/>
        <v>4.6714592775247734</v>
      </c>
      <c r="BI35" s="8">
        <f t="shared" si="111"/>
        <v>4.3863395466854334</v>
      </c>
      <c r="BJ35" s="27">
        <f t="shared" si="112"/>
        <v>91.724729246001957</v>
      </c>
      <c r="BK35" s="27">
        <v>90.744689791901251</v>
      </c>
      <c r="BM35" s="23">
        <f t="shared" si="66"/>
        <v>41333.465210895876</v>
      </c>
      <c r="BN35" s="23">
        <f t="shared" si="34"/>
        <v>10285.404421264151</v>
      </c>
      <c r="BO35" s="23">
        <f t="shared" si="35"/>
        <v>4727.2748623647185</v>
      </c>
      <c r="BP35" s="23">
        <f t="shared" si="36"/>
        <v>4595.2802829176389</v>
      </c>
      <c r="BQ35" s="23">
        <f t="shared" si="37"/>
        <v>2444.0077411241177</v>
      </c>
      <c r="BR35" s="23">
        <f t="shared" si="38"/>
        <v>5096.3058734248261</v>
      </c>
      <c r="BS35" s="23">
        <f t="shared" si="39"/>
        <v>3142.8546753409078</v>
      </c>
      <c r="BT35" s="23">
        <f t="shared" si="40"/>
        <v>3996.0453026477435</v>
      </c>
      <c r="BU35" s="23">
        <f t="shared" si="41"/>
        <v>2783.4176770002687</v>
      </c>
      <c r="BV35" s="23">
        <f t="shared" si="42"/>
        <v>0</v>
      </c>
      <c r="BW35" s="23">
        <f t="shared" si="43"/>
        <v>1405.9606965249423</v>
      </c>
      <c r="BX35" s="23">
        <f t="shared" si="44"/>
        <v>2717.5799416504083</v>
      </c>
      <c r="BY35" s="23">
        <f t="shared" si="45"/>
        <v>139.33373663615717</v>
      </c>
      <c r="BZ35" s="23">
        <f t="shared" si="46"/>
        <v>0</v>
      </c>
      <c r="CA35" s="23">
        <f t="shared" si="47"/>
        <v>0</v>
      </c>
      <c r="CB35" s="23">
        <f t="shared" si="48"/>
        <v>0</v>
      </c>
    </row>
    <row r="36" spans="1:80" x14ac:dyDescent="0.25">
      <c r="A36" s="10">
        <v>44732</v>
      </c>
      <c r="B36" s="8">
        <v>75.5</v>
      </c>
      <c r="C36" s="8">
        <v>20.20000076293945</v>
      </c>
      <c r="D36" s="8">
        <v>14.020760536193849</v>
      </c>
      <c r="E36" s="8">
        <v>9.4899997711181641</v>
      </c>
      <c r="F36" s="8">
        <v>35.700000762939453</v>
      </c>
      <c r="G36" s="8">
        <v>8.4099998474121094</v>
      </c>
      <c r="H36" s="8">
        <v>4.619999885559082</v>
      </c>
      <c r="I36" s="8">
        <v>16.940000534057621</v>
      </c>
      <c r="J36" s="8"/>
      <c r="K36" s="8">
        <v>13.64000034332275</v>
      </c>
      <c r="L36" s="8">
        <v>21.030000686645511</v>
      </c>
      <c r="M36" s="8">
        <v>2.5799999237060551</v>
      </c>
      <c r="N36" s="8"/>
      <c r="O36" s="8">
        <v>1</v>
      </c>
      <c r="P36" s="8">
        <v>34.389999389648438</v>
      </c>
      <c r="Q36" s="8">
        <f t="shared" si="69"/>
        <v>91.051618026055138</v>
      </c>
      <c r="R36" s="8">
        <f t="shared" si="70"/>
        <v>97.747923277803324</v>
      </c>
      <c r="S36" s="8">
        <f t="shared" si="71"/>
        <v>86.837403944407399</v>
      </c>
      <c r="T36" s="8">
        <f t="shared" si="72"/>
        <v>81.111110477139547</v>
      </c>
      <c r="U36" s="8">
        <f t="shared" si="73"/>
        <v>81.376798796757313</v>
      </c>
      <c r="V36" s="8">
        <f t="shared" si="74"/>
        <v>93.966480744569253</v>
      </c>
      <c r="W36" s="8">
        <f t="shared" si="75"/>
        <v>97.058816458173965</v>
      </c>
      <c r="X36" s="8">
        <f t="shared" si="76"/>
        <v>84.463216713094894</v>
      </c>
      <c r="Y36" s="8">
        <f t="shared" si="77"/>
        <v>0</v>
      </c>
      <c r="Z36" s="8">
        <f t="shared" si="78"/>
        <v>86.438533422931158</v>
      </c>
      <c r="AA36" s="8">
        <f t="shared" si="79"/>
        <v>102.38558787379486</v>
      </c>
      <c r="AB36" s="8">
        <f t="shared" si="80"/>
        <v>53.749996274709858</v>
      </c>
      <c r="AC36" s="8">
        <f t="shared" si="81"/>
        <v>0</v>
      </c>
      <c r="AD36" s="8">
        <f t="shared" si="82"/>
        <v>100</v>
      </c>
      <c r="AE36" s="8">
        <f>IFERROR(P36/P$23*100,0)</f>
        <v>94.611852555857439</v>
      </c>
      <c r="AF36" s="6">
        <f t="shared" si="83"/>
        <v>0.22127903459179554</v>
      </c>
      <c r="AG36" s="6">
        <f t="shared" si="84"/>
        <v>0.10345547650929017</v>
      </c>
      <c r="AH36" s="6">
        <f t="shared" si="85"/>
        <v>0.10266661165532681</v>
      </c>
      <c r="AI36" s="6">
        <f t="shared" si="86"/>
        <v>5.3181764656316244E-2</v>
      </c>
      <c r="AJ36" s="6">
        <f t="shared" si="87"/>
        <v>0.1092032087207204</v>
      </c>
      <c r="AK36" s="6">
        <f t="shared" si="88"/>
        <v>6.811072974413962E-2</v>
      </c>
      <c r="AL36" s="6">
        <f t="shared" si="89"/>
        <v>8.7388743913730554E-2</v>
      </c>
      <c r="AM36" s="6">
        <f t="shared" si="90"/>
        <v>6.0609897933661318E-2</v>
      </c>
      <c r="AN36" s="6">
        <f t="shared" si="91"/>
        <v>0</v>
      </c>
      <c r="AO36" s="6">
        <f t="shared" si="92"/>
        <v>3.1734119010388487E-2</v>
      </c>
      <c r="AP36" s="6">
        <f t="shared" si="93"/>
        <v>5.877103443599925E-2</v>
      </c>
      <c r="AQ36" s="6">
        <f t="shared" si="94"/>
        <v>3.3317164329530746E-3</v>
      </c>
      <c r="AR36" s="6">
        <f t="shared" si="95"/>
        <v>0</v>
      </c>
      <c r="AS36" s="6">
        <f t="shared" si="96"/>
        <v>5.1521868313184956E-2</v>
      </c>
      <c r="AT36" s="6">
        <f t="shared" si="97"/>
        <v>4.8745794082493583E-2</v>
      </c>
      <c r="AU36" s="8">
        <f t="shared" si="98"/>
        <v>20.063247566684915</v>
      </c>
      <c r="AV36" s="8">
        <f t="shared" si="99"/>
        <v>9.3802507822953238</v>
      </c>
      <c r="AW36" s="8">
        <f t="shared" si="100"/>
        <v>9.3087248427009079</v>
      </c>
      <c r="AX36" s="8">
        <f t="shared" si="101"/>
        <v>4.8219611600402752</v>
      </c>
      <c r="AY36" s="8">
        <f t="shared" si="102"/>
        <v>9.901394479969472</v>
      </c>
      <c r="AZ36" s="8">
        <f t="shared" si="103"/>
        <v>6.1755621598997612</v>
      </c>
      <c r="BA36" s="8">
        <f t="shared" si="104"/>
        <v>7.923489032375838</v>
      </c>
      <c r="BB36" s="8">
        <f t="shared" si="105"/>
        <v>5.4954658920933248</v>
      </c>
      <c r="BC36" s="8">
        <f t="shared" si="106"/>
        <v>0</v>
      </c>
      <c r="BD36" s="8">
        <f t="shared" si="107"/>
        <v>2.8773150027095835</v>
      </c>
      <c r="BE36" s="8">
        <f t="shared" si="108"/>
        <v>5.3287371567524753</v>
      </c>
      <c r="BF36" s="8">
        <f t="shared" si="29"/>
        <v>0.30208488454246157</v>
      </c>
      <c r="BG36" s="8">
        <f t="shared" si="109"/>
        <v>0</v>
      </c>
      <c r="BH36" s="8">
        <f t="shared" si="110"/>
        <v>4.6714592775247734</v>
      </c>
      <c r="BI36" s="8">
        <f t="shared" si="111"/>
        <v>4.4197541638586619</v>
      </c>
      <c r="BJ36" s="27">
        <f t="shared" si="112"/>
        <v>90.669446401447772</v>
      </c>
      <c r="BK36" s="27">
        <v>90.070255050331895</v>
      </c>
      <c r="BM36" s="23">
        <f t="shared" si="66"/>
        <v>40789.116480032179</v>
      </c>
      <c r="BN36" s="23">
        <f t="shared" si="34"/>
        <v>10031.62378334246</v>
      </c>
      <c r="BO36" s="23">
        <f t="shared" si="35"/>
        <v>4690.1253911476642</v>
      </c>
      <c r="BP36" s="23">
        <f t="shared" si="36"/>
        <v>4654.3624213504527</v>
      </c>
      <c r="BQ36" s="23">
        <f t="shared" si="37"/>
        <v>2410.9805800201379</v>
      </c>
      <c r="BR36" s="23">
        <f t="shared" si="38"/>
        <v>4950.6972399847382</v>
      </c>
      <c r="BS36" s="23">
        <f t="shared" si="39"/>
        <v>3087.7810799498789</v>
      </c>
      <c r="BT36" s="23">
        <f t="shared" si="40"/>
        <v>3961.7445161879232</v>
      </c>
      <c r="BU36" s="23">
        <f t="shared" si="41"/>
        <v>2747.7329460466635</v>
      </c>
      <c r="BV36" s="23">
        <f t="shared" si="42"/>
        <v>0</v>
      </c>
      <c r="BW36" s="23">
        <f t="shared" si="43"/>
        <v>1438.6575013547915</v>
      </c>
      <c r="BX36" s="23">
        <f t="shared" si="44"/>
        <v>2664.3685783762357</v>
      </c>
      <c r="BY36" s="23">
        <f t="shared" si="45"/>
        <v>151.04244227123081</v>
      </c>
      <c r="BZ36" s="23">
        <f t="shared" si="46"/>
        <v>0</v>
      </c>
      <c r="CA36" s="23">
        <f t="shared" si="47"/>
        <v>0</v>
      </c>
      <c r="CB36" s="23">
        <f t="shared" si="48"/>
        <v>0</v>
      </c>
    </row>
    <row r="37" spans="1:80" x14ac:dyDescent="0.25">
      <c r="A37" s="10">
        <v>44733</v>
      </c>
      <c r="B37" s="8">
        <v>76</v>
      </c>
      <c r="C37" s="8">
        <v>20.10000038146973</v>
      </c>
      <c r="D37" s="8">
        <v>13.911994934082029</v>
      </c>
      <c r="E37" s="8">
        <v>9.3599996566772461</v>
      </c>
      <c r="F37" s="8">
        <v>36.400001525878913</v>
      </c>
      <c r="G37" s="8">
        <v>8.3400001525878906</v>
      </c>
      <c r="H37" s="8">
        <v>4.570000171661377</v>
      </c>
      <c r="I37" s="8">
        <v>16.780000686645511</v>
      </c>
      <c r="J37" s="8"/>
      <c r="K37" s="8">
        <v>13.170000076293951</v>
      </c>
      <c r="L37" s="8">
        <v>21.20000076293945</v>
      </c>
      <c r="M37" s="8">
        <v>2.5099999904632568</v>
      </c>
      <c r="N37" s="8"/>
      <c r="O37" s="8">
        <v>1</v>
      </c>
      <c r="P37" s="8">
        <v>32.979999542236328</v>
      </c>
      <c r="Q37" s="8">
        <f t="shared" si="69"/>
        <v>91.654608873909808</v>
      </c>
      <c r="R37" s="8">
        <f t="shared" si="70"/>
        <v>97.264020839859512</v>
      </c>
      <c r="S37" s="8">
        <f t="shared" si="71"/>
        <v>86.16376555642843</v>
      </c>
      <c r="T37" s="8">
        <f t="shared" si="72"/>
        <v>79.999998369787434</v>
      </c>
      <c r="U37" s="8">
        <f t="shared" si="73"/>
        <v>82.972424007567838</v>
      </c>
      <c r="V37" s="8">
        <f t="shared" si="74"/>
        <v>93.184361232658702</v>
      </c>
      <c r="W37" s="8">
        <f t="shared" si="75"/>
        <v>96.008402351167703</v>
      </c>
      <c r="X37" s="8">
        <f t="shared" si="76"/>
        <v>83.665453940959139</v>
      </c>
      <c r="Y37" s="8">
        <f t="shared" si="77"/>
        <v>0</v>
      </c>
      <c r="Z37" s="8">
        <f t="shared" si="78"/>
        <v>83.460077941422071</v>
      </c>
      <c r="AA37" s="8">
        <f t="shared" si="79"/>
        <v>103.21324156764365</v>
      </c>
      <c r="AB37" s="8">
        <f t="shared" si="80"/>
        <v>52.291664390100465</v>
      </c>
      <c r="AC37" s="8">
        <f t="shared" si="81"/>
        <v>0</v>
      </c>
      <c r="AD37" s="8">
        <f t="shared" si="82"/>
        <v>100</v>
      </c>
      <c r="AE37" s="8">
        <f>IFERROR(P37/P$23*100,0)</f>
        <v>90.732739440569304</v>
      </c>
      <c r="AF37" s="6">
        <f t="shared" si="83"/>
        <v>0.22346467624372793</v>
      </c>
      <c r="AG37" s="6">
        <f t="shared" si="84"/>
        <v>0.10327617366667588</v>
      </c>
      <c r="AH37" s="6">
        <f t="shared" si="85"/>
        <v>0.10219956373999749</v>
      </c>
      <c r="AI37" s="6">
        <f t="shared" si="86"/>
        <v>5.2622847976590621E-2</v>
      </c>
      <c r="AJ37" s="6">
        <f t="shared" si="87"/>
        <v>0.11170446936643312</v>
      </c>
      <c r="AK37" s="6">
        <f t="shared" si="88"/>
        <v>6.7762212549892134E-2</v>
      </c>
      <c r="AL37" s="6">
        <f t="shared" si="89"/>
        <v>8.672248673017742E-2</v>
      </c>
      <c r="AM37" s="6">
        <f t="shared" si="90"/>
        <v>6.0231555788908681E-2</v>
      </c>
      <c r="AN37" s="6">
        <f t="shared" si="91"/>
        <v>0</v>
      </c>
      <c r="AO37" s="6">
        <f t="shared" si="92"/>
        <v>3.073971355798702E-2</v>
      </c>
      <c r="AP37" s="6">
        <f t="shared" si="93"/>
        <v>5.9437686706967426E-2</v>
      </c>
      <c r="AQ37" s="6">
        <f t="shared" si="94"/>
        <v>3.2518015337547647E-3</v>
      </c>
      <c r="AR37" s="6">
        <f t="shared" si="95"/>
        <v>0</v>
      </c>
      <c r="AS37" s="6">
        <f t="shared" si="96"/>
        <v>5.1688458115816314E-2</v>
      </c>
      <c r="AT37" s="6">
        <f t="shared" si="97"/>
        <v>4.6898354023071409E-2</v>
      </c>
      <c r="AU37" s="8">
        <f t="shared" si="98"/>
        <v>20.19611675586826</v>
      </c>
      <c r="AV37" s="8">
        <f t="shared" si="99"/>
        <v>9.3338137218456936</v>
      </c>
      <c r="AW37" s="8">
        <f t="shared" si="100"/>
        <v>9.2365127070042767</v>
      </c>
      <c r="AX37" s="8">
        <f t="shared" si="101"/>
        <v>4.755906837832315</v>
      </c>
      <c r="AY37" s="8">
        <f t="shared" si="102"/>
        <v>10.095539677224995</v>
      </c>
      <c r="AZ37" s="8">
        <f t="shared" si="103"/>
        <v>6.1241605577113853</v>
      </c>
      <c r="BA37" s="8">
        <f t="shared" si="104"/>
        <v>7.8377374751239151</v>
      </c>
      <c r="BB37" s="8">
        <f t="shared" si="105"/>
        <v>5.4435607163865347</v>
      </c>
      <c r="BC37" s="8">
        <f t="shared" si="106"/>
        <v>0</v>
      </c>
      <c r="BD37" s="8">
        <f t="shared" si="107"/>
        <v>2.778169930454399</v>
      </c>
      <c r="BE37" s="8">
        <f t="shared" si="108"/>
        <v>5.3718130337672347</v>
      </c>
      <c r="BF37" s="8">
        <f t="shared" si="29"/>
        <v>0.29388879059791001</v>
      </c>
      <c r="BG37" s="8">
        <f t="shared" si="109"/>
        <v>0</v>
      </c>
      <c r="BH37" s="8">
        <f t="shared" si="110"/>
        <v>4.6714592775247734</v>
      </c>
      <c r="BI37" s="8">
        <f t="shared" si="111"/>
        <v>4.2385429743488539</v>
      </c>
      <c r="BJ37" s="27">
        <f t="shared" si="112"/>
        <v>90.377222455690529</v>
      </c>
      <c r="BK37" s="27">
        <v>89.035996367626836</v>
      </c>
      <c r="BM37" s="23">
        <f t="shared" si="66"/>
        <v>40733.610101908467</v>
      </c>
      <c r="BN37" s="23">
        <f t="shared" si="34"/>
        <v>10098.058377934132</v>
      </c>
      <c r="BO37" s="23">
        <f t="shared" si="35"/>
        <v>4666.9068609228498</v>
      </c>
      <c r="BP37" s="23">
        <f t="shared" si="36"/>
        <v>4618.2563535021363</v>
      </c>
      <c r="BQ37" s="23">
        <f t="shared" si="37"/>
        <v>2377.9534189161586</v>
      </c>
      <c r="BR37" s="23">
        <f t="shared" si="38"/>
        <v>5047.7698386124994</v>
      </c>
      <c r="BS37" s="23">
        <f t="shared" si="39"/>
        <v>3062.0802788556912</v>
      </c>
      <c r="BT37" s="23">
        <f t="shared" si="40"/>
        <v>3918.868737561962</v>
      </c>
      <c r="BU37" s="23">
        <f t="shared" si="41"/>
        <v>2721.7803581932685</v>
      </c>
      <c r="BV37" s="23">
        <f t="shared" si="42"/>
        <v>0</v>
      </c>
      <c r="BW37" s="23">
        <f t="shared" si="43"/>
        <v>1389.0849652271993</v>
      </c>
      <c r="BX37" s="23">
        <f t="shared" si="44"/>
        <v>2685.9065168836155</v>
      </c>
      <c r="BY37" s="23">
        <f t="shared" si="45"/>
        <v>146.94439529895502</v>
      </c>
      <c r="BZ37" s="23">
        <f t="shared" si="46"/>
        <v>0</v>
      </c>
      <c r="CA37" s="23">
        <f t="shared" si="47"/>
        <v>0</v>
      </c>
      <c r="CB37" s="23">
        <f t="shared" si="48"/>
        <v>0</v>
      </c>
    </row>
    <row r="38" spans="1:80" x14ac:dyDescent="0.25">
      <c r="A38" s="10">
        <v>44734</v>
      </c>
      <c r="B38" s="8">
        <v>75.349998474121094</v>
      </c>
      <c r="C38" s="8">
        <v>20.020000457763668</v>
      </c>
      <c r="D38" s="8">
        <v>13.783454895019529</v>
      </c>
      <c r="E38" s="8">
        <v>9.7399997711181641</v>
      </c>
      <c r="F38" s="8">
        <v>33.970001220703118</v>
      </c>
      <c r="G38" s="8">
        <v>8.3500003814697266</v>
      </c>
      <c r="H38" s="8">
        <v>4.5500001907348633</v>
      </c>
      <c r="I38" s="8">
        <v>16.909999847412109</v>
      </c>
      <c r="J38" s="8"/>
      <c r="K38" s="8">
        <v>13.590000152587891</v>
      </c>
      <c r="L38" s="8">
        <v>21.29000091552734</v>
      </c>
      <c r="M38" s="8">
        <v>2.440000057220459</v>
      </c>
      <c r="N38" s="8"/>
      <c r="O38" s="8">
        <v>1</v>
      </c>
      <c r="P38" s="8">
        <v>32.860000610351563</v>
      </c>
      <c r="Q38" s="8">
        <f t="shared" si="69"/>
        <v>90.870718931516706</v>
      </c>
      <c r="R38" s="8">
        <f t="shared" si="70"/>
        <v>96.876900735438667</v>
      </c>
      <c r="S38" s="8">
        <f t="shared" si="71"/>
        <v>85.367654442035885</v>
      </c>
      <c r="T38" s="8">
        <f t="shared" si="72"/>
        <v>83.247862648725274</v>
      </c>
      <c r="U38" s="8">
        <f t="shared" si="73"/>
        <v>77.433330402964003</v>
      </c>
      <c r="V38" s="8">
        <f t="shared" si="74"/>
        <v>93.296095635954273</v>
      </c>
      <c r="W38" s="8">
        <f t="shared" si="75"/>
        <v>95.588234704847835</v>
      </c>
      <c r="X38" s="8">
        <f t="shared" si="76"/>
        <v>84.313632627038515</v>
      </c>
      <c r="Y38" s="8">
        <f t="shared" si="77"/>
        <v>0</v>
      </c>
      <c r="Z38" s="8">
        <f t="shared" si="78"/>
        <v>86.12167542812152</v>
      </c>
      <c r="AA38" s="8">
        <f t="shared" si="79"/>
        <v>103.65141171650598</v>
      </c>
      <c r="AB38" s="8">
        <f t="shared" si="80"/>
        <v>50.833332505491079</v>
      </c>
      <c r="AC38" s="8">
        <f t="shared" si="81"/>
        <v>0</v>
      </c>
      <c r="AD38" s="8">
        <f t="shared" si="82"/>
        <v>100</v>
      </c>
      <c r="AE38" s="8">
        <f>IFERROR(P38/P$23*100,0)</f>
        <v>90.402605056974068</v>
      </c>
      <c r="AF38" s="6">
        <f t="shared" si="83"/>
        <v>0.2232158993455276</v>
      </c>
      <c r="AG38" s="6">
        <f t="shared" si="84"/>
        <v>0.10363697876582886</v>
      </c>
      <c r="AH38" s="6">
        <f t="shared" si="85"/>
        <v>0.10201506434307224</v>
      </c>
      <c r="AI38" s="6">
        <f t="shared" si="86"/>
        <v>5.5170135403697466E-2</v>
      </c>
      <c r="AJ38" s="6">
        <f t="shared" si="87"/>
        <v>0.1050294999578873</v>
      </c>
      <c r="AK38" s="6">
        <f t="shared" si="88"/>
        <v>6.8352531244940853E-2</v>
      </c>
      <c r="AL38" s="6">
        <f t="shared" si="89"/>
        <v>8.699083677770604E-2</v>
      </c>
      <c r="AM38" s="6">
        <f t="shared" si="90"/>
        <v>6.1153637979108E-2</v>
      </c>
      <c r="AN38" s="6">
        <f t="shared" si="91"/>
        <v>0</v>
      </c>
      <c r="AO38" s="6">
        <f t="shared" si="92"/>
        <v>3.1958036451320809E-2</v>
      </c>
      <c r="AP38" s="6">
        <f t="shared" si="93"/>
        <v>6.013790426816102E-2</v>
      </c>
      <c r="AQ38" s="6">
        <f t="shared" si="94"/>
        <v>3.1848335207560492E-3</v>
      </c>
      <c r="AR38" s="6">
        <f t="shared" si="95"/>
        <v>0</v>
      </c>
      <c r="AS38" s="6">
        <f t="shared" si="96"/>
        <v>5.2076305317526342E-2</v>
      </c>
      <c r="AT38" s="6">
        <f t="shared" si="97"/>
        <v>4.7078336624467317E-2</v>
      </c>
      <c r="AU38" s="8">
        <f t="shared" si="98"/>
        <v>20.023386404445329</v>
      </c>
      <c r="AV38" s="8">
        <f t="shared" si="99"/>
        <v>9.2966642506286377</v>
      </c>
      <c r="AW38" s="8">
        <f t="shared" si="100"/>
        <v>9.1511718403791011</v>
      </c>
      <c r="AX38" s="8">
        <f t="shared" si="101"/>
        <v>4.9489885909237659</v>
      </c>
      <c r="AY38" s="8">
        <f t="shared" si="102"/>
        <v>9.4215791423846387</v>
      </c>
      <c r="AZ38" s="8">
        <f t="shared" si="103"/>
        <v>6.1315038438223857</v>
      </c>
      <c r="BA38" s="8">
        <f t="shared" si="104"/>
        <v>7.8034366886640951</v>
      </c>
      <c r="BB38" s="8">
        <f t="shared" si="105"/>
        <v>5.4857334396138615</v>
      </c>
      <c r="BC38" s="8">
        <f t="shared" si="106"/>
        <v>0</v>
      </c>
      <c r="BD38" s="8">
        <f t="shared" si="107"/>
        <v>2.8667676203548478</v>
      </c>
      <c r="BE38" s="8">
        <f t="shared" si="108"/>
        <v>5.3946179382631732</v>
      </c>
      <c r="BF38" s="8">
        <f t="shared" si="29"/>
        <v>0.2856926966533585</v>
      </c>
      <c r="BG38" s="8">
        <f t="shared" si="109"/>
        <v>0</v>
      </c>
      <c r="BH38" s="8">
        <f t="shared" si="110"/>
        <v>4.6714592775247734</v>
      </c>
      <c r="BI38" s="8">
        <f t="shared" si="111"/>
        <v>4.2231208810580947</v>
      </c>
      <c r="BJ38" s="27">
        <f t="shared" si="112"/>
        <v>89.70412261471607</v>
      </c>
      <c r="BK38" s="27">
        <v>89.660294899354653</v>
      </c>
      <c r="BM38" s="23">
        <f t="shared" si="66"/>
        <v>40404.771228066602</v>
      </c>
      <c r="BN38" s="23">
        <f t="shared" si="34"/>
        <v>10011.693202222667</v>
      </c>
      <c r="BO38" s="23">
        <f t="shared" si="35"/>
        <v>4648.3321253143213</v>
      </c>
      <c r="BP38" s="23">
        <f t="shared" si="36"/>
        <v>4575.5859201895491</v>
      </c>
      <c r="BQ38" s="23">
        <f t="shared" si="37"/>
        <v>2474.4942954618841</v>
      </c>
      <c r="BR38" s="23">
        <f t="shared" si="38"/>
        <v>4710.7895711923211</v>
      </c>
      <c r="BS38" s="23">
        <f t="shared" si="39"/>
        <v>3065.7519219111905</v>
      </c>
      <c r="BT38" s="23">
        <f t="shared" si="40"/>
        <v>3901.7183443320519</v>
      </c>
      <c r="BU38" s="23">
        <f t="shared" si="41"/>
        <v>2742.8667198069325</v>
      </c>
      <c r="BV38" s="23">
        <f t="shared" si="42"/>
        <v>0</v>
      </c>
      <c r="BW38" s="23">
        <f t="shared" si="43"/>
        <v>1433.3838101774236</v>
      </c>
      <c r="BX38" s="23">
        <f t="shared" si="44"/>
        <v>2697.3089691315849</v>
      </c>
      <c r="BY38" s="23">
        <f t="shared" si="45"/>
        <v>142.84634832667925</v>
      </c>
      <c r="BZ38" s="23">
        <f t="shared" si="46"/>
        <v>0</v>
      </c>
      <c r="CA38" s="23">
        <f t="shared" si="47"/>
        <v>0</v>
      </c>
      <c r="CB38" s="23">
        <f t="shared" si="48"/>
        <v>0</v>
      </c>
    </row>
    <row r="39" spans="1:80" x14ac:dyDescent="0.25">
      <c r="A39" s="10">
        <v>44735</v>
      </c>
      <c r="B39" s="8">
        <v>72.599998474121094</v>
      </c>
      <c r="C39" s="8">
        <v>19.520000457763668</v>
      </c>
      <c r="D39" s="8">
        <v>13.813118934631349</v>
      </c>
      <c r="E39" s="8">
        <v>9.8900003433227539</v>
      </c>
      <c r="F39" s="8">
        <v>32.799999237060547</v>
      </c>
      <c r="G39" s="8">
        <v>8.3999996185302734</v>
      </c>
      <c r="H39" s="8">
        <v>4.5999999046325684</v>
      </c>
      <c r="I39" s="8">
        <v>16.79999923706055</v>
      </c>
      <c r="J39" s="8"/>
      <c r="K39" s="8">
        <v>13.75</v>
      </c>
      <c r="L39" s="8">
        <v>21.5</v>
      </c>
      <c r="M39" s="8">
        <v>2.5499999523162842</v>
      </c>
      <c r="N39" s="8"/>
      <c r="O39" s="8">
        <v>1</v>
      </c>
      <c r="P39" s="8">
        <v>32.650001525878913</v>
      </c>
      <c r="Q39" s="8">
        <f t="shared" si="69"/>
        <v>87.55426926831602</v>
      </c>
      <c r="R39" s="8">
        <f t="shared" si="70"/>
        <v>94.457397775390788</v>
      </c>
      <c r="S39" s="8">
        <f t="shared" si="71"/>
        <v>85.551378298080976</v>
      </c>
      <c r="T39" s="8">
        <f t="shared" si="72"/>
        <v>84.529918842314316</v>
      </c>
      <c r="U39" s="8">
        <f t="shared" si="73"/>
        <v>74.766355221452869</v>
      </c>
      <c r="V39" s="8">
        <f t="shared" si="74"/>
        <v>93.854746341273696</v>
      </c>
      <c r="W39" s="8">
        <f t="shared" si="75"/>
        <v>96.638648811854083</v>
      </c>
      <c r="X39" s="8">
        <f t="shared" si="76"/>
        <v>83.765167154914295</v>
      </c>
      <c r="Y39" s="8">
        <f t="shared" si="77"/>
        <v>0</v>
      </c>
      <c r="Z39" s="8">
        <f t="shared" si="78"/>
        <v>87.135616176661586</v>
      </c>
      <c r="AA39" s="8">
        <f t="shared" si="79"/>
        <v>104.67380253983798</v>
      </c>
      <c r="AB39" s="8">
        <f t="shared" si="80"/>
        <v>53.124996895591536</v>
      </c>
      <c r="AC39" s="8">
        <f t="shared" si="81"/>
        <v>0</v>
      </c>
      <c r="AD39" s="8">
        <f t="shared" si="82"/>
        <v>100</v>
      </c>
      <c r="AE39" s="8">
        <f>IFERROR(P39/P$23*100,0)</f>
        <v>89.824867261986739</v>
      </c>
      <c r="AF39" s="6">
        <f t="shared" si="83"/>
        <v>0.21757219283678209</v>
      </c>
      <c r="AG39" s="6">
        <f t="shared" si="84"/>
        <v>0.10222459155272007</v>
      </c>
      <c r="AH39" s="6">
        <f t="shared" si="85"/>
        <v>0.10342436646323659</v>
      </c>
      <c r="AI39" s="6">
        <f t="shared" si="86"/>
        <v>5.6671708997353853E-2</v>
      </c>
      <c r="AJ39" s="6">
        <f t="shared" si="87"/>
        <v>0.10259222966975957</v>
      </c>
      <c r="AK39" s="6">
        <f t="shared" si="88"/>
        <v>6.9562034062804742E-2</v>
      </c>
      <c r="AL39" s="6">
        <f t="shared" si="89"/>
        <v>8.8970251010759213E-2</v>
      </c>
      <c r="AM39" s="6">
        <f t="shared" si="90"/>
        <v>6.1462872857144822E-2</v>
      </c>
      <c r="AN39" s="6">
        <f t="shared" si="91"/>
        <v>0</v>
      </c>
      <c r="AO39" s="6">
        <f t="shared" si="92"/>
        <v>3.2710578430572748E-2</v>
      </c>
      <c r="AP39" s="6">
        <f t="shared" si="93"/>
        <v>6.1437844276675861E-2</v>
      </c>
      <c r="AQ39" s="6">
        <f t="shared" si="94"/>
        <v>3.3671461793602538E-3</v>
      </c>
      <c r="AR39" s="6">
        <f t="shared" si="95"/>
        <v>0</v>
      </c>
      <c r="AS39" s="6">
        <f t="shared" si="96"/>
        <v>5.2682340888883301E-2</v>
      </c>
      <c r="AT39" s="6">
        <f t="shared" si="97"/>
        <v>4.7321842773946791E-2</v>
      </c>
      <c r="AU39" s="8">
        <f t="shared" si="98"/>
        <v>19.292605863936938</v>
      </c>
      <c r="AV39" s="8">
        <f t="shared" si="99"/>
        <v>9.0644798340937385</v>
      </c>
      <c r="AW39" s="8">
        <f t="shared" si="100"/>
        <v>9.1708665196910104</v>
      </c>
      <c r="AX39" s="8">
        <f t="shared" si="101"/>
        <v>5.0252053401965764</v>
      </c>
      <c r="AY39" s="8">
        <f t="shared" si="102"/>
        <v>9.0970791161992608</v>
      </c>
      <c r="AZ39" s="8">
        <f t="shared" si="103"/>
        <v>6.1682188737887635</v>
      </c>
      <c r="BA39" s="8">
        <f t="shared" si="104"/>
        <v>7.8891882459160172</v>
      </c>
      <c r="BB39" s="8">
        <f t="shared" si="105"/>
        <v>5.4500483992810063</v>
      </c>
      <c r="BC39" s="8">
        <f t="shared" si="106"/>
        <v>0</v>
      </c>
      <c r="BD39" s="8">
        <f t="shared" si="107"/>
        <v>2.900519082950336</v>
      </c>
      <c r="BE39" s="8">
        <f t="shared" si="108"/>
        <v>5.4478290598882939</v>
      </c>
      <c r="BF39" s="8">
        <f t="shared" si="29"/>
        <v>0.29857227285193944</v>
      </c>
      <c r="BG39" s="8">
        <f t="shared" si="109"/>
        <v>0</v>
      </c>
      <c r="BH39" s="8">
        <f t="shared" si="110"/>
        <v>4.6714592775247734</v>
      </c>
      <c r="BI39" s="8">
        <f t="shared" si="111"/>
        <v>4.1961320952343923</v>
      </c>
      <c r="BJ39" s="27">
        <f t="shared" si="112"/>
        <v>88.672203981553054</v>
      </c>
      <c r="BK39" s="27">
        <v>91.62156226779797</v>
      </c>
      <c r="BM39" s="23">
        <f t="shared" si="66"/>
        <v>39902.306304396945</v>
      </c>
      <c r="BN39" s="23">
        <f t="shared" si="34"/>
        <v>9646.3029319684701</v>
      </c>
      <c r="BO39" s="23">
        <f t="shared" si="35"/>
        <v>4532.2399170468707</v>
      </c>
      <c r="BP39" s="23">
        <f t="shared" si="36"/>
        <v>4585.4332598455039</v>
      </c>
      <c r="BQ39" s="23">
        <f t="shared" si="37"/>
        <v>2512.6026700982893</v>
      </c>
      <c r="BR39" s="23">
        <f t="shared" si="38"/>
        <v>4548.5395580996319</v>
      </c>
      <c r="BS39" s="23">
        <f t="shared" si="39"/>
        <v>3084.1094368943795</v>
      </c>
      <c r="BT39" s="23">
        <f t="shared" si="40"/>
        <v>3944.594122958013</v>
      </c>
      <c r="BU39" s="23">
        <f t="shared" si="41"/>
        <v>2725.0241996405048</v>
      </c>
      <c r="BV39" s="23">
        <f t="shared" si="42"/>
        <v>0</v>
      </c>
      <c r="BW39" s="23">
        <f t="shared" si="43"/>
        <v>1450.2595414751677</v>
      </c>
      <c r="BX39" s="23">
        <f t="shared" si="44"/>
        <v>2723.9145299441452</v>
      </c>
      <c r="BY39" s="23">
        <f t="shared" si="45"/>
        <v>149.28613642596974</v>
      </c>
      <c r="BZ39" s="23">
        <f t="shared" si="46"/>
        <v>0</v>
      </c>
      <c r="CA39" s="23">
        <f t="shared" si="47"/>
        <v>0</v>
      </c>
      <c r="CB39" s="23">
        <f t="shared" si="48"/>
        <v>0</v>
      </c>
    </row>
    <row r="40" spans="1:80" x14ac:dyDescent="0.25">
      <c r="A40" s="10">
        <v>44736</v>
      </c>
      <c r="B40" s="8">
        <v>74.620002746582031</v>
      </c>
      <c r="C40" s="8">
        <v>19.79999923706055</v>
      </c>
      <c r="D40" s="8">
        <v>13.506599426269529</v>
      </c>
      <c r="E40" s="8">
        <v>9.7899999618530273</v>
      </c>
      <c r="F40" s="8">
        <v>34.189998626708977</v>
      </c>
      <c r="G40" s="8">
        <v>8.1000003814697266</v>
      </c>
      <c r="H40" s="8">
        <v>4.5999999046325684</v>
      </c>
      <c r="I40" s="8">
        <v>16.719999313354489</v>
      </c>
      <c r="J40" s="8"/>
      <c r="K40" s="8">
        <v>14.239999771118161</v>
      </c>
      <c r="L40" s="8">
        <v>21.520000457763668</v>
      </c>
      <c r="M40" s="8">
        <v>2.470000028610229</v>
      </c>
      <c r="N40" s="8"/>
      <c r="O40" s="8">
        <v>1</v>
      </c>
      <c r="P40" s="8">
        <v>32.459999084472663</v>
      </c>
      <c r="Q40" s="8">
        <f t="shared" si="69"/>
        <v>89.990357446158569</v>
      </c>
      <c r="R40" s="8">
        <f t="shared" si="70"/>
        <v>95.812313526027978</v>
      </c>
      <c r="S40" s="8">
        <f t="shared" si="71"/>
        <v>83.652953580267337</v>
      </c>
      <c r="T40" s="8">
        <f t="shared" si="72"/>
        <v>83.67521471325496</v>
      </c>
      <c r="U40" s="8">
        <f t="shared" si="73"/>
        <v>77.934806152592913</v>
      </c>
      <c r="V40" s="8">
        <f t="shared" si="74"/>
        <v>90.50279948704042</v>
      </c>
      <c r="W40" s="8">
        <f t="shared" si="75"/>
        <v>96.638648811854083</v>
      </c>
      <c r="X40" s="8">
        <f t="shared" si="76"/>
        <v>83.366285768846382</v>
      </c>
      <c r="Y40" s="8">
        <f t="shared" si="77"/>
        <v>0</v>
      </c>
      <c r="Z40" s="8">
        <f t="shared" si="78"/>
        <v>90.240811229956435</v>
      </c>
      <c r="AA40" s="8">
        <f t="shared" si="79"/>
        <v>104.77117574758962</v>
      </c>
      <c r="AB40" s="8">
        <f t="shared" si="80"/>
        <v>51.458331884609379</v>
      </c>
      <c r="AC40" s="8">
        <f t="shared" si="81"/>
        <v>0</v>
      </c>
      <c r="AD40" s="8">
        <f t="shared" si="82"/>
        <v>100</v>
      </c>
      <c r="AE40" s="8">
        <f>IFERROR(P40/P$23*100,0)</f>
        <v>89.302143118612904</v>
      </c>
      <c r="AF40" s="6">
        <f t="shared" si="83"/>
        <v>0.22205716867960124</v>
      </c>
      <c r="AG40" s="6">
        <f t="shared" si="84"/>
        <v>0.10296354673243104</v>
      </c>
      <c r="AH40" s="6">
        <f t="shared" si="85"/>
        <v>0.10041992624017623</v>
      </c>
      <c r="AI40" s="6">
        <f t="shared" si="86"/>
        <v>5.5705163465431078E-2</v>
      </c>
      <c r="AJ40" s="6">
        <f t="shared" si="87"/>
        <v>0.10618972067385825</v>
      </c>
      <c r="AK40" s="6">
        <f t="shared" si="88"/>
        <v>6.6607143010547779E-2</v>
      </c>
      <c r="AL40" s="6">
        <f t="shared" si="89"/>
        <v>8.8346139343763688E-2</v>
      </c>
      <c r="AM40" s="6">
        <f t="shared" si="90"/>
        <v>6.0741093941873443E-2</v>
      </c>
      <c r="AN40" s="6">
        <f t="shared" si="91"/>
        <v>0</v>
      </c>
      <c r="AO40" s="6">
        <f t="shared" si="92"/>
        <v>3.3638627537928303E-2</v>
      </c>
      <c r="AP40" s="6">
        <f t="shared" si="93"/>
        <v>6.1063619785008287E-2</v>
      </c>
      <c r="AQ40" s="6">
        <f t="shared" si="94"/>
        <v>3.2386313614878094E-3</v>
      </c>
      <c r="AR40" s="6">
        <f t="shared" si="95"/>
        <v>0</v>
      </c>
      <c r="AS40" s="6">
        <f t="shared" si="96"/>
        <v>5.2312782938671261E-2</v>
      </c>
      <c r="AT40" s="6">
        <f t="shared" si="97"/>
        <v>4.6716436289221522E-2</v>
      </c>
      <c r="AU40" s="8">
        <f t="shared" si="98"/>
        <v>19.829398523594485</v>
      </c>
      <c r="AV40" s="8">
        <f t="shared" si="99"/>
        <v>9.1945025404967993</v>
      </c>
      <c r="AW40" s="8">
        <f t="shared" si="100"/>
        <v>8.9673607430325699</v>
      </c>
      <c r="AX40" s="8">
        <f t="shared" si="101"/>
        <v>4.9743941740147024</v>
      </c>
      <c r="AY40" s="8">
        <f t="shared" si="102"/>
        <v>9.482595418431762</v>
      </c>
      <c r="AZ40" s="8">
        <f t="shared" si="103"/>
        <v>5.9479258928132639</v>
      </c>
      <c r="BA40" s="8">
        <f t="shared" si="104"/>
        <v>7.8891882459160172</v>
      </c>
      <c r="BB40" s="8">
        <f t="shared" si="105"/>
        <v>5.424095811427609</v>
      </c>
      <c r="BC40" s="8">
        <f t="shared" si="106"/>
        <v>0</v>
      </c>
      <c r="BD40" s="8">
        <f t="shared" si="107"/>
        <v>3.0038829874426649</v>
      </c>
      <c r="BE40" s="8">
        <f t="shared" si="108"/>
        <v>5.4528969238425251</v>
      </c>
      <c r="BF40" s="8">
        <f t="shared" si="29"/>
        <v>0.28920530834388053</v>
      </c>
      <c r="BG40" s="8">
        <f t="shared" si="109"/>
        <v>0</v>
      </c>
      <c r="BH40" s="8">
        <f t="shared" si="110"/>
        <v>4.6714592775247734</v>
      </c>
      <c r="BI40" s="8">
        <f t="shared" si="111"/>
        <v>4.1717132497428935</v>
      </c>
      <c r="BJ40" s="27">
        <f t="shared" si="112"/>
        <v>89.298619096623952</v>
      </c>
      <c r="BK40" s="27">
        <v>91.853826076225232</v>
      </c>
      <c r="BM40" s="23">
        <f t="shared" si="66"/>
        <v>40227.723284678148</v>
      </c>
      <c r="BN40" s="23">
        <f t="shared" si="34"/>
        <v>9914.6992617972446</v>
      </c>
      <c r="BO40" s="23">
        <f t="shared" si="35"/>
        <v>4597.2512702484019</v>
      </c>
      <c r="BP40" s="23">
        <f t="shared" si="36"/>
        <v>4483.6803715162832</v>
      </c>
      <c r="BQ40" s="23">
        <f t="shared" si="37"/>
        <v>2487.1970870073524</v>
      </c>
      <c r="BR40" s="23">
        <f t="shared" si="38"/>
        <v>4741.2977092158826</v>
      </c>
      <c r="BS40" s="23">
        <f t="shared" si="39"/>
        <v>2973.9629464066297</v>
      </c>
      <c r="BT40" s="23">
        <f t="shared" si="40"/>
        <v>3944.594122958013</v>
      </c>
      <c r="BU40" s="23">
        <f t="shared" si="41"/>
        <v>2712.0479057138059</v>
      </c>
      <c r="BV40" s="23">
        <f t="shared" si="42"/>
        <v>0</v>
      </c>
      <c r="BW40" s="23">
        <f t="shared" si="43"/>
        <v>1501.9414937213321</v>
      </c>
      <c r="BX40" s="23">
        <f t="shared" si="44"/>
        <v>2726.4484619212608</v>
      </c>
      <c r="BY40" s="23">
        <f t="shared" si="45"/>
        <v>144.60265417194026</v>
      </c>
      <c r="BZ40" s="23">
        <f t="shared" si="46"/>
        <v>0</v>
      </c>
      <c r="CA40" s="23">
        <f t="shared" si="47"/>
        <v>0</v>
      </c>
      <c r="CB40" s="23">
        <f t="shared" si="48"/>
        <v>0</v>
      </c>
    </row>
    <row r="41" spans="1:80" x14ac:dyDescent="0.25">
      <c r="A41" s="10">
        <v>44739</v>
      </c>
      <c r="B41" s="8">
        <v>78.050003051757813</v>
      </c>
      <c r="C41" s="8">
        <v>20.14999961853027</v>
      </c>
      <c r="D41" s="8">
        <v>13.556038856506349</v>
      </c>
      <c r="E41" s="8">
        <v>9.6700000762939453</v>
      </c>
      <c r="F41" s="8">
        <v>36.380001068115227</v>
      </c>
      <c r="G41" s="8">
        <v>8.1400003433227539</v>
      </c>
      <c r="H41" s="8">
        <v>4.6399998664855957</v>
      </c>
      <c r="I41" s="8">
        <v>16.760000228881839</v>
      </c>
      <c r="J41" s="8"/>
      <c r="K41" s="8">
        <v>13.960000038146971</v>
      </c>
      <c r="L41" s="8">
        <v>22.180000305175781</v>
      </c>
      <c r="M41" s="8">
        <v>2.4300000667572021</v>
      </c>
      <c r="N41" s="8"/>
      <c r="O41" s="8">
        <v>1</v>
      </c>
      <c r="P41" s="8">
        <v>33.130001068115227</v>
      </c>
      <c r="Q41" s="8">
        <f t="shared" si="69"/>
        <v>94.126875030478018</v>
      </c>
      <c r="R41" s="8">
        <f t="shared" si="70"/>
        <v>97.505967443995729</v>
      </c>
      <c r="S41" s="8">
        <f t="shared" si="71"/>
        <v>83.959156069295901</v>
      </c>
      <c r="T41" s="8">
        <f t="shared" si="72"/>
        <v>82.649574649021332</v>
      </c>
      <c r="U41" s="8">
        <f t="shared" si="73"/>
        <v>82.926833722063748</v>
      </c>
      <c r="V41" s="8">
        <f t="shared" si="74"/>
        <v>90.94972644464346</v>
      </c>
      <c r="W41" s="8">
        <f t="shared" si="75"/>
        <v>97.478984104493847</v>
      </c>
      <c r="X41" s="8">
        <f t="shared" si="76"/>
        <v>83.565731216921563</v>
      </c>
      <c r="Y41" s="8">
        <f t="shared" si="77"/>
        <v>0</v>
      </c>
      <c r="Z41" s="8">
        <f t="shared" si="78"/>
        <v>88.466414920011317</v>
      </c>
      <c r="AA41" s="8">
        <f t="shared" si="79"/>
        <v>107.98441731523329</v>
      </c>
      <c r="AB41" s="8">
        <f t="shared" si="80"/>
        <v>50.624999379118307</v>
      </c>
      <c r="AC41" s="8">
        <f t="shared" si="81"/>
        <v>0</v>
      </c>
      <c r="AD41" s="8">
        <f t="shared" si="82"/>
        <v>100</v>
      </c>
      <c r="AE41" s="8">
        <f>IFERROR(P41/P$23*100,0)</f>
        <v>91.145415291150442</v>
      </c>
      <c r="AF41" s="6">
        <f t="shared" si="83"/>
        <v>0.22729128938012452</v>
      </c>
      <c r="AG41" s="6">
        <f t="shared" si="84"/>
        <v>0.10254008977835624</v>
      </c>
      <c r="AH41" s="6">
        <f t="shared" si="85"/>
        <v>9.8629541380276242E-2</v>
      </c>
      <c r="AI41" s="6">
        <f t="shared" si="86"/>
        <v>5.3844279621089959E-2</v>
      </c>
      <c r="AJ41" s="6">
        <f t="shared" si="87"/>
        <v>0.1105723228374911</v>
      </c>
      <c r="AK41" s="6">
        <f t="shared" si="88"/>
        <v>6.5502898846690333E-2</v>
      </c>
      <c r="AL41" s="6">
        <f t="shared" si="89"/>
        <v>8.7206338409279438E-2</v>
      </c>
      <c r="AM41" s="6">
        <f t="shared" si="90"/>
        <v>5.9582772069794079E-2</v>
      </c>
      <c r="AN41" s="6">
        <f t="shared" si="91"/>
        <v>0</v>
      </c>
      <c r="AO41" s="6">
        <f t="shared" si="92"/>
        <v>3.2271119823542152E-2</v>
      </c>
      <c r="AP41" s="6">
        <f t="shared" si="93"/>
        <v>6.1588857431916819E-2</v>
      </c>
      <c r="AQ41" s="6">
        <f t="shared" si="94"/>
        <v>3.1179645624830141E-3</v>
      </c>
      <c r="AR41" s="6">
        <f t="shared" si="95"/>
        <v>0</v>
      </c>
      <c r="AS41" s="6">
        <f t="shared" si="96"/>
        <v>5.1192714044387674E-2</v>
      </c>
      <c r="AT41" s="6">
        <f t="shared" si="97"/>
        <v>4.6659811814568249E-2</v>
      </c>
      <c r="AU41" s="8">
        <f t="shared" si="98"/>
        <v>20.740881242489142</v>
      </c>
      <c r="AV41" s="8">
        <f t="shared" si="99"/>
        <v>9.3570318092138773</v>
      </c>
      <c r="AW41" s="8">
        <f t="shared" si="100"/>
        <v>9.0001847864406592</v>
      </c>
      <c r="AX41" s="8">
        <f t="shared" si="101"/>
        <v>4.9134210653391701</v>
      </c>
      <c r="AY41" s="8">
        <f t="shared" si="102"/>
        <v>10.089992550674124</v>
      </c>
      <c r="AZ41" s="8">
        <f t="shared" si="103"/>
        <v>5.9772983369629511</v>
      </c>
      <c r="BA41" s="8">
        <f t="shared" si="104"/>
        <v>7.9577898188356579</v>
      </c>
      <c r="BB41" s="8">
        <f t="shared" si="105"/>
        <v>5.4370724147335601</v>
      </c>
      <c r="BC41" s="8">
        <f t="shared" si="106"/>
        <v>0</v>
      </c>
      <c r="BD41" s="8">
        <f t="shared" si="107"/>
        <v>2.9448179279005604</v>
      </c>
      <c r="BE41" s="8">
        <f t="shared" si="108"/>
        <v>5.6201325679473415</v>
      </c>
      <c r="BF41" s="8">
        <f t="shared" si="29"/>
        <v>0.2845218260898511</v>
      </c>
      <c r="BG41" s="8">
        <f t="shared" si="109"/>
        <v>0</v>
      </c>
      <c r="BH41" s="8">
        <f t="shared" si="110"/>
        <v>4.6714592775247734</v>
      </c>
      <c r="BI41" s="8">
        <f t="shared" si="111"/>
        <v>4.2578209586569313</v>
      </c>
      <c r="BJ41" s="27">
        <f t="shared" si="112"/>
        <v>91.252424582808615</v>
      </c>
      <c r="BK41" s="27">
        <v>91.091266592679631</v>
      </c>
      <c r="BM41" s="23">
        <f t="shared" si="66"/>
        <v>41161.572173313449</v>
      </c>
      <c r="BN41" s="23">
        <f t="shared" si="34"/>
        <v>10370.440621244574</v>
      </c>
      <c r="BO41" s="23">
        <f t="shared" si="35"/>
        <v>4678.5159046069411</v>
      </c>
      <c r="BP41" s="23">
        <f t="shared" si="36"/>
        <v>4500.0923932203286</v>
      </c>
      <c r="BQ41" s="23">
        <f t="shared" si="37"/>
        <v>2456.710532669586</v>
      </c>
      <c r="BR41" s="23">
        <f t="shared" si="38"/>
        <v>5044.9962753370637</v>
      </c>
      <c r="BS41" s="23">
        <f t="shared" si="39"/>
        <v>2988.6491684814732</v>
      </c>
      <c r="BT41" s="23">
        <f t="shared" si="40"/>
        <v>3978.8949094178338</v>
      </c>
      <c r="BU41" s="23">
        <f t="shared" si="41"/>
        <v>2718.5362073667816</v>
      </c>
      <c r="BV41" s="23">
        <f t="shared" si="42"/>
        <v>0</v>
      </c>
      <c r="BW41" s="23">
        <f t="shared" si="43"/>
        <v>1472.4089639502799</v>
      </c>
      <c r="BX41" s="23">
        <f t="shared" si="44"/>
        <v>2810.0662839736688</v>
      </c>
      <c r="BY41" s="23">
        <f t="shared" si="45"/>
        <v>142.26091304492556</v>
      </c>
      <c r="BZ41" s="23">
        <f t="shared" si="46"/>
        <v>0</v>
      </c>
      <c r="CA41" s="23">
        <f t="shared" si="47"/>
        <v>0</v>
      </c>
      <c r="CB41" s="23">
        <f t="shared" si="48"/>
        <v>0</v>
      </c>
    </row>
    <row r="42" spans="1:80" x14ac:dyDescent="0.25">
      <c r="A42" s="10">
        <v>44740</v>
      </c>
      <c r="B42" s="8">
        <v>79.449996948242188</v>
      </c>
      <c r="C42" s="8">
        <v>20.25</v>
      </c>
      <c r="D42" s="8">
        <v>13.526375770568849</v>
      </c>
      <c r="E42" s="8">
        <v>9.6400003433227539</v>
      </c>
      <c r="F42" s="8">
        <v>36.159999847412109</v>
      </c>
      <c r="G42" s="8">
        <v>8</v>
      </c>
      <c r="H42" s="8">
        <v>4.6599998474121094</v>
      </c>
      <c r="I42" s="8">
        <v>16.430000305175781</v>
      </c>
      <c r="J42" s="8"/>
      <c r="K42" s="8">
        <v>13.579999923706049</v>
      </c>
      <c r="L42" s="8">
        <v>22.79000091552734</v>
      </c>
      <c r="M42" s="8">
        <v>2.380000114440918</v>
      </c>
      <c r="N42" s="8"/>
      <c r="O42" s="8">
        <v>1</v>
      </c>
      <c r="P42" s="8">
        <v>33.25</v>
      </c>
      <c r="Q42" s="8">
        <f t="shared" si="69"/>
        <v>95.81524204374297</v>
      </c>
      <c r="R42" s="8">
        <f t="shared" si="70"/>
        <v>97.989869881939597</v>
      </c>
      <c r="S42" s="8">
        <f t="shared" si="71"/>
        <v>83.775438119820706</v>
      </c>
      <c r="T42" s="8">
        <f t="shared" si="72"/>
        <v>82.39316667072859</v>
      </c>
      <c r="U42" s="8">
        <f t="shared" si="73"/>
        <v>82.425349276977016</v>
      </c>
      <c r="V42" s="8">
        <f t="shared" si="74"/>
        <v>89.385476765243212</v>
      </c>
      <c r="W42" s="8">
        <f t="shared" si="75"/>
        <v>97.899151750813729</v>
      </c>
      <c r="X42" s="8">
        <f t="shared" si="76"/>
        <v>81.920344310631236</v>
      </c>
      <c r="Y42" s="8">
        <f t="shared" si="77"/>
        <v>0</v>
      </c>
      <c r="Z42" s="8">
        <f t="shared" si="78"/>
        <v>86.058302620446838</v>
      </c>
      <c r="AA42" s="8">
        <f t="shared" si="79"/>
        <v>110.95423514951793</v>
      </c>
      <c r="AB42" s="8">
        <f t="shared" si="80"/>
        <v>49.583333747254457</v>
      </c>
      <c r="AC42" s="8">
        <f t="shared" si="81"/>
        <v>0</v>
      </c>
      <c r="AD42" s="8">
        <f t="shared" si="82"/>
        <v>100</v>
      </c>
      <c r="AE42" s="8">
        <f>IFERROR(P42/P$23*100,0)</f>
        <v>91.475549674745693</v>
      </c>
      <c r="AF42" s="6">
        <f t="shared" si="83"/>
        <v>0.23078420248726964</v>
      </c>
      <c r="AG42" s="6">
        <f t="shared" si="84"/>
        <v>0.10278884906577838</v>
      </c>
      <c r="AH42" s="6">
        <f t="shared" si="85"/>
        <v>9.8165296236470384E-2</v>
      </c>
      <c r="AI42" s="6">
        <f t="shared" si="86"/>
        <v>5.354173835168221E-2</v>
      </c>
      <c r="AJ42" s="6">
        <f t="shared" si="87"/>
        <v>0.10962622773722809</v>
      </c>
      <c r="AK42" s="6">
        <f t="shared" si="88"/>
        <v>6.4213805554950931E-2</v>
      </c>
      <c r="AL42" s="6">
        <f t="shared" si="89"/>
        <v>8.7361143673051617E-2</v>
      </c>
      <c r="AM42" s="6">
        <f t="shared" si="90"/>
        <v>5.8262159881515424E-2</v>
      </c>
      <c r="AN42" s="6">
        <f t="shared" si="91"/>
        <v>0</v>
      </c>
      <c r="AO42" s="6">
        <f t="shared" si="92"/>
        <v>3.131343481031492E-2</v>
      </c>
      <c r="AP42" s="6">
        <f t="shared" si="93"/>
        <v>6.3122947051125325E-2</v>
      </c>
      <c r="AQ42" s="6">
        <f t="shared" si="94"/>
        <v>3.0461002473393334E-3</v>
      </c>
      <c r="AR42" s="6">
        <f t="shared" si="95"/>
        <v>0</v>
      </c>
      <c r="AS42" s="6">
        <f t="shared" si="96"/>
        <v>5.1063488298824594E-2</v>
      </c>
      <c r="AT42" s="6">
        <f t="shared" si="97"/>
        <v>4.6710606604449256E-2</v>
      </c>
      <c r="AU42" s="8">
        <f t="shared" si="98"/>
        <v>21.112913350264161</v>
      </c>
      <c r="AV42" s="8">
        <f t="shared" si="99"/>
        <v>9.4034688696635111</v>
      </c>
      <c r="AW42" s="8">
        <f t="shared" si="100"/>
        <v>8.9804907402963892</v>
      </c>
      <c r="AX42" s="8">
        <f t="shared" si="101"/>
        <v>4.8981779093130848</v>
      </c>
      <c r="AY42" s="8">
        <f t="shared" si="102"/>
        <v>10.028975216620795</v>
      </c>
      <c r="AZ42" s="8">
        <f t="shared" si="103"/>
        <v>5.8744944322918933</v>
      </c>
      <c r="BA42" s="8">
        <f t="shared" si="104"/>
        <v>7.9920906052954788</v>
      </c>
      <c r="BB42" s="8">
        <f t="shared" si="105"/>
        <v>5.3300179124934912</v>
      </c>
      <c r="BC42" s="8">
        <f t="shared" si="106"/>
        <v>0</v>
      </c>
      <c r="BD42" s="8">
        <f t="shared" si="107"/>
        <v>2.8646581036489818</v>
      </c>
      <c r="BE42" s="8">
        <f t="shared" si="108"/>
        <v>5.7746990354646819</v>
      </c>
      <c r="BF42" s="8">
        <f t="shared" si="29"/>
        <v>0.27866747327231428</v>
      </c>
      <c r="BG42" s="8">
        <f t="shared" si="109"/>
        <v>0</v>
      </c>
      <c r="BH42" s="8">
        <f t="shared" si="110"/>
        <v>4.6714592775247734</v>
      </c>
      <c r="BI42" s="8">
        <f t="shared" si="111"/>
        <v>4.2732430519476914</v>
      </c>
      <c r="BJ42" s="27">
        <f t="shared" si="112"/>
        <v>91.483355978097237</v>
      </c>
      <c r="BK42" s="27">
        <v>89.902653788077259</v>
      </c>
      <c r="BM42" s="23">
        <f t="shared" si="66"/>
        <v>41269.326824312404</v>
      </c>
      <c r="BN42" s="23">
        <f t="shared" si="34"/>
        <v>10556.456675132084</v>
      </c>
      <c r="BO42" s="23">
        <f t="shared" si="35"/>
        <v>4701.7344348317583</v>
      </c>
      <c r="BP42" s="23">
        <f t="shared" si="36"/>
        <v>4490.2453701481927</v>
      </c>
      <c r="BQ42" s="23">
        <f t="shared" si="37"/>
        <v>2449.0889546565436</v>
      </c>
      <c r="BR42" s="23">
        <f t="shared" si="38"/>
        <v>5014.4876083103991</v>
      </c>
      <c r="BS42" s="23">
        <f t="shared" si="39"/>
        <v>2937.2472161459441</v>
      </c>
      <c r="BT42" s="23">
        <f t="shared" si="40"/>
        <v>3996.0453026477444</v>
      </c>
      <c r="BU42" s="23">
        <f t="shared" si="41"/>
        <v>2665.0089562467469</v>
      </c>
      <c r="BV42" s="23">
        <f t="shared" si="42"/>
        <v>0</v>
      </c>
      <c r="BW42" s="23">
        <f t="shared" si="43"/>
        <v>1432.3290518244908</v>
      </c>
      <c r="BX42" s="23">
        <f t="shared" si="44"/>
        <v>2887.3495177323389</v>
      </c>
      <c r="BY42" s="23">
        <f t="shared" si="45"/>
        <v>139.33373663615717</v>
      </c>
      <c r="BZ42" s="23">
        <f t="shared" si="46"/>
        <v>0</v>
      </c>
      <c r="CA42" s="23">
        <f t="shared" si="47"/>
        <v>0</v>
      </c>
      <c r="CB42" s="23">
        <f t="shared" si="48"/>
        <v>0</v>
      </c>
    </row>
    <row r="43" spans="1:80" x14ac:dyDescent="0.25">
      <c r="A43" s="10">
        <v>44741</v>
      </c>
      <c r="B43" s="8">
        <v>78.790000915527344</v>
      </c>
      <c r="C43" s="8">
        <v>20.159999847412109</v>
      </c>
      <c r="D43" s="8">
        <v>13.328620910644529</v>
      </c>
      <c r="E43" s="8">
        <v>9.4600000381469727</v>
      </c>
      <c r="F43" s="8">
        <v>35.900001525878913</v>
      </c>
      <c r="G43" s="8">
        <v>8</v>
      </c>
      <c r="H43" s="8">
        <v>4.6500000953674316</v>
      </c>
      <c r="I43" s="8">
        <v>16.139999389648441</v>
      </c>
      <c r="J43" s="8"/>
      <c r="K43" s="8">
        <v>13.39999961853027</v>
      </c>
      <c r="L43" s="8">
        <v>22.469999313354489</v>
      </c>
      <c r="M43" s="8">
        <v>2.410000085830688</v>
      </c>
      <c r="N43" s="8"/>
      <c r="O43" s="8">
        <v>1</v>
      </c>
      <c r="P43" s="8">
        <v>33.080001831054688</v>
      </c>
      <c r="Q43" s="8">
        <f t="shared" si="69"/>
        <v>95.019298909048075</v>
      </c>
      <c r="R43" s="8">
        <f t="shared" si="70"/>
        <v>97.554358610757276</v>
      </c>
      <c r="S43" s="8">
        <f t="shared" si="71"/>
        <v>82.550645883416124</v>
      </c>
      <c r="T43" s="8">
        <f t="shared" si="72"/>
        <v>80.854702498846805</v>
      </c>
      <c r="U43" s="8">
        <f t="shared" si="73"/>
        <v>81.832692956340026</v>
      </c>
      <c r="V43" s="8">
        <f t="shared" si="74"/>
        <v>89.385476765243212</v>
      </c>
      <c r="W43" s="8">
        <f t="shared" si="75"/>
        <v>97.689072936447232</v>
      </c>
      <c r="X43" s="8">
        <f t="shared" si="76"/>
        <v>80.474393342333684</v>
      </c>
      <c r="Y43" s="8">
        <f t="shared" si="77"/>
        <v>0</v>
      </c>
      <c r="Z43" s="8">
        <f t="shared" si="78"/>
        <v>84.91761625655748</v>
      </c>
      <c r="AA43" s="8">
        <f t="shared" si="79"/>
        <v>109.39629168355174</v>
      </c>
      <c r="AB43" s="8">
        <f t="shared" si="80"/>
        <v>50.208333126372764</v>
      </c>
      <c r="AC43" s="8">
        <f t="shared" si="81"/>
        <v>0</v>
      </c>
      <c r="AD43" s="8">
        <f t="shared" si="82"/>
        <v>100</v>
      </c>
      <c r="AE43" s="8">
        <f>IFERROR(P43/P$23*100,0)</f>
        <v>91.00786017255102</v>
      </c>
      <c r="AF43" s="6">
        <f t="shared" si="83"/>
        <v>0.23078599600959426</v>
      </c>
      <c r="AG43" s="6">
        <f t="shared" si="84"/>
        <v>0.10319001001550179</v>
      </c>
      <c r="AH43" s="6">
        <f t="shared" si="85"/>
        <v>9.7541157226096437E-2</v>
      </c>
      <c r="AI43" s="6">
        <f t="shared" si="86"/>
        <v>5.2982532183980482E-2</v>
      </c>
      <c r="AJ43" s="6">
        <f t="shared" si="87"/>
        <v>0.10975054149524924</v>
      </c>
      <c r="AK43" s="6">
        <f t="shared" si="88"/>
        <v>6.4752205156115225E-2</v>
      </c>
      <c r="AL43" s="6">
        <f t="shared" si="89"/>
        <v>8.7904584326072455E-2</v>
      </c>
      <c r="AM43" s="6">
        <f t="shared" si="90"/>
        <v>5.7713668092601839E-2</v>
      </c>
      <c r="AN43" s="6">
        <f t="shared" si="91"/>
        <v>0</v>
      </c>
      <c r="AO43" s="6">
        <f t="shared" si="92"/>
        <v>3.1157448184159491E-2</v>
      </c>
      <c r="AP43" s="6">
        <f t="shared" si="93"/>
        <v>6.2758439714064848E-2</v>
      </c>
      <c r="AQ43" s="6">
        <f t="shared" si="94"/>
        <v>3.1103583402929528E-3</v>
      </c>
      <c r="AR43" s="6">
        <f t="shared" si="95"/>
        <v>0</v>
      </c>
      <c r="AS43" s="6">
        <f t="shared" si="96"/>
        <v>5.1491629280293424E-2</v>
      </c>
      <c r="AT43" s="6">
        <f t="shared" si="97"/>
        <v>4.6861429975977788E-2</v>
      </c>
      <c r="AU43" s="8">
        <f t="shared" si="98"/>
        <v>20.93752707480207</v>
      </c>
      <c r="AV43" s="8">
        <f t="shared" si="99"/>
        <v>9.3616756038301698</v>
      </c>
      <c r="AW43" s="8">
        <f t="shared" si="100"/>
        <v>8.8491964661669424</v>
      </c>
      <c r="AX43" s="8">
        <f t="shared" si="101"/>
        <v>4.8067180040141881</v>
      </c>
      <c r="AY43" s="8">
        <f t="shared" si="102"/>
        <v>9.9568646874719384</v>
      </c>
      <c r="AZ43" s="8">
        <f t="shared" si="103"/>
        <v>5.8744944322918933</v>
      </c>
      <c r="BA43" s="8">
        <f t="shared" si="104"/>
        <v>7.9749406209631974</v>
      </c>
      <c r="BB43" s="8">
        <f t="shared" si="105"/>
        <v>5.2359393948008712</v>
      </c>
      <c r="BC43" s="8">
        <f t="shared" si="106"/>
        <v>0</v>
      </c>
      <c r="BD43" s="8">
        <f t="shared" si="107"/>
        <v>2.8266876076417646</v>
      </c>
      <c r="BE43" s="8">
        <f t="shared" si="108"/>
        <v>5.6936146620912824</v>
      </c>
      <c r="BF43" s="8">
        <f t="shared" si="29"/>
        <v>0.28218008496283636</v>
      </c>
      <c r="BG43" s="8">
        <f t="shared" si="109"/>
        <v>0</v>
      </c>
      <c r="BH43" s="8">
        <f t="shared" si="110"/>
        <v>4.6714592775247734</v>
      </c>
      <c r="BI43" s="8">
        <f t="shared" si="111"/>
        <v>4.2513951273074087</v>
      </c>
      <c r="BJ43" s="27">
        <f t="shared" si="112"/>
        <v>90.722693043869313</v>
      </c>
      <c r="BM43" s="23">
        <f t="shared" si="66"/>
        <v>40899.919319518587</v>
      </c>
      <c r="BN43" s="23">
        <f t="shared" si="34"/>
        <v>10468.763537401039</v>
      </c>
      <c r="BO43" s="23">
        <f t="shared" si="35"/>
        <v>4680.8378019150869</v>
      </c>
      <c r="BP43" s="23">
        <f t="shared" si="36"/>
        <v>4424.5982330834695</v>
      </c>
      <c r="BQ43" s="23">
        <f t="shared" si="37"/>
        <v>2403.3590020070956</v>
      </c>
      <c r="BR43" s="23">
        <f t="shared" si="38"/>
        <v>4978.4323437359708</v>
      </c>
      <c r="BS43" s="23">
        <f t="shared" si="39"/>
        <v>2937.2472161459441</v>
      </c>
      <c r="BT43" s="23">
        <f t="shared" si="40"/>
        <v>3987.4703104816035</v>
      </c>
      <c r="BU43" s="23">
        <f t="shared" si="41"/>
        <v>2617.9696974004369</v>
      </c>
      <c r="BV43" s="23">
        <f t="shared" si="42"/>
        <v>0</v>
      </c>
      <c r="BW43" s="23">
        <f t="shared" si="43"/>
        <v>1413.3438038208822</v>
      </c>
      <c r="BX43" s="23">
        <f t="shared" si="44"/>
        <v>2846.8073310456393</v>
      </c>
      <c r="BY43" s="23">
        <f t="shared" si="45"/>
        <v>141.09004248141821</v>
      </c>
      <c r="BZ43" s="23">
        <f t="shared" si="46"/>
        <v>0</v>
      </c>
      <c r="CA43" s="23">
        <f t="shared" si="47"/>
        <v>0</v>
      </c>
      <c r="CB43" s="23">
        <f t="shared" si="48"/>
        <v>0</v>
      </c>
    </row>
    <row r="44" spans="1:80" x14ac:dyDescent="0.25">
      <c r="A44" s="10">
        <v>44742</v>
      </c>
      <c r="B44" s="8">
        <v>76.55999755859375</v>
      </c>
      <c r="C44" s="8">
        <v>20.20000076293945</v>
      </c>
      <c r="D44" s="8">
        <v>12.903450012207029</v>
      </c>
      <c r="E44" s="8">
        <v>9.5900001525878906</v>
      </c>
      <c r="F44" s="8">
        <v>35.150001525878913</v>
      </c>
      <c r="G44" s="8">
        <v>8</v>
      </c>
      <c r="H44" s="8">
        <v>4.619999885559082</v>
      </c>
      <c r="I44" s="8">
        <v>16.010000228881839</v>
      </c>
      <c r="J44" s="8"/>
      <c r="K44" s="8">
        <v>13.069999694824221</v>
      </c>
      <c r="L44" s="8">
        <v>22.229999542236332</v>
      </c>
      <c r="M44" s="8">
        <v>2.339999914169312</v>
      </c>
      <c r="N44" s="8"/>
      <c r="O44" s="8">
        <v>1</v>
      </c>
      <c r="P44" s="8">
        <v>33.380001068115227</v>
      </c>
      <c r="Q44" s="8">
        <f t="shared" si="69"/>
        <v>92.329955679215786</v>
      </c>
      <c r="R44" s="8">
        <f t="shared" si="70"/>
        <v>97.747923277803324</v>
      </c>
      <c r="S44" s="8">
        <f t="shared" si="71"/>
        <v>79.917355274271586</v>
      </c>
      <c r="T44" s="8">
        <f t="shared" si="72"/>
        <v>81.965814606198904</v>
      </c>
      <c r="U44" s="8">
        <f t="shared" si="73"/>
        <v>80.123096379498307</v>
      </c>
      <c r="V44" s="8">
        <f t="shared" si="74"/>
        <v>89.385476765243212</v>
      </c>
      <c r="W44" s="8">
        <f t="shared" si="75"/>
        <v>97.058816458173965</v>
      </c>
      <c r="X44" s="8">
        <f t="shared" si="76"/>
        <v>79.826214656254265</v>
      </c>
      <c r="Y44" s="8">
        <f t="shared" si="77"/>
        <v>0</v>
      </c>
      <c r="Z44" s="8">
        <f t="shared" si="78"/>
        <v>82.826361951802724</v>
      </c>
      <c r="AA44" s="8">
        <f t="shared" si="79"/>
        <v>108.22784104859228</v>
      </c>
      <c r="AB44" s="8">
        <f t="shared" si="80"/>
        <v>48.749996274709858</v>
      </c>
      <c r="AC44" s="8">
        <f t="shared" si="81"/>
        <v>0</v>
      </c>
      <c r="AD44" s="8">
        <f t="shared" si="82"/>
        <v>100</v>
      </c>
      <c r="AE44" s="8">
        <f>IFERROR(P44/P$23*100,0)</f>
        <v>91.833201378930482</v>
      </c>
      <c r="AF44" s="6">
        <f t="shared" si="83"/>
        <v>0.22723959821050405</v>
      </c>
      <c r="AG44" s="6">
        <f t="shared" si="84"/>
        <v>0.10477128507682837</v>
      </c>
      <c r="AH44" s="6">
        <f t="shared" si="85"/>
        <v>9.5686856246623764E-2</v>
      </c>
      <c r="AI44" s="6">
        <f t="shared" si="86"/>
        <v>5.4425689712762258E-2</v>
      </c>
      <c r="AJ44" s="6">
        <f t="shared" si="87"/>
        <v>0.1088883226068641</v>
      </c>
      <c r="AK44" s="6">
        <f t="shared" si="88"/>
        <v>6.5614272489342651E-2</v>
      </c>
      <c r="AL44" s="6">
        <f t="shared" si="89"/>
        <v>8.8500206175834789E-2</v>
      </c>
      <c r="AM44" s="6">
        <f t="shared" si="90"/>
        <v>5.8010987253883158E-2</v>
      </c>
      <c r="AN44" s="6">
        <f t="shared" si="91"/>
        <v>0</v>
      </c>
      <c r="AO44" s="6">
        <f t="shared" si="92"/>
        <v>3.0794731918438269E-2</v>
      </c>
      <c r="AP44" s="6">
        <f t="shared" si="93"/>
        <v>6.2914722756858291E-2</v>
      </c>
      <c r="AQ44" s="6">
        <f t="shared" si="94"/>
        <v>3.0602222233625676E-3</v>
      </c>
      <c r="AR44" s="6">
        <f t="shared" si="95"/>
        <v>0</v>
      </c>
      <c r="AS44" s="6">
        <f t="shared" si="96"/>
        <v>5.2177154220026008E-2</v>
      </c>
      <c r="AT44" s="6">
        <f t="shared" si="97"/>
        <v>4.7915951108671619E-2</v>
      </c>
      <c r="AU44" s="8">
        <f t="shared" si="98"/>
        <v>20.344929598978268</v>
      </c>
      <c r="AV44" s="8">
        <f t="shared" si="99"/>
        <v>9.3802507822953238</v>
      </c>
      <c r="AW44" s="8">
        <f t="shared" si="100"/>
        <v>8.5669151380990574</v>
      </c>
      <c r="AX44" s="8">
        <f t="shared" si="101"/>
        <v>4.8727723262221474</v>
      </c>
      <c r="AY44" s="8">
        <f t="shared" si="102"/>
        <v>9.7488522028423539</v>
      </c>
      <c r="AZ44" s="8">
        <f t="shared" si="103"/>
        <v>5.8744944322918933</v>
      </c>
      <c r="BA44" s="8">
        <f t="shared" si="104"/>
        <v>7.9234890323758371</v>
      </c>
      <c r="BB44" s="8">
        <f t="shared" si="105"/>
        <v>5.1937666715735418</v>
      </c>
      <c r="BC44" s="8">
        <f t="shared" si="106"/>
        <v>0</v>
      </c>
      <c r="BD44" s="8">
        <f t="shared" si="107"/>
        <v>2.7570751657449248</v>
      </c>
      <c r="BE44" s="8">
        <f t="shared" si="108"/>
        <v>5.6328017445348157</v>
      </c>
      <c r="BF44" s="8">
        <f t="shared" si="29"/>
        <v>0.2739839631025287</v>
      </c>
      <c r="BG44" s="8">
        <f t="shared" si="109"/>
        <v>0</v>
      </c>
      <c r="BH44" s="8">
        <f t="shared" si="110"/>
        <v>4.6714592775247734</v>
      </c>
      <c r="BI44" s="8">
        <f t="shared" si="111"/>
        <v>4.2899506056640568</v>
      </c>
      <c r="BJ44" s="27">
        <f t="shared" si="112"/>
        <v>89.530740941249533</v>
      </c>
      <c r="BM44" s="23">
        <f t="shared" si="66"/>
        <v>40284.665529030346</v>
      </c>
      <c r="BN44" s="23">
        <f t="shared" si="34"/>
        <v>10172.464799489138</v>
      </c>
      <c r="BO44" s="23">
        <f t="shared" si="35"/>
        <v>4690.1253911476642</v>
      </c>
      <c r="BP44" s="23">
        <f t="shared" si="36"/>
        <v>4283.4575690495258</v>
      </c>
      <c r="BQ44" s="23">
        <f t="shared" si="37"/>
        <v>2436.3861631110753</v>
      </c>
      <c r="BR44" s="23">
        <f t="shared" si="38"/>
        <v>4874.4261014211788</v>
      </c>
      <c r="BS44" s="23">
        <f t="shared" si="39"/>
        <v>2937.2472161459441</v>
      </c>
      <c r="BT44" s="23">
        <f t="shared" si="40"/>
        <v>3961.7445161879241</v>
      </c>
      <c r="BU44" s="23">
        <f t="shared" si="41"/>
        <v>2596.8833357867725</v>
      </c>
      <c r="BV44" s="23">
        <f t="shared" si="42"/>
        <v>0</v>
      </c>
      <c r="BW44" s="23">
        <f t="shared" si="43"/>
        <v>1378.5375828724623</v>
      </c>
      <c r="BX44" s="23">
        <f t="shared" si="44"/>
        <v>2816.4008722674057</v>
      </c>
      <c r="BY44" s="23">
        <f t="shared" si="45"/>
        <v>136.99198155126439</v>
      </c>
      <c r="BZ44" s="23">
        <f t="shared" si="46"/>
        <v>0</v>
      </c>
      <c r="CA44" s="23">
        <f t="shared" si="47"/>
        <v>0</v>
      </c>
      <c r="CB44" s="23">
        <f t="shared" si="48"/>
        <v>0</v>
      </c>
    </row>
    <row r="45" spans="1:80" x14ac:dyDescent="0.25">
      <c r="A45" s="10">
        <v>44743</v>
      </c>
      <c r="B45" s="8">
        <v>75.099998474121094</v>
      </c>
      <c r="C45" s="8">
        <v>20.190000534057621</v>
      </c>
      <c r="D45" s="8">
        <v>13.19999980926514</v>
      </c>
      <c r="E45" s="8">
        <v>9.3199996948242188</v>
      </c>
      <c r="F45" s="8">
        <v>35.590000152587891</v>
      </c>
      <c r="G45" s="8">
        <v>8.2799997329711914</v>
      </c>
      <c r="H45" s="8">
        <v>4.6599998474121094</v>
      </c>
      <c r="I45" s="8">
        <v>16.379999160766602</v>
      </c>
      <c r="J45" s="8"/>
      <c r="K45" s="8">
        <v>12.97999954223633</v>
      </c>
      <c r="L45" s="8">
        <v>22</v>
      </c>
      <c r="M45" s="8">
        <v>2.2000000476837158</v>
      </c>
      <c r="N45" s="8"/>
      <c r="O45" s="8">
        <v>1</v>
      </c>
      <c r="P45" s="8">
        <v>33.150001525878913</v>
      </c>
      <c r="Q45" s="8">
        <f t="shared" si="69"/>
        <v>90.569223507589371</v>
      </c>
      <c r="R45" s="8">
        <f t="shared" si="70"/>
        <v>97.699532111041847</v>
      </c>
      <c r="S45" s="8">
        <f t="shared" si="71"/>
        <v>81.754032710584028</v>
      </c>
      <c r="T45" s="8">
        <f t="shared" si="72"/>
        <v>79.658118348376235</v>
      </c>
      <c r="U45" s="8">
        <f t="shared" si="73"/>
        <v>81.126056574213933</v>
      </c>
      <c r="V45" s="8">
        <f t="shared" si="74"/>
        <v>92.513965468464548</v>
      </c>
      <c r="W45" s="8">
        <f t="shared" si="75"/>
        <v>97.899151750813729</v>
      </c>
      <c r="X45" s="8">
        <f t="shared" si="76"/>
        <v>81.671037500537295</v>
      </c>
      <c r="Y45" s="8">
        <f t="shared" si="77"/>
        <v>0</v>
      </c>
      <c r="Z45" s="8">
        <f t="shared" si="78"/>
        <v>82.256018769858045</v>
      </c>
      <c r="AA45" s="8">
        <f t="shared" si="79"/>
        <v>107.10807701750862</v>
      </c>
      <c r="AB45" s="8">
        <f t="shared" si="80"/>
        <v>45.833332505491079</v>
      </c>
      <c r="AC45" s="8">
        <f t="shared" si="81"/>
        <v>0</v>
      </c>
      <c r="AD45" s="8">
        <f t="shared" si="82"/>
        <v>100</v>
      </c>
      <c r="AE45" s="8">
        <f>IFERROR(P45/P$23*100,0)</f>
        <v>91.200439437546819</v>
      </c>
      <c r="AF45" s="6">
        <f t="shared" si="83"/>
        <v>0.22275652729576048</v>
      </c>
      <c r="AG45" s="6">
        <f t="shared" si="84"/>
        <v>0.1046491304766328</v>
      </c>
      <c r="AH45" s="6">
        <f t="shared" si="85"/>
        <v>9.7820251764226054E-2</v>
      </c>
      <c r="AI45" s="6">
        <f t="shared" si="86"/>
        <v>5.2857867043328483E-2</v>
      </c>
      <c r="AJ45" s="6">
        <f t="shared" si="87"/>
        <v>0.11017735904630882</v>
      </c>
      <c r="AK45" s="6">
        <f t="shared" si="88"/>
        <v>6.7865188925580952E-2</v>
      </c>
      <c r="AL45" s="6">
        <f t="shared" si="89"/>
        <v>8.9206526429035246E-2</v>
      </c>
      <c r="AM45" s="6">
        <f t="shared" si="90"/>
        <v>5.9311813398584781E-2</v>
      </c>
      <c r="AN45" s="6">
        <f t="shared" si="91"/>
        <v>0</v>
      </c>
      <c r="AO45" s="6">
        <f t="shared" si="92"/>
        <v>3.056215234224503E-2</v>
      </c>
      <c r="AP45" s="6">
        <f t="shared" si="93"/>
        <v>6.2221993766752817E-2</v>
      </c>
      <c r="AQ45" s="6">
        <f t="shared" si="94"/>
        <v>2.8752010754548992E-3</v>
      </c>
      <c r="AR45" s="6">
        <f t="shared" si="95"/>
        <v>0</v>
      </c>
      <c r="AS45" s="6">
        <f t="shared" si="96"/>
        <v>5.2142133527184747E-2</v>
      </c>
      <c r="AT45" s="6">
        <f t="shared" si="97"/>
        <v>4.7553854908904923E-2</v>
      </c>
      <c r="AU45" s="8">
        <f t="shared" si="98"/>
        <v>19.956951809853656</v>
      </c>
      <c r="AV45" s="8">
        <f t="shared" si="99"/>
        <v>9.3756069876790384</v>
      </c>
      <c r="AW45" s="8">
        <f t="shared" si="100"/>
        <v>8.763801780292729</v>
      </c>
      <c r="AX45" s="8">
        <f t="shared" si="101"/>
        <v>4.7355824682738037</v>
      </c>
      <c r="AY45" s="8">
        <f t="shared" si="102"/>
        <v>9.8708858129428059</v>
      </c>
      <c r="AZ45" s="8">
        <f t="shared" si="103"/>
        <v>6.0801015413397037</v>
      </c>
      <c r="BA45" s="8">
        <f t="shared" si="104"/>
        <v>7.9920906052954779</v>
      </c>
      <c r="BB45" s="8">
        <f t="shared" si="105"/>
        <v>5.313797158361055</v>
      </c>
      <c r="BC45" s="8">
        <f t="shared" si="106"/>
        <v>0</v>
      </c>
      <c r="BD45" s="8">
        <f t="shared" si="107"/>
        <v>2.7380899177413163</v>
      </c>
      <c r="BE45" s="8">
        <f t="shared" si="108"/>
        <v>5.5745227589554629</v>
      </c>
      <c r="BF45" s="8">
        <f t="shared" si="29"/>
        <v>0.25759177521342558</v>
      </c>
      <c r="BG45" s="8">
        <f t="shared" si="109"/>
        <v>0</v>
      </c>
      <c r="BH45" s="8">
        <f t="shared" si="110"/>
        <v>4.6714592775247734</v>
      </c>
      <c r="BI45" s="8">
        <f t="shared" si="111"/>
        <v>4.2603913892486434</v>
      </c>
      <c r="BJ45" s="27">
        <f t="shared" si="112"/>
        <v>89.590873282721887</v>
      </c>
      <c r="BM45" s="23">
        <f t="shared" si="66"/>
        <v>40329.511307974251</v>
      </c>
      <c r="BN45" s="23">
        <f t="shared" si="34"/>
        <v>9978.4759049268323</v>
      </c>
      <c r="BO45" s="23">
        <f t="shared" si="35"/>
        <v>4687.8034938395213</v>
      </c>
      <c r="BP45" s="23">
        <f t="shared" si="36"/>
        <v>4381.9008901463612</v>
      </c>
      <c r="BQ45" s="23">
        <f t="shared" si="37"/>
        <v>2367.7912341369029</v>
      </c>
      <c r="BR45" s="23">
        <f t="shared" si="38"/>
        <v>4935.442906471405</v>
      </c>
      <c r="BS45" s="23">
        <f t="shared" si="39"/>
        <v>3040.050770669849</v>
      </c>
      <c r="BT45" s="23">
        <f t="shared" si="40"/>
        <v>3996.0453026477444</v>
      </c>
      <c r="BU45" s="23">
        <f t="shared" si="41"/>
        <v>2656.8985791805289</v>
      </c>
      <c r="BV45" s="23">
        <f t="shared" si="42"/>
        <v>0</v>
      </c>
      <c r="BW45" s="23">
        <f t="shared" si="43"/>
        <v>1369.0449588706581</v>
      </c>
      <c r="BX45" s="23">
        <f t="shared" si="44"/>
        <v>2787.261379477729</v>
      </c>
      <c r="BY45" s="23">
        <f t="shared" si="45"/>
        <v>128.79588760671282</v>
      </c>
      <c r="BZ45" s="23">
        <f t="shared" si="46"/>
        <v>0</v>
      </c>
      <c r="CA45" s="23">
        <f t="shared" si="47"/>
        <v>0</v>
      </c>
      <c r="CB45" s="23">
        <f t="shared" si="48"/>
        <v>0</v>
      </c>
    </row>
    <row r="46" spans="1:80" x14ac:dyDescent="0.25">
      <c r="A46" s="10">
        <v>44746</v>
      </c>
      <c r="B46" s="8">
        <v>74.099998474121094</v>
      </c>
      <c r="C46" s="8">
        <v>20.20999908447266</v>
      </c>
      <c r="D46" s="8">
        <v>13.060000419616699</v>
      </c>
      <c r="E46" s="8">
        <v>9.3400001525878906</v>
      </c>
      <c r="F46" s="8">
        <v>35.5</v>
      </c>
      <c r="G46" s="8">
        <v>8.3400001525878906</v>
      </c>
      <c r="H46" s="8">
        <v>4.630000114440918</v>
      </c>
      <c r="I46" s="8">
        <v>16.5</v>
      </c>
      <c r="J46" s="8"/>
      <c r="K46" s="8">
        <v>12.689999580383301</v>
      </c>
      <c r="L46" s="8">
        <v>21.659999847412109</v>
      </c>
      <c r="M46" s="8">
        <v>2.1400001049041748</v>
      </c>
      <c r="N46" s="8"/>
      <c r="O46" s="8">
        <v>1</v>
      </c>
      <c r="P46" s="8">
        <v>32.919998168945313</v>
      </c>
      <c r="Q46" s="8">
        <f t="shared" si="69"/>
        <v>89.36324181188003</v>
      </c>
      <c r="R46" s="8">
        <f t="shared" si="70"/>
        <v>97.79630521489355</v>
      </c>
      <c r="S46" s="8">
        <f t="shared" si="71"/>
        <v>80.88694825254133</v>
      </c>
      <c r="T46" s="8">
        <f t="shared" si="72"/>
        <v>79.829062434613178</v>
      </c>
      <c r="U46" s="8">
        <f t="shared" si="73"/>
        <v>80.920904637174615</v>
      </c>
      <c r="V46" s="8">
        <f t="shared" si="74"/>
        <v>93.184361232658702</v>
      </c>
      <c r="W46" s="8">
        <f t="shared" si="75"/>
        <v>97.26890529012735</v>
      </c>
      <c r="X46" s="8">
        <f t="shared" si="76"/>
        <v>82.269364334680333</v>
      </c>
      <c r="Y46" s="8">
        <f t="shared" si="77"/>
        <v>0</v>
      </c>
      <c r="Z46" s="8">
        <f t="shared" si="78"/>
        <v>80.418249652238245</v>
      </c>
      <c r="AA46" s="8">
        <f t="shared" si="79"/>
        <v>105.45276962981096</v>
      </c>
      <c r="AB46" s="8">
        <f t="shared" si="80"/>
        <v>44.583333747254464</v>
      </c>
      <c r="AC46" s="8">
        <f t="shared" si="81"/>
        <v>0</v>
      </c>
      <c r="AD46" s="8">
        <f t="shared" si="82"/>
        <v>100</v>
      </c>
      <c r="AE46" s="8">
        <f>IFERROR(P46/P$23*100,0)</f>
        <v>90.567667001380272</v>
      </c>
      <c r="AF46" s="6">
        <f t="shared" si="83"/>
        <v>0.22106503790904891</v>
      </c>
      <c r="AG46" s="6">
        <f t="shared" si="84"/>
        <v>0.10536028604005088</v>
      </c>
      <c r="AH46" s="6">
        <f t="shared" si="85"/>
        <v>9.7344046534910258E-2</v>
      </c>
      <c r="AI46" s="6">
        <f t="shared" si="86"/>
        <v>5.3278497988201022E-2</v>
      </c>
      <c r="AJ46" s="6">
        <f t="shared" si="87"/>
        <v>0.11053608403137298</v>
      </c>
      <c r="AK46" s="6">
        <f t="shared" si="88"/>
        <v>6.8753395546804347E-2</v>
      </c>
      <c r="AL46" s="6">
        <f t="shared" si="89"/>
        <v>8.9146250541860844E-2</v>
      </c>
      <c r="AM46" s="6">
        <f t="shared" si="90"/>
        <v>6.0092825538184014E-2</v>
      </c>
      <c r="AN46" s="6">
        <f t="shared" si="91"/>
        <v>0</v>
      </c>
      <c r="AO46" s="6">
        <f t="shared" si="92"/>
        <v>3.0052611714637942E-2</v>
      </c>
      <c r="AP46" s="6">
        <f t="shared" si="93"/>
        <v>6.1615651492700166E-2</v>
      </c>
      <c r="AQ46" s="6">
        <f t="shared" si="94"/>
        <v>2.8130061396313966E-3</v>
      </c>
      <c r="AR46" s="6">
        <f t="shared" si="95"/>
        <v>0</v>
      </c>
      <c r="AS46" s="6">
        <f t="shared" si="96"/>
        <v>5.244452434938688E-2</v>
      </c>
      <c r="AT46" s="6">
        <f t="shared" si="97"/>
        <v>4.7497782173210504E-2</v>
      </c>
      <c r="AU46" s="8">
        <f t="shared" si="98"/>
        <v>19.691213431486968</v>
      </c>
      <c r="AV46" s="8">
        <f t="shared" si="99"/>
        <v>9.3848936911983571</v>
      </c>
      <c r="AW46" s="8">
        <f t="shared" si="100"/>
        <v>8.6708527713556443</v>
      </c>
      <c r="AX46" s="8">
        <f t="shared" si="101"/>
        <v>4.7457448953386558</v>
      </c>
      <c r="AY46" s="8">
        <f t="shared" si="102"/>
        <v>9.8459242724670073</v>
      </c>
      <c r="AZ46" s="8">
        <f t="shared" si="103"/>
        <v>6.124160557711388</v>
      </c>
      <c r="BA46" s="8">
        <f t="shared" si="104"/>
        <v>7.9406398345033757</v>
      </c>
      <c r="BB46" s="8">
        <f t="shared" si="105"/>
        <v>5.3527263495203998</v>
      </c>
      <c r="BC46" s="8">
        <f t="shared" si="106"/>
        <v>0</v>
      </c>
      <c r="BD46" s="8">
        <f t="shared" si="107"/>
        <v>2.6769153414933466</v>
      </c>
      <c r="BE46" s="8">
        <f t="shared" si="108"/>
        <v>5.4883710049259387</v>
      </c>
      <c r="BF46" s="8">
        <f t="shared" si="29"/>
        <v>0.25056655183238141</v>
      </c>
      <c r="BG46" s="8">
        <f t="shared" si="109"/>
        <v>0</v>
      </c>
      <c r="BH46" s="8">
        <f t="shared" si="110"/>
        <v>4.6714592775247734</v>
      </c>
      <c r="BI46" s="8">
        <f t="shared" si="111"/>
        <v>4.2308316825737213</v>
      </c>
      <c r="BJ46" s="27">
        <f t="shared" si="112"/>
        <v>89.074299661931946</v>
      </c>
      <c r="BM46" s="23">
        <f t="shared" si="66"/>
        <v>40086.004350916737</v>
      </c>
      <c r="BN46" s="23">
        <f t="shared" si="34"/>
        <v>9845.6067157434882</v>
      </c>
      <c r="BO46" s="23">
        <f t="shared" si="35"/>
        <v>4692.446845599181</v>
      </c>
      <c r="BP46" s="23">
        <f t="shared" si="36"/>
        <v>4335.4263856778189</v>
      </c>
      <c r="BQ46" s="23">
        <f t="shared" si="37"/>
        <v>2372.8724476693287</v>
      </c>
      <c r="BR46" s="23">
        <f t="shared" si="38"/>
        <v>4922.9621362335056</v>
      </c>
      <c r="BS46" s="23">
        <f t="shared" si="39"/>
        <v>3062.0802788556912</v>
      </c>
      <c r="BT46" s="23">
        <f t="shared" si="40"/>
        <v>3970.3199172516929</v>
      </c>
      <c r="BU46" s="23">
        <f t="shared" si="41"/>
        <v>2676.3631747602008</v>
      </c>
      <c r="BV46" s="23">
        <f t="shared" si="42"/>
        <v>0</v>
      </c>
      <c r="BW46" s="23">
        <f t="shared" si="43"/>
        <v>1338.4576707466733</v>
      </c>
      <c r="BX46" s="23">
        <f t="shared" si="44"/>
        <v>2744.1855024629672</v>
      </c>
      <c r="BY46" s="23">
        <f t="shared" si="45"/>
        <v>125.28327591619073</v>
      </c>
      <c r="BZ46" s="23">
        <f t="shared" si="46"/>
        <v>0</v>
      </c>
      <c r="CA46" s="23">
        <f t="shared" si="47"/>
        <v>0</v>
      </c>
      <c r="CB46" s="23">
        <f t="shared" si="48"/>
        <v>0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A2" sqref="A2"/>
    </sheetView>
  </sheetViews>
  <sheetFormatPr defaultRowHeight="15" x14ac:dyDescent="0.25"/>
  <cols>
    <col min="1" max="1" width="10.42578125" bestFit="1" customWidth="1"/>
  </cols>
  <sheetData>
    <row r="1" spans="1:2" x14ac:dyDescent="0.25">
      <c r="A1" s="23"/>
      <c r="B1" s="24" t="s">
        <v>0</v>
      </c>
    </row>
    <row r="2" spans="1:2" x14ac:dyDescent="0.25">
      <c r="A2" s="25">
        <v>44683</v>
      </c>
      <c r="B2" s="23">
        <v>99.999999999999986</v>
      </c>
    </row>
    <row r="3" spans="1:2" x14ac:dyDescent="0.25">
      <c r="A3" s="25">
        <v>44684</v>
      </c>
      <c r="B3" s="23">
        <v>99.105230773752936</v>
      </c>
    </row>
    <row r="4" spans="1:2" x14ac:dyDescent="0.25">
      <c r="A4" s="25">
        <v>44685</v>
      </c>
      <c r="B4" s="23">
        <v>101.5548136860623</v>
      </c>
    </row>
    <row r="5" spans="1:2" x14ac:dyDescent="0.25">
      <c r="A5" s="25">
        <v>44686</v>
      </c>
      <c r="B5" s="23">
        <v>99.14248983909205</v>
      </c>
    </row>
    <row r="6" spans="1:2" x14ac:dyDescent="0.25">
      <c r="A6" s="25">
        <v>44687</v>
      </c>
      <c r="B6" s="23">
        <v>97.383526582762912</v>
      </c>
    </row>
    <row r="7" spans="1:2" x14ac:dyDescent="0.25">
      <c r="A7" s="25">
        <v>44690</v>
      </c>
      <c r="B7" s="23">
        <v>94.382647881848825</v>
      </c>
    </row>
    <row r="8" spans="1:2" x14ac:dyDescent="0.25">
      <c r="A8" s="25">
        <v>44691</v>
      </c>
      <c r="B8" s="23">
        <v>95.011541492231729</v>
      </c>
    </row>
    <row r="9" spans="1:2" x14ac:dyDescent="0.25">
      <c r="A9" s="25">
        <v>44692</v>
      </c>
      <c r="B9" s="23">
        <v>95.547353360791448</v>
      </c>
    </row>
    <row r="10" spans="1:2" x14ac:dyDescent="0.25">
      <c r="A10" s="25">
        <v>44693</v>
      </c>
      <c r="B10" s="23">
        <v>96.682048457426106</v>
      </c>
    </row>
    <row r="11" spans="1:2" x14ac:dyDescent="0.25">
      <c r="A11" s="25">
        <v>44694</v>
      </c>
      <c r="B11" s="23">
        <v>99.363933977468079</v>
      </c>
    </row>
    <row r="12" spans="1:2" x14ac:dyDescent="0.25">
      <c r="A12" s="25">
        <v>44697</v>
      </c>
      <c r="B12" s="23">
        <v>100.89664839887121</v>
      </c>
    </row>
    <row r="13" spans="1:2" x14ac:dyDescent="0.25">
      <c r="A13" s="25">
        <v>44698</v>
      </c>
      <c r="B13" s="23">
        <v>101.88612680998909</v>
      </c>
    </row>
    <row r="14" spans="1:2" x14ac:dyDescent="0.25">
      <c r="A14" s="25">
        <v>44699</v>
      </c>
      <c r="B14" s="23">
        <v>98.967141326222617</v>
      </c>
    </row>
    <row r="15" spans="1:2" x14ac:dyDescent="0.25">
      <c r="A15" s="25">
        <v>44700</v>
      </c>
      <c r="B15" s="23">
        <v>100.0169350809978</v>
      </c>
    </row>
    <row r="16" spans="1:2" x14ac:dyDescent="0.25">
      <c r="A16" s="25">
        <v>44701</v>
      </c>
      <c r="B16" s="23">
        <v>100.6560193828798</v>
      </c>
    </row>
    <row r="17" spans="1:2" x14ac:dyDescent="0.25">
      <c r="A17" s="25">
        <v>44704</v>
      </c>
      <c r="B17" s="23">
        <v>102.2171387245108</v>
      </c>
    </row>
    <row r="18" spans="1:2" x14ac:dyDescent="0.25">
      <c r="A18" s="25">
        <v>44705</v>
      </c>
      <c r="B18" s="23">
        <v>102.2052834835112</v>
      </c>
    </row>
    <row r="19" spans="1:2" x14ac:dyDescent="0.25">
      <c r="A19" s="25">
        <v>44706</v>
      </c>
      <c r="B19" s="23">
        <v>103.51354167369399</v>
      </c>
    </row>
    <row r="20" spans="1:2" x14ac:dyDescent="0.25">
      <c r="A20" s="25">
        <v>44707</v>
      </c>
      <c r="B20" s="23">
        <v>104.9979760548817</v>
      </c>
    </row>
    <row r="21" spans="1:2" x14ac:dyDescent="0.25">
      <c r="A21" s="25">
        <v>44708</v>
      </c>
      <c r="B21" s="23">
        <v>106.3185863593999</v>
      </c>
    </row>
    <row r="22" spans="1:2" x14ac:dyDescent="0.25">
      <c r="A22" s="25">
        <v>44712</v>
      </c>
      <c r="B22" s="23">
        <v>105.9400872318229</v>
      </c>
    </row>
    <row r="23" spans="1:2" x14ac:dyDescent="0.25">
      <c r="A23" s="25">
        <v>44713</v>
      </c>
      <c r="B23" s="23">
        <v>106.7598321085808</v>
      </c>
    </row>
    <row r="24" spans="1:2" x14ac:dyDescent="0.25">
      <c r="A24" s="25">
        <v>44714</v>
      </c>
      <c r="B24" s="23">
        <v>107.383647980444</v>
      </c>
    </row>
    <row r="25" spans="1:2" x14ac:dyDescent="0.25">
      <c r="A25" s="25">
        <v>44715</v>
      </c>
      <c r="B25" s="23">
        <v>105.6268876073792</v>
      </c>
    </row>
    <row r="26" spans="1:2" x14ac:dyDescent="0.25">
      <c r="A26" s="25">
        <v>44718</v>
      </c>
      <c r="B26" s="23">
        <v>103.88580333382259</v>
      </c>
    </row>
    <row r="27" spans="1:2" x14ac:dyDescent="0.25">
      <c r="A27" s="25">
        <v>44719</v>
      </c>
      <c r="B27" s="23">
        <v>103.91149476210541</v>
      </c>
    </row>
    <row r="28" spans="1:2" x14ac:dyDescent="0.25">
      <c r="A28" s="25">
        <v>44720</v>
      </c>
      <c r="B28" s="23">
        <v>102.073113202656</v>
      </c>
    </row>
    <row r="29" spans="1:2" x14ac:dyDescent="0.25">
      <c r="A29" s="25">
        <v>44721</v>
      </c>
      <c r="B29" s="23">
        <v>101.1654210122247</v>
      </c>
    </row>
    <row r="30" spans="1:2" x14ac:dyDescent="0.25">
      <c r="A30" s="25">
        <v>44722</v>
      </c>
      <c r="B30" s="23">
        <v>99.379238553308383</v>
      </c>
    </row>
    <row r="31" spans="1:2" x14ac:dyDescent="0.25">
      <c r="A31" s="25">
        <v>44725</v>
      </c>
      <c r="B31" s="23">
        <v>96.156850129417975</v>
      </c>
    </row>
    <row r="32" spans="1:2" x14ac:dyDescent="0.25">
      <c r="A32" s="25">
        <v>44726</v>
      </c>
      <c r="B32" s="23">
        <v>94.506761727071734</v>
      </c>
    </row>
    <row r="33" spans="1:2" x14ac:dyDescent="0.25">
      <c r="A33" s="25">
        <v>44727</v>
      </c>
      <c r="B33" s="23">
        <v>95.02398929218306</v>
      </c>
    </row>
    <row r="34" spans="1:2" x14ac:dyDescent="0.25">
      <c r="A34" s="25">
        <v>44729</v>
      </c>
      <c r="B34" s="23">
        <v>92.10500777698509</v>
      </c>
    </row>
    <row r="35" spans="1:2" x14ac:dyDescent="0.25">
      <c r="A35" s="25">
        <v>44733</v>
      </c>
      <c r="B35" s="23">
        <v>90.744689933228074</v>
      </c>
    </row>
    <row r="36" spans="1:2" x14ac:dyDescent="0.25">
      <c r="A36" s="25">
        <v>44734</v>
      </c>
      <c r="B36" s="23">
        <v>90.070255314132126</v>
      </c>
    </row>
    <row r="37" spans="1:2" x14ac:dyDescent="0.25">
      <c r="A37" s="25">
        <v>44735</v>
      </c>
      <c r="B37" s="23">
        <v>89.035996802907391</v>
      </c>
    </row>
    <row r="38" spans="1:2" x14ac:dyDescent="0.25">
      <c r="A38" s="25">
        <v>44736</v>
      </c>
      <c r="B38" s="23">
        <v>89.660295089836026</v>
      </c>
    </row>
    <row r="39" spans="1:2" x14ac:dyDescent="0.25">
      <c r="A39" s="25">
        <v>44739</v>
      </c>
      <c r="B39" s="23">
        <v>91.62156226779797</v>
      </c>
    </row>
    <row r="40" spans="1:2" x14ac:dyDescent="0.25">
      <c r="A40" s="25">
        <v>44740</v>
      </c>
      <c r="B40" s="23">
        <v>91.853826076225232</v>
      </c>
    </row>
    <row r="41" spans="1:2" x14ac:dyDescent="0.25">
      <c r="A41" s="25">
        <v>44741</v>
      </c>
      <c r="B41" s="23">
        <v>91.091266592679631</v>
      </c>
    </row>
    <row r="42" spans="1:2" x14ac:dyDescent="0.25">
      <c r="A42" s="25">
        <v>44742</v>
      </c>
      <c r="B42" s="23">
        <v>89.902653788077259</v>
      </c>
    </row>
    <row r="43" spans="1:2" x14ac:dyDescent="0.25">
      <c r="A43" s="25">
        <v>44743</v>
      </c>
      <c r="B43" s="23">
        <v>89.96022920322855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Cotização carteira</vt:lpstr>
      <vt:lpstr>rf</vt:lpstr>
      <vt:lpstr>Ações</vt:lpstr>
      <vt:lpstr>Ações US</vt:lpstr>
      <vt:lpstr>Commodities</vt:lpstr>
      <vt:lpstr>Acoes desde o inicio (não bate)</vt:lpstr>
      <vt:lpstr>Planilha6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2022-08-01T19:36:19Z</dcterms:modified>
</cp:coreProperties>
</file>